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51\ocэпп\ОСВОЕНИЕ ПРОГРАММ\2021\01.12.2021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муниципальные!$A$4:$W$23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муниципальные!$A$1:$X$23</definedName>
  </definedNames>
  <calcPr calcId="162913"/>
</workbook>
</file>

<file path=xl/calcChain.xml><?xml version="1.0" encoding="utf-8"?>
<calcChain xmlns="http://schemas.openxmlformats.org/spreadsheetml/2006/main">
  <c r="O18" i="33" l="1"/>
  <c r="S13" i="33" l="1"/>
  <c r="S14" i="33"/>
  <c r="S15" i="33"/>
  <c r="S18" i="33"/>
  <c r="S19" i="33"/>
  <c r="S20" i="33"/>
  <c r="S21" i="33"/>
  <c r="S22" i="33"/>
  <c r="S23" i="33"/>
  <c r="R10" i="33"/>
  <c r="R11" i="33"/>
  <c r="R16" i="33"/>
  <c r="Q10" i="33"/>
  <c r="Q11" i="33"/>
  <c r="Q12" i="33"/>
  <c r="Q13" i="33"/>
  <c r="Q14" i="33"/>
  <c r="Q15" i="33"/>
  <c r="Q17" i="33"/>
  <c r="Q18" i="33"/>
  <c r="Q19" i="33"/>
  <c r="Q20" i="33"/>
  <c r="Q21" i="33"/>
  <c r="Q22" i="33"/>
  <c r="Q23" i="33"/>
  <c r="E18" i="33" l="1"/>
  <c r="F18" i="33"/>
  <c r="G18" i="33"/>
  <c r="I18" i="33"/>
  <c r="J18" i="33"/>
  <c r="K18" i="33"/>
  <c r="M18" i="33"/>
  <c r="N18" i="33"/>
  <c r="L20" i="33"/>
  <c r="U20" i="33"/>
  <c r="H20" i="33"/>
  <c r="D20" i="33"/>
  <c r="P20" i="33" l="1"/>
  <c r="W7" i="33" l="1"/>
  <c r="W8" i="33"/>
  <c r="W9" i="33"/>
  <c r="U11" i="33"/>
  <c r="W11" i="33"/>
  <c r="U12" i="33"/>
  <c r="U13" i="33"/>
  <c r="U14" i="33"/>
  <c r="U15" i="33"/>
  <c r="U17" i="33"/>
  <c r="U19" i="33"/>
  <c r="W19" i="33"/>
  <c r="U22" i="33"/>
  <c r="W22" i="33"/>
  <c r="U23" i="33"/>
  <c r="W23" i="33"/>
  <c r="S7" i="33"/>
  <c r="S8" i="33"/>
  <c r="S9" i="33"/>
  <c r="S11" i="33"/>
  <c r="L14" i="33" l="1"/>
  <c r="O6" i="33" l="1"/>
  <c r="N6" i="33"/>
  <c r="M6" i="33"/>
  <c r="K6" i="33"/>
  <c r="J6" i="33"/>
  <c r="I6" i="33"/>
  <c r="G6" i="33"/>
  <c r="F6" i="33"/>
  <c r="E6" i="33"/>
  <c r="S6" i="33" l="1"/>
  <c r="W6" i="33"/>
  <c r="D23" i="33"/>
  <c r="D22" i="33"/>
  <c r="H22" i="33"/>
  <c r="L22" i="33"/>
  <c r="D19" i="33"/>
  <c r="D18" i="33" s="1"/>
  <c r="H19" i="33"/>
  <c r="H18" i="33" s="1"/>
  <c r="L19" i="33"/>
  <c r="L18" i="33" s="1"/>
  <c r="L16" i="33"/>
  <c r="D15" i="33"/>
  <c r="D11" i="33"/>
  <c r="L11" i="33"/>
  <c r="L9" i="33"/>
  <c r="D9" i="33"/>
  <c r="L7" i="33"/>
  <c r="T9" i="33" l="1"/>
  <c r="T11" i="33"/>
  <c r="T19" i="33"/>
  <c r="P19" i="33"/>
  <c r="T22" i="33"/>
  <c r="P22" i="33"/>
  <c r="W18" i="33" l="1"/>
  <c r="U18" i="33"/>
  <c r="E21" i="33" l="1"/>
  <c r="F21" i="33"/>
  <c r="G21" i="33"/>
  <c r="D12" i="33"/>
  <c r="D13" i="33"/>
  <c r="D16" i="33"/>
  <c r="T16" i="33" s="1"/>
  <c r="D17" i="33"/>
  <c r="E10" i="33"/>
  <c r="F10" i="33"/>
  <c r="D8" i="33"/>
  <c r="D7" i="33"/>
  <c r="T7" i="33" s="1"/>
  <c r="D6" i="33" l="1"/>
  <c r="D21" i="33"/>
  <c r="F5" i="33"/>
  <c r="E5" i="33"/>
  <c r="H23" i="33" l="1"/>
  <c r="I21" i="33"/>
  <c r="J21" i="33"/>
  <c r="K21" i="33"/>
  <c r="I10" i="33"/>
  <c r="J10" i="33"/>
  <c r="K10" i="33"/>
  <c r="H12" i="33"/>
  <c r="H13" i="33"/>
  <c r="H14" i="33"/>
  <c r="P14" i="33" s="1"/>
  <c r="H15" i="33"/>
  <c r="H16" i="33"/>
  <c r="P16" i="33" s="1"/>
  <c r="H17" i="33"/>
  <c r="H11" i="33"/>
  <c r="P11" i="33" s="1"/>
  <c r="H8" i="33"/>
  <c r="H9" i="33"/>
  <c r="P9" i="33" s="1"/>
  <c r="H7" i="33"/>
  <c r="P7" i="33" s="1"/>
  <c r="H6" i="33" l="1"/>
  <c r="K5" i="33"/>
  <c r="I5" i="33"/>
  <c r="H21" i="33"/>
  <c r="J5" i="33"/>
  <c r="H10" i="33"/>
  <c r="H5" i="33" l="1"/>
  <c r="M10" i="33" l="1"/>
  <c r="N10" i="33"/>
  <c r="O10" i="33"/>
  <c r="M21" i="33"/>
  <c r="N21" i="33"/>
  <c r="O21" i="33"/>
  <c r="S10" i="33" l="1"/>
  <c r="U10" i="33"/>
  <c r="W21" i="33"/>
  <c r="U21" i="33"/>
  <c r="O5" i="33"/>
  <c r="M5" i="33"/>
  <c r="N5" i="33"/>
  <c r="R5" i="33" s="1"/>
  <c r="S5" i="33" l="1"/>
  <c r="U5" i="33"/>
  <c r="Q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L12" i="33" l="1"/>
  <c r="T12" i="33" l="1"/>
  <c r="P12" i="33"/>
  <c r="L23" i="33" l="1"/>
  <c r="L13" i="33"/>
  <c r="L15" i="33"/>
  <c r="L17" i="33"/>
  <c r="T17" i="33" l="1"/>
  <c r="P17" i="33"/>
  <c r="T13" i="33"/>
  <c r="P13" i="33"/>
  <c r="T15" i="33"/>
  <c r="P15" i="33"/>
  <c r="T23" i="33"/>
  <c r="P23" i="33"/>
  <c r="L21" i="33"/>
  <c r="L10" i="33"/>
  <c r="T21" i="33" l="1"/>
  <c r="P21" i="33"/>
  <c r="P10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8" i="33" l="1"/>
  <c r="T8" i="33" l="1"/>
  <c r="P8" i="33"/>
  <c r="L6" i="33"/>
  <c r="T18" i="33" l="1"/>
  <c r="P18" i="33"/>
  <c r="T6" i="33"/>
  <c r="P6" i="33"/>
  <c r="L5" i="33"/>
  <c r="P5" i="33" l="1"/>
  <c r="W14" i="33" l="1"/>
  <c r="D14" i="33"/>
  <c r="D10" i="33" s="1"/>
  <c r="G10" i="33"/>
  <c r="W10" i="33" s="1"/>
  <c r="T14" i="33" l="1"/>
  <c r="T10" i="33"/>
  <c r="D5" i="33"/>
  <c r="G5" i="33"/>
  <c r="T5" i="33" l="1"/>
  <c r="W5" i="33"/>
</calcChain>
</file>

<file path=xl/sharedStrings.xml><?xml version="1.0" encoding="utf-8"?>
<sst xmlns="http://schemas.openxmlformats.org/spreadsheetml/2006/main" count="212" uniqueCount="104">
  <si>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</si>
  <si>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</si>
  <si>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</si>
  <si>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</si>
  <si>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</si>
  <si>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</si>
  <si>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</si>
  <si>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</si>
  <si>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</si>
  <si>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</si>
  <si>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</si>
  <si>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</si>
  <si>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</si>
  <si>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</si>
  <si>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</si>
  <si>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</si>
  <si>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</si>
  <si>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</si>
  <si>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</si>
  <si>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</si>
  <si>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</si>
  <si>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</si>
  <si>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</si>
  <si>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</si>
  <si>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</si>
  <si>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</si>
  <si>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</si>
  <si>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</si>
  <si>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</si>
  <si>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</si>
  <si>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</si>
  <si>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</si>
  <si>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</si>
  <si>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</si>
  <si>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</si>
  <si>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</si>
  <si>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</si>
  <si>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</si>
  <si>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</si>
  <si>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</si>
  <si>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</si>
  <si>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</si>
  <si>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</si>
  <si>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</si>
  <si>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</si>
  <si>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</si>
  <si>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</si>
  <si>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</si>
  <si>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</si>
  <si>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</si>
  <si>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</si>
  <si>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</si>
  <si>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</si>
  <si>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</si>
  <si>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</si>
  <si>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</si>
  <si>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</si>
  <si>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</si>
  <si>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</si>
  <si>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</si>
  <si>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</si>
  <si>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</si>
  <si>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</si>
  <si>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</si>
  <si>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</si>
  <si>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</si>
  <si>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</si>
  <si>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</si>
  <si>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</si>
  <si>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</si>
  <si>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</si>
  <si>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</si>
  <si>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</si>
  <si>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</si>
  <si>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</si>
  <si>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</si>
  <si>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</si>
  <si>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</si>
  <si>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</si>
  <si>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</si>
  <si>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</si>
  <si>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</si>
  <si>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</si>
  <si>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</si>
  <si>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% исполнения  к плану за 2021 год</t>
  </si>
  <si>
    <t>ПЛАН на 2021 год                                                                                                                                          (рублей)</t>
  </si>
  <si>
    <t>20</t>
  </si>
  <si>
    <t>ПЛАН за 9 месяцев 2021 года                                                                                                                                         (рублей)</t>
  </si>
  <si>
    <t>% исполнения  к плану за 9 месяцев 2021 года</t>
  </si>
  <si>
    <t>Подпрограмма "Своевременное и достоверное информирование населения о деятельности органов местного самоуправления муниципального образования город Нефтеюганск"</t>
  </si>
  <si>
    <t>Обеспечение исполнения муниципальных функций администрации</t>
  </si>
  <si>
    <t>Повышение качества оказания муниципальных услуг, выполнение других обязательств муниципального образования</t>
  </si>
  <si>
    <t>Проведение работ по оценке и формированию земельных участков в целях эффективного управления земельными ресурсами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</si>
  <si>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</si>
  <si>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</si>
  <si>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Освоение на 01.12.2021 года                                                                                                                                                (рублей)</t>
  </si>
  <si>
    <t>1.3</t>
  </si>
  <si>
    <t>2.3</t>
  </si>
  <si>
    <t>2.4</t>
  </si>
  <si>
    <t>2.5</t>
  </si>
  <si>
    <t>2.6</t>
  </si>
  <si>
    <t>2.7</t>
  </si>
  <si>
    <t>3.2</t>
  </si>
  <si>
    <t>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</si>
</sst>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9" fillId="0" borderId="1" xfId="0" applyNumberFormat="1" applyFont="1" applyFill="1" applyBorder="1" applyAlignment="1">
      <alignment horizontal="center" vertical="center"/>
    </xf>
    <xf numFmtId="167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Border="1"/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top" wrapText="1"/>
    </xf>
    <xf numFmtId="4" fontId="33" fillId="0" borderId="6" xfId="0" applyNumberFormat="1" applyFont="1" applyFill="1" applyBorder="1" applyAlignment="1">
      <alignment horizontal="center" vertical="center"/>
    </xf>
    <xf numFmtId="4" fontId="3" fillId="0" borderId="6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zoomScale="70" zoomScaleNormal="70" zoomScaleSheetLayoutView="5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Y19" sqref="Y19"/>
    </sheetView>
  </sheetViews>
  <sheetFormatPr defaultRowHeight="18.75" x14ac:dyDescent="0.3"/>
  <cols>
    <col min="1" max="1" width="9.140625" style="5" customWidth="1"/>
    <col min="2" max="2" width="63.28515625" style="63" customWidth="1"/>
    <col min="3" max="3" width="13.140625" style="2" customWidth="1"/>
    <col min="4" max="4" width="21.7109375" style="50" hidden="1" customWidth="1"/>
    <col min="5" max="5" width="22.140625" style="50" hidden="1" customWidth="1"/>
    <col min="6" max="6" width="19.85546875" style="50" hidden="1" customWidth="1"/>
    <col min="7" max="7" width="22.42578125" style="50" hidden="1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customWidth="1"/>
    <col min="17" max="17" width="15.140625" style="3" customWidth="1"/>
    <col min="18" max="18" width="15.85546875" style="3" customWidth="1"/>
    <col min="19" max="19" width="15.7109375" style="3" customWidth="1"/>
    <col min="20" max="20" width="16.7109375" style="4" hidden="1" customWidth="1"/>
    <col min="21" max="21" width="14.42578125" style="4" hidden="1" customWidth="1"/>
    <col min="22" max="22" width="15.85546875" style="4" hidden="1" customWidth="1"/>
    <col min="23" max="23" width="13.5703125" style="4" hidden="1" customWidth="1"/>
    <col min="24" max="24" width="37.85546875" style="2" hidden="1" customWidth="1"/>
    <col min="25" max="16384" width="9.140625" style="2"/>
  </cols>
  <sheetData>
    <row r="1" spans="1:25" s="21" customFormat="1" ht="37.5" customHeight="1" x14ac:dyDescent="0.3">
      <c r="A1" s="84" t="s">
        <v>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5" s="1" customFormat="1" ht="46.5" customHeight="1" x14ac:dyDescent="0.3">
      <c r="A2" s="90" t="s">
        <v>0</v>
      </c>
      <c r="B2" s="59" t="s">
        <v>1</v>
      </c>
      <c r="C2" s="91" t="s">
        <v>17</v>
      </c>
      <c r="D2" s="98" t="s">
        <v>87</v>
      </c>
      <c r="E2" s="99"/>
      <c r="F2" s="99"/>
      <c r="G2" s="100"/>
      <c r="H2" s="95" t="s">
        <v>85</v>
      </c>
      <c r="I2" s="96"/>
      <c r="J2" s="96"/>
      <c r="K2" s="97"/>
      <c r="L2" s="89" t="s">
        <v>95</v>
      </c>
      <c r="M2" s="89"/>
      <c r="N2" s="89"/>
      <c r="O2" s="89"/>
      <c r="P2" s="92" t="s">
        <v>84</v>
      </c>
      <c r="Q2" s="93"/>
      <c r="R2" s="93"/>
      <c r="S2" s="94"/>
      <c r="T2" s="86" t="s">
        <v>88</v>
      </c>
      <c r="U2" s="87"/>
      <c r="V2" s="87"/>
      <c r="W2" s="88"/>
      <c r="X2" s="77" t="s">
        <v>55</v>
      </c>
    </row>
    <row r="3" spans="1:25" s="1" customFormat="1" ht="37.5" x14ac:dyDescent="0.3">
      <c r="A3" s="90"/>
      <c r="B3" s="60" t="s">
        <v>2</v>
      </c>
      <c r="C3" s="91"/>
      <c r="D3" s="49" t="s">
        <v>22</v>
      </c>
      <c r="E3" s="49" t="s">
        <v>23</v>
      </c>
      <c r="F3" s="49" t="s">
        <v>47</v>
      </c>
      <c r="G3" s="49" t="s">
        <v>24</v>
      </c>
      <c r="H3" s="74" t="s">
        <v>22</v>
      </c>
      <c r="I3" s="74" t="s">
        <v>23</v>
      </c>
      <c r="J3" s="74" t="s">
        <v>47</v>
      </c>
      <c r="K3" s="74" t="s">
        <v>24</v>
      </c>
      <c r="L3" s="48" t="s">
        <v>22</v>
      </c>
      <c r="M3" s="48" t="s">
        <v>23</v>
      </c>
      <c r="N3" s="48" t="s">
        <v>47</v>
      </c>
      <c r="O3" s="48" t="s">
        <v>24</v>
      </c>
      <c r="P3" s="48" t="s">
        <v>22</v>
      </c>
      <c r="Q3" s="48" t="s">
        <v>23</v>
      </c>
      <c r="R3" s="48" t="s">
        <v>47</v>
      </c>
      <c r="S3" s="48" t="s">
        <v>24</v>
      </c>
      <c r="T3" s="22" t="s">
        <v>22</v>
      </c>
      <c r="U3" s="22" t="s">
        <v>23</v>
      </c>
      <c r="V3" s="22" t="s">
        <v>47</v>
      </c>
      <c r="W3" s="22" t="s">
        <v>24</v>
      </c>
      <c r="X3" s="78"/>
    </row>
    <row r="4" spans="1:25" s="1" customFormat="1" x14ac:dyDescent="0.3">
      <c r="A4" s="73" t="s">
        <v>3</v>
      </c>
      <c r="B4" s="61" t="s">
        <v>13</v>
      </c>
      <c r="C4" s="73" t="s">
        <v>26</v>
      </c>
      <c r="D4" s="58">
        <v>4</v>
      </c>
      <c r="E4" s="58">
        <v>5</v>
      </c>
      <c r="F4" s="58">
        <v>6</v>
      </c>
      <c r="G4" s="58" t="s">
        <v>37</v>
      </c>
      <c r="H4" s="73" t="s">
        <v>16</v>
      </c>
      <c r="I4" s="73" t="s">
        <v>30</v>
      </c>
      <c r="J4" s="73" t="s">
        <v>31</v>
      </c>
      <c r="K4" s="73" t="s">
        <v>32</v>
      </c>
      <c r="L4" s="73" t="s">
        <v>33</v>
      </c>
      <c r="M4" s="73" t="s">
        <v>34</v>
      </c>
      <c r="N4" s="73" t="s">
        <v>35</v>
      </c>
      <c r="O4" s="73" t="s">
        <v>36</v>
      </c>
      <c r="P4" s="73" t="s">
        <v>78</v>
      </c>
      <c r="Q4" s="73" t="s">
        <v>79</v>
      </c>
      <c r="R4" s="73" t="s">
        <v>64</v>
      </c>
      <c r="S4" s="73" t="s">
        <v>80</v>
      </c>
      <c r="T4" s="73" t="s">
        <v>86</v>
      </c>
      <c r="U4" s="73" t="s">
        <v>69</v>
      </c>
      <c r="V4" s="73" t="s">
        <v>56</v>
      </c>
      <c r="W4" s="73" t="s">
        <v>63</v>
      </c>
      <c r="X4" s="46">
        <v>20</v>
      </c>
    </row>
    <row r="5" spans="1:25" s="1" customFormat="1" ht="28.5" customHeight="1" x14ac:dyDescent="0.3">
      <c r="A5" s="53"/>
      <c r="B5" s="83" t="s">
        <v>81</v>
      </c>
      <c r="C5" s="83"/>
      <c r="D5" s="65">
        <f t="shared" ref="D5:O5" si="0">D6+D10+D18+D21</f>
        <v>338155235</v>
      </c>
      <c r="E5" s="65">
        <f t="shared" si="0"/>
        <v>59957561</v>
      </c>
      <c r="F5" s="65">
        <f t="shared" si="0"/>
        <v>5633419</v>
      </c>
      <c r="G5" s="65">
        <f t="shared" si="0"/>
        <v>272564255</v>
      </c>
      <c r="H5" s="65">
        <f t="shared" si="0"/>
        <v>450634499</v>
      </c>
      <c r="I5" s="65">
        <f t="shared" si="0"/>
        <v>74094161</v>
      </c>
      <c r="J5" s="65">
        <f t="shared" si="0"/>
        <v>7890900</v>
      </c>
      <c r="K5" s="65">
        <f t="shared" si="0"/>
        <v>368649438</v>
      </c>
      <c r="L5" s="65">
        <f t="shared" si="0"/>
        <v>373979974.79000002</v>
      </c>
      <c r="M5" s="65">
        <f t="shared" si="0"/>
        <v>60783564.560000002</v>
      </c>
      <c r="N5" s="65">
        <f t="shared" si="0"/>
        <v>6348587.4199999999</v>
      </c>
      <c r="O5" s="65">
        <f t="shared" si="0"/>
        <v>306847822.81</v>
      </c>
      <c r="P5" s="51">
        <f t="shared" ref="P5:P15" si="1">L5/H5*100</f>
        <v>82.989645848219894</v>
      </c>
      <c r="Q5" s="51">
        <f t="shared" ref="Q5:Q23" si="2">M5/I5*100</f>
        <v>82.035566284366183</v>
      </c>
      <c r="R5" s="51">
        <f t="shared" ref="R5:R16" si="3">N5/J5*100</f>
        <v>80.454541560531752</v>
      </c>
      <c r="S5" s="51">
        <f t="shared" ref="S5:S23" si="4">O5/K5*100</f>
        <v>83.235668139008538</v>
      </c>
      <c r="T5" s="52">
        <f t="shared" ref="T5:T15" si="5">L5/D5*100</f>
        <v>110.59416980192545</v>
      </c>
      <c r="U5" s="52">
        <f t="shared" ref="U5:U15" si="6">M5/E5*100</f>
        <v>101.37764703270702</v>
      </c>
      <c r="V5" s="52"/>
      <c r="W5" s="52">
        <f t="shared" ref="W5:W14" si="7">O5/G5*100</f>
        <v>112.57815989481085</v>
      </c>
      <c r="X5" s="23"/>
    </row>
    <row r="6" spans="1:25" s="1" customFormat="1" ht="42" customHeight="1" x14ac:dyDescent="0.3">
      <c r="A6" s="53" t="s">
        <v>3</v>
      </c>
      <c r="B6" s="66" t="s">
        <v>20</v>
      </c>
      <c r="C6" s="72"/>
      <c r="D6" s="65">
        <f t="shared" ref="D6:O6" si="8">SUM(D7:D9)</f>
        <v>227456701</v>
      </c>
      <c r="E6" s="65">
        <f t="shared" si="8"/>
        <v>0</v>
      </c>
      <c r="F6" s="65">
        <f t="shared" si="8"/>
        <v>0</v>
      </c>
      <c r="G6" s="65">
        <f t="shared" si="8"/>
        <v>227456701</v>
      </c>
      <c r="H6" s="65">
        <f t="shared" si="8"/>
        <v>308912839</v>
      </c>
      <c r="I6" s="65">
        <f t="shared" si="8"/>
        <v>0</v>
      </c>
      <c r="J6" s="65">
        <f t="shared" si="8"/>
        <v>0</v>
      </c>
      <c r="K6" s="65">
        <f t="shared" si="8"/>
        <v>308912839</v>
      </c>
      <c r="L6" s="65">
        <f t="shared" si="8"/>
        <v>257693783.12</v>
      </c>
      <c r="M6" s="65">
        <f t="shared" si="8"/>
        <v>0</v>
      </c>
      <c r="N6" s="65">
        <f t="shared" si="8"/>
        <v>0</v>
      </c>
      <c r="O6" s="65">
        <f t="shared" si="8"/>
        <v>257693783.12</v>
      </c>
      <c r="P6" s="51">
        <f t="shared" si="1"/>
        <v>83.419576847047139</v>
      </c>
      <c r="Q6" s="51"/>
      <c r="R6" s="51"/>
      <c r="S6" s="51">
        <f t="shared" si="4"/>
        <v>83.419576847047139</v>
      </c>
      <c r="T6" s="52">
        <f t="shared" si="5"/>
        <v>113.29355520723921</v>
      </c>
      <c r="U6" s="52"/>
      <c r="V6" s="52"/>
      <c r="W6" s="52">
        <f t="shared" si="7"/>
        <v>113.29355520723921</v>
      </c>
      <c r="X6" s="23"/>
    </row>
    <row r="7" spans="1:25" s="1" customFormat="1" ht="37.5" x14ac:dyDescent="0.3">
      <c r="A7" s="70" t="s">
        <v>4</v>
      </c>
      <c r="B7" s="62" t="s">
        <v>90</v>
      </c>
      <c r="C7" s="19" t="s">
        <v>12</v>
      </c>
      <c r="D7" s="47">
        <f>SUM(E7:G7)</f>
        <v>226160818</v>
      </c>
      <c r="E7" s="47">
        <v>0</v>
      </c>
      <c r="F7" s="47">
        <v>0</v>
      </c>
      <c r="G7" s="47">
        <v>226160818</v>
      </c>
      <c r="H7" s="20">
        <f>SUM(I7:K7)</f>
        <v>305808942</v>
      </c>
      <c r="I7" s="20">
        <v>0</v>
      </c>
      <c r="J7" s="20">
        <v>0</v>
      </c>
      <c r="K7" s="20">
        <v>305808942</v>
      </c>
      <c r="L7" s="20">
        <f>SUM(M7:O7)</f>
        <v>256898702.13999999</v>
      </c>
      <c r="M7" s="20">
        <v>0</v>
      </c>
      <c r="N7" s="20">
        <v>0</v>
      </c>
      <c r="O7" s="20">
        <v>256898702.13999999</v>
      </c>
      <c r="P7" s="51">
        <f t="shared" si="1"/>
        <v>84.00627544108896</v>
      </c>
      <c r="Q7" s="51"/>
      <c r="R7" s="51"/>
      <c r="S7" s="51">
        <f t="shared" si="4"/>
        <v>84.00627544108896</v>
      </c>
      <c r="T7" s="52">
        <f t="shared" si="5"/>
        <v>113.59116243557273</v>
      </c>
      <c r="U7" s="52"/>
      <c r="V7" s="52"/>
      <c r="W7" s="52">
        <f t="shared" si="7"/>
        <v>113.59116243557273</v>
      </c>
      <c r="X7" s="23"/>
    </row>
    <row r="8" spans="1:25" s="1" customFormat="1" ht="57" customHeight="1" x14ac:dyDescent="0.3">
      <c r="A8" s="70" t="s">
        <v>5</v>
      </c>
      <c r="B8" s="62" t="s">
        <v>91</v>
      </c>
      <c r="C8" s="19" t="s">
        <v>12</v>
      </c>
      <c r="D8" s="47">
        <f t="shared" ref="D8" si="9">SUM(E8:G8)</f>
        <v>995667</v>
      </c>
      <c r="E8" s="47">
        <v>0</v>
      </c>
      <c r="F8" s="47">
        <v>0</v>
      </c>
      <c r="G8" s="47">
        <v>995667</v>
      </c>
      <c r="H8" s="20">
        <f t="shared" ref="H8:H9" si="10">SUM(I8:K8)</f>
        <v>2553700</v>
      </c>
      <c r="I8" s="20">
        <v>0</v>
      </c>
      <c r="J8" s="20">
        <v>0</v>
      </c>
      <c r="K8" s="20">
        <v>2553700</v>
      </c>
      <c r="L8" s="20">
        <f t="shared" ref="L8" si="11">M8+O8</f>
        <v>670019.96</v>
      </c>
      <c r="M8" s="20">
        <v>0</v>
      </c>
      <c r="N8" s="20">
        <v>0</v>
      </c>
      <c r="O8" s="20">
        <v>670019.96</v>
      </c>
      <c r="P8" s="51">
        <f t="shared" si="1"/>
        <v>26.237222853115089</v>
      </c>
      <c r="Q8" s="51"/>
      <c r="R8" s="51"/>
      <c r="S8" s="51">
        <f t="shared" si="4"/>
        <v>26.237222853115089</v>
      </c>
      <c r="T8" s="52">
        <f t="shared" si="5"/>
        <v>67.293579078145598</v>
      </c>
      <c r="U8" s="52"/>
      <c r="V8" s="52"/>
      <c r="W8" s="52">
        <f t="shared" si="7"/>
        <v>67.293579078145598</v>
      </c>
      <c r="X8" s="23"/>
    </row>
    <row r="9" spans="1:25" s="1" customFormat="1" ht="56.25" x14ac:dyDescent="0.3">
      <c r="A9" s="70" t="s">
        <v>96</v>
      </c>
      <c r="B9" s="62" t="s">
        <v>92</v>
      </c>
      <c r="C9" s="19" t="s">
        <v>61</v>
      </c>
      <c r="D9" s="47">
        <f>SUM(E9:G9)</f>
        <v>300216</v>
      </c>
      <c r="E9" s="47">
        <v>0</v>
      </c>
      <c r="F9" s="47">
        <v>0</v>
      </c>
      <c r="G9" s="47">
        <v>300216</v>
      </c>
      <c r="H9" s="20">
        <f t="shared" si="10"/>
        <v>550197</v>
      </c>
      <c r="I9" s="20">
        <v>0</v>
      </c>
      <c r="J9" s="20">
        <v>0</v>
      </c>
      <c r="K9" s="20">
        <v>550197</v>
      </c>
      <c r="L9" s="20">
        <f>SUM(M9:O9)</f>
        <v>125061.02</v>
      </c>
      <c r="M9" s="20">
        <v>0</v>
      </c>
      <c r="N9" s="20">
        <v>0</v>
      </c>
      <c r="O9" s="20">
        <v>125061.02</v>
      </c>
      <c r="P9" s="51">
        <f t="shared" si="1"/>
        <v>22.730225719151502</v>
      </c>
      <c r="Q9" s="51"/>
      <c r="R9" s="51"/>
      <c r="S9" s="51">
        <f t="shared" si="4"/>
        <v>22.730225719151502</v>
      </c>
      <c r="T9" s="52">
        <f t="shared" si="5"/>
        <v>41.657013616862528</v>
      </c>
      <c r="U9" s="52"/>
      <c r="V9" s="52"/>
      <c r="W9" s="52">
        <f t="shared" si="7"/>
        <v>41.657013616862528</v>
      </c>
      <c r="X9" s="23"/>
    </row>
    <row r="10" spans="1:25" s="1" customFormat="1" ht="37.5" x14ac:dyDescent="0.3">
      <c r="A10" s="53" t="s">
        <v>13</v>
      </c>
      <c r="B10" s="66" t="s">
        <v>48</v>
      </c>
      <c r="C10" s="71"/>
      <c r="D10" s="54">
        <f t="shared" ref="D10:G10" si="12">SUM(D11:D17)</f>
        <v>61555394</v>
      </c>
      <c r="E10" s="54">
        <f t="shared" si="12"/>
        <v>55060750</v>
      </c>
      <c r="F10" s="54">
        <f t="shared" si="12"/>
        <v>5633419</v>
      </c>
      <c r="G10" s="54">
        <f t="shared" si="12"/>
        <v>861225</v>
      </c>
      <c r="H10" s="54">
        <f t="shared" ref="H10:K10" si="13">SUM(H11:H17)</f>
        <v>77459103</v>
      </c>
      <c r="I10" s="54">
        <f t="shared" si="13"/>
        <v>68672900</v>
      </c>
      <c r="J10" s="54">
        <f t="shared" si="13"/>
        <v>7890900</v>
      </c>
      <c r="K10" s="54">
        <f t="shared" si="13"/>
        <v>895303</v>
      </c>
      <c r="L10" s="54">
        <f t="shared" ref="L10:O10" si="14">SUM(L11:L17)</f>
        <v>62539313.100000009</v>
      </c>
      <c r="M10" s="54">
        <f t="shared" si="14"/>
        <v>55723151.030000001</v>
      </c>
      <c r="N10" s="54">
        <f t="shared" si="14"/>
        <v>6348587.4199999999</v>
      </c>
      <c r="O10" s="54">
        <f t="shared" si="14"/>
        <v>467574.65</v>
      </c>
      <c r="P10" s="51">
        <f t="shared" si="1"/>
        <v>80.738493834611035</v>
      </c>
      <c r="Q10" s="51">
        <f t="shared" si="2"/>
        <v>81.142854066160027</v>
      </c>
      <c r="R10" s="51">
        <f t="shared" si="3"/>
        <v>80.454541560531752</v>
      </c>
      <c r="S10" s="51">
        <f t="shared" si="4"/>
        <v>52.225296910654826</v>
      </c>
      <c r="T10" s="52">
        <f t="shared" si="5"/>
        <v>101.59842872584002</v>
      </c>
      <c r="U10" s="52">
        <f t="shared" si="6"/>
        <v>101.20303670037187</v>
      </c>
      <c r="V10" s="52"/>
      <c r="W10" s="52">
        <f t="shared" si="7"/>
        <v>54.291811083050312</v>
      </c>
      <c r="X10" s="23"/>
    </row>
    <row r="11" spans="1:25" s="1" customFormat="1" ht="56.25" customHeight="1" x14ac:dyDescent="0.3">
      <c r="A11" s="70" t="s">
        <v>6</v>
      </c>
      <c r="B11" s="62" t="s">
        <v>49</v>
      </c>
      <c r="C11" s="19" t="s">
        <v>12</v>
      </c>
      <c r="D11" s="47">
        <f>SUM(E11:G11)</f>
        <v>8099239</v>
      </c>
      <c r="E11" s="47">
        <v>1902342</v>
      </c>
      <c r="F11" s="47">
        <v>5628919</v>
      </c>
      <c r="G11" s="47">
        <v>567978</v>
      </c>
      <c r="H11" s="20">
        <f>SUM(I11:K11)</f>
        <v>10931258</v>
      </c>
      <c r="I11" s="20">
        <v>2453900</v>
      </c>
      <c r="J11" s="20">
        <v>7878000</v>
      </c>
      <c r="K11" s="20">
        <v>599358</v>
      </c>
      <c r="L11" s="20">
        <f>SUM(M11:O11)</f>
        <v>8422426.1400000006</v>
      </c>
      <c r="M11" s="20">
        <v>1915077.34</v>
      </c>
      <c r="N11" s="20">
        <v>6335699.4199999999</v>
      </c>
      <c r="O11" s="20">
        <v>171649.38</v>
      </c>
      <c r="P11" s="51">
        <f t="shared" si="1"/>
        <v>77.049010644520521</v>
      </c>
      <c r="Q11" s="51">
        <f t="shared" si="2"/>
        <v>78.04219161335017</v>
      </c>
      <c r="R11" s="51">
        <f t="shared" si="3"/>
        <v>80.422688753490732</v>
      </c>
      <c r="S11" s="51">
        <f t="shared" si="4"/>
        <v>28.638873594746379</v>
      </c>
      <c r="T11" s="52">
        <f t="shared" si="5"/>
        <v>103.99033958622532</v>
      </c>
      <c r="U11" s="52">
        <f t="shared" si="6"/>
        <v>100.6694558601976</v>
      </c>
      <c r="V11" s="52"/>
      <c r="W11" s="52">
        <f t="shared" si="7"/>
        <v>30.221131804400876</v>
      </c>
      <c r="X11" s="57"/>
    </row>
    <row r="12" spans="1:25" s="1" customFormat="1" ht="93.75" x14ac:dyDescent="0.3">
      <c r="A12" s="70" t="s">
        <v>7</v>
      </c>
      <c r="B12" s="62" t="s">
        <v>82</v>
      </c>
      <c r="C12" s="19" t="s">
        <v>12</v>
      </c>
      <c r="D12" s="47">
        <f t="shared" ref="D12:D17" si="15">SUM(E12:G12)</f>
        <v>689200</v>
      </c>
      <c r="E12" s="47">
        <v>689200</v>
      </c>
      <c r="F12" s="47">
        <v>0</v>
      </c>
      <c r="G12" s="47">
        <v>0</v>
      </c>
      <c r="H12" s="20">
        <f t="shared" ref="H12:H17" si="16">SUM(I12:K12)</f>
        <v>689200</v>
      </c>
      <c r="I12" s="20">
        <v>689200</v>
      </c>
      <c r="J12" s="20">
        <v>0</v>
      </c>
      <c r="K12" s="20">
        <v>0</v>
      </c>
      <c r="L12" s="20">
        <f t="shared" ref="L12:L17" si="17">SUM(M12:O12)</f>
        <v>651186.47</v>
      </c>
      <c r="M12" s="20">
        <v>651186.47</v>
      </c>
      <c r="N12" s="20">
        <v>0</v>
      </c>
      <c r="O12" s="20">
        <v>0</v>
      </c>
      <c r="P12" s="51">
        <f t="shared" si="1"/>
        <v>94.484397852582703</v>
      </c>
      <c r="Q12" s="51">
        <f t="shared" si="2"/>
        <v>94.484397852582703</v>
      </c>
      <c r="R12" s="51"/>
      <c r="S12" s="51"/>
      <c r="T12" s="52">
        <f t="shared" si="5"/>
        <v>94.484397852582703</v>
      </c>
      <c r="U12" s="52">
        <f t="shared" si="6"/>
        <v>94.484397852582703</v>
      </c>
      <c r="V12" s="52"/>
      <c r="W12" s="52"/>
      <c r="X12" s="57"/>
    </row>
    <row r="13" spans="1:25" s="1" customFormat="1" ht="56.25" x14ac:dyDescent="0.3">
      <c r="A13" s="70" t="s">
        <v>97</v>
      </c>
      <c r="B13" s="62" t="s">
        <v>50</v>
      </c>
      <c r="C13" s="19" t="s">
        <v>12</v>
      </c>
      <c r="D13" s="47">
        <f t="shared" si="15"/>
        <v>2961616</v>
      </c>
      <c r="E13" s="47">
        <v>2838103</v>
      </c>
      <c r="F13" s="47">
        <v>0</v>
      </c>
      <c r="G13" s="47">
        <v>123513</v>
      </c>
      <c r="H13" s="20">
        <f t="shared" si="16"/>
        <v>3612709</v>
      </c>
      <c r="I13" s="20">
        <v>3502600</v>
      </c>
      <c r="J13" s="20">
        <v>0</v>
      </c>
      <c r="K13" s="20">
        <v>110109</v>
      </c>
      <c r="L13" s="20">
        <f t="shared" si="17"/>
        <v>2288178.2999999998</v>
      </c>
      <c r="M13" s="20">
        <v>2178089.0099999998</v>
      </c>
      <c r="N13" s="20">
        <v>0</v>
      </c>
      <c r="O13" s="20">
        <v>110089.29</v>
      </c>
      <c r="P13" s="51">
        <f t="shared" si="1"/>
        <v>63.336911442355301</v>
      </c>
      <c r="Q13" s="51">
        <f t="shared" si="2"/>
        <v>62.184920059384453</v>
      </c>
      <c r="R13" s="51"/>
      <c r="S13" s="51">
        <f t="shared" si="4"/>
        <v>99.982099555894607</v>
      </c>
      <c r="T13" s="52">
        <f t="shared" si="5"/>
        <v>77.261140539489247</v>
      </c>
      <c r="U13" s="52">
        <f t="shared" si="6"/>
        <v>76.744537108061266</v>
      </c>
      <c r="V13" s="52"/>
      <c r="W13" s="52"/>
      <c r="X13" s="23"/>
    </row>
    <row r="14" spans="1:25" s="1" customFormat="1" ht="37.5" x14ac:dyDescent="0.3">
      <c r="A14" s="70" t="s">
        <v>98</v>
      </c>
      <c r="B14" s="62" t="s">
        <v>83</v>
      </c>
      <c r="C14" s="19" t="s">
        <v>12</v>
      </c>
      <c r="D14" s="47">
        <f t="shared" si="15"/>
        <v>3805026</v>
      </c>
      <c r="E14" s="47">
        <v>3749861</v>
      </c>
      <c r="F14" s="47">
        <v>0</v>
      </c>
      <c r="G14" s="47">
        <v>55165</v>
      </c>
      <c r="H14" s="20">
        <f t="shared" si="16"/>
        <v>4973927</v>
      </c>
      <c r="I14" s="20">
        <v>4932400</v>
      </c>
      <c r="J14" s="20">
        <v>0</v>
      </c>
      <c r="K14" s="20">
        <v>41527</v>
      </c>
      <c r="L14" s="20">
        <f>SUM(M14:O14)</f>
        <v>4265916.53</v>
      </c>
      <c r="M14" s="20">
        <v>4224389.53</v>
      </c>
      <c r="N14" s="20">
        <v>0</v>
      </c>
      <c r="O14" s="20">
        <v>41527</v>
      </c>
      <c r="P14" s="51">
        <f t="shared" si="1"/>
        <v>85.765563708514421</v>
      </c>
      <c r="Q14" s="51">
        <f t="shared" si="2"/>
        <v>85.645720744465166</v>
      </c>
      <c r="R14" s="51"/>
      <c r="S14" s="51">
        <f t="shared" si="4"/>
        <v>100</v>
      </c>
      <c r="T14" s="52">
        <f t="shared" si="5"/>
        <v>112.11267754806407</v>
      </c>
      <c r="U14" s="52">
        <f t="shared" si="6"/>
        <v>112.65456319580913</v>
      </c>
      <c r="V14" s="52"/>
      <c r="W14" s="52">
        <f t="shared" si="7"/>
        <v>75.277802954772042</v>
      </c>
      <c r="X14" s="23"/>
    </row>
    <row r="15" spans="1:25" s="1" customFormat="1" ht="57" customHeight="1" x14ac:dyDescent="0.3">
      <c r="A15" s="70" t="s">
        <v>99</v>
      </c>
      <c r="B15" s="62" t="s">
        <v>51</v>
      </c>
      <c r="C15" s="19" t="s">
        <v>12</v>
      </c>
      <c r="D15" s="47">
        <f>SUM(E15:G15)</f>
        <v>11807113</v>
      </c>
      <c r="E15" s="47">
        <v>11692544</v>
      </c>
      <c r="F15" s="47">
        <v>0</v>
      </c>
      <c r="G15" s="47">
        <v>114569</v>
      </c>
      <c r="H15" s="20">
        <f t="shared" si="16"/>
        <v>15127609</v>
      </c>
      <c r="I15" s="20">
        <v>14983300</v>
      </c>
      <c r="J15" s="20">
        <v>0</v>
      </c>
      <c r="K15" s="20">
        <v>144309</v>
      </c>
      <c r="L15" s="20">
        <f t="shared" si="17"/>
        <v>11405858.960000001</v>
      </c>
      <c r="M15" s="20">
        <v>11261549.98</v>
      </c>
      <c r="N15" s="20">
        <v>0</v>
      </c>
      <c r="O15" s="20">
        <v>144308.98000000001</v>
      </c>
      <c r="P15" s="51">
        <f t="shared" si="1"/>
        <v>75.397631972111384</v>
      </c>
      <c r="Q15" s="51">
        <f t="shared" si="2"/>
        <v>75.160678755681332</v>
      </c>
      <c r="R15" s="51"/>
      <c r="S15" s="51">
        <f t="shared" si="4"/>
        <v>99.999986140850538</v>
      </c>
      <c r="T15" s="52">
        <f t="shared" si="5"/>
        <v>96.601590583574506</v>
      </c>
      <c r="U15" s="52">
        <f t="shared" si="6"/>
        <v>96.313941431394241</v>
      </c>
      <c r="V15" s="52"/>
      <c r="W15" s="52"/>
      <c r="X15" s="23"/>
    </row>
    <row r="16" spans="1:25" s="1" customFormat="1" ht="75" x14ac:dyDescent="0.3">
      <c r="A16" s="70" t="s">
        <v>100</v>
      </c>
      <c r="B16" s="62" t="s">
        <v>62</v>
      </c>
      <c r="C16" s="19" t="s">
        <v>12</v>
      </c>
      <c r="D16" s="47">
        <f t="shared" si="15"/>
        <v>4500</v>
      </c>
      <c r="E16" s="47">
        <v>0</v>
      </c>
      <c r="F16" s="47">
        <v>4500</v>
      </c>
      <c r="G16" s="47">
        <v>0</v>
      </c>
      <c r="H16" s="20">
        <f t="shared" si="16"/>
        <v>12900</v>
      </c>
      <c r="I16" s="20">
        <v>0</v>
      </c>
      <c r="J16" s="20">
        <v>12900</v>
      </c>
      <c r="K16" s="20">
        <v>0</v>
      </c>
      <c r="L16" s="20">
        <f>SUM(M16:O16)</f>
        <v>12888</v>
      </c>
      <c r="M16" s="20">
        <v>0</v>
      </c>
      <c r="N16" s="20">
        <v>12888</v>
      </c>
      <c r="O16" s="20">
        <v>0</v>
      </c>
      <c r="P16" s="51">
        <f t="shared" ref="P16:P23" si="18">L16/H16*100</f>
        <v>99.906976744186053</v>
      </c>
      <c r="Q16" s="51"/>
      <c r="R16" s="51">
        <f t="shared" si="3"/>
        <v>99.906976744186053</v>
      </c>
      <c r="S16" s="51"/>
      <c r="T16" s="52">
        <f t="shared" ref="T16:T23" si="19">L16/D16*100</f>
        <v>286.39999999999998</v>
      </c>
      <c r="U16" s="52"/>
      <c r="V16" s="52"/>
      <c r="W16" s="52"/>
      <c r="X16" s="57"/>
      <c r="Y16" s="67"/>
    </row>
    <row r="17" spans="1:24" s="1" customFormat="1" ht="56.25" x14ac:dyDescent="0.3">
      <c r="A17" s="70" t="s">
        <v>101</v>
      </c>
      <c r="B17" s="62" t="s">
        <v>52</v>
      </c>
      <c r="C17" s="19" t="s">
        <v>12</v>
      </c>
      <c r="D17" s="47">
        <f t="shared" si="15"/>
        <v>34188700</v>
      </c>
      <c r="E17" s="47">
        <v>34188700</v>
      </c>
      <c r="F17" s="47">
        <v>0</v>
      </c>
      <c r="G17" s="47">
        <v>0</v>
      </c>
      <c r="H17" s="20">
        <f t="shared" si="16"/>
        <v>42111500</v>
      </c>
      <c r="I17" s="20">
        <v>42111500</v>
      </c>
      <c r="J17" s="20">
        <v>0</v>
      </c>
      <c r="K17" s="20">
        <v>0</v>
      </c>
      <c r="L17" s="20">
        <f t="shared" si="17"/>
        <v>35492858.700000003</v>
      </c>
      <c r="M17" s="20">
        <v>35492858.700000003</v>
      </c>
      <c r="N17" s="20">
        <v>0</v>
      </c>
      <c r="O17" s="20">
        <v>0</v>
      </c>
      <c r="P17" s="51">
        <f t="shared" si="18"/>
        <v>84.283054984980353</v>
      </c>
      <c r="Q17" s="51">
        <f t="shared" si="2"/>
        <v>84.283054984980353</v>
      </c>
      <c r="R17" s="51"/>
      <c r="S17" s="51"/>
      <c r="T17" s="52">
        <f t="shared" si="19"/>
        <v>103.81458990836154</v>
      </c>
      <c r="U17" s="52">
        <f t="shared" ref="U17:U23" si="20">M17/E17*100</f>
        <v>103.81458990836154</v>
      </c>
      <c r="V17" s="52"/>
      <c r="W17" s="52"/>
      <c r="X17" s="23"/>
    </row>
    <row r="18" spans="1:24" s="56" customFormat="1" ht="37.5" x14ac:dyDescent="0.3">
      <c r="A18" s="53" t="s">
        <v>26</v>
      </c>
      <c r="B18" s="66" t="s">
        <v>21</v>
      </c>
      <c r="C18" s="71"/>
      <c r="D18" s="54">
        <f>SUM(D19:D20)</f>
        <v>5000000</v>
      </c>
      <c r="E18" s="54">
        <f t="shared" ref="E18:N18" si="21">SUM(E19:E20)</f>
        <v>4300000</v>
      </c>
      <c r="F18" s="54">
        <f t="shared" si="21"/>
        <v>0</v>
      </c>
      <c r="G18" s="54">
        <f t="shared" si="21"/>
        <v>700000</v>
      </c>
      <c r="H18" s="54">
        <f t="shared" si="21"/>
        <v>6423200</v>
      </c>
      <c r="I18" s="54">
        <f t="shared" si="21"/>
        <v>4532200</v>
      </c>
      <c r="J18" s="54">
        <f t="shared" si="21"/>
        <v>0</v>
      </c>
      <c r="K18" s="54">
        <f t="shared" si="21"/>
        <v>1891000</v>
      </c>
      <c r="L18" s="54">
        <f t="shared" si="21"/>
        <v>6351514.2400000002</v>
      </c>
      <c r="M18" s="54">
        <f t="shared" si="21"/>
        <v>4464098.53</v>
      </c>
      <c r="N18" s="54">
        <f t="shared" si="21"/>
        <v>0</v>
      </c>
      <c r="O18" s="54">
        <f>SUM(O19:O20)</f>
        <v>1887415.71</v>
      </c>
      <c r="P18" s="51">
        <f t="shared" si="18"/>
        <v>98.883955660729868</v>
      </c>
      <c r="Q18" s="51">
        <f t="shared" si="2"/>
        <v>98.497386037685899</v>
      </c>
      <c r="R18" s="51"/>
      <c r="S18" s="51">
        <f t="shared" si="4"/>
        <v>99.810455314648323</v>
      </c>
      <c r="T18" s="52">
        <f t="shared" si="19"/>
        <v>127.0302848</v>
      </c>
      <c r="U18" s="52">
        <f t="shared" si="20"/>
        <v>103.81624488372094</v>
      </c>
      <c r="V18" s="52"/>
      <c r="W18" s="52">
        <f t="shared" ref="W18:W23" si="22">O18/G18*100</f>
        <v>269.63081571428569</v>
      </c>
      <c r="X18" s="55"/>
    </row>
    <row r="19" spans="1:24" s="1" customFormat="1" ht="37.5" x14ac:dyDescent="0.3">
      <c r="A19" s="70" t="s">
        <v>27</v>
      </c>
      <c r="B19" s="62" t="s">
        <v>93</v>
      </c>
      <c r="C19" s="19" t="s">
        <v>12</v>
      </c>
      <c r="D19" s="47">
        <f>SUM(E19:G19)</f>
        <v>67800</v>
      </c>
      <c r="E19" s="47">
        <v>52800</v>
      </c>
      <c r="F19" s="47">
        <v>0</v>
      </c>
      <c r="G19" s="47">
        <v>15000</v>
      </c>
      <c r="H19" s="20">
        <f>SUM(I19:K19)</f>
        <v>300000</v>
      </c>
      <c r="I19" s="20">
        <v>285000</v>
      </c>
      <c r="J19" s="20">
        <v>0</v>
      </c>
      <c r="K19" s="20">
        <v>15000</v>
      </c>
      <c r="L19" s="20">
        <f>SUM(M19:O19)</f>
        <v>228314.23999999999</v>
      </c>
      <c r="M19" s="20">
        <v>216898.53</v>
      </c>
      <c r="N19" s="20">
        <v>0</v>
      </c>
      <c r="O19" s="20">
        <v>11415.71</v>
      </c>
      <c r="P19" s="51">
        <f t="shared" si="18"/>
        <v>76.104746666666671</v>
      </c>
      <c r="Q19" s="51">
        <f t="shared" si="2"/>
        <v>76.104747368421059</v>
      </c>
      <c r="R19" s="51"/>
      <c r="S19" s="51">
        <f t="shared" si="4"/>
        <v>76.104733333333328</v>
      </c>
      <c r="T19" s="52">
        <f t="shared" si="19"/>
        <v>336.74666666666667</v>
      </c>
      <c r="U19" s="52">
        <f t="shared" si="20"/>
        <v>410.79267045454549</v>
      </c>
      <c r="V19" s="52"/>
      <c r="W19" s="52">
        <f t="shared" si="22"/>
        <v>76.104733333333328</v>
      </c>
      <c r="X19" s="23"/>
    </row>
    <row r="20" spans="1:24" s="1" customFormat="1" ht="37.5" x14ac:dyDescent="0.3">
      <c r="A20" s="70" t="s">
        <v>102</v>
      </c>
      <c r="B20" s="62" t="s">
        <v>94</v>
      </c>
      <c r="C20" s="19" t="s">
        <v>12</v>
      </c>
      <c r="D20" s="69">
        <f>SUM(E20:G20)</f>
        <v>4932200</v>
      </c>
      <c r="E20" s="69">
        <v>4247200</v>
      </c>
      <c r="F20" s="69">
        <v>0</v>
      </c>
      <c r="G20" s="69">
        <v>685000</v>
      </c>
      <c r="H20" s="75">
        <f>SUM(I20:K20)</f>
        <v>6123200</v>
      </c>
      <c r="I20" s="75">
        <v>4247200</v>
      </c>
      <c r="J20" s="75">
        <v>0</v>
      </c>
      <c r="K20" s="75">
        <v>1876000</v>
      </c>
      <c r="L20" s="20">
        <f>SUM(M20:O20)</f>
        <v>6123200</v>
      </c>
      <c r="M20" s="75">
        <v>4247200</v>
      </c>
      <c r="N20" s="75">
        <v>0</v>
      </c>
      <c r="O20" s="75">
        <v>1876000</v>
      </c>
      <c r="P20" s="51">
        <f t="shared" si="18"/>
        <v>100</v>
      </c>
      <c r="Q20" s="51">
        <f t="shared" si="2"/>
        <v>100</v>
      </c>
      <c r="R20" s="51"/>
      <c r="S20" s="51">
        <f t="shared" si="4"/>
        <v>100</v>
      </c>
      <c r="T20" s="52"/>
      <c r="U20" s="52">
        <f t="shared" si="20"/>
        <v>100</v>
      </c>
      <c r="V20" s="52"/>
      <c r="W20" s="52"/>
      <c r="X20" s="23"/>
    </row>
    <row r="21" spans="1:24" s="1" customFormat="1" ht="93.75" x14ac:dyDescent="0.3">
      <c r="A21" s="53" t="s">
        <v>28</v>
      </c>
      <c r="B21" s="66" t="s">
        <v>89</v>
      </c>
      <c r="C21" s="71"/>
      <c r="D21" s="68">
        <f t="shared" ref="D21:G21" si="23">SUM(D22:D23)</f>
        <v>44143140</v>
      </c>
      <c r="E21" s="68">
        <f t="shared" si="23"/>
        <v>596811</v>
      </c>
      <c r="F21" s="68">
        <f t="shared" si="23"/>
        <v>0</v>
      </c>
      <c r="G21" s="68">
        <f t="shared" si="23"/>
        <v>43546329</v>
      </c>
      <c r="H21" s="68">
        <f t="shared" ref="H21:K21" si="24">SUM(H22:H23)</f>
        <v>57839357</v>
      </c>
      <c r="I21" s="68">
        <f t="shared" si="24"/>
        <v>889061</v>
      </c>
      <c r="J21" s="68">
        <f t="shared" si="24"/>
        <v>0</v>
      </c>
      <c r="K21" s="68">
        <f t="shared" si="24"/>
        <v>56950296</v>
      </c>
      <c r="L21" s="68">
        <f>SUM(L22:L23)</f>
        <v>47395364.329999998</v>
      </c>
      <c r="M21" s="68">
        <f t="shared" ref="M21:O21" si="25">SUM(M22:M23)</f>
        <v>596315</v>
      </c>
      <c r="N21" s="68">
        <f t="shared" si="25"/>
        <v>0</v>
      </c>
      <c r="O21" s="68">
        <f t="shared" si="25"/>
        <v>46799049.329999998</v>
      </c>
      <c r="P21" s="51">
        <f t="shared" si="18"/>
        <v>81.943103776205533</v>
      </c>
      <c r="Q21" s="51">
        <f t="shared" si="2"/>
        <v>67.072450596753214</v>
      </c>
      <c r="R21" s="51"/>
      <c r="S21" s="51">
        <f t="shared" si="4"/>
        <v>82.17525213565176</v>
      </c>
      <c r="T21" s="52">
        <f t="shared" si="19"/>
        <v>107.36745127328957</v>
      </c>
      <c r="U21" s="52">
        <f t="shared" si="20"/>
        <v>99.916891612252456</v>
      </c>
      <c r="V21" s="52"/>
      <c r="W21" s="52">
        <f t="shared" si="22"/>
        <v>107.46956265819789</v>
      </c>
      <c r="X21" s="23"/>
    </row>
    <row r="22" spans="1:24" s="1" customFormat="1" ht="38.25" customHeight="1" x14ac:dyDescent="0.3">
      <c r="A22" s="79" t="s">
        <v>103</v>
      </c>
      <c r="B22" s="81" t="s">
        <v>53</v>
      </c>
      <c r="C22" s="19" t="s">
        <v>12</v>
      </c>
      <c r="D22" s="47">
        <f>SUM(E22:G22)</f>
        <v>23517814</v>
      </c>
      <c r="E22" s="47">
        <v>400000</v>
      </c>
      <c r="F22" s="47">
        <v>0</v>
      </c>
      <c r="G22" s="47">
        <v>23117814</v>
      </c>
      <c r="H22" s="20">
        <f>SUM(I22:K22)</f>
        <v>29612631</v>
      </c>
      <c r="I22" s="20">
        <v>692250</v>
      </c>
      <c r="J22" s="20">
        <v>0</v>
      </c>
      <c r="K22" s="20">
        <v>28920381</v>
      </c>
      <c r="L22" s="20">
        <f>SUM(M22:O22)</f>
        <v>26706128.57</v>
      </c>
      <c r="M22" s="20">
        <v>399504</v>
      </c>
      <c r="N22" s="20">
        <v>0</v>
      </c>
      <c r="O22" s="20">
        <v>26306624.57</v>
      </c>
      <c r="P22" s="51">
        <f t="shared" si="18"/>
        <v>90.184923352470776</v>
      </c>
      <c r="Q22" s="51">
        <f t="shared" si="2"/>
        <v>57.710942578548206</v>
      </c>
      <c r="R22" s="51"/>
      <c r="S22" s="51">
        <f t="shared" si="4"/>
        <v>90.962233761719801</v>
      </c>
      <c r="T22" s="52">
        <f t="shared" si="19"/>
        <v>113.557019245071</v>
      </c>
      <c r="U22" s="52">
        <f t="shared" si="20"/>
        <v>99.876000000000005</v>
      </c>
      <c r="V22" s="52"/>
      <c r="W22" s="52">
        <f t="shared" si="22"/>
        <v>113.79373746150911</v>
      </c>
      <c r="X22" s="23"/>
    </row>
    <row r="23" spans="1:24" s="1" customFormat="1" ht="39" customHeight="1" x14ac:dyDescent="0.3">
      <c r="A23" s="80"/>
      <c r="B23" s="82"/>
      <c r="C23" s="19" t="s">
        <v>60</v>
      </c>
      <c r="D23" s="47">
        <f>SUM(E23:G23)</f>
        <v>20625326</v>
      </c>
      <c r="E23" s="47">
        <v>196811</v>
      </c>
      <c r="F23" s="47">
        <v>0</v>
      </c>
      <c r="G23" s="47">
        <v>20428515</v>
      </c>
      <c r="H23" s="20">
        <f>SUM(I23:K23)</f>
        <v>28226726</v>
      </c>
      <c r="I23" s="20">
        <v>196811</v>
      </c>
      <c r="J23" s="20">
        <v>0</v>
      </c>
      <c r="K23" s="20">
        <v>28029915</v>
      </c>
      <c r="L23" s="20">
        <f>SUM(M23:O23)</f>
        <v>20689235.760000002</v>
      </c>
      <c r="M23" s="20">
        <v>196811</v>
      </c>
      <c r="N23" s="20">
        <v>0</v>
      </c>
      <c r="O23" s="20">
        <v>20492424.760000002</v>
      </c>
      <c r="P23" s="51">
        <f t="shared" si="18"/>
        <v>73.296618814381816</v>
      </c>
      <c r="Q23" s="51">
        <f t="shared" si="2"/>
        <v>100</v>
      </c>
      <c r="R23" s="51"/>
      <c r="S23" s="51">
        <f t="shared" si="4"/>
        <v>73.10912202195405</v>
      </c>
      <c r="T23" s="52">
        <f t="shared" si="19"/>
        <v>100.3098606053548</v>
      </c>
      <c r="U23" s="52">
        <f t="shared" si="20"/>
        <v>100</v>
      </c>
      <c r="V23" s="52"/>
      <c r="W23" s="52">
        <f t="shared" si="22"/>
        <v>100.31284584317559</v>
      </c>
      <c r="X23" s="76"/>
    </row>
    <row r="24" spans="1:24" x14ac:dyDescent="0.3">
      <c r="U24" s="64"/>
      <c r="V24" s="64"/>
      <c r="W24" s="64"/>
    </row>
  </sheetData>
  <mergeCells count="12">
    <mergeCell ref="X2:X3"/>
    <mergeCell ref="A22:A23"/>
    <mergeCell ref="B22:B23"/>
    <mergeCell ref="B5:C5"/>
    <mergeCell ref="A1:W1"/>
    <mergeCell ref="T2:W2"/>
    <mergeCell ref="L2:O2"/>
    <mergeCell ref="A2:A3"/>
    <mergeCell ref="C2:C3"/>
    <mergeCell ref="P2:S2"/>
    <mergeCell ref="H2:K2"/>
    <mergeCell ref="D2:G2"/>
  </mergeCells>
  <pageMargins left="0" right="0" top="0.19685039370078741" bottom="0" header="0.31496062992125984" footer="0.31496062992125984"/>
  <pageSetup paperSize="9" scale="31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2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2.25" customHeight="1" x14ac:dyDescent="0.25">
      <c r="A2" s="104" t="s">
        <v>0</v>
      </c>
      <c r="B2" s="6" t="s">
        <v>1</v>
      </c>
      <c r="C2" s="105" t="s">
        <v>17</v>
      </c>
      <c r="D2" s="106" t="s">
        <v>38</v>
      </c>
      <c r="E2" s="106"/>
      <c r="F2" s="106"/>
      <c r="G2" s="107" t="s">
        <v>46</v>
      </c>
      <c r="H2" s="107"/>
      <c r="I2" s="107"/>
      <c r="J2" s="108" t="s">
        <v>44</v>
      </c>
      <c r="K2" s="109"/>
      <c r="L2" s="110"/>
      <c r="M2" s="111" t="s">
        <v>39</v>
      </c>
      <c r="N2" s="111" t="s">
        <v>40</v>
      </c>
    </row>
    <row r="3" spans="1:14" ht="25.5" x14ac:dyDescent="0.25">
      <c r="A3" s="104"/>
      <c r="B3" s="7" t="s">
        <v>2</v>
      </c>
      <c r="C3" s="105"/>
      <c r="D3" s="8" t="s">
        <v>22</v>
      </c>
      <c r="E3" s="8" t="s">
        <v>23</v>
      </c>
      <c r="F3" s="8" t="s">
        <v>24</v>
      </c>
      <c r="G3" s="8" t="s">
        <v>22</v>
      </c>
      <c r="H3" s="8" t="s">
        <v>23</v>
      </c>
      <c r="I3" s="8" t="s">
        <v>24</v>
      </c>
      <c r="J3" s="8" t="s">
        <v>22</v>
      </c>
      <c r="K3" s="8" t="s">
        <v>23</v>
      </c>
      <c r="L3" s="8" t="s">
        <v>24</v>
      </c>
      <c r="M3" s="112"/>
      <c r="N3" s="112"/>
    </row>
    <row r="4" spans="1:14" x14ac:dyDescent="0.25">
      <c r="A4" s="9" t="s">
        <v>3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01" t="s">
        <v>42</v>
      </c>
      <c r="C5" s="101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4</v>
      </c>
      <c r="B6" s="15" t="s">
        <v>19</v>
      </c>
      <c r="C6" s="15" t="s">
        <v>45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5</v>
      </c>
      <c r="B7" s="15" t="s">
        <v>43</v>
      </c>
      <c r="C7" s="15" t="s">
        <v>45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0" t="s">
        <v>0</v>
      </c>
      <c r="B1" s="27" t="s">
        <v>1</v>
      </c>
      <c r="C1" s="121" t="s">
        <v>17</v>
      </c>
      <c r="D1" s="122" t="s">
        <v>65</v>
      </c>
      <c r="E1" s="122"/>
      <c r="F1" s="122"/>
      <c r="G1" s="122"/>
      <c r="H1" s="122" t="s">
        <v>66</v>
      </c>
      <c r="I1" s="122"/>
      <c r="J1" s="122"/>
      <c r="K1" s="122"/>
      <c r="L1" s="123" t="s">
        <v>76</v>
      </c>
      <c r="M1" s="124"/>
      <c r="N1" s="124"/>
      <c r="O1" s="125"/>
      <c r="P1" s="117" t="s">
        <v>67</v>
      </c>
      <c r="Q1" s="117"/>
      <c r="R1" s="117"/>
      <c r="S1" s="117"/>
      <c r="T1" s="117" t="s">
        <v>68</v>
      </c>
      <c r="U1" s="118"/>
      <c r="V1" s="118"/>
      <c r="W1" s="118"/>
    </row>
    <row r="2" spans="1:23" ht="22.5" x14ac:dyDescent="0.25">
      <c r="A2" s="120"/>
      <c r="B2" s="27" t="s">
        <v>2</v>
      </c>
      <c r="C2" s="121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3</v>
      </c>
      <c r="B3" s="25" t="s">
        <v>13</v>
      </c>
      <c r="C3" s="25" t="s">
        <v>26</v>
      </c>
      <c r="D3" s="25" t="s">
        <v>28</v>
      </c>
      <c r="E3" s="25" t="s">
        <v>15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16</v>
      </c>
      <c r="Q3" s="25" t="s">
        <v>30</v>
      </c>
      <c r="R3" s="25" t="s">
        <v>64</v>
      </c>
      <c r="S3" s="25" t="s">
        <v>31</v>
      </c>
      <c r="T3" s="25" t="s">
        <v>32</v>
      </c>
      <c r="U3" s="25" t="s">
        <v>69</v>
      </c>
      <c r="V3" s="25" t="s">
        <v>56</v>
      </c>
      <c r="W3" s="25" t="s">
        <v>63</v>
      </c>
    </row>
    <row r="4" spans="1:23" x14ac:dyDescent="0.25">
      <c r="A4" s="119" t="s">
        <v>25</v>
      </c>
      <c r="B4" s="119"/>
      <c r="C4" s="119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101" t="s">
        <v>8</v>
      </c>
      <c r="C5" s="101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5</v>
      </c>
      <c r="B6" s="33" t="s">
        <v>54</v>
      </c>
      <c r="C6" s="6" t="s">
        <v>61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13</v>
      </c>
      <c r="B7" s="101" t="s">
        <v>70</v>
      </c>
      <c r="C7" s="101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6</v>
      </c>
      <c r="B8" s="35" t="s">
        <v>71</v>
      </c>
      <c r="C8" s="6" t="s">
        <v>61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7</v>
      </c>
      <c r="B9" s="35" t="s">
        <v>72</v>
      </c>
      <c r="C9" s="6" t="s">
        <v>61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9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73</v>
      </c>
      <c r="B11" s="35" t="s">
        <v>74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75" customHeight="1" x14ac:dyDescent="0.25">
      <c r="A12" s="31" t="s">
        <v>26</v>
      </c>
      <c r="B12" s="101" t="s">
        <v>10</v>
      </c>
      <c r="C12" s="101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14</v>
      </c>
      <c r="C13" s="6" t="s">
        <v>61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16</v>
      </c>
      <c r="B14" s="113" t="s">
        <v>11</v>
      </c>
      <c r="C14" s="114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111" t="s">
        <v>18</v>
      </c>
      <c r="B15" s="35" t="s">
        <v>75</v>
      </c>
      <c r="C15" s="6" t="s">
        <v>61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115"/>
      <c r="B16" s="35" t="s">
        <v>57</v>
      </c>
      <c r="C16" s="6" t="s">
        <v>61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115"/>
      <c r="B17" s="35" t="s">
        <v>58</v>
      </c>
      <c r="C17" s="6" t="s">
        <v>61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116"/>
      <c r="B18" s="35" t="s">
        <v>59</v>
      </c>
      <c r="C18" s="6" t="s">
        <v>61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2021-10-06T09:25:41Z</cp:lastPrinted>
  <dcterms:created xsi:type="dcterms:W3CDTF">2012-05-22T08:33:39Z</dcterms:created>
  <dcterms:modified xsi:type="dcterms:W3CDTF">2021-12-07T11:16:50Z</dcterms:modified>
</cp:coreProperties>
</file>