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705" windowWidth="14805" windowHeight="7410"/>
  </bookViews>
  <sheets>
    <sheet name="приложение № 1" sheetId="1" r:id="rId1"/>
  </sheets>
  <definedNames>
    <definedName name="_xlnm._FilterDatabase" localSheetId="0" hidden="1">'приложение № 1'!$A$7:$N$71</definedName>
    <definedName name="_xlnm.Print_Titles" localSheetId="0">'приложение № 1'!$5:$7</definedName>
  </definedNames>
  <calcPr calcId="152511"/>
</workbook>
</file>

<file path=xl/calcChain.xml><?xml version="1.0" encoding="utf-8"?>
<calcChain xmlns="http://schemas.openxmlformats.org/spreadsheetml/2006/main">
  <c r="K10" i="1" l="1"/>
  <c r="L10" i="1"/>
  <c r="M10" i="1"/>
  <c r="N10" i="1"/>
  <c r="K11" i="1"/>
  <c r="L11" i="1"/>
  <c r="M11" i="1"/>
  <c r="N11" i="1"/>
  <c r="K13" i="1"/>
  <c r="L13" i="1"/>
  <c r="M13" i="1"/>
  <c r="N13" i="1"/>
  <c r="K14" i="1"/>
  <c r="L14" i="1"/>
  <c r="M14" i="1"/>
  <c r="N14" i="1"/>
  <c r="K15" i="1"/>
  <c r="L15" i="1"/>
  <c r="M15" i="1"/>
  <c r="N15" i="1"/>
  <c r="K17" i="1"/>
  <c r="L17" i="1"/>
  <c r="M17" i="1"/>
  <c r="N17" i="1"/>
  <c r="K19" i="1"/>
  <c r="L19" i="1"/>
  <c r="M19" i="1"/>
  <c r="N19" i="1"/>
  <c r="K20" i="1"/>
  <c r="L20" i="1"/>
  <c r="M20" i="1"/>
  <c r="N20" i="1"/>
  <c r="K22" i="1"/>
  <c r="L22" i="1"/>
  <c r="M22" i="1"/>
  <c r="N22" i="1"/>
  <c r="K23" i="1"/>
  <c r="L23" i="1"/>
  <c r="M23" i="1"/>
  <c r="N23" i="1"/>
  <c r="K25" i="1"/>
  <c r="L25" i="1"/>
  <c r="M25" i="1"/>
  <c r="N25" i="1"/>
  <c r="K26" i="1"/>
  <c r="L26" i="1"/>
  <c r="M26" i="1"/>
  <c r="N26" i="1"/>
  <c r="K29" i="1"/>
  <c r="L29" i="1"/>
  <c r="M29" i="1"/>
  <c r="N29" i="1"/>
  <c r="K30" i="1"/>
  <c r="L30" i="1"/>
  <c r="M30" i="1"/>
  <c r="N30" i="1"/>
  <c r="K31" i="1"/>
  <c r="L31" i="1"/>
  <c r="M31" i="1"/>
  <c r="N31" i="1"/>
  <c r="K32" i="1"/>
  <c r="L32" i="1"/>
  <c r="M32" i="1"/>
  <c r="N32" i="1"/>
  <c r="K33" i="1"/>
  <c r="L33" i="1"/>
  <c r="M33" i="1"/>
  <c r="N33" i="1"/>
  <c r="K34" i="1"/>
  <c r="L34" i="1"/>
  <c r="M34" i="1"/>
  <c r="N34" i="1"/>
  <c r="K35" i="1"/>
  <c r="L35" i="1"/>
  <c r="M35" i="1"/>
  <c r="N35" i="1"/>
  <c r="K37" i="1"/>
  <c r="L37" i="1"/>
  <c r="M37" i="1"/>
  <c r="N37" i="1"/>
  <c r="K39" i="1"/>
  <c r="L39" i="1"/>
  <c r="M39" i="1"/>
  <c r="N39" i="1"/>
  <c r="K40" i="1"/>
  <c r="L40" i="1"/>
  <c r="M40" i="1"/>
  <c r="N40" i="1"/>
  <c r="K42" i="1"/>
  <c r="L42" i="1"/>
  <c r="M42" i="1"/>
  <c r="N42" i="1"/>
  <c r="K43" i="1"/>
  <c r="L43" i="1"/>
  <c r="M43" i="1"/>
  <c r="N43" i="1"/>
  <c r="K44" i="1"/>
  <c r="L44" i="1"/>
  <c r="M44" i="1"/>
  <c r="N44" i="1"/>
  <c r="K46" i="1"/>
  <c r="L46" i="1"/>
  <c r="M46" i="1"/>
  <c r="N46" i="1"/>
  <c r="K47" i="1"/>
  <c r="L47" i="1"/>
  <c r="M47" i="1"/>
  <c r="N47" i="1"/>
  <c r="K48" i="1"/>
  <c r="L48" i="1"/>
  <c r="M48" i="1"/>
  <c r="N48" i="1"/>
  <c r="K49" i="1"/>
  <c r="L49" i="1"/>
  <c r="M49" i="1"/>
  <c r="K50" i="1"/>
  <c r="L50" i="1"/>
  <c r="M50" i="1"/>
  <c r="N50" i="1"/>
  <c r="K51" i="1"/>
  <c r="L51" i="1"/>
  <c r="M51" i="1"/>
  <c r="K52" i="1"/>
  <c r="L52" i="1"/>
  <c r="M52" i="1"/>
  <c r="K53" i="1"/>
  <c r="L53" i="1"/>
  <c r="M53" i="1"/>
  <c r="N53" i="1"/>
  <c r="K54" i="1"/>
  <c r="L54" i="1"/>
  <c r="M54" i="1"/>
  <c r="N54" i="1"/>
  <c r="K55" i="1"/>
  <c r="L55" i="1"/>
  <c r="M55" i="1"/>
  <c r="N55" i="1"/>
  <c r="K56" i="1"/>
  <c r="L56" i="1"/>
  <c r="M56" i="1"/>
  <c r="N56" i="1"/>
  <c r="K57" i="1"/>
  <c r="L57" i="1"/>
  <c r="M57" i="1"/>
  <c r="N57" i="1"/>
  <c r="K58" i="1"/>
  <c r="L58" i="1"/>
  <c r="M58" i="1"/>
  <c r="N58" i="1"/>
  <c r="K59" i="1"/>
  <c r="L59" i="1"/>
  <c r="M59" i="1"/>
  <c r="N59" i="1"/>
  <c r="K60" i="1"/>
  <c r="L60" i="1"/>
  <c r="M60" i="1"/>
  <c r="N60" i="1"/>
  <c r="K61" i="1"/>
  <c r="L61" i="1"/>
  <c r="M61" i="1"/>
  <c r="N61" i="1"/>
  <c r="K62" i="1"/>
  <c r="L62" i="1"/>
  <c r="M62" i="1"/>
  <c r="N62" i="1"/>
  <c r="K63" i="1"/>
  <c r="L63" i="1"/>
  <c r="M63" i="1"/>
  <c r="N63" i="1"/>
  <c r="K64" i="1"/>
  <c r="L64" i="1"/>
  <c r="M64" i="1"/>
  <c r="N64" i="1"/>
  <c r="K66" i="1"/>
  <c r="M66" i="1"/>
  <c r="N66" i="1"/>
  <c r="K67" i="1"/>
  <c r="L67" i="1"/>
  <c r="M67" i="1"/>
  <c r="N67" i="1"/>
  <c r="K68" i="1"/>
  <c r="L68" i="1"/>
  <c r="M68" i="1"/>
  <c r="N68" i="1"/>
  <c r="K69" i="1"/>
  <c r="L69" i="1"/>
  <c r="M69" i="1"/>
  <c r="N69" i="1"/>
  <c r="K70" i="1"/>
  <c r="M70" i="1"/>
  <c r="N70" i="1"/>
  <c r="H10" i="1"/>
  <c r="I10" i="1"/>
  <c r="H11" i="1"/>
  <c r="I11" i="1"/>
  <c r="H13" i="1"/>
  <c r="I13" i="1"/>
  <c r="H14" i="1"/>
  <c r="I14" i="1"/>
  <c r="H15" i="1"/>
  <c r="I15" i="1"/>
  <c r="H17" i="1"/>
  <c r="I17" i="1"/>
  <c r="H19" i="1"/>
  <c r="I19" i="1"/>
  <c r="H20" i="1"/>
  <c r="I20" i="1"/>
  <c r="H22" i="1"/>
  <c r="I22" i="1"/>
  <c r="H23" i="1"/>
  <c r="I23" i="1"/>
  <c r="H25" i="1"/>
  <c r="I25" i="1"/>
  <c r="H26" i="1"/>
  <c r="I26" i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37" i="1"/>
  <c r="I37" i="1"/>
  <c r="H39" i="1"/>
  <c r="I39" i="1"/>
  <c r="H40" i="1"/>
  <c r="I40" i="1"/>
  <c r="H42" i="1"/>
  <c r="I42" i="1"/>
  <c r="H43" i="1"/>
  <c r="I43" i="1"/>
  <c r="H44" i="1"/>
  <c r="I44" i="1"/>
  <c r="H46" i="1"/>
  <c r="I46" i="1"/>
  <c r="H47" i="1"/>
  <c r="I47" i="1"/>
  <c r="H48" i="1"/>
  <c r="I48" i="1"/>
  <c r="H49" i="1"/>
  <c r="I49" i="1"/>
  <c r="H50" i="1"/>
  <c r="I50" i="1"/>
  <c r="H51" i="1"/>
  <c r="I51" i="1"/>
  <c r="H52" i="1"/>
  <c r="I52" i="1"/>
  <c r="H53" i="1"/>
  <c r="I53" i="1"/>
  <c r="H54" i="1"/>
  <c r="I54" i="1"/>
  <c r="H55" i="1"/>
  <c r="I55" i="1"/>
  <c r="H56" i="1"/>
  <c r="I56" i="1"/>
  <c r="H57" i="1"/>
  <c r="I57" i="1"/>
  <c r="H58" i="1"/>
  <c r="I58" i="1"/>
  <c r="H59" i="1"/>
  <c r="I59" i="1"/>
  <c r="H60" i="1"/>
  <c r="I60" i="1"/>
  <c r="H61" i="1"/>
  <c r="I61" i="1"/>
  <c r="H62" i="1"/>
  <c r="I62" i="1"/>
  <c r="H63" i="1"/>
  <c r="I63" i="1"/>
  <c r="H64" i="1"/>
  <c r="I64" i="1"/>
  <c r="H66" i="1"/>
  <c r="I66" i="1"/>
  <c r="H67" i="1"/>
  <c r="I67" i="1"/>
  <c r="H68" i="1"/>
  <c r="I68" i="1"/>
  <c r="H69" i="1"/>
  <c r="I69" i="1"/>
  <c r="H70" i="1"/>
  <c r="E10" i="1"/>
  <c r="F10" i="1"/>
  <c r="E11" i="1"/>
  <c r="F11" i="1"/>
  <c r="E13" i="1"/>
  <c r="F13" i="1"/>
  <c r="E14" i="1"/>
  <c r="F14" i="1"/>
  <c r="E15" i="1"/>
  <c r="F15" i="1"/>
  <c r="E17" i="1"/>
  <c r="F17" i="1"/>
  <c r="E19" i="1"/>
  <c r="F19" i="1"/>
  <c r="E20" i="1"/>
  <c r="F20" i="1"/>
  <c r="E22" i="1"/>
  <c r="F22" i="1"/>
  <c r="E23" i="1"/>
  <c r="F23" i="1"/>
  <c r="E25" i="1"/>
  <c r="F25" i="1"/>
  <c r="E26" i="1"/>
  <c r="F26" i="1"/>
  <c r="E29" i="1"/>
  <c r="F29" i="1"/>
  <c r="E30" i="1"/>
  <c r="F30" i="1"/>
  <c r="E31" i="1"/>
  <c r="F31" i="1"/>
  <c r="E32" i="1"/>
  <c r="F32" i="1"/>
  <c r="E33" i="1"/>
  <c r="F33" i="1"/>
  <c r="E34" i="1"/>
  <c r="F34" i="1"/>
  <c r="E35" i="1"/>
  <c r="F35" i="1"/>
  <c r="E37" i="1"/>
  <c r="F37" i="1"/>
  <c r="E39" i="1"/>
  <c r="F39" i="1"/>
  <c r="E40" i="1"/>
  <c r="F40" i="1"/>
  <c r="E42" i="1"/>
  <c r="F42" i="1"/>
  <c r="E43" i="1"/>
  <c r="F43" i="1"/>
  <c r="E44" i="1"/>
  <c r="F44" i="1"/>
  <c r="E46" i="1"/>
  <c r="F46" i="1"/>
  <c r="E47" i="1"/>
  <c r="F47" i="1"/>
  <c r="E48" i="1"/>
  <c r="F48" i="1"/>
  <c r="E49" i="1"/>
  <c r="E50" i="1"/>
  <c r="F50" i="1"/>
  <c r="E51" i="1"/>
  <c r="E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6" i="1"/>
  <c r="F66" i="1"/>
  <c r="E67" i="1"/>
  <c r="F67" i="1"/>
  <c r="E68" i="1"/>
  <c r="F68" i="1"/>
  <c r="E69" i="1"/>
  <c r="F69" i="1"/>
  <c r="E70" i="1"/>
  <c r="F70" i="1"/>
  <c r="D38" i="1" l="1"/>
  <c r="J45" i="1" l="1"/>
  <c r="G45" i="1" l="1"/>
  <c r="L45" i="1" s="1"/>
  <c r="J38" i="1"/>
  <c r="G38" i="1"/>
  <c r="J65" i="1"/>
  <c r="G65" i="1"/>
  <c r="D65" i="1"/>
  <c r="C65" i="1"/>
  <c r="D12" i="1"/>
  <c r="J41" i="1"/>
  <c r="G41" i="1"/>
  <c r="D41" i="1"/>
  <c r="C41" i="1"/>
  <c r="C38" i="1"/>
  <c r="C28" i="1"/>
  <c r="D28" i="1"/>
  <c r="J28" i="1"/>
  <c r="G28" i="1"/>
  <c r="J12" i="1"/>
  <c r="G12" i="1"/>
  <c r="C12" i="1"/>
  <c r="I12" i="1" l="1"/>
  <c r="H12" i="1"/>
  <c r="E28" i="1"/>
  <c r="F28" i="1"/>
  <c r="E41" i="1"/>
  <c r="F41" i="1"/>
  <c r="I38" i="1"/>
  <c r="H38" i="1"/>
  <c r="K12" i="1"/>
  <c r="N12" i="1"/>
  <c r="L12" i="1"/>
  <c r="M12" i="1"/>
  <c r="H41" i="1"/>
  <c r="I41" i="1"/>
  <c r="F65" i="1"/>
  <c r="E65" i="1"/>
  <c r="K38" i="1"/>
  <c r="L38" i="1"/>
  <c r="N38" i="1"/>
  <c r="M38" i="1"/>
  <c r="H28" i="1"/>
  <c r="I28" i="1"/>
  <c r="E38" i="1"/>
  <c r="F38" i="1"/>
  <c r="K41" i="1"/>
  <c r="N41" i="1"/>
  <c r="L41" i="1"/>
  <c r="M41" i="1"/>
  <c r="H65" i="1"/>
  <c r="I65" i="1"/>
  <c r="K45" i="1"/>
  <c r="K28" i="1"/>
  <c r="L28" i="1"/>
  <c r="N28" i="1"/>
  <c r="M28" i="1"/>
  <c r="E12" i="1"/>
  <c r="F12" i="1"/>
  <c r="K65" i="1"/>
  <c r="L65" i="1"/>
  <c r="N65" i="1"/>
  <c r="M65" i="1"/>
  <c r="C45" i="1"/>
  <c r="C36" i="1"/>
  <c r="C24" i="1"/>
  <c r="C21" i="1"/>
  <c r="C18" i="1"/>
  <c r="M45" i="1" l="1"/>
  <c r="N45" i="1"/>
  <c r="C16" i="1"/>
  <c r="C9" i="1" s="1"/>
  <c r="C27" i="1"/>
  <c r="C8" i="1" l="1"/>
  <c r="C71" i="1" s="1"/>
  <c r="J36" i="1"/>
  <c r="J24" i="1"/>
  <c r="J21" i="1"/>
  <c r="J18" i="1"/>
  <c r="G36" i="1"/>
  <c r="G24" i="1"/>
  <c r="G21" i="1"/>
  <c r="G18" i="1"/>
  <c r="D45" i="1"/>
  <c r="D21" i="1"/>
  <c r="H21" i="1" l="1"/>
  <c r="I21" i="1"/>
  <c r="K21" i="1"/>
  <c r="N21" i="1"/>
  <c r="L21" i="1"/>
  <c r="M21" i="1"/>
  <c r="E21" i="1"/>
  <c r="F21" i="1"/>
  <c r="K24" i="1"/>
  <c r="L24" i="1"/>
  <c r="N24" i="1"/>
  <c r="M24" i="1"/>
  <c r="E45" i="1"/>
  <c r="F45" i="1"/>
  <c r="H45" i="1"/>
  <c r="I45" i="1"/>
  <c r="G27" i="1"/>
  <c r="K36" i="1"/>
  <c r="L36" i="1"/>
  <c r="N36" i="1"/>
  <c r="M36" i="1"/>
  <c r="J27" i="1"/>
  <c r="K18" i="1"/>
  <c r="N18" i="1"/>
  <c r="L18" i="1"/>
  <c r="M18" i="1"/>
  <c r="G16" i="1"/>
  <c r="J16" i="1"/>
  <c r="D18" i="1"/>
  <c r="H18" i="1" s="1"/>
  <c r="E18" i="1" l="1"/>
  <c r="F18" i="1"/>
  <c r="I18" i="1"/>
  <c r="K16" i="1"/>
  <c r="N16" i="1"/>
  <c r="L16" i="1"/>
  <c r="M16" i="1"/>
  <c r="K27" i="1"/>
  <c r="L27" i="1"/>
  <c r="N27" i="1"/>
  <c r="M27" i="1"/>
  <c r="J9" i="1"/>
  <c r="G9" i="1"/>
  <c r="D16" i="1"/>
  <c r="H16" i="1" s="1"/>
  <c r="K9" i="1" l="1"/>
  <c r="N9" i="1"/>
  <c r="L9" i="1"/>
  <c r="M9" i="1"/>
  <c r="E16" i="1"/>
  <c r="F16" i="1"/>
  <c r="I16" i="1"/>
  <c r="G8" i="1"/>
  <c r="G71" i="1" s="1"/>
  <c r="J8" i="1"/>
  <c r="J71" i="1" s="1"/>
  <c r="K71" i="1" l="1"/>
  <c r="N71" i="1"/>
  <c r="L71" i="1"/>
  <c r="M71" i="1"/>
  <c r="D24" i="1"/>
  <c r="E24" i="1" l="1"/>
  <c r="F24" i="1"/>
  <c r="I24" i="1"/>
  <c r="H24" i="1"/>
  <c r="D9" i="1"/>
  <c r="D36" i="1"/>
  <c r="E36" i="1" l="1"/>
  <c r="F36" i="1"/>
  <c r="H36" i="1"/>
  <c r="I36" i="1"/>
  <c r="E9" i="1"/>
  <c r="F9" i="1"/>
  <c r="I9" i="1"/>
  <c r="H9" i="1"/>
  <c r="D27" i="1"/>
  <c r="E27" i="1" l="1"/>
  <c r="F27" i="1"/>
  <c r="I27" i="1"/>
  <c r="H27" i="1"/>
  <c r="D8" i="1"/>
  <c r="E8" i="1" s="1"/>
  <c r="F8" i="1" l="1"/>
  <c r="D71" i="1"/>
  <c r="N8" i="1"/>
  <c r="M8" i="1"/>
  <c r="L8" i="1"/>
  <c r="K8" i="1"/>
  <c r="H8" i="1"/>
  <c r="I8" i="1"/>
  <c r="E71" i="1" l="1"/>
  <c r="F71" i="1"/>
  <c r="H71" i="1"/>
  <c r="I71" i="1"/>
</calcChain>
</file>

<file path=xl/sharedStrings.xml><?xml version="1.0" encoding="utf-8"?>
<sst xmlns="http://schemas.openxmlformats.org/spreadsheetml/2006/main" count="147" uniqueCount="141">
  <si>
    <t>Код бюджетной классификации</t>
  </si>
  <si>
    <t xml:space="preserve">Наименование </t>
  </si>
  <si>
    <t>%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</si>
  <si>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</si>
  <si>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</si>
  <si>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</si>
  <si>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</si>
  <si>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</si>
  <si>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</si>
  <si>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</si>
  <si>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</si>
  <si>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</si>
  <si>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</si>
  <si>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</si>
  <si>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</si>
  <si>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</si>
  <si>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</si>
  <si>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</si>
  <si>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</si>
  <si>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</si>
  <si>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</si>
  <si>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</si>
  <si>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</si>
  <si>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</si>
  <si>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</si>
  <si>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</si>
  <si>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</si>
  <si>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</si>
  <si>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</si>
  <si>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</si>
  <si>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</si>
  <si>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</si>
  <si>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</si>
  <si>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</si>
  <si>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</si>
  <si>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000 2 02 01000 00 0000 151</t>
  </si>
  <si>
    <t>000 2 02 02000 00 0000 151</t>
  </si>
  <si>
    <t>Субсидии бюджетам бюджетной системы Российской Федерации (межбюджетные субсидии)</t>
  </si>
  <si>
    <t>000 2 02 03000 00 0000 151</t>
  </si>
  <si>
    <t>000 2 02 04000 00 0000 151</t>
  </si>
  <si>
    <t>Иные межбюджетные трансферты</t>
  </si>
  <si>
    <t>ИТОГО ДОХОДОВ</t>
  </si>
  <si>
    <t>Приложение № 1</t>
  </si>
  <si>
    <t>сумма</t>
  </si>
  <si>
    <t>4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</si>
  <si>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</si>
  <si>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</si>
  <si>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</si>
  <si>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</si>
  <si>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000 1 05 03000 01 0000 110</t>
  </si>
  <si>
    <t>Доходы от оказания платных услуг и компенсации затрат государства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</si>
  <si>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</si>
  <si>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</si>
  <si>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Отклонение 2022 от 2021 года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</si>
  <si>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</si>
  <si>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</si>
  <si>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</si>
  <si>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</si>
  <si>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</si>
  <si>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</si>
  <si>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</si>
  <si>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</si>
  <si>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</si>
  <si>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</si>
  <si>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</si>
  <si>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</si>
  <si>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 xml:space="preserve">Проект на 2021 год </t>
  </si>
  <si>
    <t xml:space="preserve"> 2023 год (проект)</t>
  </si>
  <si>
    <t>Отклонение 2023 от 2022 года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</si>
  <si>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</si>
  <si>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</si>
  <si>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</si>
  <si>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</si>
  <si>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</si>
  <si>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</si>
  <si>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</si>
  <si>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</si>
  <si>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</si>
  <si>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000 1 11 01040 04 0000 120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</si>
  <si>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</si>
  <si>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</si>
  <si>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</si>
  <si>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</si>
  <si>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</si>
  <si>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</si>
  <si>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</si>
  <si>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</si>
  <si>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</si>
  <si>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</si>
  <si>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</si>
  <si>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</si>
  <si>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</si>
  <si>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</si>
  <si>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</si>
  <si>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</si>
  <si>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</si>
  <si>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</si>
  <si>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</si>
  <si>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</si>
  <si>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</si>
  <si>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</si>
  <si>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</si>
  <si>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</si>
  <si>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</si>
  <si>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</si>
  <si>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</si>
  <si>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</si>
  <si>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</si>
  <si>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</si>
  <si>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</si>
  <si>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</si>
  <si>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</si>
  <si>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</si>
  <si>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</si>
  <si>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</si>
  <si>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</si>
  <si>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</si>
  <si>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</si>
  <si>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</si>
  <si>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</si>
  <si>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</si>
  <si>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</si>
  <si>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</si>
  <si>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</si>
  <si>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</si>
  <si>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 xml:space="preserve">Проект на 2022 год </t>
  </si>
  <si>
    <t xml:space="preserve"> 2024 год (проект)</t>
  </si>
  <si>
    <t>Отклонение 2024 от 2021 года</t>
  </si>
  <si>
    <t>Отклонение 2024 от 2023 года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</si>
  <si>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</si>
  <si>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</si>
  <si>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</si>
  <si>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</si>
  <si>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</si>
  <si>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</si>
  <si>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</si>
  <si>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</si>
  <si>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</si>
  <si>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</si>
  <si>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3</t>
  </si>
  <si>
    <t xml:space="preserve">Сравнение проекта бюджета по доходам на 2022 год и плановый период 2023 и 2024 годов с планом на 2021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</si>
</sst>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4" fillId="0" borderId="0"/>
  </cellStyleXfs>
  <cellXfs count="49">
    <xf numFmtId="0" fontId="0" fillId="0" borderId="0" xfId="0"/>
    <xf numFmtId="0" fontId="2" fillId="0" borderId="1" xfId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>
      <alignment vertical="center" wrapText="1"/>
    </xf>
    <xf numFmtId="3" fontId="3" fillId="0" borderId="0" xfId="0" applyNumberFormat="1" applyFont="1" applyFill="1" applyAlignment="1">
      <alignment horizontal="center" vertical="center"/>
    </xf>
    <xf numFmtId="0" fontId="3" fillId="0" borderId="0" xfId="0" applyFont="1" applyFill="1"/>
    <xf numFmtId="16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164" fontId="3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2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3" applyNumberFormat="1" applyFont="1" applyFill="1" applyBorder="1" applyAlignment="1" applyProtection="1">
      <alignment horizontal="center" vertical="center" wrapText="1"/>
    </xf>
    <xf numFmtId="49" fontId="3" fillId="0" borderId="1" xfId="3" applyNumberFormat="1" applyFont="1" applyFill="1" applyBorder="1" applyAlignment="1" applyProtection="1">
      <alignment horizontal="left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Обычный_Уточненные Приложения 1,6,7,8,9,13июль 2008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tabSelected="1" view="pageBreakPreview" zoomScaleNormal="100" zoomScaleSheetLayoutView="100" zoomScalePageLayoutView="90" workbookViewId="0">
      <selection activeCell="A3" sqref="A3:K3"/>
    </sheetView>
  </sheetViews>
  <sheetFormatPr defaultRowHeight="12.75" x14ac:dyDescent="0.2"/>
  <cols>
    <col min="1" max="1" width="23.28515625" style="24" customWidth="1"/>
    <col min="2" max="2" width="60.42578125" style="25" customWidth="1"/>
    <col min="3" max="4" width="14" style="15" customWidth="1"/>
    <col min="5" max="5" width="14.28515625" style="15" customWidth="1"/>
    <col min="6" max="6" width="8.5703125" style="15" customWidth="1"/>
    <col min="7" max="7" width="13.5703125" style="15" customWidth="1"/>
    <col min="8" max="8" width="14.140625" style="15" customWidth="1"/>
    <col min="9" max="9" width="8.5703125" style="15" customWidth="1"/>
    <col min="10" max="10" width="14.42578125" style="15" customWidth="1"/>
    <col min="11" max="11" width="14.140625" style="26" customWidth="1"/>
    <col min="12" max="12" width="8.42578125" style="31" customWidth="1"/>
    <col min="13" max="13" width="13.85546875" style="31" customWidth="1"/>
    <col min="14" max="14" width="8.5703125" style="31" customWidth="1"/>
    <col min="15" max="16384" width="9.140625" style="16"/>
  </cols>
  <sheetData>
    <row r="1" spans="1:14" ht="15" x14ac:dyDescent="0.2">
      <c r="L1" s="15"/>
      <c r="M1" s="42" t="s">
        <v>42</v>
      </c>
      <c r="N1" s="48"/>
    </row>
    <row r="3" spans="1:14" x14ac:dyDescent="0.2">
      <c r="A3" s="41" t="s">
        <v>140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5" spans="1:14" s="27" customFormat="1" ht="27" customHeight="1" x14ac:dyDescent="0.2">
      <c r="A5" s="43" t="s">
        <v>0</v>
      </c>
      <c r="B5" s="45" t="s">
        <v>1</v>
      </c>
      <c r="C5" s="43" t="s">
        <v>66</v>
      </c>
      <c r="D5" s="43" t="s">
        <v>125</v>
      </c>
      <c r="E5" s="39" t="s">
        <v>53</v>
      </c>
      <c r="F5" s="40"/>
      <c r="G5" s="46" t="s">
        <v>67</v>
      </c>
      <c r="H5" s="39" t="s">
        <v>68</v>
      </c>
      <c r="I5" s="40"/>
      <c r="J5" s="46" t="s">
        <v>126</v>
      </c>
      <c r="K5" s="39" t="s">
        <v>128</v>
      </c>
      <c r="L5" s="40"/>
      <c r="M5" s="39" t="s">
        <v>127</v>
      </c>
      <c r="N5" s="40"/>
    </row>
    <row r="6" spans="1:14" s="27" customFormat="1" ht="17.25" customHeight="1" x14ac:dyDescent="0.2">
      <c r="A6" s="44"/>
      <c r="B6" s="44"/>
      <c r="C6" s="44"/>
      <c r="D6" s="44"/>
      <c r="E6" s="17" t="s">
        <v>43</v>
      </c>
      <c r="F6" s="18" t="s">
        <v>2</v>
      </c>
      <c r="G6" s="47"/>
      <c r="H6" s="17" t="s">
        <v>43</v>
      </c>
      <c r="I6" s="18" t="s">
        <v>2</v>
      </c>
      <c r="J6" s="47"/>
      <c r="K6" s="17" t="s">
        <v>43</v>
      </c>
      <c r="L6" s="18" t="s">
        <v>2</v>
      </c>
      <c r="M6" s="17" t="s">
        <v>43</v>
      </c>
      <c r="N6" s="18" t="s">
        <v>2</v>
      </c>
    </row>
    <row r="7" spans="1:14" s="27" customFormat="1" x14ac:dyDescent="0.2">
      <c r="A7" s="2">
        <v>1</v>
      </c>
      <c r="B7" s="2">
        <v>2</v>
      </c>
      <c r="C7" s="23" t="s">
        <v>139</v>
      </c>
      <c r="D7" s="23" t="s">
        <v>44</v>
      </c>
      <c r="E7" s="19">
        <v>5</v>
      </c>
      <c r="F7" s="1">
        <v>6</v>
      </c>
      <c r="G7" s="1">
        <v>7</v>
      </c>
      <c r="H7" s="19">
        <v>8</v>
      </c>
      <c r="I7" s="1">
        <v>9</v>
      </c>
      <c r="J7" s="1">
        <v>10</v>
      </c>
      <c r="K7" s="19">
        <v>11</v>
      </c>
      <c r="L7" s="1">
        <v>12</v>
      </c>
      <c r="M7" s="1">
        <v>13</v>
      </c>
      <c r="N7" s="19">
        <v>14</v>
      </c>
    </row>
    <row r="8" spans="1:14" s="27" customFormat="1" ht="20.100000000000001" customHeight="1" x14ac:dyDescent="0.2">
      <c r="A8" s="3" t="s">
        <v>3</v>
      </c>
      <c r="B8" s="4" t="s">
        <v>4</v>
      </c>
      <c r="C8" s="5">
        <f>C9+C27</f>
        <v>3035329437</v>
      </c>
      <c r="D8" s="5">
        <f>D9+D27</f>
        <v>4213164970</v>
      </c>
      <c r="E8" s="5">
        <f>D8-C8</f>
        <v>1177835533</v>
      </c>
      <c r="F8" s="20">
        <f>D8/C8*100</f>
        <v>138.80420749861426</v>
      </c>
      <c r="G8" s="5">
        <f>G9+G27</f>
        <v>4251468670</v>
      </c>
      <c r="H8" s="5">
        <f>G8-D8</f>
        <v>38303700</v>
      </c>
      <c r="I8" s="20">
        <f>G8/D8*100</f>
        <v>100.90914313284058</v>
      </c>
      <c r="J8" s="5">
        <f>J9+J27</f>
        <v>4184527070</v>
      </c>
      <c r="K8" s="5">
        <f>J8-G8</f>
        <v>-66941600</v>
      </c>
      <c r="L8" s="28">
        <f>J8/G8*100</f>
        <v>98.425447646542338</v>
      </c>
      <c r="M8" s="5">
        <f>J8-C8</f>
        <v>1149197633</v>
      </c>
      <c r="N8" s="28">
        <f>J8/C8*100</f>
        <v>137.86072177179628</v>
      </c>
    </row>
    <row r="9" spans="1:14" s="27" customFormat="1" ht="20.100000000000001" customHeight="1" x14ac:dyDescent="0.2">
      <c r="A9" s="3"/>
      <c r="B9" s="6" t="s">
        <v>5</v>
      </c>
      <c r="C9" s="5">
        <f>C10+C12+C16+C24+C11</f>
        <v>2628929400</v>
      </c>
      <c r="D9" s="5">
        <f>D10+D12+D16+D24+D11</f>
        <v>3771679500</v>
      </c>
      <c r="E9" s="5">
        <f t="shared" ref="E9:E71" si="0">D9-C9</f>
        <v>1142750100</v>
      </c>
      <c r="F9" s="20">
        <f t="shared" ref="F9:F71" si="1">D9/C9*100</f>
        <v>143.46826887021004</v>
      </c>
      <c r="G9" s="5">
        <f>G10+G12+G16+G24+G11</f>
        <v>3826536400</v>
      </c>
      <c r="H9" s="5">
        <f t="shared" ref="H9:H71" si="2">G9-D9</f>
        <v>54856900</v>
      </c>
      <c r="I9" s="20">
        <f t="shared" ref="I9:I71" si="3">G9/D9*100</f>
        <v>101.45444224515896</v>
      </c>
      <c r="J9" s="5">
        <f>J10+J12+J16+J24+J11</f>
        <v>3763829200</v>
      </c>
      <c r="K9" s="5">
        <f t="shared" ref="K9:K71" si="4">J9-G9</f>
        <v>-62707200</v>
      </c>
      <c r="L9" s="28">
        <f t="shared" ref="L9:L71" si="5">J9/G9*100</f>
        <v>98.361254318657458</v>
      </c>
      <c r="M9" s="5">
        <f t="shared" ref="M9:M71" si="6">J9-C9</f>
        <v>1134899800</v>
      </c>
      <c r="N9" s="28">
        <f t="shared" ref="N9:N71" si="7">J9/C9*100</f>
        <v>143.169656819236</v>
      </c>
    </row>
    <row r="10" spans="1:14" ht="20.100000000000001" customHeight="1" x14ac:dyDescent="0.2">
      <c r="A10" s="7" t="s">
        <v>6</v>
      </c>
      <c r="B10" s="8" t="s">
        <v>7</v>
      </c>
      <c r="C10" s="9">
        <v>1973671000</v>
      </c>
      <c r="D10" s="9">
        <v>3062320100</v>
      </c>
      <c r="E10" s="9">
        <f t="shared" si="0"/>
        <v>1088649100</v>
      </c>
      <c r="F10" s="21">
        <f t="shared" si="1"/>
        <v>155.15859026149747</v>
      </c>
      <c r="G10" s="9">
        <v>3116818300</v>
      </c>
      <c r="H10" s="9">
        <f t="shared" si="2"/>
        <v>54498200</v>
      </c>
      <c r="I10" s="21">
        <f t="shared" si="3"/>
        <v>101.77963760222192</v>
      </c>
      <c r="J10" s="9">
        <v>3054783300</v>
      </c>
      <c r="K10" s="9">
        <f t="shared" si="4"/>
        <v>-62035000</v>
      </c>
      <c r="L10" s="22">
        <f t="shared" si="5"/>
        <v>98.009669026904774</v>
      </c>
      <c r="M10" s="9">
        <f t="shared" si="6"/>
        <v>1081112300</v>
      </c>
      <c r="N10" s="22">
        <f t="shared" si="7"/>
        <v>154.77672317220043</v>
      </c>
    </row>
    <row r="11" spans="1:14" ht="27.75" customHeight="1" x14ac:dyDescent="0.2">
      <c r="A11" s="10" t="s">
        <v>8</v>
      </c>
      <c r="B11" s="11" t="s">
        <v>9</v>
      </c>
      <c r="C11" s="9">
        <v>8192400</v>
      </c>
      <c r="D11" s="9">
        <v>8192400</v>
      </c>
      <c r="E11" s="9">
        <f t="shared" si="0"/>
        <v>0</v>
      </c>
      <c r="F11" s="21">
        <f t="shared" si="1"/>
        <v>100</v>
      </c>
      <c r="G11" s="9">
        <v>8192400</v>
      </c>
      <c r="H11" s="9">
        <f t="shared" si="2"/>
        <v>0</v>
      </c>
      <c r="I11" s="21">
        <f t="shared" si="3"/>
        <v>100</v>
      </c>
      <c r="J11" s="9">
        <v>8192400</v>
      </c>
      <c r="K11" s="9">
        <f t="shared" si="4"/>
        <v>0</v>
      </c>
      <c r="L11" s="22">
        <f t="shared" si="5"/>
        <v>100</v>
      </c>
      <c r="M11" s="9">
        <f t="shared" si="6"/>
        <v>0</v>
      </c>
      <c r="N11" s="22">
        <f t="shared" si="7"/>
        <v>100</v>
      </c>
    </row>
    <row r="12" spans="1:14" ht="20.100000000000001" customHeight="1" x14ac:dyDescent="0.2">
      <c r="A12" s="7" t="s">
        <v>10</v>
      </c>
      <c r="B12" s="8" t="s">
        <v>11</v>
      </c>
      <c r="C12" s="9">
        <f>C13+C14+C15</f>
        <v>457740000</v>
      </c>
      <c r="D12" s="9">
        <f>D13+D14+D15</f>
        <v>484238600</v>
      </c>
      <c r="E12" s="9">
        <f t="shared" si="0"/>
        <v>26498600</v>
      </c>
      <c r="F12" s="21">
        <f t="shared" si="1"/>
        <v>105.7890068597894</v>
      </c>
      <c r="G12" s="9">
        <f>G13+G14+G15</f>
        <v>484240800</v>
      </c>
      <c r="H12" s="9">
        <f t="shared" si="2"/>
        <v>2200</v>
      </c>
      <c r="I12" s="21">
        <f t="shared" si="3"/>
        <v>100.00045432148532</v>
      </c>
      <c r="J12" s="9">
        <f>J13+J14+J15</f>
        <v>484239900</v>
      </c>
      <c r="K12" s="9">
        <f t="shared" si="4"/>
        <v>-900</v>
      </c>
      <c r="L12" s="22">
        <f t="shared" si="5"/>
        <v>99.999814142054944</v>
      </c>
      <c r="M12" s="9">
        <f t="shared" si="6"/>
        <v>26499900</v>
      </c>
      <c r="N12" s="22">
        <f t="shared" si="7"/>
        <v>105.78929086380914</v>
      </c>
    </row>
    <row r="13" spans="1:14" ht="27" customHeight="1" x14ac:dyDescent="0.2">
      <c r="A13" s="7" t="s">
        <v>12</v>
      </c>
      <c r="B13" s="12" t="s">
        <v>13</v>
      </c>
      <c r="C13" s="9">
        <v>430496400</v>
      </c>
      <c r="D13" s="9">
        <v>460000000</v>
      </c>
      <c r="E13" s="9">
        <f t="shared" si="0"/>
        <v>29503600</v>
      </c>
      <c r="F13" s="21">
        <f t="shared" si="1"/>
        <v>106.85339064391712</v>
      </c>
      <c r="G13" s="9">
        <v>460000000</v>
      </c>
      <c r="H13" s="9">
        <f t="shared" si="2"/>
        <v>0</v>
      </c>
      <c r="I13" s="21">
        <f t="shared" si="3"/>
        <v>100</v>
      </c>
      <c r="J13" s="9">
        <v>460000000</v>
      </c>
      <c r="K13" s="9">
        <f t="shared" si="4"/>
        <v>0</v>
      </c>
      <c r="L13" s="22">
        <f t="shared" si="5"/>
        <v>100</v>
      </c>
      <c r="M13" s="9">
        <f t="shared" si="6"/>
        <v>29503600</v>
      </c>
      <c r="N13" s="22">
        <f t="shared" si="7"/>
        <v>106.85339064391712</v>
      </c>
    </row>
    <row r="14" spans="1:14" ht="20.100000000000001" customHeight="1" x14ac:dyDescent="0.2">
      <c r="A14" s="7" t="s">
        <v>49</v>
      </c>
      <c r="B14" s="12" t="s">
        <v>14</v>
      </c>
      <c r="C14" s="9">
        <v>1243600</v>
      </c>
      <c r="D14" s="9">
        <v>1238600</v>
      </c>
      <c r="E14" s="9">
        <f t="shared" si="0"/>
        <v>-5000</v>
      </c>
      <c r="F14" s="21">
        <f t="shared" si="1"/>
        <v>99.597941460276616</v>
      </c>
      <c r="G14" s="9">
        <v>1240800</v>
      </c>
      <c r="H14" s="9">
        <f t="shared" si="2"/>
        <v>2200</v>
      </c>
      <c r="I14" s="21">
        <f t="shared" si="3"/>
        <v>100.17761989342806</v>
      </c>
      <c r="J14" s="9">
        <v>1239900</v>
      </c>
      <c r="K14" s="9">
        <f t="shared" si="4"/>
        <v>-900</v>
      </c>
      <c r="L14" s="22">
        <f t="shared" si="5"/>
        <v>99.927466150870401</v>
      </c>
      <c r="M14" s="9">
        <f t="shared" si="6"/>
        <v>-3700</v>
      </c>
      <c r="N14" s="22">
        <f t="shared" si="7"/>
        <v>99.702476680604704</v>
      </c>
    </row>
    <row r="15" spans="1:14" ht="30.75" customHeight="1" x14ac:dyDescent="0.2">
      <c r="A15" s="37" t="s">
        <v>129</v>
      </c>
      <c r="B15" s="38" t="s">
        <v>130</v>
      </c>
      <c r="C15" s="9">
        <v>26000000</v>
      </c>
      <c r="D15" s="9">
        <v>23000000</v>
      </c>
      <c r="E15" s="9">
        <f t="shared" si="0"/>
        <v>-3000000</v>
      </c>
      <c r="F15" s="21">
        <f t="shared" si="1"/>
        <v>88.461538461538453</v>
      </c>
      <c r="G15" s="9">
        <v>23000000</v>
      </c>
      <c r="H15" s="9">
        <f t="shared" si="2"/>
        <v>0</v>
      </c>
      <c r="I15" s="21">
        <f t="shared" si="3"/>
        <v>100</v>
      </c>
      <c r="J15" s="9">
        <v>23000000</v>
      </c>
      <c r="K15" s="9">
        <f t="shared" si="4"/>
        <v>0</v>
      </c>
      <c r="L15" s="22">
        <f t="shared" si="5"/>
        <v>100</v>
      </c>
      <c r="M15" s="9">
        <f t="shared" si="6"/>
        <v>-3000000</v>
      </c>
      <c r="N15" s="22">
        <f t="shared" si="7"/>
        <v>88.461538461538453</v>
      </c>
    </row>
    <row r="16" spans="1:14" ht="20.100000000000001" customHeight="1" x14ac:dyDescent="0.2">
      <c r="A16" s="7" t="s">
        <v>15</v>
      </c>
      <c r="B16" s="12" t="s">
        <v>16</v>
      </c>
      <c r="C16" s="9">
        <f>C17+C21+C18</f>
        <v>167623900</v>
      </c>
      <c r="D16" s="9">
        <f>D17+D21+D18</f>
        <v>193381200</v>
      </c>
      <c r="E16" s="9">
        <f t="shared" si="0"/>
        <v>25757300</v>
      </c>
      <c r="F16" s="21">
        <f t="shared" si="1"/>
        <v>115.36612619083554</v>
      </c>
      <c r="G16" s="9">
        <f>G17+G21+G18</f>
        <v>193215600</v>
      </c>
      <c r="H16" s="9">
        <f t="shared" si="2"/>
        <v>-165600</v>
      </c>
      <c r="I16" s="21">
        <f t="shared" si="3"/>
        <v>99.914366029376183</v>
      </c>
      <c r="J16" s="9">
        <f>J17+J21+J18</f>
        <v>193048900</v>
      </c>
      <c r="K16" s="9">
        <f t="shared" si="4"/>
        <v>-166700</v>
      </c>
      <c r="L16" s="22">
        <f t="shared" si="5"/>
        <v>99.913723322547455</v>
      </c>
      <c r="M16" s="9">
        <f t="shared" si="6"/>
        <v>25425000</v>
      </c>
      <c r="N16" s="22">
        <f t="shared" si="7"/>
        <v>115.16788477060848</v>
      </c>
    </row>
    <row r="17" spans="1:14" ht="40.5" customHeight="1" x14ac:dyDescent="0.2">
      <c r="A17" s="7" t="s">
        <v>124</v>
      </c>
      <c r="B17" s="13" t="s">
        <v>123</v>
      </c>
      <c r="C17" s="9">
        <v>54000000</v>
      </c>
      <c r="D17" s="9">
        <v>66611900</v>
      </c>
      <c r="E17" s="9">
        <f t="shared" si="0"/>
        <v>12611900</v>
      </c>
      <c r="F17" s="21">
        <f t="shared" si="1"/>
        <v>123.35537037037037</v>
      </c>
      <c r="G17" s="9">
        <v>66678500</v>
      </c>
      <c r="H17" s="9">
        <f t="shared" si="2"/>
        <v>66600</v>
      </c>
      <c r="I17" s="21">
        <f t="shared" si="3"/>
        <v>100.09998213532415</v>
      </c>
      <c r="J17" s="9">
        <v>66745200</v>
      </c>
      <c r="K17" s="9">
        <f t="shared" si="4"/>
        <v>66700</v>
      </c>
      <c r="L17" s="22">
        <f t="shared" si="5"/>
        <v>100.10003224427663</v>
      </c>
      <c r="M17" s="9">
        <f t="shared" si="6"/>
        <v>12745200</v>
      </c>
      <c r="N17" s="22">
        <f t="shared" si="7"/>
        <v>123.60222222222221</v>
      </c>
    </row>
    <row r="18" spans="1:14" ht="20.100000000000001" customHeight="1" x14ac:dyDescent="0.2">
      <c r="A18" s="7" t="s">
        <v>54</v>
      </c>
      <c r="B18" s="13" t="s">
        <v>55</v>
      </c>
      <c r="C18" s="9">
        <f>C19+C20</f>
        <v>44943000</v>
      </c>
      <c r="D18" s="9">
        <f>D19+D20</f>
        <v>59000000</v>
      </c>
      <c r="E18" s="9">
        <f t="shared" si="0"/>
        <v>14057000</v>
      </c>
      <c r="F18" s="21">
        <f t="shared" si="1"/>
        <v>131.27739581247357</v>
      </c>
      <c r="G18" s="9">
        <f>G19+G20</f>
        <v>59000000</v>
      </c>
      <c r="H18" s="9">
        <f t="shared" si="2"/>
        <v>0</v>
      </c>
      <c r="I18" s="21">
        <f t="shared" si="3"/>
        <v>100</v>
      </c>
      <c r="J18" s="9">
        <f>J19+J20</f>
        <v>59000000</v>
      </c>
      <c r="K18" s="9">
        <f t="shared" si="4"/>
        <v>0</v>
      </c>
      <c r="L18" s="22">
        <f t="shared" si="5"/>
        <v>100</v>
      </c>
      <c r="M18" s="9">
        <f t="shared" si="6"/>
        <v>14057000</v>
      </c>
      <c r="N18" s="22">
        <f t="shared" si="7"/>
        <v>131.27739581247357</v>
      </c>
    </row>
    <row r="19" spans="1:14" ht="20.100000000000001" customHeight="1" x14ac:dyDescent="0.2">
      <c r="A19" s="7" t="s">
        <v>69</v>
      </c>
      <c r="B19" s="13" t="s">
        <v>71</v>
      </c>
      <c r="C19" s="9">
        <v>26900000</v>
      </c>
      <c r="D19" s="9">
        <v>25000000</v>
      </c>
      <c r="E19" s="9">
        <f t="shared" si="0"/>
        <v>-1900000</v>
      </c>
      <c r="F19" s="21">
        <f t="shared" si="1"/>
        <v>92.936802973977692</v>
      </c>
      <c r="G19" s="9">
        <v>25000000</v>
      </c>
      <c r="H19" s="9">
        <f t="shared" si="2"/>
        <v>0</v>
      </c>
      <c r="I19" s="21">
        <f t="shared" si="3"/>
        <v>100</v>
      </c>
      <c r="J19" s="9">
        <v>25000000</v>
      </c>
      <c r="K19" s="9">
        <f t="shared" si="4"/>
        <v>0</v>
      </c>
      <c r="L19" s="22">
        <f t="shared" si="5"/>
        <v>100</v>
      </c>
      <c r="M19" s="9">
        <f t="shared" si="6"/>
        <v>-1900000</v>
      </c>
      <c r="N19" s="22">
        <f t="shared" si="7"/>
        <v>92.936802973977692</v>
      </c>
    </row>
    <row r="20" spans="1:14" ht="20.100000000000001" customHeight="1" x14ac:dyDescent="0.2">
      <c r="A20" s="7" t="s">
        <v>70</v>
      </c>
      <c r="B20" s="13" t="s">
        <v>72</v>
      </c>
      <c r="C20" s="9">
        <v>18043000</v>
      </c>
      <c r="D20" s="9">
        <v>34000000</v>
      </c>
      <c r="E20" s="9">
        <f t="shared" si="0"/>
        <v>15957000</v>
      </c>
      <c r="F20" s="21">
        <f t="shared" si="1"/>
        <v>188.43872970126918</v>
      </c>
      <c r="G20" s="9">
        <v>34000000</v>
      </c>
      <c r="H20" s="9">
        <f t="shared" si="2"/>
        <v>0</v>
      </c>
      <c r="I20" s="21">
        <f t="shared" si="3"/>
        <v>100</v>
      </c>
      <c r="J20" s="9">
        <v>34000000</v>
      </c>
      <c r="K20" s="9">
        <f t="shared" si="4"/>
        <v>0</v>
      </c>
      <c r="L20" s="22">
        <f t="shared" si="5"/>
        <v>100</v>
      </c>
      <c r="M20" s="9">
        <f t="shared" si="6"/>
        <v>15957000</v>
      </c>
      <c r="N20" s="22">
        <f t="shared" si="7"/>
        <v>188.43872970126918</v>
      </c>
    </row>
    <row r="21" spans="1:14" ht="20.100000000000001" customHeight="1" x14ac:dyDescent="0.2">
      <c r="A21" s="7" t="s">
        <v>17</v>
      </c>
      <c r="B21" s="13" t="s">
        <v>18</v>
      </c>
      <c r="C21" s="9">
        <f>C22+C23</f>
        <v>68680900</v>
      </c>
      <c r="D21" s="9">
        <f>D22+D23</f>
        <v>67769300</v>
      </c>
      <c r="E21" s="9">
        <f t="shared" si="0"/>
        <v>-911600</v>
      </c>
      <c r="F21" s="21">
        <f t="shared" si="1"/>
        <v>98.672702308793276</v>
      </c>
      <c r="G21" s="9">
        <f>G22+G23</f>
        <v>67537100</v>
      </c>
      <c r="H21" s="9">
        <f t="shared" si="2"/>
        <v>-232200</v>
      </c>
      <c r="I21" s="21">
        <f t="shared" si="3"/>
        <v>99.657366978853261</v>
      </c>
      <c r="J21" s="9">
        <f>J22+J23</f>
        <v>67303700</v>
      </c>
      <c r="K21" s="9">
        <f t="shared" si="4"/>
        <v>-233400</v>
      </c>
      <c r="L21" s="22">
        <f t="shared" si="5"/>
        <v>99.654412167534588</v>
      </c>
      <c r="M21" s="9">
        <f t="shared" si="6"/>
        <v>-1377200</v>
      </c>
      <c r="N21" s="22">
        <f t="shared" si="7"/>
        <v>97.994784576206769</v>
      </c>
    </row>
    <row r="22" spans="1:14" ht="27" customHeight="1" x14ac:dyDescent="0.2">
      <c r="A22" s="7" t="s">
        <v>74</v>
      </c>
      <c r="B22" s="13" t="s">
        <v>73</v>
      </c>
      <c r="C22" s="9">
        <v>53416000</v>
      </c>
      <c r="D22" s="9">
        <v>53416000</v>
      </c>
      <c r="E22" s="9">
        <f t="shared" si="0"/>
        <v>0</v>
      </c>
      <c r="F22" s="21">
        <f t="shared" si="1"/>
        <v>100</v>
      </c>
      <c r="G22" s="9">
        <v>53416000</v>
      </c>
      <c r="H22" s="9">
        <f t="shared" si="2"/>
        <v>0</v>
      </c>
      <c r="I22" s="21">
        <f t="shared" si="3"/>
        <v>100</v>
      </c>
      <c r="J22" s="9">
        <v>53416000</v>
      </c>
      <c r="K22" s="9">
        <f t="shared" si="4"/>
        <v>0</v>
      </c>
      <c r="L22" s="22">
        <f t="shared" si="5"/>
        <v>100</v>
      </c>
      <c r="M22" s="9">
        <f t="shared" si="6"/>
        <v>0</v>
      </c>
      <c r="N22" s="22">
        <f t="shared" si="7"/>
        <v>100</v>
      </c>
    </row>
    <row r="23" spans="1:14" ht="30" customHeight="1" x14ac:dyDescent="0.2">
      <c r="A23" s="7" t="s">
        <v>76</v>
      </c>
      <c r="B23" s="13" t="s">
        <v>75</v>
      </c>
      <c r="C23" s="9">
        <v>15264900</v>
      </c>
      <c r="D23" s="9">
        <v>14353300</v>
      </c>
      <c r="E23" s="9">
        <f t="shared" si="0"/>
        <v>-911600</v>
      </c>
      <c r="F23" s="21">
        <f t="shared" si="1"/>
        <v>94.028129892760518</v>
      </c>
      <c r="G23" s="9">
        <v>14121100</v>
      </c>
      <c r="H23" s="9">
        <f t="shared" si="2"/>
        <v>-232200</v>
      </c>
      <c r="I23" s="21">
        <f t="shared" si="3"/>
        <v>98.38225355841513</v>
      </c>
      <c r="J23" s="9">
        <v>13887700</v>
      </c>
      <c r="K23" s="9">
        <f t="shared" si="4"/>
        <v>-233400</v>
      </c>
      <c r="L23" s="22">
        <f t="shared" si="5"/>
        <v>98.347154258520945</v>
      </c>
      <c r="M23" s="9">
        <f t="shared" si="6"/>
        <v>-1377200</v>
      </c>
      <c r="N23" s="22">
        <f t="shared" si="7"/>
        <v>90.977995270195024</v>
      </c>
    </row>
    <row r="24" spans="1:14" ht="20.100000000000001" customHeight="1" x14ac:dyDescent="0.2">
      <c r="A24" s="7" t="s">
        <v>19</v>
      </c>
      <c r="B24" s="13" t="s">
        <v>20</v>
      </c>
      <c r="C24" s="9">
        <f t="shared" ref="C24:D24" si="8">C25+C26</f>
        <v>21702100</v>
      </c>
      <c r="D24" s="9">
        <f t="shared" si="8"/>
        <v>23547200</v>
      </c>
      <c r="E24" s="9">
        <f t="shared" si="0"/>
        <v>1845100</v>
      </c>
      <c r="F24" s="21">
        <f t="shared" si="1"/>
        <v>108.50194220835772</v>
      </c>
      <c r="G24" s="9">
        <f t="shared" ref="G24" si="9">G25+G26</f>
        <v>24069300</v>
      </c>
      <c r="H24" s="9">
        <f t="shared" si="2"/>
        <v>522100</v>
      </c>
      <c r="I24" s="21">
        <f t="shared" si="3"/>
        <v>102.21724875993749</v>
      </c>
      <c r="J24" s="9">
        <f t="shared" ref="J24" si="10">J25+J26</f>
        <v>23564700</v>
      </c>
      <c r="K24" s="9">
        <f t="shared" si="4"/>
        <v>-504600</v>
      </c>
      <c r="L24" s="22">
        <f t="shared" si="5"/>
        <v>97.90355348929964</v>
      </c>
      <c r="M24" s="9">
        <f t="shared" si="6"/>
        <v>1862600</v>
      </c>
      <c r="N24" s="22">
        <f t="shared" si="7"/>
        <v>108.58257956603279</v>
      </c>
    </row>
    <row r="25" spans="1:14" ht="32.25" customHeight="1" x14ac:dyDescent="0.2">
      <c r="A25" s="7" t="s">
        <v>45</v>
      </c>
      <c r="B25" s="13" t="s">
        <v>46</v>
      </c>
      <c r="C25" s="9">
        <v>21587100</v>
      </c>
      <c r="D25" s="9">
        <v>23432200</v>
      </c>
      <c r="E25" s="9">
        <f t="shared" si="0"/>
        <v>1845100</v>
      </c>
      <c r="F25" s="21">
        <f t="shared" si="1"/>
        <v>108.54723422784905</v>
      </c>
      <c r="G25" s="9">
        <v>23954300</v>
      </c>
      <c r="H25" s="9">
        <f t="shared" si="2"/>
        <v>522100</v>
      </c>
      <c r="I25" s="21">
        <f t="shared" si="3"/>
        <v>102.22813052124853</v>
      </c>
      <c r="J25" s="9">
        <v>23449700</v>
      </c>
      <c r="K25" s="9">
        <f t="shared" si="4"/>
        <v>-504600</v>
      </c>
      <c r="L25" s="22">
        <f t="shared" si="5"/>
        <v>97.893488851688431</v>
      </c>
      <c r="M25" s="9">
        <f t="shared" si="6"/>
        <v>1862600</v>
      </c>
      <c r="N25" s="22">
        <f t="shared" si="7"/>
        <v>108.62830116134172</v>
      </c>
    </row>
    <row r="26" spans="1:14" ht="66.75" customHeight="1" x14ac:dyDescent="0.2">
      <c r="A26" s="37" t="s">
        <v>137</v>
      </c>
      <c r="B26" s="38" t="s">
        <v>138</v>
      </c>
      <c r="C26" s="9">
        <v>115000</v>
      </c>
      <c r="D26" s="9">
        <v>115000</v>
      </c>
      <c r="E26" s="9">
        <f t="shared" si="0"/>
        <v>0</v>
      </c>
      <c r="F26" s="21">
        <f t="shared" si="1"/>
        <v>100</v>
      </c>
      <c r="G26" s="9">
        <v>115000</v>
      </c>
      <c r="H26" s="9">
        <f t="shared" si="2"/>
        <v>0</v>
      </c>
      <c r="I26" s="21">
        <f t="shared" si="3"/>
        <v>100</v>
      </c>
      <c r="J26" s="9">
        <v>115000</v>
      </c>
      <c r="K26" s="9">
        <f t="shared" si="4"/>
        <v>0</v>
      </c>
      <c r="L26" s="22">
        <f t="shared" si="5"/>
        <v>100</v>
      </c>
      <c r="M26" s="9">
        <f t="shared" si="6"/>
        <v>0</v>
      </c>
      <c r="N26" s="22">
        <f t="shared" si="7"/>
        <v>100</v>
      </c>
    </row>
    <row r="27" spans="1:14" s="27" customFormat="1" ht="20.100000000000001" customHeight="1" x14ac:dyDescent="0.2">
      <c r="A27" s="3"/>
      <c r="B27" s="4" t="s">
        <v>21</v>
      </c>
      <c r="C27" s="5">
        <f>C28+C36+C38+C41+C45</f>
        <v>406400037</v>
      </c>
      <c r="D27" s="5">
        <f>D28+D36+D38+D41+D45</f>
        <v>441485470</v>
      </c>
      <c r="E27" s="5">
        <f t="shared" si="0"/>
        <v>35085433</v>
      </c>
      <c r="F27" s="20">
        <f t="shared" si="1"/>
        <v>108.6332258380183</v>
      </c>
      <c r="G27" s="5">
        <f>G28+G36+G38+G41+G45</f>
        <v>424932270</v>
      </c>
      <c r="H27" s="5">
        <f t="shared" si="2"/>
        <v>-16553200</v>
      </c>
      <c r="I27" s="20">
        <f t="shared" si="3"/>
        <v>96.250567430905491</v>
      </c>
      <c r="J27" s="5">
        <f>J28+J36+J38+J41+J45</f>
        <v>420697870</v>
      </c>
      <c r="K27" s="5">
        <f t="shared" si="4"/>
        <v>-4234400</v>
      </c>
      <c r="L27" s="28">
        <f t="shared" si="5"/>
        <v>99.003511783183711</v>
      </c>
      <c r="M27" s="5">
        <f t="shared" si="6"/>
        <v>14297833</v>
      </c>
      <c r="N27" s="28">
        <f t="shared" si="7"/>
        <v>103.51816724859206</v>
      </c>
    </row>
    <row r="28" spans="1:14" ht="30.75" customHeight="1" x14ac:dyDescent="0.2">
      <c r="A28" s="7" t="s">
        <v>22</v>
      </c>
      <c r="B28" s="12" t="s">
        <v>23</v>
      </c>
      <c r="C28" s="9">
        <f>C29+C34+C35+C30+C31+C32+C33</f>
        <v>353990598</v>
      </c>
      <c r="D28" s="9">
        <f>D29+D34+D35+D30+D31+D32+D33</f>
        <v>361728448</v>
      </c>
      <c r="E28" s="9">
        <f t="shared" si="0"/>
        <v>7737850</v>
      </c>
      <c r="F28" s="21">
        <f t="shared" si="1"/>
        <v>102.18589138912665</v>
      </c>
      <c r="G28" s="9">
        <f>G29+G34+G35+G30+G31+G32+G33</f>
        <v>348555548</v>
      </c>
      <c r="H28" s="9">
        <f t="shared" si="2"/>
        <v>-13172900</v>
      </c>
      <c r="I28" s="21">
        <f t="shared" si="3"/>
        <v>96.358345584143819</v>
      </c>
      <c r="J28" s="9">
        <f>J29+J34+J35+J30+J31+J32+J33</f>
        <v>344869048</v>
      </c>
      <c r="K28" s="9">
        <f t="shared" si="4"/>
        <v>-3686500</v>
      </c>
      <c r="L28" s="22">
        <f t="shared" si="5"/>
        <v>98.94234935546055</v>
      </c>
      <c r="M28" s="9">
        <f t="shared" si="6"/>
        <v>-9121550</v>
      </c>
      <c r="N28" s="22">
        <f t="shared" si="7"/>
        <v>97.423222522989164</v>
      </c>
    </row>
    <row r="29" spans="1:14" ht="42" customHeight="1" x14ac:dyDescent="0.2">
      <c r="A29" s="7" t="s">
        <v>78</v>
      </c>
      <c r="B29" s="12" t="s">
        <v>77</v>
      </c>
      <c r="C29" s="9">
        <v>2599300</v>
      </c>
      <c r="D29" s="9">
        <v>3507000</v>
      </c>
      <c r="E29" s="9">
        <f t="shared" si="0"/>
        <v>907700</v>
      </c>
      <c r="F29" s="21">
        <f t="shared" si="1"/>
        <v>134.92094025314506</v>
      </c>
      <c r="G29" s="9">
        <v>3713000</v>
      </c>
      <c r="H29" s="9">
        <f t="shared" si="2"/>
        <v>206000</v>
      </c>
      <c r="I29" s="21">
        <f t="shared" si="3"/>
        <v>105.87396635300827</v>
      </c>
      <c r="J29" s="9">
        <v>3909000</v>
      </c>
      <c r="K29" s="9">
        <f t="shared" si="4"/>
        <v>196000</v>
      </c>
      <c r="L29" s="22">
        <f t="shared" si="5"/>
        <v>105.27875033665499</v>
      </c>
      <c r="M29" s="9">
        <f t="shared" si="6"/>
        <v>1309700</v>
      </c>
      <c r="N29" s="22">
        <f t="shared" si="7"/>
        <v>150.38664255761168</v>
      </c>
    </row>
    <row r="30" spans="1:14" ht="51" x14ac:dyDescent="0.2">
      <c r="A30" s="7" t="s">
        <v>79</v>
      </c>
      <c r="B30" s="12" t="s">
        <v>80</v>
      </c>
      <c r="C30" s="9">
        <v>302430000</v>
      </c>
      <c r="D30" s="9">
        <v>302430000</v>
      </c>
      <c r="E30" s="9">
        <f t="shared" si="0"/>
        <v>0</v>
      </c>
      <c r="F30" s="21">
        <f t="shared" si="1"/>
        <v>100</v>
      </c>
      <c r="G30" s="9">
        <v>302430000</v>
      </c>
      <c r="H30" s="9">
        <f t="shared" si="2"/>
        <v>0</v>
      </c>
      <c r="I30" s="21">
        <f t="shared" si="3"/>
        <v>100</v>
      </c>
      <c r="J30" s="9">
        <v>302430000</v>
      </c>
      <c r="K30" s="9">
        <f t="shared" si="4"/>
        <v>0</v>
      </c>
      <c r="L30" s="22">
        <f t="shared" si="5"/>
        <v>100</v>
      </c>
      <c r="M30" s="9">
        <f t="shared" si="6"/>
        <v>0</v>
      </c>
      <c r="N30" s="22">
        <f t="shared" si="7"/>
        <v>100</v>
      </c>
    </row>
    <row r="31" spans="1:14" ht="51" x14ac:dyDescent="0.2">
      <c r="A31" s="7" t="s">
        <v>81</v>
      </c>
      <c r="B31" s="12" t="s">
        <v>82</v>
      </c>
      <c r="C31" s="9">
        <v>583700</v>
      </c>
      <c r="D31" s="9">
        <v>583700</v>
      </c>
      <c r="E31" s="9">
        <f t="shared" si="0"/>
        <v>0</v>
      </c>
      <c r="F31" s="21">
        <f t="shared" si="1"/>
        <v>100</v>
      </c>
      <c r="G31" s="9">
        <v>583700</v>
      </c>
      <c r="H31" s="9">
        <f t="shared" si="2"/>
        <v>0</v>
      </c>
      <c r="I31" s="21">
        <f t="shared" si="3"/>
        <v>100</v>
      </c>
      <c r="J31" s="9">
        <v>583700</v>
      </c>
      <c r="K31" s="9">
        <f t="shared" si="4"/>
        <v>0</v>
      </c>
      <c r="L31" s="22">
        <f t="shared" si="5"/>
        <v>100</v>
      </c>
      <c r="M31" s="9">
        <f t="shared" si="6"/>
        <v>0</v>
      </c>
      <c r="N31" s="22">
        <f t="shared" si="7"/>
        <v>100</v>
      </c>
    </row>
    <row r="32" spans="1:14" ht="51" x14ac:dyDescent="0.2">
      <c r="A32" s="7" t="s">
        <v>83</v>
      </c>
      <c r="B32" s="12" t="s">
        <v>84</v>
      </c>
      <c r="C32" s="9">
        <v>18248</v>
      </c>
      <c r="D32" s="9">
        <v>18248</v>
      </c>
      <c r="E32" s="9">
        <f t="shared" si="0"/>
        <v>0</v>
      </c>
      <c r="F32" s="21">
        <f t="shared" si="1"/>
        <v>100</v>
      </c>
      <c r="G32" s="9">
        <v>18248</v>
      </c>
      <c r="H32" s="9">
        <f t="shared" si="2"/>
        <v>0</v>
      </c>
      <c r="I32" s="21">
        <f t="shared" si="3"/>
        <v>100</v>
      </c>
      <c r="J32" s="9">
        <v>18248</v>
      </c>
      <c r="K32" s="9">
        <f t="shared" si="4"/>
        <v>0</v>
      </c>
      <c r="L32" s="22">
        <f t="shared" si="5"/>
        <v>100</v>
      </c>
      <c r="M32" s="9">
        <f t="shared" si="6"/>
        <v>0</v>
      </c>
      <c r="N32" s="22">
        <f t="shared" si="7"/>
        <v>100</v>
      </c>
    </row>
    <row r="33" spans="1:14" ht="30.75" customHeight="1" x14ac:dyDescent="0.2">
      <c r="A33" s="7" t="s">
        <v>85</v>
      </c>
      <c r="B33" s="12" t="s">
        <v>86</v>
      </c>
      <c r="C33" s="9">
        <v>44956600</v>
      </c>
      <c r="D33" s="9">
        <v>50900000</v>
      </c>
      <c r="E33" s="9">
        <f t="shared" si="0"/>
        <v>5943400</v>
      </c>
      <c r="F33" s="21">
        <f t="shared" si="1"/>
        <v>113.22030580604405</v>
      </c>
      <c r="G33" s="9">
        <v>38480000</v>
      </c>
      <c r="H33" s="9">
        <f t="shared" si="2"/>
        <v>-12420000</v>
      </c>
      <c r="I33" s="21">
        <f t="shared" si="3"/>
        <v>75.599214145383115</v>
      </c>
      <c r="J33" s="9">
        <v>34570000</v>
      </c>
      <c r="K33" s="9">
        <f t="shared" si="4"/>
        <v>-3910000</v>
      </c>
      <c r="L33" s="22">
        <f t="shared" si="5"/>
        <v>89.838877338877339</v>
      </c>
      <c r="M33" s="9">
        <f t="shared" si="6"/>
        <v>-10386600</v>
      </c>
      <c r="N33" s="22">
        <f t="shared" si="7"/>
        <v>76.896384513063708</v>
      </c>
    </row>
    <row r="34" spans="1:14" ht="38.25" x14ac:dyDescent="0.2">
      <c r="A34" s="7" t="s">
        <v>87</v>
      </c>
      <c r="B34" s="12" t="s">
        <v>88</v>
      </c>
      <c r="C34" s="9">
        <v>402750</v>
      </c>
      <c r="D34" s="9">
        <v>289500</v>
      </c>
      <c r="E34" s="9">
        <f t="shared" si="0"/>
        <v>-113250</v>
      </c>
      <c r="F34" s="21">
        <f t="shared" si="1"/>
        <v>71.88081936685289</v>
      </c>
      <c r="G34" s="9">
        <v>330600</v>
      </c>
      <c r="H34" s="9">
        <f t="shared" si="2"/>
        <v>41100</v>
      </c>
      <c r="I34" s="21">
        <f t="shared" si="3"/>
        <v>114.19689119170984</v>
      </c>
      <c r="J34" s="9">
        <v>358100</v>
      </c>
      <c r="K34" s="9">
        <f t="shared" si="4"/>
        <v>27500</v>
      </c>
      <c r="L34" s="22">
        <f t="shared" si="5"/>
        <v>108.31820931639444</v>
      </c>
      <c r="M34" s="9">
        <f t="shared" si="6"/>
        <v>-44650</v>
      </c>
      <c r="N34" s="22">
        <f t="shared" si="7"/>
        <v>88.9137181874612</v>
      </c>
    </row>
    <row r="35" spans="1:14" ht="62.25" customHeight="1" x14ac:dyDescent="0.2">
      <c r="A35" s="7" t="s">
        <v>89</v>
      </c>
      <c r="B35" s="12" t="s">
        <v>90</v>
      </c>
      <c r="C35" s="9">
        <v>3000000</v>
      </c>
      <c r="D35" s="9">
        <v>4000000</v>
      </c>
      <c r="E35" s="9">
        <f t="shared" si="0"/>
        <v>1000000</v>
      </c>
      <c r="F35" s="21">
        <f t="shared" si="1"/>
        <v>133.33333333333331</v>
      </c>
      <c r="G35" s="9">
        <v>3000000</v>
      </c>
      <c r="H35" s="9">
        <f t="shared" si="2"/>
        <v>-1000000</v>
      </c>
      <c r="I35" s="21">
        <f t="shared" si="3"/>
        <v>75</v>
      </c>
      <c r="J35" s="9">
        <v>3000000</v>
      </c>
      <c r="K35" s="9">
        <f t="shared" si="4"/>
        <v>0</v>
      </c>
      <c r="L35" s="22">
        <f t="shared" si="5"/>
        <v>100</v>
      </c>
      <c r="M35" s="9">
        <f t="shared" si="6"/>
        <v>0</v>
      </c>
      <c r="N35" s="22">
        <f t="shared" si="7"/>
        <v>100</v>
      </c>
    </row>
    <row r="36" spans="1:14" ht="20.100000000000001" customHeight="1" x14ac:dyDescent="0.2">
      <c r="A36" s="7" t="s">
        <v>24</v>
      </c>
      <c r="B36" s="12" t="s">
        <v>25</v>
      </c>
      <c r="C36" s="9">
        <f>C37</f>
        <v>4835649</v>
      </c>
      <c r="D36" s="9">
        <f>D37</f>
        <v>12229472</v>
      </c>
      <c r="E36" s="9">
        <f t="shared" si="0"/>
        <v>7393823</v>
      </c>
      <c r="F36" s="21">
        <f t="shared" si="1"/>
        <v>252.9023922125034</v>
      </c>
      <c r="G36" s="9">
        <f>G37</f>
        <v>12229472</v>
      </c>
      <c r="H36" s="9">
        <f t="shared" si="2"/>
        <v>0</v>
      </c>
      <c r="I36" s="21">
        <f t="shared" si="3"/>
        <v>100</v>
      </c>
      <c r="J36" s="9">
        <f>J37</f>
        <v>12229472</v>
      </c>
      <c r="K36" s="9">
        <f t="shared" si="4"/>
        <v>0</v>
      </c>
      <c r="L36" s="22">
        <f t="shared" si="5"/>
        <v>100</v>
      </c>
      <c r="M36" s="9">
        <f t="shared" si="6"/>
        <v>7393823</v>
      </c>
      <c r="N36" s="22">
        <f t="shared" si="7"/>
        <v>252.9023922125034</v>
      </c>
    </row>
    <row r="37" spans="1:14" ht="20.100000000000001" customHeight="1" x14ac:dyDescent="0.2">
      <c r="A37" s="7" t="s">
        <v>26</v>
      </c>
      <c r="B37" s="12" t="s">
        <v>27</v>
      </c>
      <c r="C37" s="9">
        <v>4835649</v>
      </c>
      <c r="D37" s="9">
        <v>12229472</v>
      </c>
      <c r="E37" s="9">
        <f t="shared" si="0"/>
        <v>7393823</v>
      </c>
      <c r="F37" s="21">
        <f t="shared" si="1"/>
        <v>252.9023922125034</v>
      </c>
      <c r="G37" s="9">
        <v>12229472</v>
      </c>
      <c r="H37" s="9">
        <f t="shared" si="2"/>
        <v>0</v>
      </c>
      <c r="I37" s="21">
        <f t="shared" si="3"/>
        <v>100</v>
      </c>
      <c r="J37" s="9">
        <v>12229472</v>
      </c>
      <c r="K37" s="9">
        <f t="shared" si="4"/>
        <v>0</v>
      </c>
      <c r="L37" s="22">
        <f t="shared" si="5"/>
        <v>100</v>
      </c>
      <c r="M37" s="9">
        <f t="shared" si="6"/>
        <v>7393823</v>
      </c>
      <c r="N37" s="22">
        <f t="shared" si="7"/>
        <v>252.9023922125034</v>
      </c>
    </row>
    <row r="38" spans="1:14" ht="20.100000000000001" customHeight="1" x14ac:dyDescent="0.2">
      <c r="A38" s="7" t="s">
        <v>28</v>
      </c>
      <c r="B38" s="12" t="s">
        <v>50</v>
      </c>
      <c r="C38" s="9">
        <f>C39+C40</f>
        <v>8778840</v>
      </c>
      <c r="D38" s="9">
        <f>D39+D40</f>
        <v>7985900</v>
      </c>
      <c r="E38" s="9">
        <f t="shared" si="0"/>
        <v>-792940</v>
      </c>
      <c r="F38" s="21">
        <f t="shared" si="1"/>
        <v>90.967599363925075</v>
      </c>
      <c r="G38" s="9">
        <f>G39+G40</f>
        <v>7985900</v>
      </c>
      <c r="H38" s="9">
        <f t="shared" si="2"/>
        <v>0</v>
      </c>
      <c r="I38" s="21">
        <f t="shared" si="3"/>
        <v>100</v>
      </c>
      <c r="J38" s="9">
        <f>J39+J40</f>
        <v>7985900</v>
      </c>
      <c r="K38" s="9">
        <f t="shared" si="4"/>
        <v>0</v>
      </c>
      <c r="L38" s="22">
        <f t="shared" si="5"/>
        <v>100</v>
      </c>
      <c r="M38" s="9">
        <f t="shared" si="6"/>
        <v>-792940</v>
      </c>
      <c r="N38" s="22">
        <f t="shared" si="7"/>
        <v>90.967599363925075</v>
      </c>
    </row>
    <row r="39" spans="1:14" ht="25.5" x14ac:dyDescent="0.2">
      <c r="A39" s="7" t="s">
        <v>91</v>
      </c>
      <c r="B39" s="12" t="s">
        <v>92</v>
      </c>
      <c r="C39" s="9">
        <v>5624900</v>
      </c>
      <c r="D39" s="9">
        <v>5624900</v>
      </c>
      <c r="E39" s="9">
        <f t="shared" si="0"/>
        <v>0</v>
      </c>
      <c r="F39" s="21">
        <f t="shared" si="1"/>
        <v>100</v>
      </c>
      <c r="G39" s="9">
        <v>5624900</v>
      </c>
      <c r="H39" s="9">
        <f t="shared" si="2"/>
        <v>0</v>
      </c>
      <c r="I39" s="21">
        <f t="shared" si="3"/>
        <v>100</v>
      </c>
      <c r="J39" s="9">
        <v>5624900</v>
      </c>
      <c r="K39" s="9">
        <f t="shared" si="4"/>
        <v>0</v>
      </c>
      <c r="L39" s="22">
        <f t="shared" si="5"/>
        <v>100</v>
      </c>
      <c r="M39" s="9">
        <f t="shared" si="6"/>
        <v>0</v>
      </c>
      <c r="N39" s="22">
        <f t="shared" si="7"/>
        <v>100</v>
      </c>
    </row>
    <row r="40" spans="1:14" x14ac:dyDescent="0.2">
      <c r="A40" s="36" t="s">
        <v>93</v>
      </c>
      <c r="B40" s="35" t="s">
        <v>94</v>
      </c>
      <c r="C40" s="9">
        <v>3153940</v>
      </c>
      <c r="D40" s="9">
        <v>2361000</v>
      </c>
      <c r="E40" s="9">
        <f t="shared" si="0"/>
        <v>-792940</v>
      </c>
      <c r="F40" s="21">
        <f t="shared" si="1"/>
        <v>74.85874810554418</v>
      </c>
      <c r="G40" s="9">
        <v>2361000</v>
      </c>
      <c r="H40" s="9">
        <f t="shared" si="2"/>
        <v>0</v>
      </c>
      <c r="I40" s="21">
        <f t="shared" si="3"/>
        <v>100</v>
      </c>
      <c r="J40" s="9">
        <v>2361000</v>
      </c>
      <c r="K40" s="9">
        <f t="shared" si="4"/>
        <v>0</v>
      </c>
      <c r="L40" s="22">
        <f t="shared" si="5"/>
        <v>100</v>
      </c>
      <c r="M40" s="9">
        <f t="shared" si="6"/>
        <v>-792940</v>
      </c>
      <c r="N40" s="22">
        <f t="shared" si="7"/>
        <v>74.85874810554418</v>
      </c>
    </row>
    <row r="41" spans="1:14" ht="20.100000000000001" customHeight="1" x14ac:dyDescent="0.2">
      <c r="A41" s="7" t="s">
        <v>29</v>
      </c>
      <c r="B41" s="12" t="s">
        <v>30</v>
      </c>
      <c r="C41" s="9">
        <f>C43+C44+C42</f>
        <v>24658500</v>
      </c>
      <c r="D41" s="9">
        <f>D43+D44+D42</f>
        <v>39770000</v>
      </c>
      <c r="E41" s="9">
        <f t="shared" si="0"/>
        <v>15111500</v>
      </c>
      <c r="F41" s="21">
        <f t="shared" si="1"/>
        <v>161.28312752194984</v>
      </c>
      <c r="G41" s="9">
        <f>G43+G44+G42</f>
        <v>36390000</v>
      </c>
      <c r="H41" s="9">
        <f t="shared" si="2"/>
        <v>-3380000</v>
      </c>
      <c r="I41" s="21">
        <f t="shared" si="3"/>
        <v>91.501131506160434</v>
      </c>
      <c r="J41" s="9">
        <f>J43+J44+J42</f>
        <v>35840000</v>
      </c>
      <c r="K41" s="9">
        <f t="shared" si="4"/>
        <v>-550000</v>
      </c>
      <c r="L41" s="22">
        <f t="shared" si="5"/>
        <v>98.488595768068151</v>
      </c>
      <c r="M41" s="9">
        <f t="shared" si="6"/>
        <v>11181500</v>
      </c>
      <c r="N41" s="22">
        <f t="shared" si="7"/>
        <v>145.34541841555651</v>
      </c>
    </row>
    <row r="42" spans="1:14" ht="20.100000000000001" customHeight="1" x14ac:dyDescent="0.2">
      <c r="A42" s="7" t="s">
        <v>95</v>
      </c>
      <c r="B42" s="12" t="s">
        <v>96</v>
      </c>
      <c r="C42" s="9">
        <v>15258700</v>
      </c>
      <c r="D42" s="9">
        <v>25430000</v>
      </c>
      <c r="E42" s="9">
        <f t="shared" si="0"/>
        <v>10171300</v>
      </c>
      <c r="F42" s="21">
        <f t="shared" si="1"/>
        <v>166.65902075537235</v>
      </c>
      <c r="G42" s="9">
        <v>22700000</v>
      </c>
      <c r="H42" s="9">
        <f t="shared" si="2"/>
        <v>-2730000</v>
      </c>
      <c r="I42" s="21">
        <f t="shared" si="3"/>
        <v>89.264648053480144</v>
      </c>
      <c r="J42" s="9">
        <v>22500000</v>
      </c>
      <c r="K42" s="9">
        <f t="shared" si="4"/>
        <v>-200000</v>
      </c>
      <c r="L42" s="22">
        <f t="shared" si="5"/>
        <v>99.118942731277542</v>
      </c>
      <c r="M42" s="9">
        <f t="shared" si="6"/>
        <v>7241300</v>
      </c>
      <c r="N42" s="22">
        <f t="shared" si="7"/>
        <v>147.4568606762044</v>
      </c>
    </row>
    <row r="43" spans="1:14" ht="55.5" customHeight="1" x14ac:dyDescent="0.2">
      <c r="A43" s="7" t="s">
        <v>47</v>
      </c>
      <c r="B43" s="14" t="s">
        <v>48</v>
      </c>
      <c r="C43" s="9">
        <v>1899800</v>
      </c>
      <c r="D43" s="9">
        <v>6840000</v>
      </c>
      <c r="E43" s="9">
        <f t="shared" si="0"/>
        <v>4940200</v>
      </c>
      <c r="F43" s="21">
        <f t="shared" si="1"/>
        <v>360.03789872618171</v>
      </c>
      <c r="G43" s="9">
        <v>6190000</v>
      </c>
      <c r="H43" s="9">
        <f t="shared" si="2"/>
        <v>-650000</v>
      </c>
      <c r="I43" s="21">
        <f t="shared" si="3"/>
        <v>90.497076023391813</v>
      </c>
      <c r="J43" s="9">
        <v>5840000</v>
      </c>
      <c r="K43" s="9">
        <f t="shared" si="4"/>
        <v>-350000</v>
      </c>
      <c r="L43" s="22">
        <f t="shared" si="5"/>
        <v>94.345718901453949</v>
      </c>
      <c r="M43" s="9">
        <f t="shared" si="6"/>
        <v>3940200</v>
      </c>
      <c r="N43" s="22">
        <f t="shared" si="7"/>
        <v>307.40077902937151</v>
      </c>
    </row>
    <row r="44" spans="1:14" ht="38.25" x14ac:dyDescent="0.2">
      <c r="A44" s="7" t="s">
        <v>97</v>
      </c>
      <c r="B44" s="14" t="s">
        <v>98</v>
      </c>
      <c r="C44" s="9">
        <v>7500000</v>
      </c>
      <c r="D44" s="9">
        <v>7500000</v>
      </c>
      <c r="E44" s="9">
        <f t="shared" si="0"/>
        <v>0</v>
      </c>
      <c r="F44" s="21">
        <f t="shared" si="1"/>
        <v>100</v>
      </c>
      <c r="G44" s="9">
        <v>7500000</v>
      </c>
      <c r="H44" s="9">
        <f t="shared" si="2"/>
        <v>0</v>
      </c>
      <c r="I44" s="21">
        <f t="shared" si="3"/>
        <v>100</v>
      </c>
      <c r="J44" s="9">
        <v>7500000</v>
      </c>
      <c r="K44" s="9">
        <f t="shared" si="4"/>
        <v>0</v>
      </c>
      <c r="L44" s="22">
        <f t="shared" si="5"/>
        <v>100</v>
      </c>
      <c r="M44" s="9">
        <f t="shared" si="6"/>
        <v>0</v>
      </c>
      <c r="N44" s="22">
        <f t="shared" si="7"/>
        <v>100</v>
      </c>
    </row>
    <row r="45" spans="1:14" ht="20.100000000000001" customHeight="1" x14ac:dyDescent="0.2">
      <c r="A45" s="7" t="s">
        <v>31</v>
      </c>
      <c r="B45" s="12" t="s">
        <v>32</v>
      </c>
      <c r="C45" s="9">
        <f>SUM(C46:C64)</f>
        <v>14136450</v>
      </c>
      <c r="D45" s="9">
        <f>SUM(D46:D64)</f>
        <v>19771650</v>
      </c>
      <c r="E45" s="9">
        <f t="shared" si="0"/>
        <v>5635200</v>
      </c>
      <c r="F45" s="21">
        <f t="shared" si="1"/>
        <v>139.86290758995364</v>
      </c>
      <c r="G45" s="9">
        <f>SUM(G46:G64)</f>
        <v>19771350</v>
      </c>
      <c r="H45" s="9">
        <f t="shared" si="2"/>
        <v>-300</v>
      </c>
      <c r="I45" s="21">
        <f t="shared" si="3"/>
        <v>99.998482675952687</v>
      </c>
      <c r="J45" s="9">
        <f>SUM(J46:J64)</f>
        <v>19773450</v>
      </c>
      <c r="K45" s="9">
        <f t="shared" si="4"/>
        <v>2100</v>
      </c>
      <c r="L45" s="22">
        <f t="shared" si="5"/>
        <v>100.01062142949269</v>
      </c>
      <c r="M45" s="9">
        <f t="shared" si="6"/>
        <v>5637000</v>
      </c>
      <c r="N45" s="22">
        <f t="shared" si="7"/>
        <v>139.87564063113439</v>
      </c>
    </row>
    <row r="46" spans="1:14" ht="53.25" customHeight="1" x14ac:dyDescent="0.2">
      <c r="A46" s="7" t="s">
        <v>99</v>
      </c>
      <c r="B46" s="13" t="s">
        <v>100</v>
      </c>
      <c r="C46" s="9">
        <v>43800</v>
      </c>
      <c r="D46" s="9">
        <v>11500</v>
      </c>
      <c r="E46" s="9">
        <f t="shared" si="0"/>
        <v>-32300</v>
      </c>
      <c r="F46" s="21">
        <f t="shared" si="1"/>
        <v>26.25570776255708</v>
      </c>
      <c r="G46" s="9">
        <v>11500</v>
      </c>
      <c r="H46" s="9">
        <f t="shared" si="2"/>
        <v>0</v>
      </c>
      <c r="I46" s="21">
        <f t="shared" si="3"/>
        <v>100</v>
      </c>
      <c r="J46" s="9">
        <v>11500</v>
      </c>
      <c r="K46" s="9">
        <f t="shared" si="4"/>
        <v>0</v>
      </c>
      <c r="L46" s="22">
        <f t="shared" si="5"/>
        <v>100</v>
      </c>
      <c r="M46" s="9">
        <f t="shared" si="6"/>
        <v>-32300</v>
      </c>
      <c r="N46" s="22">
        <f t="shared" si="7"/>
        <v>26.25570776255708</v>
      </c>
    </row>
    <row r="47" spans="1:14" ht="78.75" customHeight="1" x14ac:dyDescent="0.2">
      <c r="A47" s="7" t="s">
        <v>101</v>
      </c>
      <c r="B47" s="13" t="s">
        <v>102</v>
      </c>
      <c r="C47" s="9">
        <v>74500</v>
      </c>
      <c r="D47" s="9">
        <v>109600</v>
      </c>
      <c r="E47" s="9">
        <f t="shared" si="0"/>
        <v>35100</v>
      </c>
      <c r="F47" s="21">
        <f t="shared" si="1"/>
        <v>147.11409395973155</v>
      </c>
      <c r="G47" s="9">
        <v>109600</v>
      </c>
      <c r="H47" s="9">
        <f t="shared" si="2"/>
        <v>0</v>
      </c>
      <c r="I47" s="21">
        <f t="shared" si="3"/>
        <v>100</v>
      </c>
      <c r="J47" s="9">
        <v>109600</v>
      </c>
      <c r="K47" s="9">
        <f t="shared" si="4"/>
        <v>0</v>
      </c>
      <c r="L47" s="22">
        <f t="shared" si="5"/>
        <v>100</v>
      </c>
      <c r="M47" s="9">
        <f t="shared" si="6"/>
        <v>35100</v>
      </c>
      <c r="N47" s="22">
        <f t="shared" si="7"/>
        <v>147.11409395973155</v>
      </c>
    </row>
    <row r="48" spans="1:14" ht="57" customHeight="1" x14ac:dyDescent="0.2">
      <c r="A48" s="7" t="s">
        <v>103</v>
      </c>
      <c r="B48" s="13" t="s">
        <v>104</v>
      </c>
      <c r="C48" s="9">
        <v>12400</v>
      </c>
      <c r="D48" s="9">
        <v>1800</v>
      </c>
      <c r="E48" s="9">
        <f t="shared" si="0"/>
        <v>-10600</v>
      </c>
      <c r="F48" s="21">
        <f t="shared" si="1"/>
        <v>14.516129032258066</v>
      </c>
      <c r="G48" s="9">
        <v>1800</v>
      </c>
      <c r="H48" s="9">
        <f t="shared" si="2"/>
        <v>0</v>
      </c>
      <c r="I48" s="21">
        <f t="shared" si="3"/>
        <v>100</v>
      </c>
      <c r="J48" s="9">
        <v>1800</v>
      </c>
      <c r="K48" s="9">
        <f t="shared" si="4"/>
        <v>0</v>
      </c>
      <c r="L48" s="22">
        <f t="shared" si="5"/>
        <v>100</v>
      </c>
      <c r="M48" s="9">
        <f t="shared" si="6"/>
        <v>-10600</v>
      </c>
      <c r="N48" s="22">
        <f t="shared" si="7"/>
        <v>14.516129032258066</v>
      </c>
    </row>
    <row r="49" spans="1:14" ht="63.75" x14ac:dyDescent="0.2">
      <c r="A49" s="7" t="s">
        <v>131</v>
      </c>
      <c r="B49" s="13" t="s">
        <v>132</v>
      </c>
      <c r="C49" s="9"/>
      <c r="D49" s="9">
        <v>4000</v>
      </c>
      <c r="E49" s="9">
        <f t="shared" si="0"/>
        <v>4000</v>
      </c>
      <c r="F49" s="21"/>
      <c r="G49" s="9">
        <v>4000</v>
      </c>
      <c r="H49" s="9">
        <f t="shared" si="2"/>
        <v>0</v>
      </c>
      <c r="I49" s="21">
        <f t="shared" si="3"/>
        <v>100</v>
      </c>
      <c r="J49" s="9">
        <v>4000</v>
      </c>
      <c r="K49" s="9">
        <f t="shared" si="4"/>
        <v>0</v>
      </c>
      <c r="L49" s="22">
        <f t="shared" si="5"/>
        <v>100</v>
      </c>
      <c r="M49" s="9">
        <f t="shared" si="6"/>
        <v>4000</v>
      </c>
      <c r="N49" s="22"/>
    </row>
    <row r="50" spans="1:14" ht="76.5" x14ac:dyDescent="0.2">
      <c r="A50" s="7" t="s">
        <v>105</v>
      </c>
      <c r="B50" s="13" t="s">
        <v>106</v>
      </c>
      <c r="C50" s="9">
        <v>13150</v>
      </c>
      <c r="D50" s="9">
        <v>1608650</v>
      </c>
      <c r="E50" s="9">
        <f t="shared" si="0"/>
        <v>1595500</v>
      </c>
      <c r="F50" s="21">
        <f t="shared" si="1"/>
        <v>12233.079847908744</v>
      </c>
      <c r="G50" s="9">
        <v>1608350</v>
      </c>
      <c r="H50" s="9">
        <f t="shared" si="2"/>
        <v>-300</v>
      </c>
      <c r="I50" s="21">
        <f t="shared" si="3"/>
        <v>99.981350822117918</v>
      </c>
      <c r="J50" s="9">
        <v>1608950</v>
      </c>
      <c r="K50" s="9">
        <f t="shared" si="4"/>
        <v>600</v>
      </c>
      <c r="L50" s="22">
        <f t="shared" si="5"/>
        <v>100.03730531289831</v>
      </c>
      <c r="M50" s="9">
        <f t="shared" si="6"/>
        <v>1595800</v>
      </c>
      <c r="N50" s="22">
        <f t="shared" si="7"/>
        <v>12235.361216730038</v>
      </c>
    </row>
    <row r="51" spans="1:14" ht="70.5" customHeight="1" x14ac:dyDescent="0.2">
      <c r="A51" s="7" t="s">
        <v>133</v>
      </c>
      <c r="B51" s="13" t="s">
        <v>134</v>
      </c>
      <c r="C51" s="9"/>
      <c r="D51" s="9">
        <v>50000</v>
      </c>
      <c r="E51" s="9">
        <f t="shared" si="0"/>
        <v>50000</v>
      </c>
      <c r="F51" s="21"/>
      <c r="G51" s="9">
        <v>50000</v>
      </c>
      <c r="H51" s="9">
        <f t="shared" si="2"/>
        <v>0</v>
      </c>
      <c r="I51" s="21">
        <f t="shared" si="3"/>
        <v>100</v>
      </c>
      <c r="J51" s="9">
        <v>50000</v>
      </c>
      <c r="K51" s="9">
        <f t="shared" si="4"/>
        <v>0</v>
      </c>
      <c r="L51" s="22">
        <f t="shared" si="5"/>
        <v>100</v>
      </c>
      <c r="M51" s="9">
        <f t="shared" si="6"/>
        <v>50000</v>
      </c>
      <c r="N51" s="22"/>
    </row>
    <row r="52" spans="1:14" ht="76.5" x14ac:dyDescent="0.2">
      <c r="A52" s="7" t="s">
        <v>135</v>
      </c>
      <c r="B52" s="13" t="s">
        <v>136</v>
      </c>
      <c r="C52" s="9"/>
      <c r="D52" s="9">
        <v>75000</v>
      </c>
      <c r="E52" s="9">
        <f t="shared" si="0"/>
        <v>75000</v>
      </c>
      <c r="F52" s="21"/>
      <c r="G52" s="9">
        <v>75000</v>
      </c>
      <c r="H52" s="9">
        <f t="shared" si="2"/>
        <v>0</v>
      </c>
      <c r="I52" s="21">
        <f t="shared" si="3"/>
        <v>100</v>
      </c>
      <c r="J52" s="9">
        <v>75000</v>
      </c>
      <c r="K52" s="9">
        <f t="shared" si="4"/>
        <v>0</v>
      </c>
      <c r="L52" s="22">
        <f t="shared" si="5"/>
        <v>100</v>
      </c>
      <c r="M52" s="9">
        <f t="shared" si="6"/>
        <v>75000</v>
      </c>
      <c r="N52" s="22"/>
    </row>
    <row r="53" spans="1:14" ht="63.75" x14ac:dyDescent="0.2">
      <c r="A53" s="7" t="s">
        <v>107</v>
      </c>
      <c r="B53" s="13" t="s">
        <v>108</v>
      </c>
      <c r="C53" s="9">
        <v>19000</v>
      </c>
      <c r="D53" s="9">
        <v>482900</v>
      </c>
      <c r="E53" s="9">
        <f t="shared" si="0"/>
        <v>463900</v>
      </c>
      <c r="F53" s="21">
        <f t="shared" si="1"/>
        <v>2541.5789473684208</v>
      </c>
      <c r="G53" s="9">
        <v>482900</v>
      </c>
      <c r="H53" s="9">
        <f t="shared" si="2"/>
        <v>0</v>
      </c>
      <c r="I53" s="21">
        <f t="shared" si="3"/>
        <v>100</v>
      </c>
      <c r="J53" s="9">
        <v>482900</v>
      </c>
      <c r="K53" s="9">
        <f t="shared" si="4"/>
        <v>0</v>
      </c>
      <c r="L53" s="22">
        <f t="shared" si="5"/>
        <v>100</v>
      </c>
      <c r="M53" s="9">
        <f t="shared" si="6"/>
        <v>463900</v>
      </c>
      <c r="N53" s="22">
        <f t="shared" si="7"/>
        <v>2541.5789473684208</v>
      </c>
    </row>
    <row r="54" spans="1:14" ht="89.25" x14ac:dyDescent="0.2">
      <c r="A54" s="7" t="s">
        <v>109</v>
      </c>
      <c r="B54" s="13" t="s">
        <v>110</v>
      </c>
      <c r="C54" s="9">
        <v>441000</v>
      </c>
      <c r="D54" s="9">
        <v>58000</v>
      </c>
      <c r="E54" s="9">
        <f t="shared" si="0"/>
        <v>-383000</v>
      </c>
      <c r="F54" s="21">
        <f t="shared" si="1"/>
        <v>13.151927437641723</v>
      </c>
      <c r="G54" s="9">
        <v>58000</v>
      </c>
      <c r="H54" s="9">
        <f t="shared" si="2"/>
        <v>0</v>
      </c>
      <c r="I54" s="21">
        <f t="shared" si="3"/>
        <v>100</v>
      </c>
      <c r="J54" s="9">
        <v>58000</v>
      </c>
      <c r="K54" s="9">
        <f t="shared" si="4"/>
        <v>0</v>
      </c>
      <c r="L54" s="22">
        <f t="shared" si="5"/>
        <v>100</v>
      </c>
      <c r="M54" s="9">
        <f t="shared" si="6"/>
        <v>-383000</v>
      </c>
      <c r="N54" s="22">
        <f t="shared" si="7"/>
        <v>13.151927437641723</v>
      </c>
    </row>
    <row r="55" spans="1:14" ht="89.25" x14ac:dyDescent="0.2">
      <c r="A55" s="7" t="s">
        <v>111</v>
      </c>
      <c r="B55" s="13" t="s">
        <v>112</v>
      </c>
      <c r="C55" s="9">
        <v>80000</v>
      </c>
      <c r="D55" s="9">
        <v>80000</v>
      </c>
      <c r="E55" s="9">
        <f t="shared" si="0"/>
        <v>0</v>
      </c>
      <c r="F55" s="21">
        <f t="shared" si="1"/>
        <v>100</v>
      </c>
      <c r="G55" s="9">
        <v>80000</v>
      </c>
      <c r="H55" s="9">
        <f t="shared" si="2"/>
        <v>0</v>
      </c>
      <c r="I55" s="21">
        <f t="shared" si="3"/>
        <v>100</v>
      </c>
      <c r="J55" s="9">
        <v>80000</v>
      </c>
      <c r="K55" s="9">
        <f t="shared" si="4"/>
        <v>0</v>
      </c>
      <c r="L55" s="22">
        <f t="shared" si="5"/>
        <v>100</v>
      </c>
      <c r="M55" s="9">
        <f t="shared" si="6"/>
        <v>0</v>
      </c>
      <c r="N55" s="22">
        <f t="shared" si="7"/>
        <v>100</v>
      </c>
    </row>
    <row r="56" spans="1:14" ht="63.75" x14ac:dyDescent="0.2">
      <c r="A56" s="7" t="s">
        <v>113</v>
      </c>
      <c r="B56" s="13" t="s">
        <v>114</v>
      </c>
      <c r="C56" s="9">
        <v>200000</v>
      </c>
      <c r="D56" s="9">
        <v>53000</v>
      </c>
      <c r="E56" s="9">
        <f t="shared" si="0"/>
        <v>-147000</v>
      </c>
      <c r="F56" s="21">
        <f t="shared" si="1"/>
        <v>26.5</v>
      </c>
      <c r="G56" s="9">
        <v>53000</v>
      </c>
      <c r="H56" s="9">
        <f t="shared" si="2"/>
        <v>0</v>
      </c>
      <c r="I56" s="21">
        <f t="shared" si="3"/>
        <v>100</v>
      </c>
      <c r="J56" s="9">
        <v>53000</v>
      </c>
      <c r="K56" s="9">
        <f t="shared" si="4"/>
        <v>0</v>
      </c>
      <c r="L56" s="22">
        <f t="shared" si="5"/>
        <v>100</v>
      </c>
      <c r="M56" s="9">
        <f t="shared" si="6"/>
        <v>-147000</v>
      </c>
      <c r="N56" s="22">
        <f t="shared" si="7"/>
        <v>26.5</v>
      </c>
    </row>
    <row r="57" spans="1:14" ht="92.25" customHeight="1" x14ac:dyDescent="0.2">
      <c r="A57" s="7" t="s">
        <v>115</v>
      </c>
      <c r="B57" s="13" t="s">
        <v>116</v>
      </c>
      <c r="C57" s="9">
        <v>700</v>
      </c>
      <c r="D57" s="9">
        <v>17500</v>
      </c>
      <c r="E57" s="9">
        <f t="shared" si="0"/>
        <v>16800</v>
      </c>
      <c r="F57" s="21">
        <f t="shared" si="1"/>
        <v>2500</v>
      </c>
      <c r="G57" s="9">
        <v>17500</v>
      </c>
      <c r="H57" s="9">
        <f t="shared" si="2"/>
        <v>0</v>
      </c>
      <c r="I57" s="21">
        <f t="shared" si="3"/>
        <v>100</v>
      </c>
      <c r="J57" s="9">
        <v>17500</v>
      </c>
      <c r="K57" s="9">
        <f t="shared" si="4"/>
        <v>0</v>
      </c>
      <c r="L57" s="22">
        <f t="shared" si="5"/>
        <v>100</v>
      </c>
      <c r="M57" s="9">
        <f t="shared" si="6"/>
        <v>16800</v>
      </c>
      <c r="N57" s="22">
        <f t="shared" si="7"/>
        <v>2500</v>
      </c>
    </row>
    <row r="58" spans="1:14" ht="63.75" x14ac:dyDescent="0.2">
      <c r="A58" s="7" t="s">
        <v>117</v>
      </c>
      <c r="B58" s="13" t="s">
        <v>118</v>
      </c>
      <c r="C58" s="9">
        <v>26500</v>
      </c>
      <c r="D58" s="9">
        <v>13500</v>
      </c>
      <c r="E58" s="9">
        <f t="shared" si="0"/>
        <v>-13000</v>
      </c>
      <c r="F58" s="21">
        <f t="shared" si="1"/>
        <v>50.943396226415096</v>
      </c>
      <c r="G58" s="9">
        <v>13500</v>
      </c>
      <c r="H58" s="9">
        <f t="shared" si="2"/>
        <v>0</v>
      </c>
      <c r="I58" s="21">
        <f t="shared" si="3"/>
        <v>100</v>
      </c>
      <c r="J58" s="9">
        <v>15000</v>
      </c>
      <c r="K58" s="9">
        <f t="shared" si="4"/>
        <v>1500</v>
      </c>
      <c r="L58" s="22">
        <f t="shared" si="5"/>
        <v>111.11111111111111</v>
      </c>
      <c r="M58" s="9">
        <f t="shared" si="6"/>
        <v>-11500</v>
      </c>
      <c r="N58" s="22">
        <f t="shared" si="7"/>
        <v>56.60377358490566</v>
      </c>
    </row>
    <row r="59" spans="1:14" ht="51" x14ac:dyDescent="0.2">
      <c r="A59" s="7" t="s">
        <v>119</v>
      </c>
      <c r="B59" s="13" t="s">
        <v>120</v>
      </c>
      <c r="C59" s="9">
        <v>401500</v>
      </c>
      <c r="D59" s="9">
        <v>1107300</v>
      </c>
      <c r="E59" s="9">
        <f t="shared" si="0"/>
        <v>705800</v>
      </c>
      <c r="F59" s="21">
        <f t="shared" si="1"/>
        <v>275.79078455790784</v>
      </c>
      <c r="G59" s="9">
        <v>1107300</v>
      </c>
      <c r="H59" s="9">
        <f t="shared" si="2"/>
        <v>0</v>
      </c>
      <c r="I59" s="21">
        <f t="shared" si="3"/>
        <v>100</v>
      </c>
      <c r="J59" s="9">
        <v>1107300</v>
      </c>
      <c r="K59" s="9">
        <f t="shared" si="4"/>
        <v>0</v>
      </c>
      <c r="L59" s="22">
        <f t="shared" si="5"/>
        <v>100</v>
      </c>
      <c r="M59" s="9">
        <f t="shared" si="6"/>
        <v>705800</v>
      </c>
      <c r="N59" s="22">
        <f t="shared" si="7"/>
        <v>275.79078455790784</v>
      </c>
    </row>
    <row r="60" spans="1:14" ht="63.75" x14ac:dyDescent="0.2">
      <c r="A60" s="30" t="s">
        <v>121</v>
      </c>
      <c r="B60" s="29" t="s">
        <v>122</v>
      </c>
      <c r="C60" s="9">
        <v>749700</v>
      </c>
      <c r="D60" s="9">
        <v>4267700</v>
      </c>
      <c r="E60" s="9">
        <f t="shared" si="0"/>
        <v>3518000</v>
      </c>
      <c r="F60" s="21">
        <f t="shared" si="1"/>
        <v>569.25436841403223</v>
      </c>
      <c r="G60" s="9">
        <v>4267700</v>
      </c>
      <c r="H60" s="9">
        <f t="shared" si="2"/>
        <v>0</v>
      </c>
      <c r="I60" s="21">
        <f t="shared" si="3"/>
        <v>100</v>
      </c>
      <c r="J60" s="9">
        <v>4267700</v>
      </c>
      <c r="K60" s="9">
        <f t="shared" si="4"/>
        <v>0</v>
      </c>
      <c r="L60" s="22">
        <f t="shared" si="5"/>
        <v>100</v>
      </c>
      <c r="M60" s="9">
        <f t="shared" si="6"/>
        <v>3518000</v>
      </c>
      <c r="N60" s="22">
        <f t="shared" si="7"/>
        <v>569.25436841403223</v>
      </c>
    </row>
    <row r="61" spans="1:14" ht="39.950000000000003" customHeight="1" x14ac:dyDescent="0.2">
      <c r="A61" s="34" t="s">
        <v>58</v>
      </c>
      <c r="B61" s="32" t="s">
        <v>59</v>
      </c>
      <c r="C61" s="9">
        <v>494000</v>
      </c>
      <c r="D61" s="9">
        <v>451000</v>
      </c>
      <c r="E61" s="9">
        <f t="shared" si="0"/>
        <v>-43000</v>
      </c>
      <c r="F61" s="21">
        <f t="shared" si="1"/>
        <v>91.295546558704459</v>
      </c>
      <c r="G61" s="9">
        <v>451000</v>
      </c>
      <c r="H61" s="9">
        <f t="shared" si="2"/>
        <v>0</v>
      </c>
      <c r="I61" s="21">
        <f t="shared" si="3"/>
        <v>100</v>
      </c>
      <c r="J61" s="9">
        <v>451000</v>
      </c>
      <c r="K61" s="9">
        <f t="shared" si="4"/>
        <v>0</v>
      </c>
      <c r="L61" s="22">
        <f t="shared" si="5"/>
        <v>100</v>
      </c>
      <c r="M61" s="9">
        <f t="shared" si="6"/>
        <v>-43000</v>
      </c>
      <c r="N61" s="22">
        <f t="shared" si="7"/>
        <v>91.295546558704459</v>
      </c>
    </row>
    <row r="62" spans="1:14" ht="53.25" customHeight="1" x14ac:dyDescent="0.2">
      <c r="A62" s="34" t="s">
        <v>60</v>
      </c>
      <c r="B62" s="32" t="s">
        <v>61</v>
      </c>
      <c r="C62" s="9">
        <v>1015700</v>
      </c>
      <c r="D62" s="9">
        <v>815700</v>
      </c>
      <c r="E62" s="9">
        <f t="shared" si="0"/>
        <v>-200000</v>
      </c>
      <c r="F62" s="21">
        <f t="shared" si="1"/>
        <v>80.309146401496506</v>
      </c>
      <c r="G62" s="9">
        <v>815700</v>
      </c>
      <c r="H62" s="9">
        <f t="shared" si="2"/>
        <v>0</v>
      </c>
      <c r="I62" s="21">
        <f t="shared" si="3"/>
        <v>100</v>
      </c>
      <c r="J62" s="9">
        <v>815700</v>
      </c>
      <c r="K62" s="9">
        <f t="shared" si="4"/>
        <v>0</v>
      </c>
      <c r="L62" s="22">
        <f t="shared" si="5"/>
        <v>100</v>
      </c>
      <c r="M62" s="9">
        <f t="shared" si="6"/>
        <v>-200000</v>
      </c>
      <c r="N62" s="22">
        <f t="shared" si="7"/>
        <v>80.309146401496506</v>
      </c>
    </row>
    <row r="63" spans="1:14" ht="51.75" customHeight="1" x14ac:dyDescent="0.2">
      <c r="A63" s="34" t="s">
        <v>62</v>
      </c>
      <c r="B63" s="32" t="s">
        <v>63</v>
      </c>
      <c r="C63" s="9">
        <v>1564500</v>
      </c>
      <c r="D63" s="9">
        <v>1564500</v>
      </c>
      <c r="E63" s="9">
        <f t="shared" si="0"/>
        <v>0</v>
      </c>
      <c r="F63" s="21">
        <f t="shared" si="1"/>
        <v>100</v>
      </c>
      <c r="G63" s="9">
        <v>1564500</v>
      </c>
      <c r="H63" s="9">
        <f t="shared" si="2"/>
        <v>0</v>
      </c>
      <c r="I63" s="21">
        <f t="shared" si="3"/>
        <v>100</v>
      </c>
      <c r="J63" s="9">
        <v>1564500</v>
      </c>
      <c r="K63" s="9">
        <f t="shared" si="4"/>
        <v>0</v>
      </c>
      <c r="L63" s="22">
        <f t="shared" si="5"/>
        <v>100</v>
      </c>
      <c r="M63" s="9">
        <f t="shared" si="6"/>
        <v>0</v>
      </c>
      <c r="N63" s="22">
        <f t="shared" si="7"/>
        <v>100</v>
      </c>
    </row>
    <row r="64" spans="1:14" ht="56.25" customHeight="1" x14ac:dyDescent="0.2">
      <c r="A64" s="10" t="s">
        <v>56</v>
      </c>
      <c r="B64" s="32" t="s">
        <v>57</v>
      </c>
      <c r="C64" s="9">
        <v>9000000</v>
      </c>
      <c r="D64" s="9">
        <v>9000000</v>
      </c>
      <c r="E64" s="9">
        <f t="shared" si="0"/>
        <v>0</v>
      </c>
      <c r="F64" s="21">
        <f t="shared" si="1"/>
        <v>100</v>
      </c>
      <c r="G64" s="9">
        <v>9000000</v>
      </c>
      <c r="H64" s="9">
        <f t="shared" si="2"/>
        <v>0</v>
      </c>
      <c r="I64" s="21">
        <f t="shared" si="3"/>
        <v>100</v>
      </c>
      <c r="J64" s="9">
        <v>9000000</v>
      </c>
      <c r="K64" s="9">
        <f t="shared" si="4"/>
        <v>0</v>
      </c>
      <c r="L64" s="22">
        <f t="shared" si="5"/>
        <v>100</v>
      </c>
      <c r="M64" s="9">
        <f t="shared" si="6"/>
        <v>0</v>
      </c>
      <c r="N64" s="22">
        <f t="shared" si="7"/>
        <v>100</v>
      </c>
    </row>
    <row r="65" spans="1:14" s="27" customFormat="1" ht="20.100000000000001" customHeight="1" x14ac:dyDescent="0.2">
      <c r="A65" s="3" t="s">
        <v>33</v>
      </c>
      <c r="B65" s="6" t="s">
        <v>34</v>
      </c>
      <c r="C65" s="5">
        <f>C66+C67+C68+C69+C70</f>
        <v>7646926140</v>
      </c>
      <c r="D65" s="5">
        <f>D66+D67+D68+D69+D70</f>
        <v>7955391100</v>
      </c>
      <c r="E65" s="5">
        <f t="shared" si="0"/>
        <v>308464960</v>
      </c>
      <c r="F65" s="20">
        <f t="shared" si="1"/>
        <v>104.03384254473784</v>
      </c>
      <c r="G65" s="5">
        <f>G66+G67+G68+G69+G70</f>
        <v>6725991900</v>
      </c>
      <c r="H65" s="5">
        <f t="shared" si="2"/>
        <v>-1229399200</v>
      </c>
      <c r="I65" s="20">
        <f t="shared" si="3"/>
        <v>84.546338645751803</v>
      </c>
      <c r="J65" s="5">
        <f>J66+J67+J68+J69+J70</f>
        <v>4162766400</v>
      </c>
      <c r="K65" s="5">
        <f t="shared" si="4"/>
        <v>-2563225500</v>
      </c>
      <c r="L65" s="28">
        <f t="shared" si="5"/>
        <v>61.890743579396812</v>
      </c>
      <c r="M65" s="5">
        <f t="shared" si="6"/>
        <v>-3484159740</v>
      </c>
      <c r="N65" s="28">
        <f t="shared" si="7"/>
        <v>54.437120534290919</v>
      </c>
    </row>
    <row r="66" spans="1:14" ht="20.25" customHeight="1" x14ac:dyDescent="0.2">
      <c r="A66" s="7" t="s">
        <v>35</v>
      </c>
      <c r="B66" s="13" t="s">
        <v>51</v>
      </c>
      <c r="C66" s="9">
        <v>998449000</v>
      </c>
      <c r="D66" s="9">
        <v>34195800</v>
      </c>
      <c r="E66" s="9">
        <f t="shared" si="0"/>
        <v>-964253200</v>
      </c>
      <c r="F66" s="21">
        <f t="shared" si="1"/>
        <v>3.4248920075036384</v>
      </c>
      <c r="G66" s="9">
        <v>0</v>
      </c>
      <c r="H66" s="9">
        <f t="shared" si="2"/>
        <v>-34195800</v>
      </c>
      <c r="I66" s="21">
        <f t="shared" si="3"/>
        <v>0</v>
      </c>
      <c r="J66" s="9">
        <v>0</v>
      </c>
      <c r="K66" s="9">
        <f t="shared" si="4"/>
        <v>0</v>
      </c>
      <c r="L66" s="22"/>
      <c r="M66" s="9">
        <f t="shared" si="6"/>
        <v>-998449000</v>
      </c>
      <c r="N66" s="22">
        <f t="shared" si="7"/>
        <v>0</v>
      </c>
    </row>
    <row r="67" spans="1:14" ht="29.25" customHeight="1" x14ac:dyDescent="0.2">
      <c r="A67" s="7" t="s">
        <v>36</v>
      </c>
      <c r="B67" s="13" t="s">
        <v>37</v>
      </c>
      <c r="C67" s="9">
        <v>2985386300</v>
      </c>
      <c r="D67" s="9">
        <v>4112322500</v>
      </c>
      <c r="E67" s="9">
        <f t="shared" si="0"/>
        <v>1126936200</v>
      </c>
      <c r="F67" s="21">
        <f t="shared" si="1"/>
        <v>137.74842136845072</v>
      </c>
      <c r="G67" s="9">
        <v>2940087300</v>
      </c>
      <c r="H67" s="9">
        <f t="shared" si="2"/>
        <v>-1172235200</v>
      </c>
      <c r="I67" s="21">
        <f t="shared" si="3"/>
        <v>71.494570282364762</v>
      </c>
      <c r="J67" s="9">
        <v>436129900</v>
      </c>
      <c r="K67" s="9">
        <f t="shared" si="4"/>
        <v>-2503957400</v>
      </c>
      <c r="L67" s="22">
        <f t="shared" si="5"/>
        <v>14.833909863832956</v>
      </c>
      <c r="M67" s="9">
        <f t="shared" si="6"/>
        <v>-2549256400</v>
      </c>
      <c r="N67" s="22">
        <f t="shared" si="7"/>
        <v>14.608826335137934</v>
      </c>
    </row>
    <row r="68" spans="1:14" ht="20.100000000000001" customHeight="1" x14ac:dyDescent="0.2">
      <c r="A68" s="7" t="s">
        <v>38</v>
      </c>
      <c r="B68" s="13" t="s">
        <v>52</v>
      </c>
      <c r="C68" s="9">
        <v>3569141200</v>
      </c>
      <c r="D68" s="9">
        <v>3712794600</v>
      </c>
      <c r="E68" s="9">
        <f t="shared" si="0"/>
        <v>143653400</v>
      </c>
      <c r="F68" s="21">
        <f t="shared" si="1"/>
        <v>104.02487298625228</v>
      </c>
      <c r="G68" s="9">
        <v>3689872800</v>
      </c>
      <c r="H68" s="9">
        <f t="shared" si="2"/>
        <v>-22921800</v>
      </c>
      <c r="I68" s="21">
        <f t="shared" si="3"/>
        <v>99.382626768526322</v>
      </c>
      <c r="J68" s="9">
        <v>3628943200</v>
      </c>
      <c r="K68" s="9">
        <f t="shared" si="4"/>
        <v>-60929600</v>
      </c>
      <c r="L68" s="22">
        <f t="shared" si="5"/>
        <v>98.348734406237526</v>
      </c>
      <c r="M68" s="9">
        <f t="shared" si="6"/>
        <v>59802000</v>
      </c>
      <c r="N68" s="22">
        <f t="shared" si="7"/>
        <v>101.6755291160798</v>
      </c>
    </row>
    <row r="69" spans="1:14" ht="20.100000000000001" customHeight="1" x14ac:dyDescent="0.2">
      <c r="A69" s="7" t="s">
        <v>39</v>
      </c>
      <c r="B69" s="13" t="s">
        <v>40</v>
      </c>
      <c r="C69" s="9">
        <v>93266800</v>
      </c>
      <c r="D69" s="9">
        <v>96078200</v>
      </c>
      <c r="E69" s="9">
        <f t="shared" si="0"/>
        <v>2811400</v>
      </c>
      <c r="F69" s="21">
        <f t="shared" si="1"/>
        <v>103.01436309597842</v>
      </c>
      <c r="G69" s="9">
        <v>96031800</v>
      </c>
      <c r="H69" s="9">
        <f t="shared" si="2"/>
        <v>-46400</v>
      </c>
      <c r="I69" s="21">
        <f t="shared" si="3"/>
        <v>99.951706006149152</v>
      </c>
      <c r="J69" s="9">
        <v>97693300</v>
      </c>
      <c r="K69" s="9">
        <f t="shared" si="4"/>
        <v>1661500</v>
      </c>
      <c r="L69" s="22">
        <f t="shared" si="5"/>
        <v>101.73015605247429</v>
      </c>
      <c r="M69" s="9">
        <f t="shared" si="6"/>
        <v>4426500</v>
      </c>
      <c r="N69" s="22">
        <f t="shared" si="7"/>
        <v>104.74606183550846</v>
      </c>
    </row>
    <row r="70" spans="1:14" ht="30" customHeight="1" x14ac:dyDescent="0.2">
      <c r="A70" s="33" t="s">
        <v>64</v>
      </c>
      <c r="B70" s="32" t="s">
        <v>65</v>
      </c>
      <c r="C70" s="9">
        <v>682840</v>
      </c>
      <c r="D70" s="9"/>
      <c r="E70" s="9">
        <f t="shared" si="0"/>
        <v>-682840</v>
      </c>
      <c r="F70" s="21">
        <f t="shared" si="1"/>
        <v>0</v>
      </c>
      <c r="G70" s="9"/>
      <c r="H70" s="9">
        <f t="shared" si="2"/>
        <v>0</v>
      </c>
      <c r="I70" s="21"/>
      <c r="J70" s="9"/>
      <c r="K70" s="9">
        <f t="shared" si="4"/>
        <v>0</v>
      </c>
      <c r="L70" s="22"/>
      <c r="M70" s="9">
        <f t="shared" si="6"/>
        <v>-682840</v>
      </c>
      <c r="N70" s="22">
        <f t="shared" si="7"/>
        <v>0</v>
      </c>
    </row>
    <row r="71" spans="1:14" s="27" customFormat="1" ht="20.100000000000001" customHeight="1" x14ac:dyDescent="0.2">
      <c r="A71" s="3"/>
      <c r="B71" s="4" t="s">
        <v>41</v>
      </c>
      <c r="C71" s="5">
        <f>C8+C65</f>
        <v>10682255577</v>
      </c>
      <c r="D71" s="5">
        <f>D8+D65</f>
        <v>12168556070</v>
      </c>
      <c r="E71" s="5">
        <f t="shared" si="0"/>
        <v>1486300493</v>
      </c>
      <c r="F71" s="20">
        <f t="shared" si="1"/>
        <v>113.91373275322263</v>
      </c>
      <c r="G71" s="5">
        <f>G8+G65</f>
        <v>10977460570</v>
      </c>
      <c r="H71" s="5">
        <f t="shared" si="2"/>
        <v>-1191095500</v>
      </c>
      <c r="I71" s="20">
        <f t="shared" si="3"/>
        <v>90.211694032158078</v>
      </c>
      <c r="J71" s="5">
        <f>J8+J65</f>
        <v>8347293470</v>
      </c>
      <c r="K71" s="5">
        <f t="shared" si="4"/>
        <v>-2630167100</v>
      </c>
      <c r="L71" s="28">
        <f t="shared" si="5"/>
        <v>76.040295629137475</v>
      </c>
      <c r="M71" s="5">
        <f t="shared" si="6"/>
        <v>-2334962107</v>
      </c>
      <c r="N71" s="28">
        <f t="shared" si="7"/>
        <v>78.141675321573331</v>
      </c>
    </row>
  </sheetData>
  <autoFilter ref="A7:N71"/>
  <mergeCells count="12">
    <mergeCell ref="M1:N1"/>
    <mergeCell ref="M5:N5"/>
    <mergeCell ref="A3:K3"/>
    <mergeCell ref="A5:A6"/>
    <mergeCell ref="B5:B6"/>
    <mergeCell ref="C5:C6"/>
    <mergeCell ref="D5:D6"/>
    <mergeCell ref="E5:F5"/>
    <mergeCell ref="G5:G6"/>
    <mergeCell ref="H5:I5"/>
    <mergeCell ref="J5:J6"/>
    <mergeCell ref="K5:L5"/>
  </mergeCells>
  <pageMargins left="0.39370078740157483" right="0.39370078740157483" top="0.78740157480314965" bottom="0.39370078740157483" header="0.39370078740157483" footer="0"/>
  <pageSetup paperSize="9" scale="60" orientation="landscape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1</vt:lpstr>
      <vt:lpstr>'приложение №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2021-12-14T08:04:29Z</dcterms:modified>
</cp:coreProperties>
</file>