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изменение 12.2021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'!$A$7:$F$85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'!$A$4:$B$92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'!$A$4:$B$92</definedName>
    <definedName name="Z_D98D50BE_849C_46DA_8784_1BBDD0B23E96_.wvu.Rows" localSheetId="0" hidden="1">'Приложение №1  '!#REF!,'Приложение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'!$A$1:$F$85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1" l="1"/>
  <c r="F49" i="1"/>
  <c r="F31" i="1" s="1"/>
  <c r="D71" i="1"/>
  <c r="D57" i="1"/>
  <c r="D53" i="1"/>
  <c r="D54" i="1"/>
  <c r="D29" i="1"/>
  <c r="F14" i="1"/>
  <c r="D16" i="1"/>
  <c r="D17" i="1"/>
  <c r="E17" i="1"/>
  <c r="C77" i="1" l="1"/>
  <c r="C76" i="1" s="1"/>
  <c r="C73" i="1"/>
  <c r="C49" i="1"/>
  <c r="C45" i="1"/>
  <c r="C42" i="1"/>
  <c r="C40" i="1"/>
  <c r="C32" i="1"/>
  <c r="C27" i="1"/>
  <c r="C24" i="1"/>
  <c r="C21" i="1"/>
  <c r="C19" i="1"/>
  <c r="C14" i="1"/>
  <c r="C12" i="1"/>
  <c r="C31" i="1" l="1"/>
  <c r="C10" i="1"/>
  <c r="D69" i="1"/>
  <c r="F32" i="1"/>
  <c r="C9" i="1" l="1"/>
  <c r="C85" i="1" s="1"/>
  <c r="D70" i="1"/>
  <c r="E83" i="1" l="1"/>
  <c r="E84" i="1"/>
  <c r="F73" i="1"/>
  <c r="D73" i="1" s="1"/>
  <c r="D74" i="1"/>
  <c r="E74" i="1"/>
  <c r="D75" i="1"/>
  <c r="E73" i="1" l="1"/>
  <c r="F42" i="1" l="1"/>
  <c r="D35" i="1" l="1"/>
  <c r="E35" i="1"/>
  <c r="D36" i="1"/>
  <c r="E36" i="1"/>
  <c r="D37" i="1"/>
  <c r="E37" i="1"/>
  <c r="D38" i="1"/>
  <c r="E38" i="1"/>
  <c r="D39" i="1"/>
  <c r="E39" i="1"/>
  <c r="D41" i="1"/>
  <c r="E41" i="1"/>
  <c r="D42" i="1"/>
  <c r="D43" i="1"/>
  <c r="E43" i="1"/>
  <c r="D44" i="1"/>
  <c r="E44" i="1"/>
  <c r="D46" i="1"/>
  <c r="E46" i="1"/>
  <c r="D47" i="1"/>
  <c r="E47" i="1"/>
  <c r="D48" i="1"/>
  <c r="E48" i="1"/>
  <c r="D50" i="1"/>
  <c r="E50" i="1"/>
  <c r="D51" i="1"/>
  <c r="E51" i="1"/>
  <c r="D52" i="1"/>
  <c r="E52" i="1"/>
  <c r="D55" i="1"/>
  <c r="E55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72" i="1"/>
  <c r="E72" i="1"/>
  <c r="D20" i="1"/>
  <c r="E20" i="1"/>
  <c r="D22" i="1"/>
  <c r="E22" i="1"/>
  <c r="D23" i="1"/>
  <c r="E23" i="1"/>
  <c r="D25" i="1"/>
  <c r="E25" i="1"/>
  <c r="D26" i="1"/>
  <c r="E26" i="1"/>
  <c r="D28" i="1"/>
  <c r="E28" i="1"/>
  <c r="F77" i="1"/>
  <c r="F76" i="1" s="1"/>
  <c r="D49" i="1"/>
  <c r="F45" i="1"/>
  <c r="E45" i="1" s="1"/>
  <c r="E42" i="1"/>
  <c r="F40" i="1"/>
  <c r="D40" i="1" s="1"/>
  <c r="F27" i="1"/>
  <c r="D27" i="1" s="1"/>
  <c r="F24" i="1"/>
  <c r="D24" i="1" s="1"/>
  <c r="F21" i="1"/>
  <c r="D21" i="1" s="1"/>
  <c r="F12" i="1"/>
  <c r="E40" i="1" l="1"/>
  <c r="D45" i="1"/>
  <c r="E27" i="1"/>
  <c r="E21" i="1"/>
  <c r="F19" i="1"/>
  <c r="F10" i="1" s="1"/>
  <c r="E24" i="1"/>
  <c r="E49" i="1"/>
  <c r="F9" i="1" l="1"/>
  <c r="F85" i="1" s="1"/>
  <c r="D82" i="1"/>
  <c r="E82" i="1"/>
  <c r="D83" i="1" l="1"/>
  <c r="E81" i="1"/>
  <c r="D81" i="1"/>
  <c r="E80" i="1"/>
  <c r="D80" i="1"/>
  <c r="E79" i="1"/>
  <c r="D79" i="1"/>
  <c r="E78" i="1"/>
  <c r="D78" i="1"/>
  <c r="E34" i="1"/>
  <c r="D34" i="1"/>
  <c r="E33" i="1"/>
  <c r="D33" i="1"/>
  <c r="E32" i="1"/>
  <c r="E30" i="1"/>
  <c r="D30" i="1"/>
  <c r="E18" i="1"/>
  <c r="D18" i="1"/>
  <c r="E15" i="1"/>
  <c r="D15" i="1"/>
  <c r="D14" i="1"/>
  <c r="E13" i="1"/>
  <c r="D13" i="1"/>
  <c r="E11" i="1"/>
  <c r="D11" i="1"/>
  <c r="E76" i="1" l="1"/>
  <c r="E14" i="1"/>
  <c r="E12" i="1"/>
  <c r="D19" i="1"/>
  <c r="E77" i="1"/>
  <c r="E19" i="1"/>
  <c r="D32" i="1"/>
  <c r="D12" i="1"/>
  <c r="D77" i="1"/>
  <c r="D84" i="1"/>
  <c r="D76" i="1" l="1"/>
  <c r="E31" i="1"/>
  <c r="E10" i="1"/>
  <c r="D10" i="1"/>
  <c r="D31" i="1"/>
  <c r="E9" i="1" l="1"/>
  <c r="D9" i="1" l="1"/>
  <c r="E85" i="1"/>
  <c r="D85" i="1"/>
</calcChain>
</file>

<file path=xl/sharedStrings.xml><?xml version="1.0" encoding="utf-8"?>
<sst xmlns="http://schemas.openxmlformats.org/spreadsheetml/2006/main" count="160" uniqueCount="160">
  <si>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</si>
  <si>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</si>
  <si>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</si>
  <si>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</si>
  <si>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</si>
  <si>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</si>
  <si>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</si>
  <si>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</si>
  <si>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</si>
  <si>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</si>
  <si>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</si>
  <si>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</si>
  <si>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</si>
  <si>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</si>
  <si>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</si>
  <si>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</si>
  <si>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</si>
  <si>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</si>
  <si>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</si>
  <si>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</si>
  <si>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</si>
  <si>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</si>
  <si>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</si>
  <si>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</si>
  <si>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</si>
  <si>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</si>
  <si>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</si>
  <si>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</si>
  <si>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</si>
  <si>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</si>
  <si>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</si>
  <si>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</si>
  <si>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</si>
  <si>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</si>
  <si>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</si>
  <si>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</si>
  <si>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</si>
  <si>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</si>
  <si>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</si>
  <si>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</si>
  <si>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</si>
  <si>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</si>
  <si>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</si>
  <si>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</si>
  <si>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</si>
  <si>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</si>
  <si>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</si>
  <si>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</si>
  <si>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</si>
  <si>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</si>
  <si>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</si>
  <si>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</si>
  <si>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</si>
  <si>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</si>
  <si>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</si>
  <si>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</si>
  <si>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000 1 06 04000 02 0000 110</t>
  </si>
  <si>
    <t>Транспортный налог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</si>
  <si>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</si>
  <si>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</si>
  <si>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</si>
  <si>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</si>
  <si>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</si>
  <si>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</si>
  <si>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</si>
  <si>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</si>
  <si>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</si>
  <si>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</si>
  <si>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</si>
  <si>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000 2 02 10000 00 0000 150</t>
  </si>
  <si>
    <t>000 2 02 20000 00 0000 150</t>
  </si>
  <si>
    <t>000 2 02 30000 00 0000 150</t>
  </si>
  <si>
    <t>000 2 02 40000 00 0000 150</t>
  </si>
  <si>
    <t>Поправки, вносимые в доходную часть бюджета города на 2021 год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</si>
  <si>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</si>
  <si>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</si>
  <si>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</si>
  <si>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</si>
  <si>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</si>
  <si>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</si>
  <si>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</si>
  <si>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</si>
  <si>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</si>
  <si>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</si>
  <si>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</si>
  <si>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</si>
  <si>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</si>
  <si>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</si>
  <si>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</si>
  <si>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</si>
  <si>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</si>
  <si>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</si>
  <si>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</si>
  <si>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</si>
  <si>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</si>
  <si>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</si>
  <si>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</si>
  <si>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</si>
  <si>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</si>
  <si>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</si>
  <si>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</si>
  <si>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</si>
  <si>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</si>
  <si>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</si>
  <si>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</si>
  <si>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</si>
  <si>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</si>
  <si>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</si>
  <si>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</si>
  <si>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</si>
  <si>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</si>
  <si>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</si>
  <si>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</si>
  <si>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</si>
  <si>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</si>
  <si>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</si>
  <si>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</si>
  <si>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</si>
  <si>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</si>
  <si>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</si>
  <si>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</si>
  <si>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</si>
  <si>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</si>
  <si>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</si>
  <si>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</si>
  <si>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</si>
  <si>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</si>
  <si>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</si>
  <si>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</si>
  <si>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</si>
  <si>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</si>
  <si>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</si>
  <si>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</si>
  <si>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</si>
  <si>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</si>
  <si>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</si>
  <si>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</si>
  <si>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</si>
  <si>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</si>
  <si>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</si>
  <si>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</si>
  <si>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</si>
  <si>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</si>
  <si>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</si>
  <si>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</si>
  <si>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</si>
  <si>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000 1 05 02000 02 0000 110</t>
  </si>
  <si>
    <t>Единый налог на вмененный доход для отдельных видов деятельности</t>
  </si>
  <si>
    <t>000 1 08 07150 01 0000 110</t>
  </si>
  <si>
    <t>Государственная пошлина за выдачу разрешения на установку рекламной конструкции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</si>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</sst>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6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7" fillId="2" borderId="0" xfId="0" applyNumberFormat="1" applyFont="1" applyFill="1" applyBorder="1"/>
    <xf numFmtId="0" fontId="7" fillId="2" borderId="0" xfId="0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0" fontId="2" fillId="2" borderId="1" xfId="0" applyFont="1" applyFill="1" applyBorder="1" applyAlignment="1">
      <alignment horizontal="left"/>
    </xf>
    <xf numFmtId="1" fontId="2" fillId="2" borderId="1" xfId="0" applyNumberFormat="1" applyFont="1" applyFill="1" applyBorder="1" applyAlignment="1">
      <alignment wrapText="1"/>
    </xf>
    <xf numFmtId="49" fontId="2" fillId="2" borderId="1" xfId="3" applyNumberFormat="1" applyFont="1" applyFill="1" applyBorder="1" applyAlignment="1" applyProtection="1">
      <alignment horizontal="center" vertical="center" wrapText="1"/>
    </xf>
    <xf numFmtId="0" fontId="2" fillId="2" borderId="1" xfId="3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/>
    <xf numFmtId="0" fontId="2" fillId="2" borderId="1" xfId="0" applyNumberFormat="1" applyFont="1" applyFill="1" applyBorder="1" applyAlignment="1">
      <alignment vertical="center" wrapText="1"/>
    </xf>
    <xf numFmtId="49" fontId="2" fillId="2" borderId="1" xfId="3" applyNumberFormat="1" applyFont="1" applyFill="1" applyBorder="1" applyAlignment="1" applyProtection="1">
      <alignment horizontal="center" wrapText="1"/>
    </xf>
    <xf numFmtId="49" fontId="2" fillId="2" borderId="1" xfId="3" applyNumberFormat="1" applyFont="1" applyFill="1" applyBorder="1" applyAlignment="1" applyProtection="1">
      <alignment horizontal="left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wrapText="1"/>
    </xf>
    <xf numFmtId="0" fontId="2" fillId="2" borderId="1" xfId="2" applyNumberFormat="1" applyFont="1" applyFill="1" applyBorder="1" applyAlignment="1">
      <alignment horizontal="left" vertical="top" wrapText="1"/>
    </xf>
    <xf numFmtId="0" fontId="2" fillId="2" borderId="1" xfId="2" applyNumberFormat="1" applyFont="1" applyFill="1" applyBorder="1" applyAlignment="1">
      <alignment horizontal="justify" wrapText="1"/>
    </xf>
    <xf numFmtId="49" fontId="2" fillId="0" borderId="1" xfId="3" applyNumberFormat="1" applyFont="1" applyFill="1" applyBorder="1" applyAlignment="1" applyProtection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3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abSelected="1" topLeftCell="A68" zoomScale="80" zoomScaleNormal="80" zoomScaleSheetLayoutView="75" workbookViewId="0">
      <selection activeCell="F85" sqref="F85"/>
    </sheetView>
  </sheetViews>
  <sheetFormatPr defaultRowHeight="15" x14ac:dyDescent="0.25"/>
  <cols>
    <col min="1" max="1" width="27.42578125" style="36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8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60" t="s">
        <v>0</v>
      </c>
      <c r="F1" s="61"/>
    </row>
    <row r="2" spans="1:17" x14ac:dyDescent="0.25">
      <c r="A2" s="1"/>
      <c r="E2" s="60" t="s">
        <v>1</v>
      </c>
      <c r="F2" s="60"/>
    </row>
    <row r="3" spans="1:17" ht="19.5" customHeight="1" x14ac:dyDescent="0.25">
      <c r="A3" s="6"/>
      <c r="B3" s="7"/>
    </row>
    <row r="4" spans="1:17" s="11" customFormat="1" x14ac:dyDescent="0.25">
      <c r="A4" s="8"/>
      <c r="B4" s="62" t="s">
        <v>73</v>
      </c>
      <c r="C4" s="63"/>
      <c r="D4" s="63"/>
      <c r="E4" s="63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19" t="s">
        <v>8</v>
      </c>
      <c r="B9" s="20" t="s">
        <v>9</v>
      </c>
      <c r="C9" s="21">
        <f>C10+C31</f>
        <v>3267611153</v>
      </c>
      <c r="D9" s="21">
        <f>F9-C9</f>
        <v>296056131</v>
      </c>
      <c r="E9" s="21">
        <f>(F9/C9)*100-100</f>
        <v>9.0603231883386854</v>
      </c>
      <c r="F9" s="21">
        <f>F10+F31</f>
        <v>3563667284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9"/>
      <c r="B10" s="22" t="s">
        <v>10</v>
      </c>
      <c r="C10" s="21">
        <f>C11+C14+C19+C27+C12</f>
        <v>2640929400</v>
      </c>
      <c r="D10" s="21">
        <f t="shared" ref="D10:D85" si="0">F10-C10</f>
        <v>173021300</v>
      </c>
      <c r="E10" s="21">
        <f t="shared" ref="E10:E85" si="1">(F10/C10)*100-100</f>
        <v>6.551530684614292</v>
      </c>
      <c r="F10" s="21">
        <f>F11+F14+F19+F27+F12</f>
        <v>2813950700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3" t="s">
        <v>11</v>
      </c>
      <c r="B11" s="24" t="s">
        <v>12</v>
      </c>
      <c r="C11" s="25">
        <v>1985671000</v>
      </c>
      <c r="D11" s="26">
        <f t="shared" si="0"/>
        <v>0</v>
      </c>
      <c r="E11" s="25">
        <f t="shared" si="1"/>
        <v>0</v>
      </c>
      <c r="F11" s="25">
        <v>1985671000</v>
      </c>
    </row>
    <row r="12" spans="1:17" ht="30" x14ac:dyDescent="0.25">
      <c r="A12" s="27" t="s">
        <v>13</v>
      </c>
      <c r="B12" s="24" t="s">
        <v>14</v>
      </c>
      <c r="C12" s="25">
        <f>C13</f>
        <v>8192400</v>
      </c>
      <c r="D12" s="25">
        <f t="shared" si="0"/>
        <v>0</v>
      </c>
      <c r="E12" s="25">
        <f t="shared" si="1"/>
        <v>0</v>
      </c>
      <c r="F12" s="25">
        <f>F13</f>
        <v>8192400</v>
      </c>
    </row>
    <row r="13" spans="1:17" ht="30" x14ac:dyDescent="0.25">
      <c r="A13" s="27" t="s">
        <v>15</v>
      </c>
      <c r="B13" s="28" t="s">
        <v>16</v>
      </c>
      <c r="C13" s="25">
        <v>8192400</v>
      </c>
      <c r="D13" s="25">
        <f t="shared" si="0"/>
        <v>0</v>
      </c>
      <c r="E13" s="25">
        <f t="shared" si="1"/>
        <v>0</v>
      </c>
      <c r="F13" s="25">
        <v>8192400</v>
      </c>
    </row>
    <row r="14" spans="1:17" x14ac:dyDescent="0.25">
      <c r="A14" s="23" t="s">
        <v>17</v>
      </c>
      <c r="B14" s="24" t="s">
        <v>18</v>
      </c>
      <c r="C14" s="25">
        <f>C17+C18+C15</f>
        <v>457740000</v>
      </c>
      <c r="D14" s="25">
        <f t="shared" si="0"/>
        <v>155144300</v>
      </c>
      <c r="E14" s="25">
        <f t="shared" si="1"/>
        <v>33.893542185520175</v>
      </c>
      <c r="F14" s="25">
        <f>F17+F18+F15+F16</f>
        <v>612884300</v>
      </c>
    </row>
    <row r="15" spans="1:17" ht="30" x14ac:dyDescent="0.25">
      <c r="A15" s="23" t="s">
        <v>19</v>
      </c>
      <c r="B15" s="29" t="s">
        <v>20</v>
      </c>
      <c r="C15" s="25">
        <v>430496400</v>
      </c>
      <c r="D15" s="25">
        <f t="shared" si="0"/>
        <v>140990600</v>
      </c>
      <c r="E15" s="25">
        <f t="shared" si="1"/>
        <v>32.750703606348395</v>
      </c>
      <c r="F15" s="25">
        <v>571487000</v>
      </c>
    </row>
    <row r="16" spans="1:17" ht="30" x14ac:dyDescent="0.25">
      <c r="A16" s="23" t="s">
        <v>146</v>
      </c>
      <c r="B16" s="29" t="s">
        <v>147</v>
      </c>
      <c r="C16" s="25"/>
      <c r="D16" s="25">
        <f t="shared" ref="D16" si="2">F16-C16</f>
        <v>17866000</v>
      </c>
      <c r="E16" s="25"/>
      <c r="F16" s="25">
        <v>17866000</v>
      </c>
    </row>
    <row r="17" spans="1:17" x14ac:dyDescent="0.25">
      <c r="A17" s="23" t="s">
        <v>21</v>
      </c>
      <c r="B17" s="29" t="s">
        <v>22</v>
      </c>
      <c r="C17" s="25">
        <v>1243600</v>
      </c>
      <c r="D17" s="25">
        <f t="shared" si="0"/>
        <v>-838300</v>
      </c>
      <c r="E17" s="25">
        <f t="shared" si="1"/>
        <v>-67.409134770022519</v>
      </c>
      <c r="F17" s="25">
        <v>405300</v>
      </c>
    </row>
    <row r="18" spans="1:17" ht="30" x14ac:dyDescent="0.25">
      <c r="A18" s="23" t="s">
        <v>74</v>
      </c>
      <c r="B18" s="29" t="s">
        <v>75</v>
      </c>
      <c r="C18" s="25">
        <v>26000000</v>
      </c>
      <c r="D18" s="25">
        <f t="shared" si="0"/>
        <v>-2874000</v>
      </c>
      <c r="E18" s="25">
        <f t="shared" si="1"/>
        <v>-11.053846153846152</v>
      </c>
      <c r="F18" s="25">
        <v>23126000</v>
      </c>
    </row>
    <row r="19" spans="1:17" x14ac:dyDescent="0.25">
      <c r="A19" s="23" t="s">
        <v>23</v>
      </c>
      <c r="B19" s="29" t="s">
        <v>24</v>
      </c>
      <c r="C19" s="25">
        <f>C20+C24+C21</f>
        <v>167623900</v>
      </c>
      <c r="D19" s="25">
        <f t="shared" si="0"/>
        <v>17140100</v>
      </c>
      <c r="E19" s="25">
        <f t="shared" si="1"/>
        <v>10.225331829172333</v>
      </c>
      <c r="F19" s="25">
        <f>F20+F24+F21</f>
        <v>184764000</v>
      </c>
    </row>
    <row r="20" spans="1:17" ht="45" x14ac:dyDescent="0.25">
      <c r="A20" s="23" t="s">
        <v>76</v>
      </c>
      <c r="B20" s="30" t="s">
        <v>77</v>
      </c>
      <c r="C20" s="25">
        <v>54000000</v>
      </c>
      <c r="D20" s="25">
        <f t="shared" ref="D20:D29" si="3">F20-C20</f>
        <v>6711000</v>
      </c>
      <c r="E20" s="25">
        <f t="shared" ref="E20:E27" si="4">(F20/C20)*100-100</f>
        <v>12.427777777777777</v>
      </c>
      <c r="F20" s="25">
        <v>60711000</v>
      </c>
    </row>
    <row r="21" spans="1:17" x14ac:dyDescent="0.25">
      <c r="A21" s="23" t="s">
        <v>56</v>
      </c>
      <c r="B21" s="30" t="s">
        <v>57</v>
      </c>
      <c r="C21" s="25">
        <f>C22+C23</f>
        <v>44943000</v>
      </c>
      <c r="D21" s="25">
        <f t="shared" si="3"/>
        <v>9837000</v>
      </c>
      <c r="E21" s="25">
        <f t="shared" si="4"/>
        <v>21.88772445097122</v>
      </c>
      <c r="F21" s="25">
        <f>F22+F23</f>
        <v>54780000</v>
      </c>
    </row>
    <row r="22" spans="1:17" x14ac:dyDescent="0.25">
      <c r="A22" s="23" t="s">
        <v>78</v>
      </c>
      <c r="B22" s="30" t="s">
        <v>80</v>
      </c>
      <c r="C22" s="25">
        <v>26900000</v>
      </c>
      <c r="D22" s="25">
        <f t="shared" si="3"/>
        <v>1600000</v>
      </c>
      <c r="E22" s="25">
        <f t="shared" si="4"/>
        <v>5.9479553903345703</v>
      </c>
      <c r="F22" s="25">
        <v>28500000</v>
      </c>
    </row>
    <row r="23" spans="1:17" x14ac:dyDescent="0.25">
      <c r="A23" s="23" t="s">
        <v>79</v>
      </c>
      <c r="B23" s="30" t="s">
        <v>81</v>
      </c>
      <c r="C23" s="25">
        <v>18043000</v>
      </c>
      <c r="D23" s="25">
        <f t="shared" si="3"/>
        <v>8237000</v>
      </c>
      <c r="E23" s="25">
        <f t="shared" si="4"/>
        <v>45.652053427922169</v>
      </c>
      <c r="F23" s="25">
        <v>26280000</v>
      </c>
    </row>
    <row r="24" spans="1:17" ht="14.25" customHeight="1" x14ac:dyDescent="0.25">
      <c r="A24" s="23" t="s">
        <v>25</v>
      </c>
      <c r="B24" s="30" t="s">
        <v>26</v>
      </c>
      <c r="C24" s="25">
        <f>C25+C26</f>
        <v>68680900</v>
      </c>
      <c r="D24" s="25">
        <f t="shared" si="3"/>
        <v>592100</v>
      </c>
      <c r="E24" s="25">
        <f t="shared" si="4"/>
        <v>0.86210285537899267</v>
      </c>
      <c r="F24" s="25">
        <f>F25+F26</f>
        <v>69273000</v>
      </c>
    </row>
    <row r="25" spans="1:17" ht="31.5" customHeight="1" x14ac:dyDescent="0.25">
      <c r="A25" s="23" t="s">
        <v>89</v>
      </c>
      <c r="B25" s="30" t="s">
        <v>82</v>
      </c>
      <c r="C25" s="25">
        <v>53416000</v>
      </c>
      <c r="D25" s="25">
        <f t="shared" si="3"/>
        <v>4657000</v>
      </c>
      <c r="E25" s="25">
        <f t="shared" si="4"/>
        <v>8.7183615396136105</v>
      </c>
      <c r="F25" s="25">
        <v>58073000</v>
      </c>
    </row>
    <row r="26" spans="1:17" ht="30" customHeight="1" x14ac:dyDescent="0.25">
      <c r="A26" s="23" t="s">
        <v>90</v>
      </c>
      <c r="B26" s="30" t="s">
        <v>83</v>
      </c>
      <c r="C26" s="25">
        <v>15264900</v>
      </c>
      <c r="D26" s="25">
        <f t="shared" si="3"/>
        <v>-4064900</v>
      </c>
      <c r="E26" s="25">
        <f t="shared" si="4"/>
        <v>-26.629064061998449</v>
      </c>
      <c r="F26" s="25">
        <v>11200000</v>
      </c>
    </row>
    <row r="27" spans="1:17" x14ac:dyDescent="0.25">
      <c r="A27" s="23" t="s">
        <v>27</v>
      </c>
      <c r="B27" s="31" t="s">
        <v>28</v>
      </c>
      <c r="C27" s="25">
        <f>SUM(C28:C30)</f>
        <v>21702100</v>
      </c>
      <c r="D27" s="25">
        <f t="shared" si="3"/>
        <v>736900</v>
      </c>
      <c r="E27" s="25">
        <f t="shared" si="4"/>
        <v>3.3955239354716866</v>
      </c>
      <c r="F27" s="25">
        <f>SUM(F28:F30)</f>
        <v>22439000</v>
      </c>
    </row>
    <row r="28" spans="1:17" ht="45" x14ac:dyDescent="0.25">
      <c r="A28" s="23" t="s">
        <v>84</v>
      </c>
      <c r="B28" s="32" t="s">
        <v>85</v>
      </c>
      <c r="C28" s="25">
        <v>21587100</v>
      </c>
      <c r="D28" s="25">
        <f>F28-C28</f>
        <v>731900</v>
      </c>
      <c r="E28" s="25">
        <f>(F28/C28)*100-100</f>
        <v>3.3904507784741753</v>
      </c>
      <c r="F28" s="25">
        <v>22319000</v>
      </c>
    </row>
    <row r="29" spans="1:17" ht="30" x14ac:dyDescent="0.25">
      <c r="A29" s="23" t="s">
        <v>148</v>
      </c>
      <c r="B29" s="32" t="s">
        <v>149</v>
      </c>
      <c r="C29" s="25"/>
      <c r="D29" s="25">
        <f t="shared" si="3"/>
        <v>5000</v>
      </c>
      <c r="E29" s="25"/>
      <c r="F29" s="25">
        <v>5000</v>
      </c>
    </row>
    <row r="30" spans="1:17" ht="90" x14ac:dyDescent="0.25">
      <c r="A30" s="23" t="s">
        <v>86</v>
      </c>
      <c r="B30" s="32" t="s">
        <v>87</v>
      </c>
      <c r="C30" s="25">
        <v>115000</v>
      </c>
      <c r="D30" s="25">
        <f t="shared" si="0"/>
        <v>0</v>
      </c>
      <c r="E30" s="25">
        <f t="shared" si="1"/>
        <v>0</v>
      </c>
      <c r="F30" s="25">
        <v>115000</v>
      </c>
    </row>
    <row r="31" spans="1:17" s="11" customFormat="1" ht="14.25" x14ac:dyDescent="0.2">
      <c r="A31" s="33"/>
      <c r="B31" s="34" t="s">
        <v>29</v>
      </c>
      <c r="C31" s="21">
        <f>C32+C40+C42+C45+C49+C73</f>
        <v>626681753</v>
      </c>
      <c r="D31" s="21">
        <f t="shared" si="0"/>
        <v>123034831</v>
      </c>
      <c r="E31" s="21">
        <f t="shared" si="1"/>
        <v>19.632745075314162</v>
      </c>
      <c r="F31" s="21">
        <f>F32+F40+F42+F45+F49+F73</f>
        <v>749716584</v>
      </c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ht="30" x14ac:dyDescent="0.25">
      <c r="A32" s="23" t="s">
        <v>30</v>
      </c>
      <c r="B32" s="29" t="s">
        <v>31</v>
      </c>
      <c r="C32" s="25">
        <f>C33+C34+C35+C36+C37+C38+C39</f>
        <v>384453698</v>
      </c>
      <c r="D32" s="25">
        <f t="shared" si="0"/>
        <v>78609513</v>
      </c>
      <c r="E32" s="25">
        <f t="shared" si="1"/>
        <v>20.447069025201571</v>
      </c>
      <c r="F32" s="25">
        <f>F33+F34+F35+F36+F37+F38+F39</f>
        <v>463063211</v>
      </c>
    </row>
    <row r="33" spans="1:17" ht="45" x14ac:dyDescent="0.25">
      <c r="A33" s="23" t="s">
        <v>88</v>
      </c>
      <c r="B33" s="29" t="s">
        <v>91</v>
      </c>
      <c r="C33" s="25">
        <v>3313400</v>
      </c>
      <c r="D33" s="25">
        <f t="shared" si="0"/>
        <v>0</v>
      </c>
      <c r="E33" s="25">
        <f t="shared" si="1"/>
        <v>0</v>
      </c>
      <c r="F33" s="25">
        <v>3313400</v>
      </c>
    </row>
    <row r="34" spans="1:17" s="39" customFormat="1" ht="74.25" customHeight="1" x14ac:dyDescent="0.25">
      <c r="A34" s="42" t="s">
        <v>92</v>
      </c>
      <c r="B34" s="43" t="s">
        <v>93</v>
      </c>
      <c r="C34" s="26">
        <v>303430000</v>
      </c>
      <c r="D34" s="26">
        <f t="shared" si="0"/>
        <v>61570000</v>
      </c>
      <c r="E34" s="26">
        <f t="shared" si="1"/>
        <v>20.291335728174545</v>
      </c>
      <c r="F34" s="26">
        <v>365000000</v>
      </c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</row>
    <row r="35" spans="1:17" ht="74.25" customHeight="1" x14ac:dyDescent="0.25">
      <c r="A35" s="42" t="s">
        <v>94</v>
      </c>
      <c r="B35" s="43" t="s">
        <v>95</v>
      </c>
      <c r="C35" s="26">
        <v>583700</v>
      </c>
      <c r="D35" s="26">
        <f t="shared" ref="D35:D72" si="5">F35-C35</f>
        <v>-60000</v>
      </c>
      <c r="E35" s="26">
        <f t="shared" ref="E35:E72" si="6">(F35/C35)*100-100</f>
        <v>-10.27925304094569</v>
      </c>
      <c r="F35" s="26">
        <v>523700</v>
      </c>
    </row>
    <row r="36" spans="1:17" ht="60" customHeight="1" x14ac:dyDescent="0.25">
      <c r="A36" s="42" t="s">
        <v>96</v>
      </c>
      <c r="B36" s="43" t="s">
        <v>97</v>
      </c>
      <c r="C36" s="26">
        <v>18248</v>
      </c>
      <c r="D36" s="26">
        <f t="shared" si="5"/>
        <v>43713</v>
      </c>
      <c r="E36" s="26">
        <f t="shared" si="6"/>
        <v>239.54953967558089</v>
      </c>
      <c r="F36" s="26">
        <v>61961</v>
      </c>
    </row>
    <row r="37" spans="1:17" ht="32.25" customHeight="1" x14ac:dyDescent="0.25">
      <c r="A37" s="42" t="s">
        <v>98</v>
      </c>
      <c r="B37" s="43" t="s">
        <v>99</v>
      </c>
      <c r="C37" s="26">
        <v>72083100</v>
      </c>
      <c r="D37" s="26">
        <f t="shared" si="5"/>
        <v>16200000</v>
      </c>
      <c r="E37" s="26">
        <f t="shared" si="6"/>
        <v>22.474061187712508</v>
      </c>
      <c r="F37" s="26">
        <v>88283100</v>
      </c>
    </row>
    <row r="38" spans="1:17" ht="45" x14ac:dyDescent="0.25">
      <c r="A38" s="42" t="s">
        <v>100</v>
      </c>
      <c r="B38" s="43" t="s">
        <v>101</v>
      </c>
      <c r="C38" s="26">
        <v>25250</v>
      </c>
      <c r="D38" s="26">
        <f t="shared" si="5"/>
        <v>0</v>
      </c>
      <c r="E38" s="26">
        <f t="shared" si="6"/>
        <v>0</v>
      </c>
      <c r="F38" s="26">
        <v>25250</v>
      </c>
    </row>
    <row r="39" spans="1:17" ht="75" x14ac:dyDescent="0.25">
      <c r="A39" s="42" t="s">
        <v>103</v>
      </c>
      <c r="B39" s="43" t="s">
        <v>102</v>
      </c>
      <c r="C39" s="26">
        <v>5000000</v>
      </c>
      <c r="D39" s="26">
        <f t="shared" si="5"/>
        <v>855800</v>
      </c>
      <c r="E39" s="26">
        <f t="shared" si="6"/>
        <v>17.116</v>
      </c>
      <c r="F39" s="26">
        <v>5855800</v>
      </c>
    </row>
    <row r="40" spans="1:17" x14ac:dyDescent="0.25">
      <c r="A40" s="42" t="s">
        <v>32</v>
      </c>
      <c r="B40" s="43" t="s">
        <v>33</v>
      </c>
      <c r="C40" s="26">
        <f>C41</f>
        <v>4835649</v>
      </c>
      <c r="D40" s="26">
        <f t="shared" si="5"/>
        <v>17186351</v>
      </c>
      <c r="E40" s="26">
        <f t="shared" si="6"/>
        <v>355.40939799394044</v>
      </c>
      <c r="F40" s="26">
        <f>F41</f>
        <v>22022000</v>
      </c>
    </row>
    <row r="41" spans="1:17" x14ac:dyDescent="0.25">
      <c r="A41" s="42" t="s">
        <v>34</v>
      </c>
      <c r="B41" s="43" t="s">
        <v>35</v>
      </c>
      <c r="C41" s="26">
        <v>4835649</v>
      </c>
      <c r="D41" s="26">
        <f t="shared" si="5"/>
        <v>17186351</v>
      </c>
      <c r="E41" s="26">
        <f t="shared" si="6"/>
        <v>355.40939799394044</v>
      </c>
      <c r="F41" s="26">
        <v>22022000</v>
      </c>
    </row>
    <row r="42" spans="1:17" ht="30" x14ac:dyDescent="0.25">
      <c r="A42" s="42" t="s">
        <v>36</v>
      </c>
      <c r="B42" s="43" t="s">
        <v>141</v>
      </c>
      <c r="C42" s="26">
        <f>C43+C44</f>
        <v>140900207</v>
      </c>
      <c r="D42" s="26">
        <f t="shared" si="5"/>
        <v>1421821</v>
      </c>
      <c r="E42" s="26">
        <f t="shared" si="6"/>
        <v>1.0090978787561369</v>
      </c>
      <c r="F42" s="26">
        <f>F43+F44</f>
        <v>142322028</v>
      </c>
    </row>
    <row r="43" spans="1:17" ht="30" x14ac:dyDescent="0.25">
      <c r="A43" s="42" t="s">
        <v>105</v>
      </c>
      <c r="B43" s="43" t="s">
        <v>104</v>
      </c>
      <c r="C43" s="26">
        <v>6124900</v>
      </c>
      <c r="D43" s="26">
        <f t="shared" si="5"/>
        <v>-157900</v>
      </c>
      <c r="E43" s="26">
        <f t="shared" si="6"/>
        <v>-2.5780012734901874</v>
      </c>
      <c r="F43" s="26">
        <v>5967000</v>
      </c>
    </row>
    <row r="44" spans="1:17" ht="30" x14ac:dyDescent="0.25">
      <c r="A44" s="42" t="s">
        <v>106</v>
      </c>
      <c r="B44" s="43" t="s">
        <v>107</v>
      </c>
      <c r="C44" s="26">
        <v>134775307</v>
      </c>
      <c r="D44" s="26">
        <f t="shared" si="5"/>
        <v>1579721</v>
      </c>
      <c r="E44" s="26">
        <f t="shared" si="6"/>
        <v>1.1721145624991891</v>
      </c>
      <c r="F44" s="26">
        <v>136355028</v>
      </c>
    </row>
    <row r="45" spans="1:17" x14ac:dyDescent="0.25">
      <c r="A45" s="42" t="s">
        <v>37</v>
      </c>
      <c r="B45" s="43" t="s">
        <v>38</v>
      </c>
      <c r="C45" s="26">
        <f>C47+C48+C46</f>
        <v>58979463</v>
      </c>
      <c r="D45" s="26">
        <f t="shared" si="5"/>
        <v>14613882</v>
      </c>
      <c r="E45" s="26">
        <f t="shared" si="6"/>
        <v>24.777916340133515</v>
      </c>
      <c r="F45" s="26">
        <f>F47+F48+F46</f>
        <v>73593345</v>
      </c>
    </row>
    <row r="46" spans="1:17" ht="30" x14ac:dyDescent="0.25">
      <c r="A46" s="42" t="s">
        <v>108</v>
      </c>
      <c r="B46" s="43" t="s">
        <v>109</v>
      </c>
      <c r="C46" s="26">
        <v>37235613</v>
      </c>
      <c r="D46" s="26">
        <f t="shared" si="5"/>
        <v>5210000</v>
      </c>
      <c r="E46" s="26">
        <f t="shared" si="6"/>
        <v>13.99198127878276</v>
      </c>
      <c r="F46" s="26">
        <v>42445613</v>
      </c>
    </row>
    <row r="47" spans="1:17" ht="80.25" customHeight="1" x14ac:dyDescent="0.25">
      <c r="A47" s="42" t="s">
        <v>39</v>
      </c>
      <c r="B47" s="56" t="s">
        <v>40</v>
      </c>
      <c r="C47" s="26">
        <v>8620150</v>
      </c>
      <c r="D47" s="26">
        <f t="shared" si="5"/>
        <v>910382</v>
      </c>
      <c r="E47" s="26">
        <f t="shared" si="6"/>
        <v>10.561092324379501</v>
      </c>
      <c r="F47" s="26">
        <v>9530532</v>
      </c>
    </row>
    <row r="48" spans="1:17" ht="45" x14ac:dyDescent="0.25">
      <c r="A48" s="42" t="s">
        <v>110</v>
      </c>
      <c r="B48" s="57" t="s">
        <v>111</v>
      </c>
      <c r="C48" s="26">
        <v>13123700</v>
      </c>
      <c r="D48" s="26">
        <f t="shared" si="5"/>
        <v>8493500</v>
      </c>
      <c r="E48" s="26">
        <f t="shared" si="6"/>
        <v>64.718791194556417</v>
      </c>
      <c r="F48" s="26">
        <v>21617200</v>
      </c>
    </row>
    <row r="49" spans="1:6" x14ac:dyDescent="0.25">
      <c r="A49" s="42" t="s">
        <v>41</v>
      </c>
      <c r="B49" s="43" t="s">
        <v>42</v>
      </c>
      <c r="C49" s="26">
        <f>SUM(C50:C72)</f>
        <v>37152881</v>
      </c>
      <c r="D49" s="26">
        <f t="shared" si="5"/>
        <v>11044005</v>
      </c>
      <c r="E49" s="26">
        <f t="shared" si="6"/>
        <v>29.725837412178066</v>
      </c>
      <c r="F49" s="26">
        <f>SUM(F50:F72)</f>
        <v>48196886</v>
      </c>
    </row>
    <row r="50" spans="1:6" ht="75" x14ac:dyDescent="0.25">
      <c r="A50" s="44" t="s">
        <v>112</v>
      </c>
      <c r="B50" s="45" t="s">
        <v>113</v>
      </c>
      <c r="C50" s="26">
        <v>43800</v>
      </c>
      <c r="D50" s="26">
        <f t="shared" si="5"/>
        <v>30756</v>
      </c>
      <c r="E50" s="26">
        <f t="shared" si="6"/>
        <v>70.219178082191775</v>
      </c>
      <c r="F50" s="26">
        <v>74556</v>
      </c>
    </row>
    <row r="51" spans="1:6" ht="90" x14ac:dyDescent="0.25">
      <c r="A51" s="44" t="s">
        <v>114</v>
      </c>
      <c r="B51" s="45" t="s">
        <v>115</v>
      </c>
      <c r="C51" s="26">
        <v>74500</v>
      </c>
      <c r="D51" s="26">
        <f t="shared" si="5"/>
        <v>113504</v>
      </c>
      <c r="E51" s="26">
        <f t="shared" si="6"/>
        <v>152.35436241610739</v>
      </c>
      <c r="F51" s="26">
        <v>188004</v>
      </c>
    </row>
    <row r="52" spans="1:6" ht="75" x14ac:dyDescent="0.25">
      <c r="A52" s="44" t="s">
        <v>116</v>
      </c>
      <c r="B52" s="45" t="s">
        <v>117</v>
      </c>
      <c r="C52" s="26">
        <v>12400</v>
      </c>
      <c r="D52" s="26">
        <f t="shared" si="5"/>
        <v>-5510</v>
      </c>
      <c r="E52" s="26">
        <f t="shared" si="6"/>
        <v>-44.435483870967744</v>
      </c>
      <c r="F52" s="26">
        <v>6890</v>
      </c>
    </row>
    <row r="53" spans="1:6" ht="105" x14ac:dyDescent="0.25">
      <c r="A53" s="44" t="s">
        <v>150</v>
      </c>
      <c r="B53" s="45" t="s">
        <v>151</v>
      </c>
      <c r="C53" s="26"/>
      <c r="D53" s="26">
        <f t="shared" si="5"/>
        <v>698500</v>
      </c>
      <c r="E53" s="26"/>
      <c r="F53" s="26">
        <v>698500</v>
      </c>
    </row>
    <row r="54" spans="1:6" ht="90" x14ac:dyDescent="0.25">
      <c r="A54" s="44" t="s">
        <v>152</v>
      </c>
      <c r="B54" s="45" t="s">
        <v>153</v>
      </c>
      <c r="C54" s="26"/>
      <c r="D54" s="26">
        <f t="shared" si="5"/>
        <v>306000</v>
      </c>
      <c r="E54" s="26"/>
      <c r="F54" s="26">
        <v>306000</v>
      </c>
    </row>
    <row r="55" spans="1:6" ht="90" x14ac:dyDescent="0.25">
      <c r="A55" s="44" t="s">
        <v>118</v>
      </c>
      <c r="B55" s="45" t="s">
        <v>119</v>
      </c>
      <c r="C55" s="26">
        <v>13150</v>
      </c>
      <c r="D55" s="26">
        <f t="shared" si="5"/>
        <v>688650</v>
      </c>
      <c r="E55" s="26">
        <f t="shared" si="6"/>
        <v>5236.8821292775665</v>
      </c>
      <c r="F55" s="26">
        <v>701800</v>
      </c>
    </row>
    <row r="56" spans="1:6" ht="75" x14ac:dyDescent="0.25">
      <c r="A56" s="44" t="s">
        <v>158</v>
      </c>
      <c r="B56" s="45" t="s">
        <v>159</v>
      </c>
      <c r="C56" s="26"/>
      <c r="D56" s="26">
        <f t="shared" si="5"/>
        <v>6000</v>
      </c>
      <c r="E56" s="26"/>
      <c r="F56" s="26">
        <v>6000</v>
      </c>
    </row>
    <row r="57" spans="1:6" ht="105" x14ac:dyDescent="0.25">
      <c r="A57" s="44" t="s">
        <v>154</v>
      </c>
      <c r="B57" s="45" t="s">
        <v>155</v>
      </c>
      <c r="C57" s="26"/>
      <c r="D57" s="26">
        <f t="shared" si="5"/>
        <v>50000</v>
      </c>
      <c r="E57" s="26"/>
      <c r="F57" s="26">
        <v>50000</v>
      </c>
    </row>
    <row r="58" spans="1:6" ht="105" x14ac:dyDescent="0.25">
      <c r="A58" s="44" t="s">
        <v>120</v>
      </c>
      <c r="B58" s="45" t="s">
        <v>121</v>
      </c>
      <c r="C58" s="26">
        <v>19000</v>
      </c>
      <c r="D58" s="26">
        <f t="shared" si="5"/>
        <v>668718</v>
      </c>
      <c r="E58" s="26">
        <f t="shared" si="6"/>
        <v>3519.5684210526315</v>
      </c>
      <c r="F58" s="26">
        <v>687718</v>
      </c>
    </row>
    <row r="59" spans="1:6" ht="120" x14ac:dyDescent="0.25">
      <c r="A59" s="44" t="s">
        <v>122</v>
      </c>
      <c r="B59" s="45" t="s">
        <v>123</v>
      </c>
      <c r="C59" s="26">
        <v>441000</v>
      </c>
      <c r="D59" s="26">
        <f t="shared" si="5"/>
        <v>-336753</v>
      </c>
      <c r="E59" s="26">
        <f t="shared" si="6"/>
        <v>-76.361224489795916</v>
      </c>
      <c r="F59" s="26">
        <v>104247</v>
      </c>
    </row>
    <row r="60" spans="1:6" ht="105" x14ac:dyDescent="0.25">
      <c r="A60" s="44" t="s">
        <v>124</v>
      </c>
      <c r="B60" s="45" t="s">
        <v>58</v>
      </c>
      <c r="C60" s="26">
        <v>80000</v>
      </c>
      <c r="D60" s="26">
        <f t="shared" si="5"/>
        <v>0</v>
      </c>
      <c r="E60" s="26">
        <f t="shared" si="6"/>
        <v>0</v>
      </c>
      <c r="F60" s="26">
        <v>80000</v>
      </c>
    </row>
    <row r="61" spans="1:6" ht="90" x14ac:dyDescent="0.25">
      <c r="A61" s="44" t="s">
        <v>125</v>
      </c>
      <c r="B61" s="45" t="s">
        <v>126</v>
      </c>
      <c r="C61" s="26">
        <v>200000</v>
      </c>
      <c r="D61" s="26">
        <f t="shared" si="5"/>
        <v>-146400</v>
      </c>
      <c r="E61" s="26">
        <f t="shared" si="6"/>
        <v>-73.2</v>
      </c>
      <c r="F61" s="26">
        <v>53600</v>
      </c>
    </row>
    <row r="62" spans="1:6" ht="120" x14ac:dyDescent="0.25">
      <c r="A62" s="44" t="s">
        <v>127</v>
      </c>
      <c r="B62" s="45" t="s">
        <v>128</v>
      </c>
      <c r="C62" s="26">
        <v>700</v>
      </c>
      <c r="D62" s="26">
        <f t="shared" si="5"/>
        <v>-700</v>
      </c>
      <c r="E62" s="26">
        <f t="shared" si="6"/>
        <v>-100</v>
      </c>
      <c r="F62" s="26">
        <v>0</v>
      </c>
    </row>
    <row r="63" spans="1:6" ht="90" x14ac:dyDescent="0.25">
      <c r="A63" s="44" t="s">
        <v>129</v>
      </c>
      <c r="B63" s="45" t="s">
        <v>130</v>
      </c>
      <c r="C63" s="26">
        <v>26500</v>
      </c>
      <c r="D63" s="26">
        <f t="shared" si="5"/>
        <v>-8000</v>
      </c>
      <c r="E63" s="26">
        <f t="shared" si="6"/>
        <v>-30.188679245283026</v>
      </c>
      <c r="F63" s="26">
        <v>18500</v>
      </c>
    </row>
    <row r="64" spans="1:6" ht="75" x14ac:dyDescent="0.25">
      <c r="A64" s="44" t="s">
        <v>131</v>
      </c>
      <c r="B64" s="45" t="s">
        <v>132</v>
      </c>
      <c r="C64" s="26">
        <v>401500</v>
      </c>
      <c r="D64" s="26">
        <f t="shared" si="5"/>
        <v>1600177</v>
      </c>
      <c r="E64" s="26">
        <f t="shared" si="6"/>
        <v>398.54968866749687</v>
      </c>
      <c r="F64" s="26">
        <v>2001677</v>
      </c>
    </row>
    <row r="65" spans="1:17" ht="59.25" customHeight="1" x14ac:dyDescent="0.25">
      <c r="A65" s="44" t="s">
        <v>133</v>
      </c>
      <c r="B65" s="45" t="s">
        <v>134</v>
      </c>
      <c r="C65" s="26">
        <v>749700</v>
      </c>
      <c r="D65" s="26">
        <f t="shared" si="5"/>
        <v>4918059</v>
      </c>
      <c r="E65" s="26">
        <f t="shared" si="6"/>
        <v>656.00360144057618</v>
      </c>
      <c r="F65" s="26">
        <v>5667759</v>
      </c>
    </row>
    <row r="66" spans="1:17" ht="60" x14ac:dyDescent="0.25">
      <c r="A66" s="46" t="s">
        <v>61</v>
      </c>
      <c r="B66" s="47" t="s">
        <v>62</v>
      </c>
      <c r="C66" s="26">
        <v>494000</v>
      </c>
      <c r="D66" s="26">
        <f t="shared" si="5"/>
        <v>-186470</v>
      </c>
      <c r="E66" s="26">
        <f t="shared" si="6"/>
        <v>-37.746963562753031</v>
      </c>
      <c r="F66" s="26">
        <v>307530</v>
      </c>
    </row>
    <row r="67" spans="1:17" s="41" customFormat="1" ht="75" x14ac:dyDescent="0.25">
      <c r="A67" s="42" t="s">
        <v>63</v>
      </c>
      <c r="B67" s="53" t="s">
        <v>64</v>
      </c>
      <c r="C67" s="26">
        <v>18405700</v>
      </c>
      <c r="D67" s="26">
        <f t="shared" si="5"/>
        <v>551300</v>
      </c>
      <c r="E67" s="26">
        <f t="shared" si="6"/>
        <v>2.9952677703102921</v>
      </c>
      <c r="F67" s="26">
        <v>18957000</v>
      </c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</row>
    <row r="68" spans="1:17" ht="85.5" customHeight="1" x14ac:dyDescent="0.25">
      <c r="A68" s="42" t="s">
        <v>65</v>
      </c>
      <c r="B68" s="53" t="s">
        <v>66</v>
      </c>
      <c r="C68" s="26">
        <v>3602238</v>
      </c>
      <c r="D68" s="26">
        <f t="shared" si="5"/>
        <v>1054424</v>
      </c>
      <c r="E68" s="26">
        <f t="shared" si="6"/>
        <v>29.271358527670856</v>
      </c>
      <c r="F68" s="26">
        <v>4656662</v>
      </c>
    </row>
    <row r="69" spans="1:17" ht="63" customHeight="1" x14ac:dyDescent="0.25">
      <c r="A69" s="42" t="s">
        <v>144</v>
      </c>
      <c r="B69" s="53" t="s">
        <v>145</v>
      </c>
      <c r="C69" s="26">
        <v>65848</v>
      </c>
      <c r="D69" s="26">
        <f t="shared" ref="D69" si="7">F69-C69</f>
        <v>7702</v>
      </c>
      <c r="E69" s="26"/>
      <c r="F69" s="26">
        <v>73550</v>
      </c>
    </row>
    <row r="70" spans="1:17" ht="64.5" customHeight="1" x14ac:dyDescent="0.25">
      <c r="A70" s="58" t="s">
        <v>142</v>
      </c>
      <c r="B70" s="59" t="s">
        <v>143</v>
      </c>
      <c r="C70" s="26">
        <v>22845</v>
      </c>
      <c r="D70" s="26">
        <f t="shared" si="5"/>
        <v>917086</v>
      </c>
      <c r="E70" s="26">
        <v>0</v>
      </c>
      <c r="F70" s="26">
        <v>939931</v>
      </c>
    </row>
    <row r="71" spans="1:17" ht="71.25" customHeight="1" x14ac:dyDescent="0.25">
      <c r="A71" s="58" t="s">
        <v>156</v>
      </c>
      <c r="B71" s="59" t="s">
        <v>157</v>
      </c>
      <c r="C71" s="26"/>
      <c r="D71" s="26">
        <f t="shared" si="5"/>
        <v>116962</v>
      </c>
      <c r="E71" s="26"/>
      <c r="F71" s="26">
        <v>116962</v>
      </c>
    </row>
    <row r="72" spans="1:17" ht="67.5" customHeight="1" x14ac:dyDescent="0.25">
      <c r="A72" s="48" t="s">
        <v>59</v>
      </c>
      <c r="B72" s="49" t="s">
        <v>60</v>
      </c>
      <c r="C72" s="26">
        <v>12500000</v>
      </c>
      <c r="D72" s="26">
        <f t="shared" si="5"/>
        <v>0</v>
      </c>
      <c r="E72" s="26">
        <f t="shared" si="6"/>
        <v>0</v>
      </c>
      <c r="F72" s="26">
        <v>12500000</v>
      </c>
    </row>
    <row r="73" spans="1:17" x14ac:dyDescent="0.25">
      <c r="A73" s="48" t="s">
        <v>135</v>
      </c>
      <c r="B73" s="49" t="s">
        <v>136</v>
      </c>
      <c r="C73" s="26">
        <f>C74+C75</f>
        <v>359855</v>
      </c>
      <c r="D73" s="26">
        <f t="shared" ref="D73:D75" si="8">F73-C73</f>
        <v>159259</v>
      </c>
      <c r="E73" s="26">
        <f t="shared" ref="E73:E74" si="9">(F73/C73)*100-100</f>
        <v>44.256436620305408</v>
      </c>
      <c r="F73" s="26">
        <f>F74+F75</f>
        <v>519114</v>
      </c>
    </row>
    <row r="74" spans="1:17" x14ac:dyDescent="0.25">
      <c r="A74" s="48" t="s">
        <v>137</v>
      </c>
      <c r="B74" s="49" t="s">
        <v>138</v>
      </c>
      <c r="C74" s="26">
        <v>-322985</v>
      </c>
      <c r="D74" s="26">
        <f t="shared" si="8"/>
        <v>159259</v>
      </c>
      <c r="E74" s="26">
        <f t="shared" si="9"/>
        <v>-49.308481818041081</v>
      </c>
      <c r="F74" s="26">
        <v>-163726</v>
      </c>
    </row>
    <row r="75" spans="1:17" s="41" customFormat="1" ht="30" x14ac:dyDescent="0.25">
      <c r="A75" s="48" t="s">
        <v>139</v>
      </c>
      <c r="B75" s="49" t="s">
        <v>140</v>
      </c>
      <c r="C75" s="26">
        <v>682840</v>
      </c>
      <c r="D75" s="26">
        <f t="shared" si="8"/>
        <v>0</v>
      </c>
      <c r="E75" s="26">
        <v>0</v>
      </c>
      <c r="F75" s="26">
        <v>682840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</row>
    <row r="76" spans="1:17" s="11" customFormat="1" ht="14.25" x14ac:dyDescent="0.2">
      <c r="A76" s="50" t="s">
        <v>43</v>
      </c>
      <c r="B76" s="51" t="s">
        <v>44</v>
      </c>
      <c r="C76" s="35">
        <f>C77+C84+C83+C82</f>
        <v>6481539928.6300001</v>
      </c>
      <c r="D76" s="35">
        <f t="shared" si="0"/>
        <v>-94596198.230000496</v>
      </c>
      <c r="E76" s="35">
        <f t="shared" si="1"/>
        <v>-1.4594710403951154</v>
      </c>
      <c r="F76" s="35">
        <f>F77+F84+F83+F82</f>
        <v>6386943730.3999996</v>
      </c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1:17" ht="30" x14ac:dyDescent="0.25">
      <c r="A77" s="52" t="s">
        <v>45</v>
      </c>
      <c r="B77" s="53" t="s">
        <v>46</v>
      </c>
      <c r="C77" s="26">
        <f>C78+C79+C80+C81</f>
        <v>6694921016.6300001</v>
      </c>
      <c r="D77" s="26">
        <f t="shared" si="0"/>
        <v>-94596198.230000496</v>
      </c>
      <c r="E77" s="26">
        <f t="shared" si="1"/>
        <v>-1.4129546561494379</v>
      </c>
      <c r="F77" s="26">
        <f>F78+F79+F80+F81</f>
        <v>6600324818.3999996</v>
      </c>
    </row>
    <row r="78" spans="1:17" x14ac:dyDescent="0.25">
      <c r="A78" s="52" t="s">
        <v>69</v>
      </c>
      <c r="B78" s="53" t="s">
        <v>47</v>
      </c>
      <c r="C78" s="26">
        <v>1049510100</v>
      </c>
      <c r="D78" s="26">
        <f t="shared" si="0"/>
        <v>0</v>
      </c>
      <c r="E78" s="26">
        <f t="shared" si="1"/>
        <v>0</v>
      </c>
      <c r="F78" s="26">
        <v>1049510100</v>
      </c>
    </row>
    <row r="79" spans="1:17" ht="30" x14ac:dyDescent="0.25">
      <c r="A79" s="42" t="s">
        <v>70</v>
      </c>
      <c r="B79" s="53" t="s">
        <v>48</v>
      </c>
      <c r="C79" s="26">
        <v>1846982794.6300001</v>
      </c>
      <c r="D79" s="26">
        <f t="shared" si="0"/>
        <v>-75336198.230000019</v>
      </c>
      <c r="E79" s="26">
        <f t="shared" si="1"/>
        <v>-4.0788792645516736</v>
      </c>
      <c r="F79" s="26">
        <v>1771646596.4000001</v>
      </c>
    </row>
    <row r="80" spans="1:17" ht="28.5" customHeight="1" x14ac:dyDescent="0.25">
      <c r="A80" s="42" t="s">
        <v>71</v>
      </c>
      <c r="B80" s="53" t="s">
        <v>49</v>
      </c>
      <c r="C80" s="26">
        <v>3694495500</v>
      </c>
      <c r="D80" s="26">
        <f t="shared" si="0"/>
        <v>-19254300</v>
      </c>
      <c r="E80" s="26">
        <f t="shared" si="1"/>
        <v>-0.52116182033515202</v>
      </c>
      <c r="F80" s="26">
        <v>3675241200</v>
      </c>
    </row>
    <row r="81" spans="1:17" x14ac:dyDescent="0.25">
      <c r="A81" s="42" t="s">
        <v>72</v>
      </c>
      <c r="B81" s="53" t="s">
        <v>50</v>
      </c>
      <c r="C81" s="26">
        <v>103932622</v>
      </c>
      <c r="D81" s="26">
        <f t="shared" si="0"/>
        <v>-5700</v>
      </c>
      <c r="E81" s="26">
        <f t="shared" si="1"/>
        <v>-5.4843223333733704E-3</v>
      </c>
      <c r="F81" s="26">
        <v>103926922</v>
      </c>
    </row>
    <row r="82" spans="1:17" s="41" customFormat="1" ht="30" x14ac:dyDescent="0.25">
      <c r="A82" s="42" t="s">
        <v>67</v>
      </c>
      <c r="B82" s="53" t="s">
        <v>68</v>
      </c>
      <c r="C82" s="26">
        <v>49454</v>
      </c>
      <c r="D82" s="26">
        <f t="shared" ref="D82" si="10">F82-C82</f>
        <v>0</v>
      </c>
      <c r="E82" s="26">
        <f t="shared" ref="E82:E84" si="11">(F82/C82)*100-100</f>
        <v>0</v>
      </c>
      <c r="F82" s="26">
        <v>49454</v>
      </c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</row>
    <row r="83" spans="1:17" ht="29.25" customHeight="1" x14ac:dyDescent="0.25">
      <c r="A83" s="42" t="s">
        <v>51</v>
      </c>
      <c r="B83" s="53" t="s">
        <v>52</v>
      </c>
      <c r="C83" s="26">
        <v>1069351</v>
      </c>
      <c r="D83" s="26">
        <f>F83-C83</f>
        <v>0</v>
      </c>
      <c r="E83" s="26">
        <f t="shared" si="11"/>
        <v>0</v>
      </c>
      <c r="F83" s="26">
        <v>1069351</v>
      </c>
    </row>
    <row r="84" spans="1:17" ht="45" x14ac:dyDescent="0.25">
      <c r="A84" s="42" t="s">
        <v>53</v>
      </c>
      <c r="B84" s="53" t="s">
        <v>54</v>
      </c>
      <c r="C84" s="26">
        <v>-214499893</v>
      </c>
      <c r="D84" s="26">
        <f>F84-C84</f>
        <v>0</v>
      </c>
      <c r="E84" s="26">
        <f t="shared" si="11"/>
        <v>0</v>
      </c>
      <c r="F84" s="26">
        <v>-214499893</v>
      </c>
    </row>
    <row r="85" spans="1:17" s="11" customFormat="1" ht="14.25" x14ac:dyDescent="0.2">
      <c r="A85" s="54"/>
      <c r="B85" s="55" t="s">
        <v>55</v>
      </c>
      <c r="C85" s="35">
        <f>C9+C76</f>
        <v>9749151081.6300011</v>
      </c>
      <c r="D85" s="35">
        <f t="shared" si="0"/>
        <v>201459932.76999855</v>
      </c>
      <c r="E85" s="35">
        <f t="shared" si="1"/>
        <v>2.0664356422745556</v>
      </c>
      <c r="F85" s="35">
        <f>F9+F76</f>
        <v>9950611014.3999996</v>
      </c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</row>
    <row r="86" spans="1:17" x14ac:dyDescent="0.25">
      <c r="B86" s="37"/>
    </row>
    <row r="87" spans="1:17" x14ac:dyDescent="0.25">
      <c r="B87" s="37"/>
    </row>
    <row r="88" spans="1:17" x14ac:dyDescent="0.25">
      <c r="B88" s="37"/>
    </row>
    <row r="89" spans="1:17" x14ac:dyDescent="0.25">
      <c r="B89" s="37"/>
    </row>
    <row r="90" spans="1:17" x14ac:dyDescent="0.25">
      <c r="B90" s="37"/>
    </row>
    <row r="91" spans="1:17" x14ac:dyDescent="0.25">
      <c r="A91" s="5"/>
      <c r="B91" s="5"/>
    </row>
  </sheetData>
  <sheetProtection selectLockedCells="1" selectUnlockedCells="1"/>
  <autoFilter ref="A7:F85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2021-06-07T03:14:23Z</cp:lastPrinted>
  <dcterms:created xsi:type="dcterms:W3CDTF">2019-01-29T04:49:08Z</dcterms:created>
  <dcterms:modified xsi:type="dcterms:W3CDTF">2021-12-16T05:30:35Z</dcterms:modified>
</cp:coreProperties>
</file>