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1.10.2021 г" sheetId="13" r:id="rId1"/>
  </sheets>
  <definedNames>
    <definedName name="_xlnm.Print_Area" localSheetId="0">'на 31.10.2021 г'!$A$1:$AD$118</definedName>
  </definedNames>
  <calcPr calcId="144525"/>
</workbook>
</file>

<file path=xl/calcChain.xml><?xml version="1.0" encoding="utf-8"?>
<calcChain xmlns="http://schemas.openxmlformats.org/spreadsheetml/2006/main">
  <c r="F76" i="13" l="1"/>
  <c r="AD105" i="13"/>
  <c r="Z105" i="13"/>
  <c r="P106" i="13"/>
  <c r="V83" i="13" l="1"/>
  <c r="Z34" i="13" l="1"/>
  <c r="U34" i="13"/>
  <c r="Y34" i="13"/>
  <c r="K34" i="13"/>
  <c r="Y82" i="13" l="1"/>
  <c r="U82" i="13"/>
  <c r="V79" i="13"/>
  <c r="V80" i="13"/>
  <c r="U80" i="13"/>
  <c r="Y69" i="13"/>
  <c r="W69" i="13"/>
  <c r="V69" i="13"/>
  <c r="Z54" i="13" l="1"/>
  <c r="AD54" i="13"/>
  <c r="Y54" i="13"/>
  <c r="U54" i="13"/>
  <c r="AD46" i="13"/>
  <c r="Z46" i="13"/>
  <c r="Y46" i="13"/>
  <c r="U46" i="13"/>
  <c r="AD50" i="13"/>
  <c r="Z50" i="13"/>
  <c r="Y50" i="13"/>
  <c r="U50" i="13"/>
  <c r="Y16" i="13" l="1"/>
  <c r="AD69" i="13" l="1"/>
  <c r="AB69" i="13"/>
  <c r="AA69" i="13"/>
  <c r="T34" i="13" l="1"/>
  <c r="S34" i="13"/>
  <c r="R34" i="13"/>
  <c r="Q34" i="13"/>
  <c r="O34" i="13"/>
  <c r="N34" i="13"/>
  <c r="M34" i="13"/>
  <c r="L34" i="13"/>
  <c r="F34" i="13"/>
  <c r="J34" i="13"/>
  <c r="J54" i="13" s="1"/>
  <c r="J115" i="13" s="1"/>
  <c r="T46" i="13"/>
  <c r="S46" i="13"/>
  <c r="R46" i="13"/>
  <c r="Q46" i="13"/>
  <c r="O46" i="13"/>
  <c r="N46" i="13"/>
  <c r="M46" i="13"/>
  <c r="L46" i="13"/>
  <c r="G46" i="13"/>
  <c r="H46" i="13"/>
  <c r="I46" i="13"/>
  <c r="J46" i="13"/>
  <c r="P50" i="13"/>
  <c r="P51" i="13"/>
  <c r="K49" i="13"/>
  <c r="K50" i="13"/>
  <c r="K51" i="13"/>
  <c r="F50" i="13"/>
  <c r="F51" i="13"/>
  <c r="Y32" i="13"/>
  <c r="X32" i="13"/>
  <c r="W32" i="13"/>
  <c r="V32" i="13"/>
  <c r="U32" i="13"/>
  <c r="O32" i="13"/>
  <c r="N32" i="13"/>
  <c r="M32" i="13"/>
  <c r="L32" i="13"/>
  <c r="K32" i="13"/>
  <c r="P45" i="13"/>
  <c r="K45" i="13"/>
  <c r="F45" i="13"/>
  <c r="U44" i="13"/>
  <c r="Y44" i="13"/>
  <c r="P44" i="13"/>
  <c r="K44" i="13"/>
  <c r="Y43" i="13"/>
  <c r="K43" i="13"/>
  <c r="O30" i="13"/>
  <c r="N30" i="13"/>
  <c r="M30" i="13"/>
  <c r="L30" i="13"/>
  <c r="K30" i="13"/>
  <c r="K31" i="13"/>
  <c r="Y111" i="13" l="1"/>
  <c r="V74" i="13" l="1"/>
  <c r="V22" i="13"/>
  <c r="G127" i="13" l="1"/>
  <c r="H127" i="13"/>
  <c r="I127" i="13"/>
  <c r="L127" i="13"/>
  <c r="M127" i="13"/>
  <c r="N127" i="13"/>
  <c r="Q127" i="13"/>
  <c r="R127" i="13"/>
  <c r="S127" i="13"/>
  <c r="AD33" i="13" l="1"/>
  <c r="Z33" i="13"/>
  <c r="AD32" i="13"/>
  <c r="Z32" i="13"/>
  <c r="G32" i="13"/>
  <c r="H32" i="13"/>
  <c r="I32" i="13"/>
  <c r="J32" i="13"/>
  <c r="F32" i="13"/>
  <c r="P33" i="13"/>
  <c r="T32" i="13"/>
  <c r="S32" i="13"/>
  <c r="R32" i="13"/>
  <c r="Q32" i="13"/>
  <c r="P32" i="13"/>
  <c r="F33" i="13"/>
  <c r="AA31" i="13"/>
  <c r="AA30" i="13"/>
  <c r="Q30" i="13"/>
  <c r="R30" i="13"/>
  <c r="S30" i="13"/>
  <c r="T30" i="13"/>
  <c r="P30" i="13"/>
  <c r="P31" i="13"/>
  <c r="G30" i="13"/>
  <c r="H30" i="13"/>
  <c r="I30" i="13"/>
  <c r="J30" i="13"/>
  <c r="F31" i="13"/>
  <c r="F30" i="13" s="1"/>
  <c r="Z30" i="13" s="1"/>
  <c r="Z31" i="13" l="1"/>
  <c r="AD43" i="13"/>
  <c r="AD44" i="13"/>
  <c r="P43" i="13"/>
  <c r="P34" i="13" s="1"/>
  <c r="F44" i="13"/>
  <c r="F43" i="13"/>
  <c r="G34" i="13"/>
  <c r="H34" i="13"/>
  <c r="I34" i="13"/>
  <c r="Z43" i="13" l="1"/>
  <c r="U43" i="13"/>
  <c r="Z44" i="13"/>
  <c r="U105" i="13"/>
  <c r="W125" i="13" l="1"/>
  <c r="AB125" i="13"/>
  <c r="H125" i="13"/>
  <c r="M125" i="13"/>
  <c r="R125" i="13"/>
  <c r="L76" i="13"/>
  <c r="P69" i="13"/>
  <c r="U69" i="13" s="1"/>
  <c r="K69" i="13"/>
  <c r="K70" i="13" s="1"/>
  <c r="F69" i="13"/>
  <c r="F70" i="13" s="1"/>
  <c r="V66" i="13"/>
  <c r="W66" i="13"/>
  <c r="Y66" i="13"/>
  <c r="O67" i="13"/>
  <c r="N67" i="13"/>
  <c r="M67" i="13"/>
  <c r="L67" i="13"/>
  <c r="W63" i="13"/>
  <c r="G28" i="13"/>
  <c r="H28" i="13"/>
  <c r="I28" i="13"/>
  <c r="J28" i="13"/>
  <c r="L28" i="13"/>
  <c r="M28" i="13"/>
  <c r="N28" i="13"/>
  <c r="O28" i="13"/>
  <c r="Q70" i="13"/>
  <c r="R70" i="13"/>
  <c r="S70" i="13"/>
  <c r="T70" i="13"/>
  <c r="G70" i="13"/>
  <c r="H70" i="13"/>
  <c r="I70" i="13"/>
  <c r="J70" i="13"/>
  <c r="L70" i="13"/>
  <c r="M70" i="13"/>
  <c r="N70" i="13"/>
  <c r="O70" i="13"/>
  <c r="AA70" i="13" l="1"/>
  <c r="V70" i="13"/>
  <c r="AB70" i="13"/>
  <c r="W70" i="13"/>
  <c r="AD70" i="13"/>
  <c r="Y70" i="13"/>
  <c r="P70" i="13"/>
  <c r="U70" i="13" s="1"/>
  <c r="Z69" i="13"/>
  <c r="V23" i="13"/>
  <c r="P23" i="13"/>
  <c r="F23" i="13"/>
  <c r="Z70" i="13" l="1"/>
  <c r="K66" i="13"/>
  <c r="K67" i="13" s="1"/>
  <c r="K19" i="13"/>
  <c r="AA79" i="13" l="1"/>
  <c r="AA66" i="13"/>
  <c r="AB66" i="13"/>
  <c r="AD66" i="13"/>
  <c r="Q67" i="13"/>
  <c r="R67" i="13"/>
  <c r="W67" i="13" s="1"/>
  <c r="S67" i="13"/>
  <c r="T67" i="13"/>
  <c r="Y67" i="13" s="1"/>
  <c r="P66" i="13"/>
  <c r="G67" i="13"/>
  <c r="H67" i="13"/>
  <c r="I67" i="13"/>
  <c r="J67" i="13"/>
  <c r="F66" i="13"/>
  <c r="F67" i="13" s="1"/>
  <c r="AB63" i="13"/>
  <c r="P63" i="13"/>
  <c r="F63" i="13"/>
  <c r="AA67" i="13" l="1"/>
  <c r="V67" i="13"/>
  <c r="AD67" i="13"/>
  <c r="P67" i="13"/>
  <c r="U67" i="13" s="1"/>
  <c r="U66" i="13"/>
  <c r="Z63" i="13"/>
  <c r="AB67" i="13"/>
  <c r="Z66" i="13"/>
  <c r="Z67" i="13" l="1"/>
  <c r="G54" i="13"/>
  <c r="H54" i="13"/>
  <c r="I54" i="13"/>
  <c r="P49" i="13"/>
  <c r="F49" i="13"/>
  <c r="AD42" i="13"/>
  <c r="AD41" i="13"/>
  <c r="AD40" i="13"/>
  <c r="AD38" i="13"/>
  <c r="AD39" i="13"/>
  <c r="P38" i="13"/>
  <c r="P39" i="13"/>
  <c r="P40" i="13"/>
  <c r="P41" i="13"/>
  <c r="P42" i="13"/>
  <c r="F38" i="13"/>
  <c r="F39" i="13"/>
  <c r="F40" i="13"/>
  <c r="F41" i="13"/>
  <c r="F42" i="13"/>
  <c r="Q54" i="13"/>
  <c r="L54" i="13"/>
  <c r="M54" i="13"/>
  <c r="N54" i="13"/>
  <c r="O54" i="13"/>
  <c r="Z42" i="13" l="1"/>
  <c r="Z40" i="13"/>
  <c r="Z41" i="13"/>
  <c r="Z39" i="13"/>
  <c r="Z38" i="13"/>
  <c r="Q28" i="13"/>
  <c r="R28" i="13"/>
  <c r="S28" i="13"/>
  <c r="T28" i="13"/>
  <c r="AA27" i="13"/>
  <c r="P27" i="13"/>
  <c r="F27" i="13"/>
  <c r="Z27" i="13" l="1"/>
  <c r="AC91" i="13"/>
  <c r="AD37" i="13" l="1"/>
  <c r="AD26" i="13" l="1"/>
  <c r="P26" i="13"/>
  <c r="F26" i="13"/>
  <c r="Z26" i="13" l="1"/>
  <c r="AD82" i="13"/>
  <c r="AA23" i="13" l="1"/>
  <c r="AB25" i="13" l="1"/>
  <c r="P8" i="13" l="1"/>
  <c r="P9" i="13"/>
  <c r="L64" i="13" l="1"/>
  <c r="M64" i="13"/>
  <c r="N64" i="13"/>
  <c r="O64" i="13"/>
  <c r="V28" i="13" l="1"/>
  <c r="AC28" i="13" l="1"/>
  <c r="AD28" i="13"/>
  <c r="Y28" i="13"/>
  <c r="AA28" i="13"/>
  <c r="P24" i="13"/>
  <c r="P25" i="13"/>
  <c r="Y75" i="13" l="1"/>
  <c r="T61" i="13" l="1"/>
  <c r="S61" i="13"/>
  <c r="R61" i="13"/>
  <c r="Q61" i="13"/>
  <c r="O61" i="13"/>
  <c r="N61" i="13"/>
  <c r="M61" i="13"/>
  <c r="L61" i="13"/>
  <c r="K60" i="13"/>
  <c r="K61" i="13" s="1"/>
  <c r="Y35" i="13"/>
  <c r="U35" i="13" s="1"/>
  <c r="U36" i="13"/>
  <c r="U37" i="13"/>
  <c r="U48" i="13"/>
  <c r="V9" i="13"/>
  <c r="V10" i="13"/>
  <c r="V11" i="13"/>
  <c r="V8" i="13"/>
  <c r="AJ121" i="13" l="1"/>
  <c r="AK121" i="13"/>
  <c r="AL121" i="13"/>
  <c r="AM121" i="13"/>
  <c r="AN121" i="13"/>
  <c r="AO121" i="13"/>
  <c r="AP121" i="13"/>
  <c r="AQ121" i="13"/>
  <c r="AR121" i="13"/>
  <c r="AS121" i="13"/>
  <c r="AT121" i="13"/>
  <c r="AU121" i="13"/>
  <c r="AV121" i="13"/>
  <c r="AW121" i="13"/>
  <c r="AX121" i="13"/>
  <c r="AY121" i="13"/>
  <c r="AZ121" i="13"/>
  <c r="BA121" i="13"/>
  <c r="BB121" i="13"/>
  <c r="BC121" i="13"/>
  <c r="BD121" i="13"/>
  <c r="BE121" i="13"/>
  <c r="BF121" i="13"/>
  <c r="BG121" i="13"/>
  <c r="BH121" i="13"/>
  <c r="BI121" i="13"/>
  <c r="BJ121" i="13"/>
  <c r="BK121" i="13"/>
  <c r="BL121" i="13"/>
  <c r="BM121" i="13"/>
  <c r="O95" i="13" l="1"/>
  <c r="L95" i="13"/>
  <c r="M95" i="13"/>
  <c r="N95" i="13"/>
  <c r="AA89" i="13"/>
  <c r="AA88" i="13"/>
  <c r="AD81" i="13"/>
  <c r="AD75" i="13"/>
  <c r="T76" i="13" l="1"/>
  <c r="S76" i="13"/>
  <c r="R76" i="13"/>
  <c r="Q76" i="13"/>
  <c r="V76" i="13" s="1"/>
  <c r="O76" i="13"/>
  <c r="N76" i="13"/>
  <c r="M76" i="13"/>
  <c r="M113" i="13" s="1"/>
  <c r="T83" i="13"/>
  <c r="S83" i="13"/>
  <c r="R83" i="13"/>
  <c r="Q83" i="13"/>
  <c r="O83" i="13"/>
  <c r="N83" i="13"/>
  <c r="M83" i="13"/>
  <c r="L83" i="13"/>
  <c r="T92" i="13"/>
  <c r="S92" i="13"/>
  <c r="R92" i="13"/>
  <c r="Q92" i="13"/>
  <c r="O92" i="13"/>
  <c r="N92" i="13"/>
  <c r="M92" i="13"/>
  <c r="L92" i="13"/>
  <c r="T102" i="13"/>
  <c r="S102" i="13"/>
  <c r="R102" i="13"/>
  <c r="Q102" i="13"/>
  <c r="O102" i="13"/>
  <c r="N102" i="13"/>
  <c r="M102" i="13"/>
  <c r="L102" i="13"/>
  <c r="O106" i="13"/>
  <c r="N106" i="13"/>
  <c r="M106" i="13"/>
  <c r="M108" i="13" s="1"/>
  <c r="L106" i="13"/>
  <c r="K105" i="13"/>
  <c r="K104" i="13"/>
  <c r="T57" i="13"/>
  <c r="S57" i="13"/>
  <c r="R57" i="13"/>
  <c r="Q57" i="13"/>
  <c r="O57" i="13"/>
  <c r="N57" i="13"/>
  <c r="M57" i="13"/>
  <c r="L57" i="13"/>
  <c r="G57" i="13"/>
  <c r="H57" i="13"/>
  <c r="I57" i="13"/>
  <c r="J57" i="13"/>
  <c r="P37" i="13"/>
  <c r="AB34" i="13"/>
  <c r="AA34" i="13"/>
  <c r="AD35" i="13"/>
  <c r="K53" i="13"/>
  <c r="K52" i="13" s="1"/>
  <c r="O52" i="13"/>
  <c r="N52" i="13"/>
  <c r="M52" i="13"/>
  <c r="L52" i="13"/>
  <c r="K48" i="13"/>
  <c r="K47" i="13"/>
  <c r="K46" i="13" s="1"/>
  <c r="K37" i="13"/>
  <c r="K36" i="13"/>
  <c r="K35" i="13"/>
  <c r="K54" i="13" l="1"/>
  <c r="V92" i="13"/>
  <c r="X92" i="13"/>
  <c r="Y92" i="13"/>
  <c r="Y57" i="13"/>
  <c r="N71" i="13"/>
  <c r="N123" i="13" s="1"/>
  <c r="L108" i="13"/>
  <c r="K106" i="13"/>
  <c r="N108" i="13"/>
  <c r="O71" i="13"/>
  <c r="O123" i="13" s="1"/>
  <c r="L71" i="13"/>
  <c r="L123" i="13" s="1"/>
  <c r="M71" i="13"/>
  <c r="M123" i="13" s="1"/>
  <c r="AD57" i="13"/>
  <c r="O108" i="13"/>
  <c r="O127" i="13" s="1"/>
  <c r="L117" i="13"/>
  <c r="M117" i="13"/>
  <c r="N117" i="13"/>
  <c r="K24" i="13"/>
  <c r="T106" i="13" l="1"/>
  <c r="T108" i="13" s="1"/>
  <c r="T127" i="13" s="1"/>
  <c r="S106" i="13"/>
  <c r="S108" i="13" s="1"/>
  <c r="R106" i="13"/>
  <c r="R108" i="13" s="1"/>
  <c r="Q106" i="13"/>
  <c r="Q108" i="13" s="1"/>
  <c r="T95" i="13" l="1"/>
  <c r="T96" i="13" s="1"/>
  <c r="S95" i="13"/>
  <c r="S96" i="13" s="1"/>
  <c r="R95" i="13"/>
  <c r="R96" i="13" s="1"/>
  <c r="Q95" i="13"/>
  <c r="Q96" i="13" s="1"/>
  <c r="G95" i="13"/>
  <c r="H95" i="13"/>
  <c r="I95" i="13"/>
  <c r="J95" i="13"/>
  <c r="G92" i="13"/>
  <c r="AA92" i="13" s="1"/>
  <c r="H92" i="13"/>
  <c r="I92" i="13"/>
  <c r="J92" i="13"/>
  <c r="J96" i="13" s="1"/>
  <c r="J125" i="13" s="1"/>
  <c r="T64" i="13"/>
  <c r="S64" i="13"/>
  <c r="R64" i="13"/>
  <c r="Q64" i="13"/>
  <c r="J64" i="13"/>
  <c r="I64" i="13"/>
  <c r="H64" i="13"/>
  <c r="G64" i="13"/>
  <c r="G61" i="13"/>
  <c r="H61" i="13"/>
  <c r="I61" i="13"/>
  <c r="J61" i="13"/>
  <c r="S113" i="13" l="1"/>
  <c r="S125" i="13"/>
  <c r="V96" i="13"/>
  <c r="Q125" i="13"/>
  <c r="Q113" i="13"/>
  <c r="T125" i="13"/>
  <c r="R113" i="13"/>
  <c r="W113" i="13" s="1"/>
  <c r="W64" i="13"/>
  <c r="AB64" i="13"/>
  <c r="I96" i="13"/>
  <c r="AC92" i="13"/>
  <c r="AD96" i="13"/>
  <c r="Q117" i="13"/>
  <c r="N115" i="13"/>
  <c r="K115" i="13"/>
  <c r="O115" i="13"/>
  <c r="L115" i="13"/>
  <c r="H96" i="13"/>
  <c r="M115" i="13"/>
  <c r="N96" i="13"/>
  <c r="L96" i="13"/>
  <c r="M96" i="13"/>
  <c r="O96" i="13"/>
  <c r="G96" i="13"/>
  <c r="AD95" i="13"/>
  <c r="AD92" i="13"/>
  <c r="F37" i="13"/>
  <c r="Z37" i="13" s="1"/>
  <c r="X96" i="13" l="1"/>
  <c r="N125" i="13"/>
  <c r="X125" i="13" s="1"/>
  <c r="N113" i="13"/>
  <c r="X113" i="13" s="1"/>
  <c r="L125" i="13"/>
  <c r="V125" i="13" s="1"/>
  <c r="L113" i="13"/>
  <c r="V113" i="13" s="1"/>
  <c r="O125" i="13"/>
  <c r="Y125" i="13" s="1"/>
  <c r="I125" i="13"/>
  <c r="AC125" i="13" s="1"/>
  <c r="G125" i="13"/>
  <c r="AA125" i="13" s="1"/>
  <c r="AD125" i="13"/>
  <c r="AA96" i="13"/>
  <c r="AC96" i="13"/>
  <c r="Y96" i="13"/>
  <c r="Y95" i="13"/>
  <c r="J71" i="13" l="1"/>
  <c r="J123" i="13" s="1"/>
  <c r="I115" i="13"/>
  <c r="I71" i="13"/>
  <c r="I123" i="13" s="1"/>
  <c r="H115" i="13"/>
  <c r="H71" i="13"/>
  <c r="H123" i="13" s="1"/>
  <c r="G115" i="13"/>
  <c r="G71" i="13"/>
  <c r="G123" i="13" s="1"/>
  <c r="Q71" i="13"/>
  <c r="Q123" i="13" s="1"/>
  <c r="F24" i="13"/>
  <c r="V123" i="13" l="1"/>
  <c r="AA123" i="13"/>
  <c r="Q115" i="13"/>
  <c r="AA71" i="13"/>
  <c r="K8" i="13"/>
  <c r="U8" i="13" s="1"/>
  <c r="K9" i="13"/>
  <c r="U9" i="13" s="1"/>
  <c r="K10" i="13"/>
  <c r="K11" i="13"/>
  <c r="K12" i="13"/>
  <c r="K13" i="13"/>
  <c r="K14" i="13"/>
  <c r="K15" i="13"/>
  <c r="K16" i="13"/>
  <c r="K18" i="13"/>
  <c r="K20" i="13"/>
  <c r="K21" i="13"/>
  <c r="K22" i="13"/>
  <c r="K23" i="13"/>
  <c r="U23" i="13" s="1"/>
  <c r="K25" i="13"/>
  <c r="K56" i="13"/>
  <c r="K57" i="13" s="1"/>
  <c r="K63" i="13"/>
  <c r="K74" i="13"/>
  <c r="K75" i="13"/>
  <c r="K79" i="13"/>
  <c r="U79" i="13" s="1"/>
  <c r="K80" i="13"/>
  <c r="K81" i="13"/>
  <c r="K82" i="13"/>
  <c r="K86" i="13"/>
  <c r="K87" i="13"/>
  <c r="K88" i="13"/>
  <c r="K89" i="13"/>
  <c r="K90" i="13"/>
  <c r="K91" i="13"/>
  <c r="K94" i="13"/>
  <c r="K95" i="13" s="1"/>
  <c r="K99" i="13"/>
  <c r="K100" i="13"/>
  <c r="K101" i="13"/>
  <c r="K111" i="13"/>
  <c r="L112" i="13"/>
  <c r="M112" i="13"/>
  <c r="N112" i="13"/>
  <c r="O112" i="13"/>
  <c r="Z23" i="13"/>
  <c r="F25" i="13"/>
  <c r="Z25" i="13" s="1"/>
  <c r="K112" i="13" l="1"/>
  <c r="O113" i="13"/>
  <c r="O121" i="13" s="1"/>
  <c r="K64" i="13"/>
  <c r="U63" i="13"/>
  <c r="M121" i="13"/>
  <c r="K92" i="13"/>
  <c r="X28" i="13"/>
  <c r="N121" i="13"/>
  <c r="L121" i="13"/>
  <c r="L118" i="13"/>
  <c r="M118" i="13"/>
  <c r="K83" i="13"/>
  <c r="K102" i="13"/>
  <c r="K108" i="13" s="1"/>
  <c r="K127" i="13" s="1"/>
  <c r="K76" i="13"/>
  <c r="K17" i="13"/>
  <c r="K28" i="13" s="1"/>
  <c r="X17" i="13"/>
  <c r="K71" i="13" l="1"/>
  <c r="K123" i="13" s="1"/>
  <c r="O118" i="13"/>
  <c r="N118" i="13"/>
  <c r="K96" i="13"/>
  <c r="K125" i="13" s="1"/>
  <c r="K113" i="13" l="1"/>
  <c r="J112" i="13"/>
  <c r="I112" i="13"/>
  <c r="H112" i="13"/>
  <c r="G112" i="13"/>
  <c r="F111" i="13"/>
  <c r="F112" i="13" s="1"/>
  <c r="J106" i="13"/>
  <c r="I106" i="13"/>
  <c r="H106" i="13"/>
  <c r="G106" i="13"/>
  <c r="F105" i="13"/>
  <c r="F104" i="13"/>
  <c r="F106" i="13" s="1"/>
  <c r="I102" i="13"/>
  <c r="H102" i="13"/>
  <c r="G102" i="13"/>
  <c r="F101" i="13"/>
  <c r="F100" i="13"/>
  <c r="F99" i="13"/>
  <c r="F94" i="13"/>
  <c r="F95" i="13" s="1"/>
  <c r="F91" i="13"/>
  <c r="F90" i="13"/>
  <c r="F89" i="13"/>
  <c r="F88" i="13"/>
  <c r="F87" i="13"/>
  <c r="F86" i="13"/>
  <c r="I83" i="13"/>
  <c r="H83" i="13"/>
  <c r="F82" i="13"/>
  <c r="F81" i="13"/>
  <c r="F80" i="13"/>
  <c r="F79" i="13"/>
  <c r="Z79" i="13" s="1"/>
  <c r="J76" i="13"/>
  <c r="I76" i="13"/>
  <c r="I113" i="13" s="1"/>
  <c r="H76" i="13"/>
  <c r="H113" i="13" s="1"/>
  <c r="G76" i="13"/>
  <c r="F75" i="13"/>
  <c r="F74" i="13"/>
  <c r="F64" i="13"/>
  <c r="F60" i="13"/>
  <c r="F61" i="13" s="1"/>
  <c r="F56" i="13"/>
  <c r="F57" i="13" s="1"/>
  <c r="F53" i="13"/>
  <c r="F52" i="13" s="1"/>
  <c r="J52" i="13"/>
  <c r="I52" i="13"/>
  <c r="H52" i="13"/>
  <c r="G52" i="13"/>
  <c r="F48" i="13"/>
  <c r="F47" i="13"/>
  <c r="F46" i="13" s="1"/>
  <c r="F36" i="13"/>
  <c r="F35" i="13"/>
  <c r="I117" i="13"/>
  <c r="H117" i="13"/>
  <c r="G117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54" i="13" l="1"/>
  <c r="F115" i="13" s="1"/>
  <c r="K121" i="13"/>
  <c r="K118" i="13"/>
  <c r="I108" i="13"/>
  <c r="F92" i="13"/>
  <c r="F96" i="13" s="1"/>
  <c r="F125" i="13" s="1"/>
  <c r="J83" i="13"/>
  <c r="H108" i="13"/>
  <c r="F102" i="13"/>
  <c r="F108" i="13" s="1"/>
  <c r="F127" i="13" s="1"/>
  <c r="G108" i="13"/>
  <c r="F83" i="13"/>
  <c r="J102" i="13"/>
  <c r="G83" i="13"/>
  <c r="AA83" i="13" s="1"/>
  <c r="F16" i="13"/>
  <c r="F28" i="13" s="1"/>
  <c r="G113" i="13" l="1"/>
  <c r="J113" i="13"/>
  <c r="AD83" i="13"/>
  <c r="F113" i="13"/>
  <c r="F121" i="13" s="1"/>
  <c r="J108" i="13"/>
  <c r="J127" i="13" s="1"/>
  <c r="F71" i="13"/>
  <c r="F123" i="13" s="1"/>
  <c r="H121" i="13"/>
  <c r="G121" i="13"/>
  <c r="I121" i="13"/>
  <c r="H118" i="13" l="1"/>
  <c r="J118" i="13"/>
  <c r="J121" i="13"/>
  <c r="F118" i="13"/>
  <c r="I118" i="13"/>
  <c r="G118" i="13"/>
  <c r="F130" i="13" l="1"/>
  <c r="R54" i="13"/>
  <c r="P48" i="13" l="1"/>
  <c r="P35" i="13"/>
  <c r="AD86" i="13"/>
  <c r="AD87" i="13"/>
  <c r="AD90" i="13"/>
  <c r="AD94" i="13"/>
  <c r="Z35" i="13" l="1"/>
  <c r="R117" i="13"/>
  <c r="AD56" i="13"/>
  <c r="P100" i="13" l="1"/>
  <c r="P99" i="13"/>
  <c r="Y94" i="13"/>
  <c r="P94" i="13"/>
  <c r="P95" i="13" s="1"/>
  <c r="P47" i="13" l="1"/>
  <c r="P46" i="13" s="1"/>
  <c r="Z95" i="13"/>
  <c r="U95" i="13"/>
  <c r="U94" i="13"/>
  <c r="Z94" i="13"/>
  <c r="P53" i="13"/>
  <c r="P60" i="13"/>
  <c r="P61" i="13" s="1"/>
  <c r="V106" i="13" l="1"/>
  <c r="W106" i="13"/>
  <c r="X106" i="13"/>
  <c r="P105" i="13"/>
  <c r="R115" i="13" l="1"/>
  <c r="R71" i="13"/>
  <c r="P56" i="13"/>
  <c r="AB71" i="13" l="1"/>
  <c r="R123" i="13"/>
  <c r="W71" i="13"/>
  <c r="P57" i="13"/>
  <c r="U57" i="13" s="1"/>
  <c r="U56" i="13"/>
  <c r="Z56" i="13"/>
  <c r="P101" i="13"/>
  <c r="P102" i="13" s="1"/>
  <c r="W123" i="13" l="1"/>
  <c r="AB123" i="13"/>
  <c r="Z57" i="13"/>
  <c r="AD102" i="13"/>
  <c r="Q52" i="13" l="1"/>
  <c r="R52" i="13"/>
  <c r="S52" i="13"/>
  <c r="T52" i="13"/>
  <c r="T112" i="13" l="1"/>
  <c r="S112" i="13"/>
  <c r="R112" i="13"/>
  <c r="Q112" i="13"/>
  <c r="AD111" i="13"/>
  <c r="P111" i="13"/>
  <c r="AD104" i="13"/>
  <c r="Y104" i="13"/>
  <c r="Y106" i="13" s="1"/>
  <c r="P104" i="13"/>
  <c r="P108" i="13" s="1"/>
  <c r="P127" i="13" s="1"/>
  <c r="AD99" i="13"/>
  <c r="AD100" i="13"/>
  <c r="Y99" i="13"/>
  <c r="Y100" i="13"/>
  <c r="Y56" i="13"/>
  <c r="AA11" i="13"/>
  <c r="P11" i="13"/>
  <c r="U11" i="13" s="1"/>
  <c r="AA9" i="13"/>
  <c r="P112" i="13" l="1"/>
  <c r="U112" i="13" s="1"/>
  <c r="U111" i="13"/>
  <c r="T113" i="13"/>
  <c r="Y113" i="13" s="1"/>
  <c r="Y112" i="13"/>
  <c r="AB113" i="13"/>
  <c r="S121" i="13"/>
  <c r="R121" i="13"/>
  <c r="AA113" i="13"/>
  <c r="Q121" i="13"/>
  <c r="R118" i="13"/>
  <c r="Q118" i="13"/>
  <c r="Z111" i="13"/>
  <c r="Z9" i="13"/>
  <c r="Z99" i="13"/>
  <c r="Z104" i="13"/>
  <c r="U99" i="13"/>
  <c r="Y102" i="13"/>
  <c r="Z100" i="13"/>
  <c r="U100" i="13"/>
  <c r="Z106" i="13"/>
  <c r="AD106" i="13"/>
  <c r="U104" i="13"/>
  <c r="U106" i="13" s="1"/>
  <c r="Z11" i="13"/>
  <c r="T121" i="13" l="1"/>
  <c r="AD121" i="13" s="1"/>
  <c r="AB118" i="13"/>
  <c r="W118" i="13"/>
  <c r="W121" i="13"/>
  <c r="AB121" i="13"/>
  <c r="X121" i="13"/>
  <c r="AC121" i="13"/>
  <c r="V121" i="13"/>
  <c r="AA121" i="13"/>
  <c r="AC113" i="13"/>
  <c r="Z102" i="13"/>
  <c r="U102" i="13"/>
  <c r="Y121" i="13" l="1"/>
  <c r="V89" i="13"/>
  <c r="Y90" i="13"/>
  <c r="Y86" i="13"/>
  <c r="Y81" i="13"/>
  <c r="W52" i="13"/>
  <c r="Y18" i="13"/>
  <c r="Y20" i="13"/>
  <c r="Y21" i="13"/>
  <c r="V14" i="13"/>
  <c r="V20" i="13"/>
  <c r="V21" i="13"/>
  <c r="Y15" i="13"/>
  <c r="V12" i="13"/>
  <c r="V13" i="13"/>
  <c r="X21" i="13"/>
  <c r="W21" i="13"/>
  <c r="X20" i="13"/>
  <c r="W20" i="13"/>
  <c r="U52" i="13" l="1"/>
  <c r="P17" i="13" l="1"/>
  <c r="U17" i="13" s="1"/>
  <c r="P91" i="13"/>
  <c r="Z91" i="13" s="1"/>
  <c r="AA76" i="13" l="1"/>
  <c r="AD112" i="13"/>
  <c r="AD113" i="13" l="1"/>
  <c r="Z112" i="13"/>
  <c r="Y83" i="13"/>
  <c r="Y108" i="13" l="1"/>
  <c r="AD108" i="13"/>
  <c r="Z108" i="13" l="1"/>
  <c r="U108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91" i="13"/>
  <c r="X91" i="13" l="1"/>
  <c r="AA80" i="13"/>
  <c r="Y87" i="13" l="1"/>
  <c r="P52" i="13" l="1"/>
  <c r="P74" i="13"/>
  <c r="U74" i="13" s="1"/>
  <c r="AA74" i="13"/>
  <c r="P75" i="13"/>
  <c r="AB75" i="13"/>
  <c r="AB74" i="13" s="1"/>
  <c r="Z75" i="13" l="1"/>
  <c r="U75" i="13"/>
  <c r="Z74" i="13"/>
  <c r="P76" i="13"/>
  <c r="U76" i="13" s="1"/>
  <c r="P20" i="13"/>
  <c r="U20" i="13" s="1"/>
  <c r="P21" i="13"/>
  <c r="U21" i="13" s="1"/>
  <c r="P22" i="13"/>
  <c r="U22" i="13" s="1"/>
  <c r="Z76" i="13" l="1"/>
  <c r="Z22" i="13"/>
  <c r="Z21" i="13"/>
  <c r="Z20" i="13"/>
  <c r="AA8" i="13" l="1"/>
  <c r="P64" i="13" l="1"/>
  <c r="Z64" i="13" l="1"/>
  <c r="U64" i="13"/>
  <c r="P86" i="13"/>
  <c r="AP71" i="13"/>
  <c r="Z86" i="13" l="1"/>
  <c r="AO71" i="13"/>
  <c r="AQ71" i="13"/>
  <c r="AR71" i="13" l="1"/>
  <c r="P88" i="13" l="1"/>
  <c r="Z88" i="13" s="1"/>
  <c r="U86" i="13" l="1"/>
  <c r="AN71" i="13" l="1"/>
  <c r="AA10" i="13"/>
  <c r="AC17" i="13"/>
  <c r="P90" i="13"/>
  <c r="Z90" i="13" s="1"/>
  <c r="P89" i="13"/>
  <c r="Z89" i="13" s="1"/>
  <c r="P87" i="13"/>
  <c r="P82" i="13"/>
  <c r="Z82" i="13" s="1"/>
  <c r="P81" i="13"/>
  <c r="U81" i="13" s="1"/>
  <c r="P80" i="13"/>
  <c r="P79" i="13"/>
  <c r="P19" i="13"/>
  <c r="U19" i="13" s="1"/>
  <c r="P18" i="13"/>
  <c r="U18" i="13" s="1"/>
  <c r="P16" i="13"/>
  <c r="U16" i="13" s="1"/>
  <c r="P15" i="13"/>
  <c r="P14" i="13"/>
  <c r="P13" i="13"/>
  <c r="P12" i="13"/>
  <c r="P10" i="13"/>
  <c r="P28" i="13" l="1"/>
  <c r="U10" i="13"/>
  <c r="Z19" i="13"/>
  <c r="Z15" i="13"/>
  <c r="U15" i="13"/>
  <c r="Z14" i="13"/>
  <c r="U14" i="13"/>
  <c r="Z13" i="13"/>
  <c r="U13" i="13"/>
  <c r="Z12" i="13"/>
  <c r="U12" i="13"/>
  <c r="P83" i="13"/>
  <c r="Z83" i="13" s="1"/>
  <c r="P92" i="13"/>
  <c r="Z92" i="13" s="1"/>
  <c r="Z16" i="13"/>
  <c r="U87" i="13"/>
  <c r="Z87" i="13"/>
  <c r="U90" i="13"/>
  <c r="U89" i="13"/>
  <c r="Z8" i="13"/>
  <c r="Z10" i="13"/>
  <c r="Z18" i="13"/>
  <c r="Z81" i="13"/>
  <c r="Z80" i="13"/>
  <c r="AB80" i="13"/>
  <c r="Z28" i="13" l="1"/>
  <c r="U28" i="13"/>
  <c r="P96" i="13"/>
  <c r="U92" i="13"/>
  <c r="U83" i="13"/>
  <c r="AB79" i="13"/>
  <c r="Z96" i="13" l="1"/>
  <c r="P125" i="13"/>
  <c r="P113" i="13"/>
  <c r="U113" i="13" s="1"/>
  <c r="U96" i="13"/>
  <c r="P121" i="13" l="1"/>
  <c r="Z121" i="13" s="1"/>
  <c r="U125" i="13"/>
  <c r="Z125" i="13"/>
  <c r="Z113" i="13"/>
  <c r="AB52" i="13"/>
  <c r="Z52" i="13" s="1"/>
  <c r="U121" i="13" l="1"/>
  <c r="V71" i="13"/>
  <c r="V118" i="13" l="1"/>
  <c r="AA118" i="13"/>
  <c r="S54" i="13" l="1"/>
  <c r="S115" i="13" l="1"/>
  <c r="S71" i="13"/>
  <c r="S123" i="13" s="1"/>
  <c r="S117" i="13"/>
  <c r="AC71" i="13" l="1"/>
  <c r="X71" i="13"/>
  <c r="S118" i="13"/>
  <c r="AC123" i="13" l="1"/>
  <c r="X123" i="13"/>
  <c r="X118" i="13"/>
  <c r="AC118" i="13"/>
  <c r="AD36" i="13"/>
  <c r="P36" i="13"/>
  <c r="P54" i="13" s="1"/>
  <c r="AD34" i="13" l="1"/>
  <c r="T54" i="13"/>
  <c r="Z36" i="13"/>
  <c r="P115" i="13" l="1"/>
  <c r="P71" i="13"/>
  <c r="P123" i="13" s="1"/>
  <c r="T115" i="13"/>
  <c r="T71" i="13"/>
  <c r="T123" i="13" s="1"/>
  <c r="AD115" i="13" l="1"/>
  <c r="Y115" i="13"/>
  <c r="P118" i="13"/>
  <c r="Z115" i="13"/>
  <c r="U115" i="13"/>
  <c r="T118" i="13"/>
  <c r="AD71" i="13"/>
  <c r="Y71" i="13"/>
  <c r="U123" i="13"/>
  <c r="Z123" i="13"/>
  <c r="AS71" i="13"/>
  <c r="Z71" i="13"/>
  <c r="Y123" i="13"/>
  <c r="AD123" i="13"/>
  <c r="U71" i="13"/>
  <c r="U118" i="13"/>
  <c r="Z118" i="13"/>
  <c r="Y118" i="13" l="1"/>
  <c r="G130" i="13"/>
  <c r="AD118" i="13"/>
</calcChain>
</file>

<file path=xl/sharedStrings.xml><?xml version="1.0" encoding="utf-8"?>
<sst xmlns="http://schemas.openxmlformats.org/spreadsheetml/2006/main" count="326" uniqueCount="181">
  <si>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</si>
  <si>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</si>
  <si>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</si>
  <si>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</si>
  <si>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</si>
  <si>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</si>
  <si>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</si>
  <si>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</si>
  <si>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</si>
  <si>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</si>
  <si>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</si>
  <si>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</si>
  <si>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</si>
  <si>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</si>
  <si>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</si>
  <si>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</si>
  <si>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</si>
  <si>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</si>
  <si>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</si>
  <si>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</si>
  <si>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</si>
  <si>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</si>
  <si>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</si>
  <si>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</si>
  <si>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</si>
  <si>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</si>
  <si>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</si>
  <si>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</si>
  <si>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</si>
  <si>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</si>
  <si>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</si>
  <si>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</si>
  <si>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</si>
  <si>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</si>
  <si>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</si>
  <si>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</si>
  <si>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</si>
  <si>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</si>
  <si>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</si>
  <si>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</si>
  <si>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</si>
  <si>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</si>
  <si>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</si>
  <si>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</si>
  <si>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</si>
  <si>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</si>
  <si>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</si>
  <si>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</si>
  <si>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</si>
  <si>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</si>
  <si>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</si>
  <si>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</si>
  <si>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</si>
  <si>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</si>
  <si>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</si>
  <si>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</si>
  <si>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</si>
  <si>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</si>
  <si>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</si>
  <si>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</si>
  <si>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</si>
  <si>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</si>
  <si>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</si>
  <si>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</si>
  <si>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</si>
  <si>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</si>
  <si>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</si>
  <si>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</si>
  <si>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</si>
  <si>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</si>
  <si>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</si>
  <si>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</si>
  <si>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</si>
  <si>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</si>
  <si>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</si>
  <si>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</si>
  <si>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</si>
  <si>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</si>
  <si>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</si>
  <si>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</si>
  <si>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</si>
  <si>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</si>
  <si>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</si>
  <si>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</si>
  <si>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</si>
  <si>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</si>
  <si>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</si>
  <si>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</si>
  <si>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</si>
  <si>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</si>
  <si>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</si>
  <si>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</si>
  <si>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</si>
  <si>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</si>
  <si>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</si>
  <si>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</si>
  <si>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</si>
  <si>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</si>
  <si>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</si>
  <si>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</si>
  <si>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</si>
  <si>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</si>
  <si>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</si>
  <si>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</si>
  <si>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</si>
  <si>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</si>
  <si>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</si>
  <si>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</si>
  <si>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</si>
  <si>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</si>
  <si>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</si>
  <si>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</si>
  <si>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</si>
  <si>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</si>
  <si>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</si>
  <si>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</si>
  <si>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</si>
  <si>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</si>
  <si>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</si>
  <si>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</si>
  <si>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</si>
  <si>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</si>
  <si>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</si>
  <si>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</si>
  <si>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</si>
  <si>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</si>
  <si>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</si>
  <si>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</si>
  <si>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</si>
  <si>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</si>
  <si>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</si>
  <si>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</si>
  <si>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</si>
  <si>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</si>
  <si>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</si>
  <si>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</si>
  <si>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</si>
  <si>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</si>
  <si>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</si>
  <si>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</si>
  <si>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</si>
  <si>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</si>
  <si>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</si>
  <si>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</si>
  <si>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</si>
  <si>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</si>
  <si>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</si>
  <si>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</si>
  <si>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Итого 5.2</t>
  </si>
  <si>
    <t>0210553030</t>
  </si>
  <si>
    <t>1.6.</t>
  </si>
  <si>
    <t>Итого 1.6</t>
  </si>
  <si>
    <t>02106L3040</t>
  </si>
  <si>
    <t>Обеспечение предоставления дошкольного, общего, дополнительного образования (показатель №№ 1,2,5,7,8,21,22,23)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</si>
  <si>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</si>
  <si>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</si>
  <si>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 xml:space="preserve">Обеспечение функционирования казённого учреждения (показатель №№ 14,15,16,17,18,23)
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</si>
  <si>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</si>
  <si>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</si>
  <si>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</si>
  <si>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Региональный проект «Успех каждого ребенка» (показатель № 8)</t>
  </si>
  <si>
    <t>Итого 1.7</t>
  </si>
  <si>
    <t>1.7.</t>
  </si>
  <si>
    <t>пр 1</t>
  </si>
  <si>
    <t>пр 4</t>
  </si>
  <si>
    <t xml:space="preserve">ДО и МП    без внебюджета       </t>
  </si>
  <si>
    <t>ПИР "Нежилое строение гаража" (здание мастерских МБОУ «СОШ №10»)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</si>
  <si>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 за счет средств бюджета автономного округа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</si>
  <si>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</t>
  </si>
  <si>
    <t>Детский сад на 300 мест в 16 микрорайоне г.Нефтеюганска</t>
  </si>
  <si>
    <t>0210282030</t>
  </si>
  <si>
    <t>02102S2030</t>
  </si>
  <si>
    <t>пр 5</t>
  </si>
  <si>
    <t>Развитие материально-технической базы образовательных организаций (показатель №№ 6,22)</t>
  </si>
  <si>
    <t>Региональный проект «Современная школа» (показатель №№ 6,22)</t>
  </si>
  <si>
    <t>Здание детского сада №25 (наружное освещение территории), расположенного по адресу: г.Нефтеюганск, мкр-н 12, здание №22</t>
  </si>
  <si>
    <t>"Здание детского сада №7" (благоустройство территории), расположенного по адресу г.Нефтеюганск, мкр-н 6, здание 64 (Ограждение)</t>
  </si>
  <si>
    <t>"Здание детского сада №25" (благоустройство территории), расположенного по адресу: г.Нефтеюганск, мкр-н 12, здание №22</t>
  </si>
  <si>
    <t>ПЛАН на 9 месяцев 2021 года (рублей)</t>
  </si>
  <si>
    <t>% исполнения к плану 9 месяцев 2021 года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</si>
  <si>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31.10.2021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</si>
</sst>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93">
    <xf numFmtId="0" fontId="0" fillId="0" borderId="0" xfId="0"/>
    <xf numFmtId="0" fontId="16" fillId="0" borderId="2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5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41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33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39" xfId="0" applyNumberFormat="1" applyFont="1" applyFill="1" applyBorder="1" applyAlignment="1">
      <alignment horizontal="center" vertical="center"/>
    </xf>
    <xf numFmtId="4" fontId="16" fillId="0" borderId="37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6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7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59" xfId="0" applyNumberFormat="1" applyFont="1" applyFill="1" applyBorder="1" applyAlignment="1">
      <alignment vertical="center" wrapText="1"/>
    </xf>
    <xf numFmtId="4" fontId="13" fillId="0" borderId="56" xfId="0" applyNumberFormat="1" applyFont="1" applyFill="1" applyBorder="1" applyAlignment="1">
      <alignment vertical="center" wrapText="1"/>
    </xf>
    <xf numFmtId="4" fontId="16" fillId="0" borderId="12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74" xfId="0" applyNumberFormat="1" applyFont="1" applyFill="1" applyBorder="1" applyAlignment="1">
      <alignment horizontal="center" vertical="center" wrapText="1"/>
    </xf>
    <xf numFmtId="3" fontId="16" fillId="0" borderId="50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4" fontId="13" fillId="0" borderId="51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 applyProtection="1">
      <alignment horizontal="center" vertical="center" wrapText="1"/>
    </xf>
    <xf numFmtId="166" fontId="13" fillId="0" borderId="41" xfId="0" applyNumberFormat="1" applyFont="1" applyFill="1" applyBorder="1" applyAlignment="1">
      <alignment horizontal="center" vertical="center"/>
    </xf>
    <xf numFmtId="166" fontId="13" fillId="0" borderId="19" xfId="0" applyNumberFormat="1" applyFont="1" applyFill="1" applyBorder="1" applyAlignment="1">
      <alignment horizontal="center" vertical="center"/>
    </xf>
    <xf numFmtId="166" fontId="16" fillId="0" borderId="40" xfId="0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50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4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0" xfId="0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3" fontId="13" fillId="0" borderId="53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37" xfId="0" applyNumberFormat="1" applyFont="1" applyFill="1" applyBorder="1" applyAlignment="1">
      <alignment horizontal="center" vertical="center"/>
    </xf>
    <xf numFmtId="3" fontId="13" fillId="0" borderId="77" xfId="0" applyNumberFormat="1" applyFont="1" applyFill="1" applyBorder="1" applyAlignment="1">
      <alignment horizontal="center" vertical="center"/>
    </xf>
    <xf numFmtId="3" fontId="13" fillId="0" borderId="60" xfId="0" applyNumberFormat="1" applyFont="1" applyFill="1" applyBorder="1" applyAlignment="1">
      <alignment horizontal="center" vertical="center"/>
    </xf>
    <xf numFmtId="4" fontId="13" fillId="0" borderId="76" xfId="0" applyNumberFormat="1" applyFont="1" applyFill="1" applyBorder="1" applyAlignment="1">
      <alignment horizontal="center" vertical="center"/>
    </xf>
    <xf numFmtId="4" fontId="13" fillId="0" borderId="61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4" fontId="14" fillId="0" borderId="35" xfId="0" applyNumberFormat="1" applyFont="1" applyFill="1" applyBorder="1" applyAlignment="1">
      <alignment horizont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 applyProtection="1">
      <alignment horizontal="left" vertical="center" wrapText="1"/>
    </xf>
    <xf numFmtId="49" fontId="16" fillId="0" borderId="54" xfId="0" applyNumberFormat="1" applyFont="1" applyFill="1" applyBorder="1" applyAlignment="1">
      <alignment vertical="center" wrapText="1"/>
    </xf>
    <xf numFmtId="4" fontId="16" fillId="0" borderId="34" xfId="0" applyNumberFormat="1" applyFont="1" applyFill="1" applyBorder="1" applyAlignment="1" applyProtection="1">
      <alignment horizontal="center" vertical="center" wrapText="1"/>
    </xf>
    <xf numFmtId="4" fontId="16" fillId="0" borderId="37" xfId="0" applyNumberFormat="1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 applyProtection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6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 wrapText="1"/>
    </xf>
    <xf numFmtId="4" fontId="16" fillId="0" borderId="49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4" fontId="16" fillId="0" borderId="59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49" fontId="16" fillId="0" borderId="54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/>
    </xf>
    <xf numFmtId="4" fontId="16" fillId="0" borderId="64" xfId="0" applyNumberFormat="1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7" xfId="0" applyNumberFormat="1" applyFont="1" applyFill="1" applyBorder="1" applyAlignment="1">
      <alignment horizontal="center" vertical="center"/>
    </xf>
    <xf numFmtId="3" fontId="16" fillId="0" borderId="77" xfId="0" applyNumberFormat="1" applyFont="1" applyFill="1" applyBorder="1" applyAlignment="1">
      <alignment horizontal="center" vertical="center"/>
    </xf>
    <xf numFmtId="4" fontId="16" fillId="0" borderId="60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/>
    </xf>
    <xf numFmtId="43" fontId="13" fillId="0" borderId="1" xfId="15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 applyProtection="1">
      <alignment horizontal="center" vertical="center" wrapText="1"/>
    </xf>
    <xf numFmtId="4" fontId="13" fillId="0" borderId="45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2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4" fontId="13" fillId="0" borderId="77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38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33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/>
    <xf numFmtId="4" fontId="16" fillId="0" borderId="21" xfId="0" applyNumberFormat="1" applyFont="1" applyFill="1" applyBorder="1" applyAlignment="1">
      <alignment vertical="center" wrapText="1"/>
    </xf>
    <xf numFmtId="3" fontId="16" fillId="0" borderId="42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/>
    <xf numFmtId="4" fontId="16" fillId="0" borderId="31" xfId="0" applyNumberFormat="1" applyFont="1" applyFill="1" applyBorder="1" applyAlignment="1">
      <alignment vertical="center" wrapText="1"/>
    </xf>
    <xf numFmtId="3" fontId="16" fillId="0" borderId="54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3" fontId="16" fillId="0" borderId="34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left" vertical="center" wrapText="1"/>
    </xf>
    <xf numFmtId="49" fontId="16" fillId="0" borderId="39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7" xfId="0" applyNumberFormat="1" applyFont="1" applyFill="1" applyBorder="1" applyAlignment="1">
      <alignment horizontal="center" vertical="center" wrapText="1"/>
    </xf>
    <xf numFmtId="3" fontId="16" fillId="0" borderId="43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horizontal="center"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4" fontId="16" fillId="0" borderId="72" xfId="0" applyNumberFormat="1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3" fontId="16" fillId="0" borderId="49" xfId="0" applyNumberFormat="1" applyFont="1" applyFill="1" applyBorder="1" applyAlignment="1">
      <alignment horizontal="center" vertical="center" wrapText="1"/>
    </xf>
    <xf numFmtId="3" fontId="16" fillId="0" borderId="47" xfId="0" applyNumberFormat="1" applyFont="1" applyFill="1" applyBorder="1" applyAlignment="1">
      <alignment horizontal="center" vertical="center" wrapText="1"/>
    </xf>
    <xf numFmtId="165" fontId="16" fillId="0" borderId="35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49" fontId="16" fillId="0" borderId="74" xfId="0" applyNumberFormat="1" applyFont="1" applyFill="1" applyBorder="1" applyAlignment="1">
      <alignment horizontal="center" vertical="center" wrapText="1"/>
    </xf>
    <xf numFmtId="3" fontId="13" fillId="0" borderId="77" xfId="0" applyNumberFormat="1" applyFon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" vertical="center" wrapText="1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34" xfId="0" applyNumberFormat="1" applyFont="1" applyFill="1" applyBorder="1" applyAlignment="1">
      <alignment horizontal="center" vertical="center"/>
    </xf>
    <xf numFmtId="3" fontId="16" fillId="0" borderId="76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 wrapText="1"/>
    </xf>
    <xf numFmtId="49" fontId="16" fillId="0" borderId="31" xfId="0" applyNumberFormat="1" applyFont="1" applyFill="1" applyBorder="1" applyAlignment="1" applyProtection="1">
      <alignment horizontal="left"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165" fontId="16" fillId="0" borderId="4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horizontal="center" vertical="center" wrapText="1"/>
    </xf>
    <xf numFmtId="3" fontId="13" fillId="0" borderId="20" xfId="0" applyNumberFormat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4" fontId="13" fillId="0" borderId="48" xfId="0" applyNumberFormat="1" applyFont="1" applyFill="1" applyBorder="1" applyAlignment="1">
      <alignment horizontal="center" vertical="center"/>
    </xf>
    <xf numFmtId="4" fontId="13" fillId="0" borderId="29" xfId="0" applyNumberFormat="1" applyFont="1" applyFill="1" applyBorder="1" applyAlignment="1">
      <alignment horizontal="center" vertical="center"/>
    </xf>
    <xf numFmtId="4" fontId="13" fillId="0" borderId="23" xfId="0" applyNumberFormat="1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left" vertical="top" wrapText="1"/>
    </xf>
    <xf numFmtId="4" fontId="13" fillId="0" borderId="65" xfId="0" applyNumberFormat="1" applyFont="1" applyFill="1" applyBorder="1" applyAlignment="1">
      <alignment horizontal="left" vertical="top" wrapText="1"/>
    </xf>
    <xf numFmtId="4" fontId="13" fillId="0" borderId="24" xfId="0" applyNumberFormat="1" applyFont="1" applyFill="1" applyBorder="1" applyAlignment="1">
      <alignment horizontal="left" vertical="top" wrapText="1"/>
    </xf>
    <xf numFmtId="4" fontId="13" fillId="0" borderId="52" xfId="0" applyNumberFormat="1" applyFont="1" applyFill="1" applyBorder="1" applyAlignment="1">
      <alignment horizontal="left" vertical="top" wrapText="1"/>
    </xf>
    <xf numFmtId="4" fontId="13" fillId="0" borderId="68" xfId="0" applyNumberFormat="1" applyFont="1" applyFill="1" applyBorder="1" applyAlignment="1">
      <alignment horizontal="center" vertical="top" wrapText="1"/>
    </xf>
    <xf numFmtId="4" fontId="13" fillId="0" borderId="65" xfId="0" applyNumberFormat="1" applyFont="1" applyFill="1" applyBorder="1" applyAlignment="1">
      <alignment horizontal="center" vertical="top" wrapText="1"/>
    </xf>
    <xf numFmtId="4" fontId="13" fillId="0" borderId="52" xfId="0" applyNumberFormat="1" applyFont="1" applyFill="1" applyBorder="1" applyAlignment="1">
      <alignment horizontal="center" vertical="top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left" vertical="center" wrapText="1"/>
    </xf>
    <xf numFmtId="4" fontId="16" fillId="0" borderId="56" xfId="0" applyNumberFormat="1" applyFont="1" applyFill="1" applyBorder="1" applyAlignment="1">
      <alignment horizontal="left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left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56" xfId="0" applyNumberFormat="1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/>
    </xf>
    <xf numFmtId="165" fontId="13" fillId="0" borderId="59" xfId="0" applyNumberFormat="1" applyFont="1" applyFill="1" applyBorder="1" applyAlignment="1">
      <alignment horizontal="center" vertical="center"/>
    </xf>
    <xf numFmtId="165" fontId="13" fillId="0" borderId="56" xfId="0" applyNumberFormat="1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left" vertical="top" wrapText="1"/>
    </xf>
    <xf numFmtId="0" fontId="13" fillId="0" borderId="59" xfId="0" applyFont="1" applyFill="1" applyBorder="1" applyAlignment="1">
      <alignment horizontal="left" vertical="top" wrapText="1"/>
    </xf>
    <xf numFmtId="0" fontId="13" fillId="0" borderId="56" xfId="0" applyFont="1" applyFill="1" applyBorder="1" applyAlignment="1">
      <alignment horizontal="left" vertical="top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56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66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left" vertical="center" wrapText="1"/>
    </xf>
    <xf numFmtId="4" fontId="13" fillId="0" borderId="66" xfId="0" applyNumberFormat="1" applyFont="1" applyFill="1" applyBorder="1" applyAlignment="1">
      <alignment horizontal="left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left" vertical="center" wrapText="1"/>
    </xf>
    <xf numFmtId="4" fontId="13" fillId="0" borderId="53" xfId="0" applyNumberFormat="1" applyFont="1" applyFill="1" applyBorder="1" applyAlignment="1">
      <alignment horizontal="left" vertical="center" wrapText="1"/>
    </xf>
    <xf numFmtId="4" fontId="13" fillId="0" borderId="30" xfId="0" applyNumberFormat="1" applyFont="1" applyFill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left" vertical="center" wrapText="1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left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left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72" xfId="0" applyNumberFormat="1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4" fontId="13" fillId="0" borderId="27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4" fontId="13" fillId="0" borderId="24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 wrapText="1"/>
    </xf>
    <xf numFmtId="165" fontId="13" fillId="0" borderId="59" xfId="0" applyNumberFormat="1" applyFont="1" applyFill="1" applyBorder="1" applyAlignment="1">
      <alignment horizontal="center" vertical="center" wrapText="1"/>
    </xf>
    <xf numFmtId="165" fontId="13" fillId="0" borderId="56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left" vertical="top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4" fontId="16" fillId="0" borderId="45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 applyProtection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left" vertical="top" wrapText="1"/>
    </xf>
    <xf numFmtId="49" fontId="16" fillId="0" borderId="46" xfId="0" applyNumberFormat="1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4" fontId="29" fillId="0" borderId="21" xfId="0" applyNumberFormat="1" applyFont="1" applyFill="1" applyBorder="1" applyAlignment="1">
      <alignment horizontal="left" vertical="top" wrapText="1"/>
    </xf>
    <xf numFmtId="49" fontId="29" fillId="0" borderId="35" xfId="0" applyNumberFormat="1" applyFont="1" applyFill="1" applyBorder="1" applyAlignment="1">
      <alignment horizontal="center" vertical="center" wrapText="1"/>
    </xf>
    <xf numFmtId="0" fontId="30" fillId="0" borderId="70" xfId="0" applyFont="1" applyFill="1" applyBorder="1" applyAlignment="1">
      <alignment horizontal="center" vertical="center" wrapText="1"/>
    </xf>
    <xf numFmtId="4" fontId="29" fillId="0" borderId="58" xfId="0" applyNumberFormat="1" applyFont="1" applyFill="1" applyBorder="1" applyAlignment="1">
      <alignment horizontal="center" vertical="center" wrapText="1"/>
    </xf>
    <xf numFmtId="4" fontId="29" fillId="0" borderId="23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 wrapText="1"/>
    </xf>
    <xf numFmtId="4" fontId="29" fillId="0" borderId="42" xfId="0" applyNumberFormat="1" applyFont="1" applyFill="1" applyBorder="1" applyAlignment="1">
      <alignment horizontal="center" vertical="center" wrapText="1"/>
    </xf>
    <xf numFmtId="4" fontId="29" fillId="0" borderId="35" xfId="0" applyNumberFormat="1" applyFont="1" applyFill="1" applyBorder="1" applyAlignment="1">
      <alignment horizontal="center" vertical="center"/>
    </xf>
    <xf numFmtId="4" fontId="29" fillId="0" borderId="21" xfId="0" applyNumberFormat="1" applyFont="1" applyFill="1" applyBorder="1" applyAlignment="1">
      <alignment horizontal="center" vertical="center" wrapText="1"/>
    </xf>
    <xf numFmtId="4" fontId="29" fillId="0" borderId="2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3" fontId="29" fillId="0" borderId="13" xfId="0" applyNumberFormat="1" applyFont="1" applyFill="1" applyBorder="1" applyAlignment="1">
      <alignment horizontal="center" vertical="center"/>
    </xf>
    <xf numFmtId="4" fontId="29" fillId="0" borderId="58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left" vertical="center" wrapText="1"/>
    </xf>
    <xf numFmtId="49" fontId="16" fillId="0" borderId="41" xfId="0" applyNumberFormat="1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44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41" xfId="0" applyNumberFormat="1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" fontId="16" fillId="0" borderId="62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11" fontId="16" fillId="0" borderId="39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/>
    </xf>
    <xf numFmtId="4" fontId="16" fillId="0" borderId="23" xfId="0" applyNumberFormat="1" applyFont="1" applyFill="1" applyBorder="1" applyAlignment="1">
      <alignment horizontal="left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3" fontId="16" fillId="0" borderId="33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top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/>
    </xf>
    <xf numFmtId="3" fontId="16" fillId="0" borderId="12" xfId="0" applyNumberFormat="1" applyFont="1" applyFill="1" applyBorder="1" applyAlignment="1">
      <alignment horizontal="center" vertical="center"/>
    </xf>
    <xf numFmtId="4" fontId="16" fillId="0" borderId="23" xfId="0" applyNumberFormat="1" applyFont="1" applyFill="1" applyBorder="1" applyAlignment="1">
      <alignment horizontal="left" vertical="top" wrapText="1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/>
    </xf>
    <xf numFmtId="4" fontId="29" fillId="0" borderId="14" xfId="0" applyNumberFormat="1" applyFont="1" applyFill="1" applyBorder="1" applyAlignment="1">
      <alignment horizontal="left" vertical="top" wrapText="1"/>
    </xf>
    <xf numFmtId="49" fontId="29" fillId="0" borderId="40" xfId="0" applyNumberFormat="1" applyFont="1" applyFill="1" applyBorder="1" applyAlignment="1">
      <alignment horizontal="center" vertical="center" wrapText="1"/>
    </xf>
    <xf numFmtId="4" fontId="29" fillId="0" borderId="72" xfId="0" applyNumberFormat="1" applyFont="1" applyFill="1" applyBorder="1" applyAlignment="1">
      <alignment horizontal="center" vertical="center" wrapText="1"/>
    </xf>
    <xf numFmtId="4" fontId="29" fillId="0" borderId="75" xfId="0" applyNumberFormat="1" applyFont="1" applyFill="1" applyBorder="1" applyAlignment="1">
      <alignment horizontal="center" vertical="center" wrapText="1"/>
    </xf>
    <xf numFmtId="4" fontId="29" fillId="0" borderId="24" xfId="0" applyNumberFormat="1" applyFont="1" applyFill="1" applyBorder="1" applyAlignment="1">
      <alignment horizontal="center" vertical="center" wrapText="1"/>
    </xf>
    <xf numFmtId="4" fontId="29" fillId="0" borderId="5" xfId="0" applyNumberFormat="1" applyFont="1" applyFill="1" applyBorder="1" applyAlignment="1">
      <alignment horizontal="center" vertical="center" wrapText="1"/>
    </xf>
    <xf numFmtId="4" fontId="29" fillId="0" borderId="39" xfId="0" applyNumberFormat="1" applyFont="1" applyFill="1" applyBorder="1" applyAlignment="1">
      <alignment horizontal="center" vertical="center" wrapText="1"/>
    </xf>
    <xf numFmtId="4" fontId="29" fillId="0" borderId="47" xfId="0" applyNumberFormat="1" applyFont="1" applyFill="1" applyBorder="1" applyAlignment="1">
      <alignment horizontal="center" vertical="center"/>
    </xf>
    <xf numFmtId="4" fontId="29" fillId="0" borderId="25" xfId="0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center" vertical="center" wrapText="1"/>
    </xf>
    <xf numFmtId="4" fontId="29" fillId="0" borderId="26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/>
    </xf>
    <xf numFmtId="4" fontId="29" fillId="0" borderId="39" xfId="0" applyNumberFormat="1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4" fontId="16" fillId="0" borderId="67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top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" xfId="15" builtinId="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30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D111" sqref="D111"/>
    </sheetView>
  </sheetViews>
  <sheetFormatPr defaultColWidth="9.140625" defaultRowHeight="15" x14ac:dyDescent="0.25"/>
  <cols>
    <col min="1" max="1" width="4.7109375" style="84" customWidth="1"/>
    <col min="2" max="2" width="95.85546875" style="177" customWidth="1"/>
    <col min="3" max="3" width="12.28515625" style="23" hidden="1" customWidth="1"/>
    <col min="4" max="4" width="16.85546875" style="178" customWidth="1"/>
    <col min="5" max="5" width="17.28515625" style="181" hidden="1" customWidth="1"/>
    <col min="6" max="6" width="17.85546875" style="72" customWidth="1"/>
    <col min="7" max="7" width="18" style="72" customWidth="1"/>
    <col min="8" max="8" width="15.140625" style="72" customWidth="1"/>
    <col min="9" max="9" width="16" style="72" customWidth="1"/>
    <col min="10" max="10" width="16.42578125" style="72" customWidth="1"/>
    <col min="11" max="11" width="16.140625" style="72" hidden="1" customWidth="1"/>
    <col min="12" max="12" width="16" style="72" hidden="1" customWidth="1"/>
    <col min="13" max="13" width="14.5703125" style="72" hidden="1" customWidth="1"/>
    <col min="14" max="14" width="16" style="72" hidden="1" customWidth="1"/>
    <col min="15" max="15" width="15.85546875" style="72" hidden="1" customWidth="1"/>
    <col min="16" max="17" width="17.42578125" style="72" customWidth="1"/>
    <col min="18" max="18" width="14.7109375" style="72" customWidth="1"/>
    <col min="19" max="20" width="15" style="72" customWidth="1"/>
    <col min="21" max="21" width="10.42578125" style="72" hidden="1" customWidth="1"/>
    <col min="22" max="22" width="11.28515625" style="72" hidden="1" customWidth="1"/>
    <col min="23" max="23" width="14.7109375" style="72" hidden="1" customWidth="1"/>
    <col min="24" max="24" width="11.7109375" style="72" hidden="1" customWidth="1"/>
    <col min="25" max="25" width="9.85546875" style="72" hidden="1" customWidth="1"/>
    <col min="26" max="26" width="9" style="72" customWidth="1"/>
    <col min="27" max="27" width="11.7109375" style="72" customWidth="1"/>
    <col min="28" max="28" width="15.42578125" style="72" customWidth="1"/>
    <col min="29" max="29" width="13.85546875" style="72" customWidth="1"/>
    <col min="30" max="30" width="9.7109375" style="72" customWidth="1"/>
    <col min="31" max="31" width="18.28515625" style="71" hidden="1" customWidth="1"/>
    <col min="32" max="32" width="15.7109375" style="71" customWidth="1"/>
    <col min="33" max="33" width="15.140625" style="19" customWidth="1"/>
    <col min="34" max="34" width="14.85546875" style="71" customWidth="1"/>
    <col min="35" max="35" width="118.28515625" style="71" customWidth="1"/>
    <col min="36" max="36" width="18.5703125" style="71" customWidth="1"/>
    <col min="37" max="38" width="9.140625" style="71" customWidth="1"/>
    <col min="39" max="39" width="18" style="71" customWidth="1"/>
    <col min="40" max="40" width="17.28515625" style="71" customWidth="1"/>
    <col min="41" max="41" width="14.85546875" style="71" customWidth="1"/>
    <col min="42" max="43" width="9.140625" style="71" customWidth="1"/>
    <col min="44" max="44" width="15.140625" style="71" customWidth="1"/>
    <col min="45" max="45" width="21.140625" style="71" customWidth="1"/>
    <col min="46" max="65" width="9.140625" style="71" customWidth="1"/>
    <col min="66" max="148" width="9.140625" style="71"/>
    <col min="149" max="16384" width="9.140625" style="72"/>
  </cols>
  <sheetData>
    <row r="1" spans="1:148" ht="24" customHeight="1" thickBot="1" x14ac:dyDescent="0.3">
      <c r="A1" s="397" t="s">
        <v>180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</row>
    <row r="2" spans="1:148" s="75" customFormat="1" ht="18.600000000000001" customHeight="1" thickBot="1" x14ac:dyDescent="0.3">
      <c r="A2" s="408" t="s">
        <v>32</v>
      </c>
      <c r="B2" s="73" t="s">
        <v>97</v>
      </c>
      <c r="C2" s="411" t="s">
        <v>37</v>
      </c>
      <c r="D2" s="353" t="s">
        <v>33</v>
      </c>
      <c r="E2" s="353" t="s">
        <v>6</v>
      </c>
      <c r="F2" s="401" t="s">
        <v>145</v>
      </c>
      <c r="G2" s="402"/>
      <c r="H2" s="402"/>
      <c r="I2" s="402"/>
      <c r="J2" s="403"/>
      <c r="K2" s="401" t="s">
        <v>178</v>
      </c>
      <c r="L2" s="402"/>
      <c r="M2" s="402"/>
      <c r="N2" s="402"/>
      <c r="O2" s="403"/>
      <c r="P2" s="401" t="s">
        <v>110</v>
      </c>
      <c r="Q2" s="402"/>
      <c r="R2" s="402"/>
      <c r="S2" s="402"/>
      <c r="T2" s="403"/>
      <c r="U2" s="398" t="s">
        <v>179</v>
      </c>
      <c r="V2" s="399"/>
      <c r="W2" s="399"/>
      <c r="X2" s="399"/>
      <c r="Y2" s="400"/>
      <c r="Z2" s="401" t="s">
        <v>146</v>
      </c>
      <c r="AA2" s="402"/>
      <c r="AB2" s="402"/>
      <c r="AC2" s="402"/>
      <c r="AD2" s="403"/>
      <c r="AE2" s="74"/>
      <c r="AF2" s="74"/>
      <c r="AG2" s="19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</row>
    <row r="3" spans="1:148" s="84" customFormat="1" ht="32.25" customHeight="1" thickBot="1" x14ac:dyDescent="0.3">
      <c r="A3" s="409"/>
      <c r="B3" s="76" t="s">
        <v>31</v>
      </c>
      <c r="C3" s="412"/>
      <c r="D3" s="355"/>
      <c r="E3" s="355"/>
      <c r="F3" s="77" t="s">
        <v>106</v>
      </c>
      <c r="G3" s="78" t="s">
        <v>3</v>
      </c>
      <c r="H3" s="78" t="s">
        <v>4</v>
      </c>
      <c r="I3" s="78" t="s">
        <v>29</v>
      </c>
      <c r="J3" s="79" t="s">
        <v>5</v>
      </c>
      <c r="K3" s="77" t="s">
        <v>105</v>
      </c>
      <c r="L3" s="78" t="s">
        <v>3</v>
      </c>
      <c r="M3" s="78" t="s">
        <v>4</v>
      </c>
      <c r="N3" s="78" t="s">
        <v>29</v>
      </c>
      <c r="O3" s="79" t="s">
        <v>5</v>
      </c>
      <c r="P3" s="77" t="s">
        <v>105</v>
      </c>
      <c r="Q3" s="78" t="s">
        <v>3</v>
      </c>
      <c r="R3" s="78" t="s">
        <v>4</v>
      </c>
      <c r="S3" s="78" t="s">
        <v>29</v>
      </c>
      <c r="T3" s="79" t="s">
        <v>5</v>
      </c>
      <c r="U3" s="323" t="s">
        <v>106</v>
      </c>
      <c r="V3" s="324" t="s">
        <v>3</v>
      </c>
      <c r="W3" s="324" t="s">
        <v>4</v>
      </c>
      <c r="X3" s="324" t="s">
        <v>29</v>
      </c>
      <c r="Y3" s="325" t="s">
        <v>5</v>
      </c>
      <c r="Z3" s="80" t="s">
        <v>106</v>
      </c>
      <c r="AA3" s="81" t="s">
        <v>3</v>
      </c>
      <c r="AB3" s="81" t="s">
        <v>4</v>
      </c>
      <c r="AC3" s="81" t="s">
        <v>29</v>
      </c>
      <c r="AD3" s="82" t="s">
        <v>5</v>
      </c>
      <c r="AE3" s="83"/>
      <c r="AF3" s="83"/>
      <c r="AG3" s="19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</row>
    <row r="4" spans="1:148" s="20" customFormat="1" ht="15.6" customHeight="1" thickBot="1" x14ac:dyDescent="0.3">
      <c r="A4" s="85">
        <v>1</v>
      </c>
      <c r="B4" s="85">
        <v>2</v>
      </c>
      <c r="C4" s="227"/>
      <c r="D4" s="320">
        <v>3</v>
      </c>
      <c r="E4" s="85">
        <v>5</v>
      </c>
      <c r="F4" s="85">
        <v>4</v>
      </c>
      <c r="G4" s="85">
        <v>5</v>
      </c>
      <c r="H4" s="85">
        <v>6</v>
      </c>
      <c r="I4" s="85">
        <v>7</v>
      </c>
      <c r="J4" s="85">
        <v>8</v>
      </c>
      <c r="K4" s="85">
        <v>9</v>
      </c>
      <c r="L4" s="85">
        <v>10</v>
      </c>
      <c r="M4" s="85">
        <v>11</v>
      </c>
      <c r="N4" s="85">
        <v>12</v>
      </c>
      <c r="O4" s="85">
        <v>13</v>
      </c>
      <c r="P4" s="85">
        <v>9</v>
      </c>
      <c r="Q4" s="85">
        <v>10</v>
      </c>
      <c r="R4" s="85">
        <v>11</v>
      </c>
      <c r="S4" s="85">
        <v>12</v>
      </c>
      <c r="T4" s="85">
        <v>13</v>
      </c>
      <c r="U4" s="85">
        <v>19</v>
      </c>
      <c r="V4" s="85">
        <v>20</v>
      </c>
      <c r="W4" s="85">
        <v>21</v>
      </c>
      <c r="X4" s="85">
        <v>22</v>
      </c>
      <c r="Y4" s="85">
        <v>23</v>
      </c>
      <c r="Z4" s="85">
        <v>14</v>
      </c>
      <c r="AA4" s="85">
        <v>15</v>
      </c>
      <c r="AB4" s="85">
        <v>16</v>
      </c>
      <c r="AC4" s="85">
        <v>17</v>
      </c>
      <c r="AD4" s="85">
        <v>18</v>
      </c>
      <c r="AE4" s="18"/>
      <c r="AF4" s="18"/>
      <c r="AG4" s="25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</row>
    <row r="5" spans="1:148" s="88" customFormat="1" ht="20.25" customHeight="1" thickBot="1" x14ac:dyDescent="0.3">
      <c r="A5" s="413" t="s">
        <v>96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5"/>
      <c r="AE5" s="86"/>
      <c r="AF5" s="86"/>
      <c r="AG5" s="87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</row>
    <row r="6" spans="1:148" s="88" customFormat="1" ht="20.25" customHeight="1" thickBot="1" x14ac:dyDescent="0.3">
      <c r="A6" s="398" t="s">
        <v>128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400"/>
      <c r="AE6" s="86"/>
      <c r="AF6" s="86"/>
      <c r="AG6" s="89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</row>
    <row r="7" spans="1:148" s="84" customFormat="1" ht="30" customHeight="1" thickBot="1" x14ac:dyDescent="0.3">
      <c r="A7" s="326" t="s">
        <v>8</v>
      </c>
      <c r="B7" s="366" t="s">
        <v>153</v>
      </c>
      <c r="C7" s="367"/>
      <c r="D7" s="90" t="s">
        <v>9</v>
      </c>
      <c r="E7" s="327"/>
      <c r="F7" s="416"/>
      <c r="G7" s="417"/>
      <c r="H7" s="417"/>
      <c r="I7" s="417"/>
      <c r="J7" s="417"/>
      <c r="K7" s="380"/>
      <c r="L7" s="380"/>
      <c r="M7" s="380"/>
      <c r="N7" s="380"/>
      <c r="O7" s="380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380"/>
      <c r="AA7" s="380"/>
      <c r="AB7" s="380"/>
      <c r="AC7" s="380"/>
      <c r="AD7" s="381"/>
      <c r="AE7" s="83"/>
      <c r="AF7" s="83"/>
      <c r="AG7" s="91"/>
      <c r="AH7" s="92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</row>
    <row r="8" spans="1:148" s="20" customFormat="1" ht="48" customHeight="1" x14ac:dyDescent="0.25">
      <c r="A8" s="353"/>
      <c r="B8" s="463" t="s">
        <v>74</v>
      </c>
      <c r="C8" s="464" t="s">
        <v>67</v>
      </c>
      <c r="D8" s="465" t="s">
        <v>9</v>
      </c>
      <c r="E8" s="466" t="s">
        <v>10</v>
      </c>
      <c r="F8" s="467">
        <f>G8+H8+J8</f>
        <v>946115200</v>
      </c>
      <c r="G8" s="468">
        <v>946115200</v>
      </c>
      <c r="H8" s="469">
        <v>0</v>
      </c>
      <c r="I8" s="470">
        <v>0</v>
      </c>
      <c r="J8" s="471">
        <v>0</v>
      </c>
      <c r="K8" s="469">
        <f>L8+M8+N8+O8</f>
        <v>721545000</v>
      </c>
      <c r="L8" s="470">
        <v>721545000</v>
      </c>
      <c r="M8" s="470">
        <v>0</v>
      </c>
      <c r="N8" s="470">
        <v>0</v>
      </c>
      <c r="O8" s="472">
        <v>0</v>
      </c>
      <c r="P8" s="473">
        <f t="shared" ref="P8:P26" si="0">Q8+R8+S8+T8</f>
        <v>668055221.91999996</v>
      </c>
      <c r="Q8" s="468">
        <v>668055221.91999996</v>
      </c>
      <c r="R8" s="470">
        <v>0</v>
      </c>
      <c r="S8" s="470">
        <v>0</v>
      </c>
      <c r="T8" s="472">
        <v>0</v>
      </c>
      <c r="U8" s="47">
        <f t="shared" ref="U8:V23" si="1">P8/K8*100</f>
        <v>92.586771707932286</v>
      </c>
      <c r="V8" s="93">
        <f t="shared" si="1"/>
        <v>92.586771707932286</v>
      </c>
      <c r="W8" s="48">
        <v>0</v>
      </c>
      <c r="X8" s="48">
        <v>0</v>
      </c>
      <c r="Y8" s="474">
        <v>0</v>
      </c>
      <c r="Z8" s="95">
        <f t="shared" ref="Z8:AA14" si="2">P8/F8*100</f>
        <v>70.610346596270716</v>
      </c>
      <c r="AA8" s="93">
        <f t="shared" si="2"/>
        <v>70.610346596270716</v>
      </c>
      <c r="AB8" s="48">
        <v>0</v>
      </c>
      <c r="AC8" s="48">
        <v>0</v>
      </c>
      <c r="AD8" s="474">
        <v>0</v>
      </c>
      <c r="AE8" s="18"/>
      <c r="AF8" s="18"/>
      <c r="AG8" s="475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</row>
    <row r="9" spans="1:148" s="20" customFormat="1" ht="45" customHeight="1" x14ac:dyDescent="0.25">
      <c r="A9" s="354"/>
      <c r="B9" s="476" t="s">
        <v>75</v>
      </c>
      <c r="C9" s="477" t="s">
        <v>68</v>
      </c>
      <c r="D9" s="478" t="s">
        <v>9</v>
      </c>
      <c r="E9" s="479" t="s">
        <v>10</v>
      </c>
      <c r="F9" s="15">
        <f>G9+H9+J9</f>
        <v>170031300</v>
      </c>
      <c r="G9" s="480">
        <v>170031300</v>
      </c>
      <c r="H9" s="481">
        <v>0</v>
      </c>
      <c r="I9" s="482">
        <v>0</v>
      </c>
      <c r="J9" s="483">
        <v>0</v>
      </c>
      <c r="K9" s="481">
        <f>L9+M9+N9+O9</f>
        <v>133409761</v>
      </c>
      <c r="L9" s="482">
        <v>133409761</v>
      </c>
      <c r="M9" s="482">
        <v>0</v>
      </c>
      <c r="N9" s="482">
        <v>0</v>
      </c>
      <c r="O9" s="484">
        <v>0</v>
      </c>
      <c r="P9" s="24">
        <f t="shared" si="0"/>
        <v>152968284</v>
      </c>
      <c r="Q9" s="480">
        <v>152968284</v>
      </c>
      <c r="R9" s="482">
        <v>0</v>
      </c>
      <c r="S9" s="482">
        <v>0</v>
      </c>
      <c r="T9" s="484">
        <v>0</v>
      </c>
      <c r="U9" s="293">
        <f t="shared" si="1"/>
        <v>114.66048874789605</v>
      </c>
      <c r="V9" s="2">
        <f t="shared" si="1"/>
        <v>114.66048874789605</v>
      </c>
      <c r="W9" s="6">
        <v>0</v>
      </c>
      <c r="X9" s="6">
        <v>0</v>
      </c>
      <c r="Y9" s="8">
        <v>0</v>
      </c>
      <c r="Z9" s="485">
        <f t="shared" si="2"/>
        <v>89.964779425905704</v>
      </c>
      <c r="AA9" s="55">
        <f t="shared" si="2"/>
        <v>89.964779425905704</v>
      </c>
      <c r="AB9" s="215">
        <v>0</v>
      </c>
      <c r="AC9" s="215">
        <v>0</v>
      </c>
      <c r="AD9" s="486">
        <v>0</v>
      </c>
      <c r="AE9" s="18"/>
      <c r="AF9" s="18"/>
      <c r="AG9" s="475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</row>
    <row r="10" spans="1:148" s="20" customFormat="1" ht="44.25" customHeight="1" x14ac:dyDescent="0.25">
      <c r="A10" s="354"/>
      <c r="B10" s="487" t="s">
        <v>76</v>
      </c>
      <c r="C10" s="10" t="s">
        <v>69</v>
      </c>
      <c r="D10" s="186" t="s">
        <v>9</v>
      </c>
      <c r="E10" s="321" t="s">
        <v>10</v>
      </c>
      <c r="F10" s="15">
        <f t="shared" ref="F10:F53" si="3">G10+H10+J10</f>
        <v>1971303718</v>
      </c>
      <c r="G10" s="480">
        <v>1971303718</v>
      </c>
      <c r="H10" s="64">
        <v>0</v>
      </c>
      <c r="I10" s="16">
        <v>0</v>
      </c>
      <c r="J10" s="44">
        <v>0</v>
      </c>
      <c r="K10" s="64">
        <f t="shared" ref="K10:K25" si="4">L10+M10+N10+O10</f>
        <v>1496330400</v>
      </c>
      <c r="L10" s="16">
        <v>1496330400</v>
      </c>
      <c r="M10" s="16">
        <v>0</v>
      </c>
      <c r="N10" s="16">
        <v>0</v>
      </c>
      <c r="O10" s="43">
        <v>0</v>
      </c>
      <c r="P10" s="42">
        <f t="shared" si="0"/>
        <v>1542891901.4200001</v>
      </c>
      <c r="Q10" s="480">
        <v>1542891901.4200001</v>
      </c>
      <c r="R10" s="16">
        <v>0</v>
      </c>
      <c r="S10" s="16">
        <v>0</v>
      </c>
      <c r="T10" s="43">
        <v>0</v>
      </c>
      <c r="U10" s="293">
        <f t="shared" si="1"/>
        <v>103.1117125883428</v>
      </c>
      <c r="V10" s="2">
        <f t="shared" si="1"/>
        <v>103.1117125883428</v>
      </c>
      <c r="W10" s="6">
        <v>0</v>
      </c>
      <c r="X10" s="6">
        <v>0</v>
      </c>
      <c r="Y10" s="8">
        <v>0</v>
      </c>
      <c r="Z10" s="488">
        <f t="shared" si="2"/>
        <v>78.267589480597735</v>
      </c>
      <c r="AA10" s="2">
        <f t="shared" si="2"/>
        <v>78.267589480597735</v>
      </c>
      <c r="AB10" s="6">
        <v>0</v>
      </c>
      <c r="AC10" s="6">
        <v>0</v>
      </c>
      <c r="AD10" s="8">
        <v>0</v>
      </c>
      <c r="AE10" s="18"/>
      <c r="AF10" s="18"/>
      <c r="AG10" s="475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</row>
    <row r="11" spans="1:148" s="20" customFormat="1" ht="45" customHeight="1" x14ac:dyDescent="0.25">
      <c r="A11" s="354"/>
      <c r="B11" s="487" t="s">
        <v>77</v>
      </c>
      <c r="C11" s="10" t="s">
        <v>70</v>
      </c>
      <c r="D11" s="186" t="s">
        <v>9</v>
      </c>
      <c r="E11" s="321" t="s">
        <v>10</v>
      </c>
      <c r="F11" s="15">
        <f t="shared" si="3"/>
        <v>23155100</v>
      </c>
      <c r="G11" s="480">
        <v>23155100</v>
      </c>
      <c r="H11" s="64">
        <v>0</v>
      </c>
      <c r="I11" s="16">
        <v>0</v>
      </c>
      <c r="J11" s="44">
        <v>0</v>
      </c>
      <c r="K11" s="64">
        <f t="shared" si="4"/>
        <v>16177000</v>
      </c>
      <c r="L11" s="16">
        <v>16177000</v>
      </c>
      <c r="M11" s="16">
        <v>0</v>
      </c>
      <c r="N11" s="16">
        <v>0</v>
      </c>
      <c r="O11" s="43">
        <v>0</v>
      </c>
      <c r="P11" s="42">
        <f t="shared" si="0"/>
        <v>19384914.27</v>
      </c>
      <c r="Q11" s="480">
        <v>19384914.27</v>
      </c>
      <c r="R11" s="16">
        <v>0</v>
      </c>
      <c r="S11" s="16">
        <v>0</v>
      </c>
      <c r="T11" s="43">
        <v>0</v>
      </c>
      <c r="U11" s="293">
        <f t="shared" si="1"/>
        <v>119.83009377511283</v>
      </c>
      <c r="V11" s="2">
        <f t="shared" si="1"/>
        <v>119.83009377511283</v>
      </c>
      <c r="W11" s="6">
        <v>0</v>
      </c>
      <c r="X11" s="6">
        <v>0</v>
      </c>
      <c r="Y11" s="8">
        <v>0</v>
      </c>
      <c r="Z11" s="488">
        <f t="shared" si="2"/>
        <v>83.717687550474835</v>
      </c>
      <c r="AA11" s="2">
        <f t="shared" si="2"/>
        <v>83.717687550474835</v>
      </c>
      <c r="AB11" s="6">
        <v>0</v>
      </c>
      <c r="AC11" s="6">
        <v>0</v>
      </c>
      <c r="AD11" s="8">
        <v>0</v>
      </c>
      <c r="AE11" s="18"/>
      <c r="AF11" s="18"/>
      <c r="AG11" s="475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</row>
    <row r="12" spans="1:148" s="20" customFormat="1" ht="60" customHeight="1" x14ac:dyDescent="0.25">
      <c r="A12" s="354"/>
      <c r="B12" s="62" t="s">
        <v>116</v>
      </c>
      <c r="C12" s="10" t="s">
        <v>48</v>
      </c>
      <c r="D12" s="186" t="s">
        <v>9</v>
      </c>
      <c r="E12" s="63" t="s">
        <v>10</v>
      </c>
      <c r="F12" s="24">
        <f t="shared" si="3"/>
        <v>185337600</v>
      </c>
      <c r="G12" s="482">
        <v>185337600</v>
      </c>
      <c r="H12" s="16">
        <v>0</v>
      </c>
      <c r="I12" s="16">
        <v>0</v>
      </c>
      <c r="J12" s="44">
        <v>0</v>
      </c>
      <c r="K12" s="64">
        <f t="shared" si="4"/>
        <v>120775668</v>
      </c>
      <c r="L12" s="16">
        <v>120775668</v>
      </c>
      <c r="M12" s="16">
        <v>0</v>
      </c>
      <c r="N12" s="16">
        <v>0</v>
      </c>
      <c r="O12" s="43">
        <v>0</v>
      </c>
      <c r="P12" s="42">
        <f t="shared" si="0"/>
        <v>96292275.400000006</v>
      </c>
      <c r="Q12" s="16">
        <v>96292275.400000006</v>
      </c>
      <c r="R12" s="16">
        <v>0</v>
      </c>
      <c r="S12" s="16">
        <v>0</v>
      </c>
      <c r="T12" s="43">
        <v>0</v>
      </c>
      <c r="U12" s="293">
        <f t="shared" si="1"/>
        <v>79.728207671763826</v>
      </c>
      <c r="V12" s="2">
        <f t="shared" si="1"/>
        <v>79.728207671763826</v>
      </c>
      <c r="W12" s="6">
        <v>0</v>
      </c>
      <c r="X12" s="6">
        <v>0</v>
      </c>
      <c r="Y12" s="8">
        <v>0</v>
      </c>
      <c r="Z12" s="485">
        <f t="shared" si="2"/>
        <v>51.955067617148387</v>
      </c>
      <c r="AA12" s="55">
        <f t="shared" si="2"/>
        <v>51.955067617148387</v>
      </c>
      <c r="AB12" s="215">
        <v>0</v>
      </c>
      <c r="AC12" s="215">
        <v>0</v>
      </c>
      <c r="AD12" s="486">
        <v>0</v>
      </c>
      <c r="AE12" s="18"/>
      <c r="AF12" s="18"/>
      <c r="AG12" s="475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</row>
    <row r="13" spans="1:148" s="20" customFormat="1" ht="45.75" customHeight="1" x14ac:dyDescent="0.25">
      <c r="A13" s="354"/>
      <c r="B13" s="62" t="s">
        <v>73</v>
      </c>
      <c r="C13" s="10" t="s">
        <v>50</v>
      </c>
      <c r="D13" s="186" t="s">
        <v>9</v>
      </c>
      <c r="E13" s="63" t="s">
        <v>10</v>
      </c>
      <c r="F13" s="24">
        <f t="shared" si="3"/>
        <v>92036000</v>
      </c>
      <c r="G13" s="16">
        <v>92036000</v>
      </c>
      <c r="H13" s="16">
        <v>0</v>
      </c>
      <c r="I13" s="16">
        <v>0</v>
      </c>
      <c r="J13" s="44">
        <v>0</v>
      </c>
      <c r="K13" s="64">
        <f t="shared" si="4"/>
        <v>68467017</v>
      </c>
      <c r="L13" s="16">
        <v>68467017</v>
      </c>
      <c r="M13" s="16">
        <v>0</v>
      </c>
      <c r="N13" s="16">
        <v>0</v>
      </c>
      <c r="O13" s="43">
        <v>0</v>
      </c>
      <c r="P13" s="42">
        <f t="shared" si="0"/>
        <v>59447401.590000004</v>
      </c>
      <c r="Q13" s="16">
        <v>59447401.590000004</v>
      </c>
      <c r="R13" s="16">
        <v>0</v>
      </c>
      <c r="S13" s="16">
        <v>0</v>
      </c>
      <c r="T13" s="43">
        <v>0</v>
      </c>
      <c r="U13" s="293">
        <f t="shared" si="1"/>
        <v>86.826335065831771</v>
      </c>
      <c r="V13" s="2">
        <f t="shared" si="1"/>
        <v>86.826335065831771</v>
      </c>
      <c r="W13" s="6">
        <v>0</v>
      </c>
      <c r="X13" s="6">
        <v>0</v>
      </c>
      <c r="Y13" s="8">
        <v>0</v>
      </c>
      <c r="Z13" s="488">
        <f t="shared" si="2"/>
        <v>64.591465937241949</v>
      </c>
      <c r="AA13" s="2">
        <f t="shared" si="2"/>
        <v>64.591465937241949</v>
      </c>
      <c r="AB13" s="6">
        <v>0</v>
      </c>
      <c r="AC13" s="6">
        <v>0</v>
      </c>
      <c r="AD13" s="8">
        <v>0</v>
      </c>
      <c r="AE13" s="18"/>
      <c r="AF13" s="18"/>
      <c r="AG13" s="475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</row>
    <row r="14" spans="1:148" s="20" customFormat="1" ht="60.75" customHeight="1" x14ac:dyDescent="0.25">
      <c r="A14" s="354"/>
      <c r="B14" s="62" t="s">
        <v>72</v>
      </c>
      <c r="C14" s="10" t="s">
        <v>41</v>
      </c>
      <c r="D14" s="186" t="s">
        <v>9</v>
      </c>
      <c r="E14" s="63" t="s">
        <v>10</v>
      </c>
      <c r="F14" s="24">
        <f t="shared" si="3"/>
        <v>40080000</v>
      </c>
      <c r="G14" s="16">
        <v>40080000</v>
      </c>
      <c r="H14" s="16">
        <v>0</v>
      </c>
      <c r="I14" s="16">
        <v>0</v>
      </c>
      <c r="J14" s="44">
        <v>0</v>
      </c>
      <c r="K14" s="64">
        <f t="shared" si="4"/>
        <v>31112000</v>
      </c>
      <c r="L14" s="16">
        <v>31112000</v>
      </c>
      <c r="M14" s="16">
        <v>0</v>
      </c>
      <c r="N14" s="16">
        <v>0</v>
      </c>
      <c r="O14" s="43">
        <v>0</v>
      </c>
      <c r="P14" s="42">
        <f t="shared" si="0"/>
        <v>33916000</v>
      </c>
      <c r="Q14" s="16">
        <v>33916000</v>
      </c>
      <c r="R14" s="16">
        <v>0</v>
      </c>
      <c r="S14" s="16">
        <v>0</v>
      </c>
      <c r="T14" s="43">
        <v>0</v>
      </c>
      <c r="U14" s="293">
        <f t="shared" si="1"/>
        <v>109.01259964001029</v>
      </c>
      <c r="V14" s="2">
        <f t="shared" si="1"/>
        <v>109.01259964001029</v>
      </c>
      <c r="W14" s="6">
        <v>0</v>
      </c>
      <c r="X14" s="6">
        <v>0</v>
      </c>
      <c r="Y14" s="8">
        <v>0</v>
      </c>
      <c r="Z14" s="488">
        <f t="shared" si="2"/>
        <v>84.620758483033924</v>
      </c>
      <c r="AA14" s="2">
        <f t="shared" si="2"/>
        <v>84.620758483033924</v>
      </c>
      <c r="AB14" s="6">
        <v>0</v>
      </c>
      <c r="AC14" s="6">
        <v>0</v>
      </c>
      <c r="AD14" s="8">
        <v>0</v>
      </c>
      <c r="AE14" s="18"/>
      <c r="AF14" s="18"/>
      <c r="AG14" s="475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</row>
    <row r="15" spans="1:148" s="20" customFormat="1" ht="47.25" customHeight="1" x14ac:dyDescent="0.25">
      <c r="A15" s="354"/>
      <c r="B15" s="62" t="s">
        <v>51</v>
      </c>
      <c r="C15" s="10" t="s">
        <v>66</v>
      </c>
      <c r="D15" s="186" t="s">
        <v>9</v>
      </c>
      <c r="E15" s="63" t="s">
        <v>5</v>
      </c>
      <c r="F15" s="24">
        <f t="shared" si="3"/>
        <v>676556</v>
      </c>
      <c r="G15" s="2">
        <v>0</v>
      </c>
      <c r="H15" s="2">
        <v>0</v>
      </c>
      <c r="I15" s="2">
        <v>0</v>
      </c>
      <c r="J15" s="5">
        <v>676556</v>
      </c>
      <c r="K15" s="64">
        <f t="shared" si="4"/>
        <v>453158</v>
      </c>
      <c r="L15" s="2">
        <v>0</v>
      </c>
      <c r="M15" s="2">
        <v>0</v>
      </c>
      <c r="N15" s="2">
        <v>0</v>
      </c>
      <c r="O15" s="4">
        <v>453158</v>
      </c>
      <c r="P15" s="42">
        <f t="shared" si="0"/>
        <v>210180</v>
      </c>
      <c r="Q15" s="2">
        <v>0</v>
      </c>
      <c r="R15" s="2">
        <v>0</v>
      </c>
      <c r="S15" s="2">
        <v>0</v>
      </c>
      <c r="T15" s="4">
        <v>210180</v>
      </c>
      <c r="U15" s="293">
        <f t="shared" si="1"/>
        <v>46.381173895197705</v>
      </c>
      <c r="V15" s="6">
        <v>0</v>
      </c>
      <c r="W15" s="6">
        <v>0</v>
      </c>
      <c r="X15" s="6">
        <v>0</v>
      </c>
      <c r="Y15" s="5">
        <f>T15/O15*100</f>
        <v>46.381173895197705</v>
      </c>
      <c r="Z15" s="488">
        <f t="shared" ref="Z15:Z21" si="5">P15/F15*100</f>
        <v>31.066164515575945</v>
      </c>
      <c r="AA15" s="6">
        <v>0</v>
      </c>
      <c r="AB15" s="6">
        <v>0</v>
      </c>
      <c r="AC15" s="6">
        <v>0</v>
      </c>
      <c r="AD15" s="5">
        <f>T15/J15*100</f>
        <v>31.066164515575945</v>
      </c>
      <c r="AE15" s="18"/>
      <c r="AF15" s="18"/>
      <c r="AG15" s="475"/>
      <c r="AH15" s="18"/>
      <c r="AI15" s="489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</row>
    <row r="16" spans="1:148" s="20" customFormat="1" ht="28.9" customHeight="1" x14ac:dyDescent="0.25">
      <c r="A16" s="354"/>
      <c r="B16" s="62" t="s">
        <v>52</v>
      </c>
      <c r="C16" s="10" t="s">
        <v>49</v>
      </c>
      <c r="D16" s="186" t="s">
        <v>9</v>
      </c>
      <c r="E16" s="63" t="s">
        <v>5</v>
      </c>
      <c r="F16" s="24">
        <f t="shared" si="3"/>
        <v>651036638</v>
      </c>
      <c r="G16" s="2">
        <v>0</v>
      </c>
      <c r="H16" s="2">
        <v>0</v>
      </c>
      <c r="I16" s="2">
        <v>0</v>
      </c>
      <c r="J16" s="5">
        <v>651036638</v>
      </c>
      <c r="K16" s="64">
        <f t="shared" si="4"/>
        <v>522106293</v>
      </c>
      <c r="L16" s="2">
        <v>0</v>
      </c>
      <c r="M16" s="2">
        <v>0</v>
      </c>
      <c r="N16" s="2">
        <v>0</v>
      </c>
      <c r="O16" s="4">
        <v>522106293</v>
      </c>
      <c r="P16" s="42">
        <f t="shared" si="0"/>
        <v>465152132.99000001</v>
      </c>
      <c r="Q16" s="2">
        <v>0</v>
      </c>
      <c r="R16" s="2">
        <v>0</v>
      </c>
      <c r="S16" s="2">
        <v>0</v>
      </c>
      <c r="T16" s="4">
        <v>465152132.99000001</v>
      </c>
      <c r="U16" s="293">
        <f t="shared" si="1"/>
        <v>89.091462643986944</v>
      </c>
      <c r="V16" s="6">
        <v>0</v>
      </c>
      <c r="W16" s="6">
        <v>0</v>
      </c>
      <c r="X16" s="6">
        <v>0</v>
      </c>
      <c r="Y16" s="5">
        <f>T16/O16*100</f>
        <v>89.091462643986944</v>
      </c>
      <c r="Z16" s="488">
        <f t="shared" si="5"/>
        <v>71.447919493280494</v>
      </c>
      <c r="AA16" s="6">
        <v>0</v>
      </c>
      <c r="AB16" s="6">
        <v>0</v>
      </c>
      <c r="AC16" s="6">
        <v>0</v>
      </c>
      <c r="AD16" s="5">
        <f>T16/J16*100</f>
        <v>71.447919493280494</v>
      </c>
      <c r="AE16" s="18"/>
      <c r="AF16" s="18"/>
      <c r="AG16" s="475"/>
      <c r="AH16" s="18"/>
      <c r="AI16" s="490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</row>
    <row r="17" spans="1:148" s="508" customFormat="1" ht="30" customHeight="1" x14ac:dyDescent="0.25">
      <c r="A17" s="354"/>
      <c r="B17" s="491" t="s">
        <v>95</v>
      </c>
      <c r="C17" s="492"/>
      <c r="D17" s="493" t="s">
        <v>9</v>
      </c>
      <c r="E17" s="494" t="s">
        <v>11</v>
      </c>
      <c r="F17" s="495">
        <f>G17+H17+I17+J17</f>
        <v>246672035.44999999</v>
      </c>
      <c r="G17" s="496">
        <v>0</v>
      </c>
      <c r="H17" s="496">
        <v>0</v>
      </c>
      <c r="I17" s="496">
        <v>246672035.44999999</v>
      </c>
      <c r="J17" s="497">
        <v>0</v>
      </c>
      <c r="K17" s="498">
        <f>L17+M17+N17+O17</f>
        <v>233866587.33000001</v>
      </c>
      <c r="L17" s="496">
        <v>0</v>
      </c>
      <c r="M17" s="496">
        <v>0</v>
      </c>
      <c r="N17" s="496">
        <v>233866587.33000001</v>
      </c>
      <c r="O17" s="499">
        <v>0</v>
      </c>
      <c r="P17" s="500">
        <f>Q17+R17+S17+T17</f>
        <v>246672035.44999999</v>
      </c>
      <c r="Q17" s="496">
        <v>0</v>
      </c>
      <c r="R17" s="496">
        <v>0</v>
      </c>
      <c r="S17" s="496">
        <v>246672035.44999999</v>
      </c>
      <c r="T17" s="499">
        <v>0</v>
      </c>
      <c r="U17" s="501">
        <f t="shared" si="1"/>
        <v>105.47553554622607</v>
      </c>
      <c r="V17" s="502">
        <v>0</v>
      </c>
      <c r="W17" s="502">
        <v>0</v>
      </c>
      <c r="X17" s="496">
        <f>S17/N17*100</f>
        <v>105.47553554622607</v>
      </c>
      <c r="Y17" s="503">
        <v>0</v>
      </c>
      <c r="Z17" s="504">
        <f t="shared" si="5"/>
        <v>100</v>
      </c>
      <c r="AA17" s="502">
        <v>0</v>
      </c>
      <c r="AB17" s="502">
        <v>0</v>
      </c>
      <c r="AC17" s="496">
        <f>S17/I17*100</f>
        <v>100</v>
      </c>
      <c r="AD17" s="503">
        <v>0</v>
      </c>
      <c r="AE17" s="505"/>
      <c r="AF17" s="505"/>
      <c r="AG17" s="505"/>
      <c r="AH17" s="506"/>
      <c r="AI17" s="507"/>
      <c r="AJ17" s="507"/>
      <c r="AK17" s="507"/>
      <c r="AL17" s="507"/>
      <c r="AM17" s="507"/>
      <c r="AN17" s="506"/>
      <c r="AO17" s="506"/>
      <c r="AP17" s="506"/>
      <c r="AQ17" s="506"/>
      <c r="AR17" s="506"/>
      <c r="AS17" s="506"/>
      <c r="AT17" s="506"/>
      <c r="AU17" s="506"/>
      <c r="AV17" s="506"/>
      <c r="AW17" s="506"/>
      <c r="AX17" s="506"/>
      <c r="AY17" s="506"/>
      <c r="AZ17" s="506"/>
      <c r="BA17" s="506"/>
      <c r="BB17" s="506"/>
      <c r="BC17" s="506"/>
      <c r="BD17" s="506"/>
      <c r="BE17" s="506"/>
      <c r="BF17" s="506"/>
      <c r="BG17" s="506"/>
      <c r="BH17" s="506"/>
      <c r="BI17" s="506"/>
      <c r="BJ17" s="506"/>
      <c r="BK17" s="506"/>
      <c r="BL17" s="506"/>
      <c r="BM17" s="506"/>
      <c r="BN17" s="506"/>
      <c r="BO17" s="506"/>
      <c r="BP17" s="506"/>
      <c r="BQ17" s="506"/>
      <c r="BR17" s="506"/>
      <c r="BS17" s="506"/>
      <c r="BT17" s="506"/>
      <c r="BU17" s="506"/>
      <c r="BV17" s="506"/>
      <c r="BW17" s="506"/>
      <c r="BX17" s="506"/>
      <c r="BY17" s="506"/>
      <c r="BZ17" s="506"/>
      <c r="CA17" s="506"/>
      <c r="CB17" s="506"/>
      <c r="CC17" s="506"/>
      <c r="CD17" s="506"/>
      <c r="CE17" s="506"/>
      <c r="CF17" s="506"/>
      <c r="CG17" s="506"/>
      <c r="CH17" s="506"/>
      <c r="CI17" s="506"/>
      <c r="CJ17" s="506"/>
      <c r="CK17" s="506"/>
      <c r="CL17" s="506"/>
      <c r="CM17" s="506"/>
      <c r="CN17" s="506"/>
      <c r="CO17" s="506"/>
      <c r="CP17" s="506"/>
      <c r="CQ17" s="506"/>
      <c r="CR17" s="506"/>
      <c r="CS17" s="506"/>
      <c r="CT17" s="506"/>
      <c r="CU17" s="506"/>
      <c r="CV17" s="506"/>
      <c r="CW17" s="506"/>
      <c r="CX17" s="506"/>
      <c r="CY17" s="506"/>
      <c r="CZ17" s="506"/>
      <c r="DA17" s="506"/>
      <c r="DB17" s="506"/>
      <c r="DC17" s="506"/>
      <c r="DD17" s="506"/>
      <c r="DE17" s="506"/>
      <c r="DF17" s="506"/>
      <c r="DG17" s="506"/>
      <c r="DH17" s="506"/>
      <c r="DI17" s="506"/>
      <c r="DJ17" s="506"/>
      <c r="DK17" s="506"/>
      <c r="DL17" s="506"/>
      <c r="DM17" s="506"/>
      <c r="DN17" s="506"/>
      <c r="DO17" s="506"/>
      <c r="DP17" s="506"/>
      <c r="DQ17" s="506"/>
      <c r="DR17" s="506"/>
      <c r="DS17" s="506"/>
      <c r="DT17" s="506"/>
      <c r="DU17" s="506"/>
      <c r="DV17" s="506"/>
      <c r="DW17" s="506"/>
      <c r="DX17" s="506"/>
      <c r="DY17" s="506"/>
      <c r="DZ17" s="506"/>
      <c r="EA17" s="506"/>
      <c r="EB17" s="506"/>
      <c r="EC17" s="506"/>
      <c r="ED17" s="506"/>
      <c r="EE17" s="506"/>
      <c r="EF17" s="506"/>
      <c r="EG17" s="506"/>
      <c r="EH17" s="506"/>
      <c r="EI17" s="506"/>
      <c r="EJ17" s="506"/>
      <c r="EK17" s="506"/>
      <c r="EL17" s="506"/>
      <c r="EM17" s="506"/>
      <c r="EN17" s="506"/>
      <c r="EO17" s="506"/>
      <c r="EP17" s="506"/>
      <c r="EQ17" s="506"/>
      <c r="ER17" s="506"/>
    </row>
    <row r="18" spans="1:148" s="20" customFormat="1" ht="30" customHeight="1" x14ac:dyDescent="0.25">
      <c r="A18" s="354"/>
      <c r="B18" s="62" t="s">
        <v>0</v>
      </c>
      <c r="C18" s="10" t="s">
        <v>62</v>
      </c>
      <c r="D18" s="186" t="s">
        <v>9</v>
      </c>
      <c r="E18" s="63" t="s">
        <v>5</v>
      </c>
      <c r="F18" s="24">
        <f t="shared" si="3"/>
        <v>3643050</v>
      </c>
      <c r="G18" s="2">
        <v>0</v>
      </c>
      <c r="H18" s="2">
        <v>0</v>
      </c>
      <c r="I18" s="2">
        <v>0</v>
      </c>
      <c r="J18" s="5">
        <v>3643050</v>
      </c>
      <c r="K18" s="64">
        <f t="shared" si="4"/>
        <v>2898750</v>
      </c>
      <c r="L18" s="2">
        <v>0</v>
      </c>
      <c r="M18" s="2">
        <v>0</v>
      </c>
      <c r="N18" s="2">
        <v>0</v>
      </c>
      <c r="O18" s="4">
        <v>2898750</v>
      </c>
      <c r="P18" s="42">
        <f t="shared" si="0"/>
        <v>1662217.36</v>
      </c>
      <c r="Q18" s="2">
        <v>0</v>
      </c>
      <c r="R18" s="2">
        <v>0</v>
      </c>
      <c r="S18" s="2">
        <v>0</v>
      </c>
      <c r="T18" s="4">
        <v>1662217.36</v>
      </c>
      <c r="U18" s="293">
        <f t="shared" si="1"/>
        <v>57.342556619232433</v>
      </c>
      <c r="V18" s="6">
        <v>0</v>
      </c>
      <c r="W18" s="6">
        <v>0</v>
      </c>
      <c r="X18" s="6">
        <v>0</v>
      </c>
      <c r="Y18" s="5">
        <f>T18/O18*100</f>
        <v>57.342556619232433</v>
      </c>
      <c r="Z18" s="488">
        <f t="shared" si="5"/>
        <v>45.627080605536577</v>
      </c>
      <c r="AA18" s="6">
        <v>0</v>
      </c>
      <c r="AB18" s="6">
        <v>0</v>
      </c>
      <c r="AC18" s="6">
        <v>0</v>
      </c>
      <c r="AD18" s="5">
        <f>T18/J18*100</f>
        <v>45.627080605536577</v>
      </c>
      <c r="AE18" s="18"/>
      <c r="AF18" s="18"/>
      <c r="AG18" s="475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</row>
    <row r="19" spans="1:148" s="20" customFormat="1" ht="35.25" hidden="1" customHeight="1" x14ac:dyDescent="0.25">
      <c r="A19" s="354"/>
      <c r="B19" s="62" t="s">
        <v>60</v>
      </c>
      <c r="C19" s="10" t="s">
        <v>39</v>
      </c>
      <c r="D19" s="186" t="s">
        <v>9</v>
      </c>
      <c r="E19" s="321" t="s">
        <v>10</v>
      </c>
      <c r="F19" s="24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64">
        <f t="shared" si="4"/>
        <v>0</v>
      </c>
      <c r="L19" s="2"/>
      <c r="M19" s="2">
        <v>0</v>
      </c>
      <c r="N19" s="2">
        <v>0</v>
      </c>
      <c r="O19" s="4">
        <v>0</v>
      </c>
      <c r="P19" s="42">
        <f t="shared" si="0"/>
        <v>0</v>
      </c>
      <c r="Q19" s="2">
        <v>0</v>
      </c>
      <c r="R19" s="2">
        <v>0</v>
      </c>
      <c r="S19" s="2">
        <v>0</v>
      </c>
      <c r="T19" s="4">
        <v>0</v>
      </c>
      <c r="U19" s="293" t="e">
        <f t="shared" si="1"/>
        <v>#DIV/0!</v>
      </c>
      <c r="V19" s="6">
        <v>0</v>
      </c>
      <c r="W19" s="6">
        <v>0</v>
      </c>
      <c r="X19" s="6">
        <v>0</v>
      </c>
      <c r="Y19" s="8">
        <v>0</v>
      </c>
      <c r="Z19" s="203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362"/>
      <c r="AF19" s="362"/>
      <c r="AG19" s="345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</row>
    <row r="20" spans="1:148" s="20" customFormat="1" ht="21.75" hidden="1" customHeight="1" x14ac:dyDescent="0.25">
      <c r="A20" s="354"/>
      <c r="B20" s="62"/>
      <c r="C20" s="10"/>
      <c r="D20" s="186" t="s">
        <v>9</v>
      </c>
      <c r="E20" s="63" t="s">
        <v>10</v>
      </c>
      <c r="F20" s="24">
        <f t="shared" si="3"/>
        <v>0</v>
      </c>
      <c r="G20" s="2"/>
      <c r="H20" s="2"/>
      <c r="I20" s="2"/>
      <c r="J20" s="5"/>
      <c r="K20" s="64">
        <f t="shared" si="4"/>
        <v>0</v>
      </c>
      <c r="L20" s="2"/>
      <c r="M20" s="2"/>
      <c r="N20" s="2"/>
      <c r="O20" s="4"/>
      <c r="P20" s="42">
        <f t="shared" si="0"/>
        <v>0</v>
      </c>
      <c r="Q20" s="2"/>
      <c r="R20" s="2"/>
      <c r="S20" s="2"/>
      <c r="T20" s="4"/>
      <c r="U20" s="293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5" t="e">
        <f>T20/O20*100</f>
        <v>#DIV/0!</v>
      </c>
      <c r="Z20" s="203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18"/>
      <c r="AF20" s="18"/>
      <c r="AG20" s="19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</row>
    <row r="21" spans="1:148" s="20" customFormat="1" ht="18.75" hidden="1" customHeight="1" x14ac:dyDescent="0.25">
      <c r="A21" s="354"/>
      <c r="B21" s="96"/>
      <c r="C21" s="11"/>
      <c r="D21" s="186" t="s">
        <v>9</v>
      </c>
      <c r="E21" s="229" t="s">
        <v>5</v>
      </c>
      <c r="F21" s="24">
        <f t="shared" si="3"/>
        <v>0</v>
      </c>
      <c r="G21" s="97"/>
      <c r="H21" s="97"/>
      <c r="I21" s="97"/>
      <c r="J21" s="98"/>
      <c r="K21" s="64">
        <f t="shared" si="4"/>
        <v>0</v>
      </c>
      <c r="L21" s="97"/>
      <c r="M21" s="97"/>
      <c r="N21" s="97"/>
      <c r="O21" s="58"/>
      <c r="P21" s="42">
        <f t="shared" si="0"/>
        <v>0</v>
      </c>
      <c r="Q21" s="97"/>
      <c r="R21" s="97"/>
      <c r="S21" s="97"/>
      <c r="T21" s="58"/>
      <c r="U21" s="293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5" t="e">
        <f>T21/O21*100</f>
        <v>#DIV/0!</v>
      </c>
      <c r="Z21" s="203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18"/>
      <c r="AF21" s="18"/>
      <c r="AG21" s="19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</row>
    <row r="22" spans="1:148" s="20" customFormat="1" ht="32.25" customHeight="1" x14ac:dyDescent="0.25">
      <c r="A22" s="354"/>
      <c r="B22" s="62" t="s">
        <v>53</v>
      </c>
      <c r="C22" s="477" t="s">
        <v>40</v>
      </c>
      <c r="D22" s="186" t="s">
        <v>9</v>
      </c>
      <c r="E22" s="321" t="s">
        <v>10</v>
      </c>
      <c r="F22" s="15">
        <f t="shared" si="3"/>
        <v>1629900</v>
      </c>
      <c r="G22" s="482">
        <v>1629900</v>
      </c>
      <c r="H22" s="55">
        <v>0</v>
      </c>
      <c r="I22" s="55">
        <v>0</v>
      </c>
      <c r="J22" s="509">
        <v>0</v>
      </c>
      <c r="K22" s="17">
        <f t="shared" si="4"/>
        <v>1629900</v>
      </c>
      <c r="L22" s="482">
        <v>1629900</v>
      </c>
      <c r="M22" s="55">
        <v>0</v>
      </c>
      <c r="N22" s="55">
        <v>0</v>
      </c>
      <c r="O22" s="510">
        <v>0</v>
      </c>
      <c r="P22" s="15">
        <f t="shared" si="0"/>
        <v>1526512.48</v>
      </c>
      <c r="Q22" s="482">
        <v>1526512.48</v>
      </c>
      <c r="R22" s="55">
        <v>0</v>
      </c>
      <c r="S22" s="55">
        <v>0</v>
      </c>
      <c r="T22" s="510">
        <v>0</v>
      </c>
      <c r="U22" s="293">
        <f t="shared" si="1"/>
        <v>93.656818209706117</v>
      </c>
      <c r="V22" s="2">
        <f t="shared" si="1"/>
        <v>93.656818209706117</v>
      </c>
      <c r="W22" s="6">
        <v>0</v>
      </c>
      <c r="X22" s="6">
        <v>0</v>
      </c>
      <c r="Y22" s="8">
        <v>0</v>
      </c>
      <c r="Z22" s="293">
        <f>P22/F22*100</f>
        <v>93.656818209706117</v>
      </c>
      <c r="AA22" s="2">
        <f t="shared" si="6"/>
        <v>93.656818209706117</v>
      </c>
      <c r="AB22" s="6">
        <v>0</v>
      </c>
      <c r="AC22" s="6">
        <v>0</v>
      </c>
      <c r="AD22" s="8">
        <v>0</v>
      </c>
      <c r="AE22" s="18"/>
      <c r="AF22" s="18"/>
      <c r="AG22" s="19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</row>
    <row r="23" spans="1:148" s="20" customFormat="1" ht="64.5" customHeight="1" thickBot="1" x14ac:dyDescent="0.3">
      <c r="A23" s="354"/>
      <c r="B23" s="1" t="s">
        <v>157</v>
      </c>
      <c r="C23" s="511" t="s">
        <v>113</v>
      </c>
      <c r="D23" s="186" t="s">
        <v>9</v>
      </c>
      <c r="E23" s="321" t="s">
        <v>10</v>
      </c>
      <c r="F23" s="15">
        <f>G23+H23+J23</f>
        <v>600300</v>
      </c>
      <c r="G23" s="16">
        <v>600300</v>
      </c>
      <c r="H23" s="2">
        <v>0</v>
      </c>
      <c r="I23" s="2">
        <v>0</v>
      </c>
      <c r="J23" s="3">
        <v>0</v>
      </c>
      <c r="K23" s="17">
        <f t="shared" si="4"/>
        <v>470000</v>
      </c>
      <c r="L23" s="16">
        <v>470000</v>
      </c>
      <c r="M23" s="2">
        <v>0</v>
      </c>
      <c r="N23" s="2">
        <v>0</v>
      </c>
      <c r="O23" s="4">
        <v>0</v>
      </c>
      <c r="P23" s="15">
        <f>Q23+R23+S23+T23</f>
        <v>256744</v>
      </c>
      <c r="Q23" s="16">
        <v>256744</v>
      </c>
      <c r="R23" s="2">
        <v>0</v>
      </c>
      <c r="S23" s="2">
        <v>0</v>
      </c>
      <c r="T23" s="4">
        <v>0</v>
      </c>
      <c r="U23" s="293">
        <f t="shared" si="1"/>
        <v>54.626382978723406</v>
      </c>
      <c r="V23" s="2">
        <f t="shared" si="1"/>
        <v>54.626382978723406</v>
      </c>
      <c r="W23" s="6">
        <v>0</v>
      </c>
      <c r="X23" s="6">
        <v>0</v>
      </c>
      <c r="Y23" s="8">
        <v>0</v>
      </c>
      <c r="Z23" s="293">
        <f>P23/F23*100</f>
        <v>42.769282025653837</v>
      </c>
      <c r="AA23" s="2">
        <f t="shared" si="6"/>
        <v>42.769282025653837</v>
      </c>
      <c r="AB23" s="6">
        <v>0</v>
      </c>
      <c r="AC23" s="6">
        <v>0</v>
      </c>
      <c r="AD23" s="8">
        <v>0</v>
      </c>
      <c r="AE23" s="18"/>
      <c r="AF23" s="18"/>
      <c r="AG23" s="19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</row>
    <row r="24" spans="1:148" s="20" customFormat="1" ht="57.75" hidden="1" customHeight="1" thickBot="1" x14ac:dyDescent="0.3">
      <c r="A24" s="354"/>
      <c r="B24" s="1" t="s">
        <v>107</v>
      </c>
      <c r="C24" s="12" t="s">
        <v>109</v>
      </c>
      <c r="D24" s="186" t="s">
        <v>9</v>
      </c>
      <c r="E24" s="63" t="s">
        <v>5</v>
      </c>
      <c r="F24" s="15">
        <f t="shared" si="3"/>
        <v>0</v>
      </c>
      <c r="G24" s="16">
        <v>0</v>
      </c>
      <c r="H24" s="2">
        <v>0</v>
      </c>
      <c r="I24" s="2">
        <v>0</v>
      </c>
      <c r="J24" s="3">
        <v>0</v>
      </c>
      <c r="K24" s="17">
        <f t="shared" ref="K24" si="7">L24+M24+N24+O24</f>
        <v>0</v>
      </c>
      <c r="L24" s="16">
        <v>0</v>
      </c>
      <c r="M24" s="2">
        <v>0</v>
      </c>
      <c r="N24" s="2">
        <v>0</v>
      </c>
      <c r="O24" s="4">
        <v>0</v>
      </c>
      <c r="P24" s="15">
        <f t="shared" si="0"/>
        <v>0</v>
      </c>
      <c r="Q24" s="16">
        <v>0</v>
      </c>
      <c r="R24" s="2">
        <v>0</v>
      </c>
      <c r="S24" s="2">
        <v>0</v>
      </c>
      <c r="T24" s="5">
        <v>0</v>
      </c>
      <c r="U24" s="55">
        <v>0</v>
      </c>
      <c r="V24" s="55">
        <v>0</v>
      </c>
      <c r="W24" s="215">
        <v>0</v>
      </c>
      <c r="X24" s="215">
        <v>0</v>
      </c>
      <c r="Y24" s="216">
        <v>0</v>
      </c>
      <c r="Z24" s="219">
        <v>0</v>
      </c>
      <c r="AA24" s="215">
        <v>0</v>
      </c>
      <c r="AB24" s="215">
        <v>0</v>
      </c>
      <c r="AC24" s="215">
        <v>0</v>
      </c>
      <c r="AD24" s="215">
        <v>0</v>
      </c>
      <c r="AE24" s="18"/>
      <c r="AF24" s="18"/>
      <c r="AG24" s="19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</row>
    <row r="25" spans="1:148" s="20" customFormat="1" ht="46.5" hidden="1" customHeight="1" thickBot="1" x14ac:dyDescent="0.3">
      <c r="A25" s="354"/>
      <c r="B25" s="1" t="s">
        <v>108</v>
      </c>
      <c r="C25" s="13" t="s">
        <v>112</v>
      </c>
      <c r="D25" s="186" t="s">
        <v>9</v>
      </c>
      <c r="E25" s="12" t="s">
        <v>4</v>
      </c>
      <c r="F25" s="42">
        <f t="shared" si="3"/>
        <v>0</v>
      </c>
      <c r="G25" s="16">
        <v>0</v>
      </c>
      <c r="H25" s="99">
        <v>0</v>
      </c>
      <c r="I25" s="2">
        <v>0</v>
      </c>
      <c r="J25" s="5">
        <v>0</v>
      </c>
      <c r="K25" s="64">
        <f t="shared" si="4"/>
        <v>0</v>
      </c>
      <c r="L25" s="16">
        <v>0</v>
      </c>
      <c r="M25" s="2">
        <v>0</v>
      </c>
      <c r="N25" s="2">
        <v>0</v>
      </c>
      <c r="O25" s="2">
        <v>0</v>
      </c>
      <c r="P25" s="15">
        <f t="shared" si="0"/>
        <v>0</v>
      </c>
      <c r="Q25" s="16">
        <v>0</v>
      </c>
      <c r="R25" s="2">
        <v>0</v>
      </c>
      <c r="S25" s="2">
        <v>0</v>
      </c>
      <c r="T25" s="2">
        <v>0</v>
      </c>
      <c r="U25" s="93">
        <v>0</v>
      </c>
      <c r="V25" s="2">
        <v>0</v>
      </c>
      <c r="W25" s="6">
        <v>0</v>
      </c>
      <c r="X25" s="6">
        <v>0</v>
      </c>
      <c r="Y25" s="7">
        <v>0</v>
      </c>
      <c r="Z25" s="203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18"/>
      <c r="AF25" s="18"/>
      <c r="AG25" s="19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</row>
    <row r="26" spans="1:148" s="20" customFormat="1" ht="46.5" hidden="1" customHeight="1" thickBot="1" x14ac:dyDescent="0.3">
      <c r="A26" s="354"/>
      <c r="B26" s="66" t="s">
        <v>137</v>
      </c>
      <c r="C26" s="204" t="s">
        <v>138</v>
      </c>
      <c r="D26" s="186" t="s">
        <v>9</v>
      </c>
      <c r="E26" s="67"/>
      <c r="F26" s="42">
        <f t="shared" si="3"/>
        <v>0</v>
      </c>
      <c r="G26" s="16">
        <v>0</v>
      </c>
      <c r="H26" s="99">
        <v>0</v>
      </c>
      <c r="I26" s="4">
        <v>0</v>
      </c>
      <c r="J26" s="4"/>
      <c r="K26" s="345"/>
      <c r="L26" s="345"/>
      <c r="M26" s="59"/>
      <c r="N26" s="59"/>
      <c r="O26" s="59"/>
      <c r="P26" s="15">
        <f t="shared" si="0"/>
        <v>0</v>
      </c>
      <c r="Q26" s="16">
        <v>0</v>
      </c>
      <c r="R26" s="2">
        <v>0</v>
      </c>
      <c r="S26" s="4">
        <v>0</v>
      </c>
      <c r="T26" s="4">
        <v>0</v>
      </c>
      <c r="U26" s="68"/>
      <c r="V26" s="59"/>
      <c r="W26" s="69"/>
      <c r="X26" s="69"/>
      <c r="Y26" s="69"/>
      <c r="Z26" s="203" t="e">
        <f>P26/F26*100</f>
        <v>#DIV/0!</v>
      </c>
      <c r="AA26" s="6">
        <v>0</v>
      </c>
      <c r="AB26" s="6">
        <v>0</v>
      </c>
      <c r="AC26" s="6">
        <v>0</v>
      </c>
      <c r="AD26" s="8" t="e">
        <f>T26/J26*100</f>
        <v>#DIV/0!</v>
      </c>
      <c r="AE26" s="18"/>
      <c r="AF26" s="18"/>
      <c r="AG26" s="19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</row>
    <row r="27" spans="1:148" s="20" customFormat="1" ht="80.25" hidden="1" customHeight="1" thickBot="1" x14ac:dyDescent="0.3">
      <c r="A27" s="355"/>
      <c r="B27" s="62" t="s">
        <v>136</v>
      </c>
      <c r="C27" s="183" t="s">
        <v>147</v>
      </c>
      <c r="D27" s="186" t="s">
        <v>9</v>
      </c>
      <c r="E27" s="67"/>
      <c r="F27" s="27">
        <f t="shared" ref="F27" si="8">G27+H27+J27</f>
        <v>0</v>
      </c>
      <c r="G27" s="52">
        <v>0</v>
      </c>
      <c r="H27" s="52">
        <v>0</v>
      </c>
      <c r="I27" s="52">
        <v>0</v>
      </c>
      <c r="J27" s="52">
        <v>0</v>
      </c>
      <c r="K27" s="218"/>
      <c r="L27" s="97"/>
      <c r="M27" s="97"/>
      <c r="N27" s="97"/>
      <c r="O27" s="58"/>
      <c r="P27" s="100">
        <f t="shared" ref="P27" si="9">Q27+R27+S27+T27</f>
        <v>0</v>
      </c>
      <c r="Q27" s="52">
        <v>0</v>
      </c>
      <c r="R27" s="52">
        <v>0</v>
      </c>
      <c r="S27" s="52">
        <v>0</v>
      </c>
      <c r="T27" s="52">
        <v>0</v>
      </c>
      <c r="U27" s="68"/>
      <c r="V27" s="59"/>
      <c r="W27" s="69"/>
      <c r="X27" s="69"/>
      <c r="Y27" s="69"/>
      <c r="Z27" s="235" t="e">
        <f>P27/F27*100</f>
        <v>#DIV/0!</v>
      </c>
      <c r="AA27" s="97" t="e">
        <f>Q27/G27*100</f>
        <v>#DIV/0!</v>
      </c>
      <c r="AB27" s="61">
        <v>0</v>
      </c>
      <c r="AC27" s="61">
        <v>0</v>
      </c>
      <c r="AD27" s="221">
        <v>0</v>
      </c>
      <c r="AE27" s="18"/>
      <c r="AF27" s="18"/>
      <c r="AG27" s="19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</row>
    <row r="28" spans="1:148" s="84" customFormat="1" ht="19.5" customHeight="1" thickBot="1" x14ac:dyDescent="0.3">
      <c r="A28" s="33"/>
      <c r="B28" s="366" t="s">
        <v>63</v>
      </c>
      <c r="C28" s="367"/>
      <c r="D28" s="410"/>
      <c r="E28" s="33"/>
      <c r="F28" s="65">
        <f>F8+F10+F12+F13+F14+F15+F16+F17+F18+F19+F22+F9+F11+F23+F25+F24+F26+F27</f>
        <v>4332317397.4499998</v>
      </c>
      <c r="G28" s="104">
        <f t="shared" ref="G28:O28" si="10">G8+G10+G12+G13+G14+G15+G16+G17+G18+G19+G22+G9+G11+G23+G25+G24+G26+G27</f>
        <v>3430289118</v>
      </c>
      <c r="H28" s="104">
        <f t="shared" si="10"/>
        <v>0</v>
      </c>
      <c r="I28" s="104">
        <f t="shared" si="10"/>
        <v>246672035.44999999</v>
      </c>
      <c r="J28" s="35">
        <f t="shared" si="10"/>
        <v>655356244</v>
      </c>
      <c r="K28" s="65">
        <f t="shared" si="10"/>
        <v>3349241534.3299999</v>
      </c>
      <c r="L28" s="104">
        <f t="shared" si="10"/>
        <v>2589916746</v>
      </c>
      <c r="M28" s="104">
        <f t="shared" si="10"/>
        <v>0</v>
      </c>
      <c r="N28" s="104">
        <f t="shared" si="10"/>
        <v>233866587.33000001</v>
      </c>
      <c r="O28" s="35">
        <f t="shared" si="10"/>
        <v>525458201</v>
      </c>
      <c r="P28" s="65">
        <f>P8+P10+P12+P13+P14+P15+P16+P17+P18+P19+P22+P9+P11+P23+P25+P24+P26+P27</f>
        <v>3288435820.8800006</v>
      </c>
      <c r="Q28" s="104">
        <f>Q8+Q10+Q12+Q13+Q14+Q15+Q16+Q17+Q18+Q19+Q22+Q9+Q11+Q23+Q25+Q24+Q26+Q27</f>
        <v>2574739255.0800004</v>
      </c>
      <c r="R28" s="104">
        <f>R8+R10+R12+R13+R14+R15+R16+R17+R18+R19+R22+R9+R11+R23+R25+R24+R26+R27</f>
        <v>0</v>
      </c>
      <c r="S28" s="104">
        <f>S8+S10+S12+S13+S14+S15+S16+S17+S18+S19+S22+S9+S11+S23+S25+S24+S26+S27</f>
        <v>246672035.44999999</v>
      </c>
      <c r="T28" s="57">
        <f>T8+T10+T12+T13+T14+T15+T16+T17+T18+T19+T22+T9+T11+T23+T25+T24+T26+T27</f>
        <v>467024530.35000002</v>
      </c>
      <c r="U28" s="65">
        <f>P28/K28*100</f>
        <v>98.18449303143008</v>
      </c>
      <c r="V28" s="104">
        <f>Q28/L28*100</f>
        <v>99.413977652237634</v>
      </c>
      <c r="W28" s="104">
        <v>0</v>
      </c>
      <c r="X28" s="104">
        <f t="shared" ref="X28:Y28" si="11">S28/N28*100</f>
        <v>105.47553554622607</v>
      </c>
      <c r="Y28" s="57">
        <f t="shared" si="11"/>
        <v>88.879482604173873</v>
      </c>
      <c r="Z28" s="65">
        <f>P28/F28*100</f>
        <v>75.904776109330598</v>
      </c>
      <c r="AA28" s="104">
        <f>Q28/G28*100</f>
        <v>75.058957612913375</v>
      </c>
      <c r="AB28" s="39">
        <v>0</v>
      </c>
      <c r="AC28" s="104">
        <f>S28/I28*100</f>
        <v>100</v>
      </c>
      <c r="AD28" s="57">
        <f>T28/J28*100</f>
        <v>71.262696377086783</v>
      </c>
      <c r="AE28" s="83"/>
      <c r="AF28" s="83"/>
      <c r="AG28" s="41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</row>
    <row r="29" spans="1:148" s="84" customFormat="1" ht="19.5" customHeight="1" thickBot="1" x14ac:dyDescent="0.3">
      <c r="A29" s="346" t="s">
        <v>12</v>
      </c>
      <c r="B29" s="391" t="s">
        <v>173</v>
      </c>
      <c r="C29" s="392"/>
      <c r="D29" s="395" t="s">
        <v>14</v>
      </c>
      <c r="E29" s="342" t="s">
        <v>7</v>
      </c>
      <c r="F29" s="382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1"/>
      <c r="AE29" s="83"/>
      <c r="AF29" s="83"/>
      <c r="AG29" s="19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</row>
    <row r="30" spans="1:148" s="84" customFormat="1" ht="51" customHeight="1" x14ac:dyDescent="0.25">
      <c r="A30" s="347"/>
      <c r="B30" s="393" t="s">
        <v>167</v>
      </c>
      <c r="C30" s="394"/>
      <c r="D30" s="396"/>
      <c r="E30" s="343"/>
      <c r="F30" s="120">
        <f>F31</f>
        <v>105269600</v>
      </c>
      <c r="G30" s="241">
        <f t="shared" ref="G30:O30" si="12">G31</f>
        <v>105269600</v>
      </c>
      <c r="H30" s="241">
        <f t="shared" si="12"/>
        <v>0</v>
      </c>
      <c r="I30" s="241">
        <f t="shared" si="12"/>
        <v>0</v>
      </c>
      <c r="J30" s="242">
        <f t="shared" si="12"/>
        <v>0</v>
      </c>
      <c r="K30" s="243">
        <f>K31</f>
        <v>0</v>
      </c>
      <c r="L30" s="241">
        <f t="shared" si="12"/>
        <v>0</v>
      </c>
      <c r="M30" s="241">
        <f t="shared" si="12"/>
        <v>0</v>
      </c>
      <c r="N30" s="241">
        <f t="shared" si="12"/>
        <v>0</v>
      </c>
      <c r="O30" s="244">
        <f t="shared" si="12"/>
        <v>0</v>
      </c>
      <c r="P30" s="120">
        <f>P31</f>
        <v>0</v>
      </c>
      <c r="Q30" s="241">
        <f t="shared" ref="Q30:T30" si="13">Q31</f>
        <v>0</v>
      </c>
      <c r="R30" s="241">
        <f t="shared" si="13"/>
        <v>0</v>
      </c>
      <c r="S30" s="241">
        <f t="shared" si="13"/>
        <v>0</v>
      </c>
      <c r="T30" s="242">
        <f t="shared" si="13"/>
        <v>0</v>
      </c>
      <c r="U30" s="287">
        <v>0</v>
      </c>
      <c r="V30" s="287">
        <v>0</v>
      </c>
      <c r="W30" s="246">
        <v>0</v>
      </c>
      <c r="X30" s="246">
        <v>0</v>
      </c>
      <c r="Y30" s="288">
        <v>0</v>
      </c>
      <c r="Z30" s="245">
        <f>P30/F30*100</f>
        <v>0</v>
      </c>
      <c r="AA30" s="246">
        <f t="shared" ref="AA30:AA31" si="14">Q30/G30*100</f>
        <v>0</v>
      </c>
      <c r="AB30" s="246">
        <v>0</v>
      </c>
      <c r="AC30" s="246">
        <v>0</v>
      </c>
      <c r="AD30" s="247">
        <v>0</v>
      </c>
      <c r="AE30" s="83"/>
      <c r="AF30" s="83"/>
      <c r="AG30" s="19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</row>
    <row r="31" spans="1:148" s="20" customFormat="1" ht="27.75" customHeight="1" thickBot="1" x14ac:dyDescent="0.3">
      <c r="A31" s="347"/>
      <c r="B31" s="248" t="s">
        <v>169</v>
      </c>
      <c r="C31" s="249" t="s">
        <v>170</v>
      </c>
      <c r="D31" s="396"/>
      <c r="E31" s="345"/>
      <c r="F31" s="100">
        <f t="shared" ref="F31" si="15">G31+H31+I31+J31</f>
        <v>105269600</v>
      </c>
      <c r="G31" s="101">
        <v>105269600</v>
      </c>
      <c r="H31" s="101">
        <v>0</v>
      </c>
      <c r="I31" s="101">
        <v>0</v>
      </c>
      <c r="J31" s="250">
        <v>0</v>
      </c>
      <c r="K31" s="218">
        <f>SUM(L31:O31)</f>
        <v>0</v>
      </c>
      <c r="L31" s="101">
        <v>0</v>
      </c>
      <c r="M31" s="101">
        <v>0</v>
      </c>
      <c r="N31" s="101">
        <v>0</v>
      </c>
      <c r="O31" s="45">
        <v>0</v>
      </c>
      <c r="P31" s="205">
        <f t="shared" ref="P31" si="16">Q31+R31+S31+T31</f>
        <v>0</v>
      </c>
      <c r="Q31" s="206">
        <v>0</v>
      </c>
      <c r="R31" s="206">
        <v>0</v>
      </c>
      <c r="S31" s="206">
        <v>0</v>
      </c>
      <c r="T31" s="261">
        <v>0</v>
      </c>
      <c r="U31" s="289">
        <v>0</v>
      </c>
      <c r="V31" s="289">
        <v>0</v>
      </c>
      <c r="W31" s="56">
        <v>0</v>
      </c>
      <c r="X31" s="56">
        <v>0</v>
      </c>
      <c r="Y31" s="290">
        <v>0</v>
      </c>
      <c r="Z31" s="251">
        <f>P31/F31*100</f>
        <v>0</v>
      </c>
      <c r="AA31" s="217">
        <f t="shared" si="14"/>
        <v>0</v>
      </c>
      <c r="AB31" s="217">
        <v>0</v>
      </c>
      <c r="AC31" s="217">
        <v>0</v>
      </c>
      <c r="AD31" s="252">
        <v>0</v>
      </c>
      <c r="AE31" s="18"/>
      <c r="AF31" s="18"/>
      <c r="AG31" s="25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</row>
    <row r="32" spans="1:148" s="84" customFormat="1" ht="47.25" customHeight="1" x14ac:dyDescent="0.25">
      <c r="A32" s="347"/>
      <c r="B32" s="393" t="s">
        <v>168</v>
      </c>
      <c r="C32" s="394"/>
      <c r="D32" s="396"/>
      <c r="E32" s="343"/>
      <c r="F32" s="120">
        <f>F33</f>
        <v>46520136</v>
      </c>
      <c r="G32" s="241">
        <f t="shared" ref="G32:O32" si="17">G33</f>
        <v>0</v>
      </c>
      <c r="H32" s="241">
        <f t="shared" si="17"/>
        <v>0</v>
      </c>
      <c r="I32" s="241">
        <f t="shared" si="17"/>
        <v>0</v>
      </c>
      <c r="J32" s="242">
        <f t="shared" si="17"/>
        <v>46520136</v>
      </c>
      <c r="K32" s="253">
        <f>K33</f>
        <v>0</v>
      </c>
      <c r="L32" s="254">
        <f t="shared" si="17"/>
        <v>0</v>
      </c>
      <c r="M32" s="254">
        <f t="shared" si="17"/>
        <v>0</v>
      </c>
      <c r="N32" s="254">
        <f t="shared" si="17"/>
        <v>0</v>
      </c>
      <c r="O32" s="255">
        <f t="shared" si="17"/>
        <v>0</v>
      </c>
      <c r="P32" s="120">
        <f>P33</f>
        <v>0</v>
      </c>
      <c r="Q32" s="241">
        <f t="shared" ref="Q32" si="18">Q33</f>
        <v>0</v>
      </c>
      <c r="R32" s="241">
        <f t="shared" ref="R32" si="19">R33</f>
        <v>0</v>
      </c>
      <c r="S32" s="241">
        <f t="shared" ref="S32" si="20">S33</f>
        <v>0</v>
      </c>
      <c r="T32" s="242">
        <f t="shared" ref="T32" si="21">T33</f>
        <v>0</v>
      </c>
      <c r="U32" s="295">
        <f>U33</f>
        <v>0</v>
      </c>
      <c r="V32" s="257">
        <f t="shared" ref="V32:Y32" si="22">V33</f>
        <v>0</v>
      </c>
      <c r="W32" s="257">
        <f t="shared" si="22"/>
        <v>0</v>
      </c>
      <c r="X32" s="257">
        <f t="shared" si="22"/>
        <v>0</v>
      </c>
      <c r="Y32" s="296">
        <f t="shared" si="22"/>
        <v>0</v>
      </c>
      <c r="Z32" s="256">
        <f t="shared" ref="Z32:Z33" si="23">P32/F32*100</f>
        <v>0</v>
      </c>
      <c r="AA32" s="257">
        <v>0</v>
      </c>
      <c r="AB32" s="257">
        <v>0</v>
      </c>
      <c r="AC32" s="257">
        <v>0</v>
      </c>
      <c r="AD32" s="258">
        <f>T32/J32*100</f>
        <v>0</v>
      </c>
      <c r="AE32" s="83"/>
      <c r="AF32" s="83"/>
      <c r="AG32" s="19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</row>
    <row r="33" spans="1:148" s="20" customFormat="1" ht="25.5" customHeight="1" thickBot="1" x14ac:dyDescent="0.3">
      <c r="A33" s="347"/>
      <c r="B33" s="259" t="s">
        <v>169</v>
      </c>
      <c r="C33" s="260" t="s">
        <v>171</v>
      </c>
      <c r="D33" s="396"/>
      <c r="E33" s="345"/>
      <c r="F33" s="100">
        <f>G33+H33+I33+J33</f>
        <v>46520136</v>
      </c>
      <c r="G33" s="101">
        <v>0</v>
      </c>
      <c r="H33" s="101">
        <v>0</v>
      </c>
      <c r="I33" s="101">
        <v>0</v>
      </c>
      <c r="J33" s="46">
        <v>46520136</v>
      </c>
      <c r="K33" s="218">
        <v>0</v>
      </c>
      <c r="L33" s="218">
        <v>0</v>
      </c>
      <c r="M33" s="218">
        <v>0</v>
      </c>
      <c r="N33" s="218">
        <v>0</v>
      </c>
      <c r="O33" s="218">
        <v>0</v>
      </c>
      <c r="P33" s="100">
        <f t="shared" ref="P33" si="24">Q33+R33+S33+T33</f>
        <v>0</v>
      </c>
      <c r="Q33" s="101">
        <v>0</v>
      </c>
      <c r="R33" s="101">
        <v>0</v>
      </c>
      <c r="S33" s="101">
        <v>0</v>
      </c>
      <c r="T33" s="46">
        <v>0</v>
      </c>
      <c r="U33" s="289">
        <v>0</v>
      </c>
      <c r="V33" s="289">
        <v>0</v>
      </c>
      <c r="W33" s="289">
        <v>0</v>
      </c>
      <c r="X33" s="289">
        <v>0</v>
      </c>
      <c r="Y33" s="289">
        <v>0</v>
      </c>
      <c r="Z33" s="208">
        <f t="shared" si="23"/>
        <v>0</v>
      </c>
      <c r="AA33" s="56">
        <v>0</v>
      </c>
      <c r="AB33" s="56">
        <v>0</v>
      </c>
      <c r="AC33" s="56">
        <v>0</v>
      </c>
      <c r="AD33" s="277">
        <f>T33/J33*100</f>
        <v>0</v>
      </c>
      <c r="AE33" s="18"/>
      <c r="AF33" s="18"/>
      <c r="AG33" s="25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</row>
    <row r="34" spans="1:148" s="84" customFormat="1" ht="15.75" customHeight="1" x14ac:dyDescent="0.25">
      <c r="A34" s="348"/>
      <c r="B34" s="387" t="s">
        <v>114</v>
      </c>
      <c r="C34" s="388"/>
      <c r="D34" s="396"/>
      <c r="E34" s="389" t="s">
        <v>5</v>
      </c>
      <c r="F34" s="120">
        <f>SUM(F35:F45)</f>
        <v>1104016</v>
      </c>
      <c r="G34" s="241">
        <f t="shared" ref="G34:I34" si="25">SUM(G35:G44)</f>
        <v>0</v>
      </c>
      <c r="H34" s="241">
        <f t="shared" si="25"/>
        <v>0</v>
      </c>
      <c r="I34" s="241">
        <f t="shared" si="25"/>
        <v>0</v>
      </c>
      <c r="J34" s="244">
        <f>SUM(J35:J45)</f>
        <v>1104016</v>
      </c>
      <c r="K34" s="120">
        <f>SUM(K35:K45)</f>
        <v>418109</v>
      </c>
      <c r="L34" s="241">
        <f t="shared" ref="L34:N34" si="26">SUM(L35:L44)</f>
        <v>0</v>
      </c>
      <c r="M34" s="241">
        <f t="shared" si="26"/>
        <v>0</v>
      </c>
      <c r="N34" s="241">
        <f t="shared" si="26"/>
        <v>0</v>
      </c>
      <c r="O34" s="244">
        <f>SUM(O35:O45)</f>
        <v>418109</v>
      </c>
      <c r="P34" s="120">
        <f>SUM(P35:P45)</f>
        <v>339000</v>
      </c>
      <c r="Q34" s="241">
        <f t="shared" ref="Q34:S34" si="27">SUM(Q35:Q44)</f>
        <v>0</v>
      </c>
      <c r="R34" s="241">
        <f t="shared" si="27"/>
        <v>0</v>
      </c>
      <c r="S34" s="241">
        <f t="shared" si="27"/>
        <v>0</v>
      </c>
      <c r="T34" s="244">
        <f>SUM(T35:T45)</f>
        <v>339000</v>
      </c>
      <c r="U34" s="153">
        <f>P34/K34*100</f>
        <v>81.079335771294097</v>
      </c>
      <c r="V34" s="292">
        <v>0</v>
      </c>
      <c r="W34" s="292">
        <v>0</v>
      </c>
      <c r="X34" s="292">
        <v>0</v>
      </c>
      <c r="Y34" s="228">
        <f>T34/O34*100</f>
        <v>81.079335771294097</v>
      </c>
      <c r="Z34" s="120">
        <f>P34/F34*100</f>
        <v>30.706076723525744</v>
      </c>
      <c r="AA34" s="246">
        <f t="shared" ref="AA34:AB34" si="28">AA35+AA36+AA37</f>
        <v>0</v>
      </c>
      <c r="AB34" s="246">
        <f t="shared" si="28"/>
        <v>0</v>
      </c>
      <c r="AC34" s="246">
        <v>0</v>
      </c>
      <c r="AD34" s="242">
        <f t="shared" ref="AD34:AD42" si="29">T34/J34*100</f>
        <v>30.706076723525744</v>
      </c>
      <c r="AE34" s="83"/>
      <c r="AF34" s="83"/>
      <c r="AG34" s="19"/>
      <c r="AH34" s="83"/>
      <c r="AI34" s="264"/>
      <c r="AJ34" s="264"/>
      <c r="AK34" s="264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</row>
    <row r="35" spans="1:148" s="20" customFormat="1" ht="17.25" hidden="1" customHeight="1" x14ac:dyDescent="0.25">
      <c r="A35" s="348"/>
      <c r="B35" s="265" t="s">
        <v>102</v>
      </c>
      <c r="C35" s="294" t="s">
        <v>103</v>
      </c>
      <c r="D35" s="396"/>
      <c r="E35" s="362"/>
      <c r="F35" s="42">
        <f t="shared" ref="F35:F49" si="30">G35+H35+I35+J35</f>
        <v>0</v>
      </c>
      <c r="G35" s="16">
        <v>0</v>
      </c>
      <c r="H35" s="16">
        <v>0</v>
      </c>
      <c r="I35" s="16">
        <v>0</v>
      </c>
      <c r="J35" s="43">
        <v>0</v>
      </c>
      <c r="K35" s="42">
        <f t="shared" ref="K35:K37" si="31">L35+M35+N35+O35</f>
        <v>0</v>
      </c>
      <c r="L35" s="16">
        <v>0</v>
      </c>
      <c r="M35" s="16">
        <v>0</v>
      </c>
      <c r="N35" s="16">
        <v>0</v>
      </c>
      <c r="O35" s="43"/>
      <c r="P35" s="42">
        <f>Q35+R35+S35+T35</f>
        <v>0</v>
      </c>
      <c r="Q35" s="16">
        <v>0</v>
      </c>
      <c r="R35" s="16">
        <v>0</v>
      </c>
      <c r="S35" s="16">
        <v>0</v>
      </c>
      <c r="T35" s="43">
        <v>0</v>
      </c>
      <c r="U35" s="293" t="e">
        <f>V35+W35+X35+Y35</f>
        <v>#DIV/0!</v>
      </c>
      <c r="V35" s="6">
        <v>0</v>
      </c>
      <c r="W35" s="6">
        <v>0</v>
      </c>
      <c r="X35" s="6">
        <v>0</v>
      </c>
      <c r="Y35" s="4" t="e">
        <f t="shared" ref="Y35" si="32">T35/O35*100</f>
        <v>#DIV/0!</v>
      </c>
      <c r="Z35" s="203" t="e">
        <f t="shared" ref="Z35:Z42" si="33">P35/F35*100</f>
        <v>#DIV/0!</v>
      </c>
      <c r="AA35" s="6">
        <v>0</v>
      </c>
      <c r="AB35" s="6">
        <v>0</v>
      </c>
      <c r="AC35" s="6">
        <v>0</v>
      </c>
      <c r="AD35" s="5" t="e">
        <f t="shared" si="29"/>
        <v>#DIV/0!</v>
      </c>
      <c r="AE35" s="18"/>
      <c r="AF35" s="18"/>
      <c r="AG35" s="25"/>
      <c r="AH35" s="18"/>
      <c r="AI35" s="266"/>
      <c r="AJ35" s="266"/>
      <c r="AK35" s="266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</row>
    <row r="36" spans="1:148" s="20" customFormat="1" ht="30" hidden="1" customHeight="1" x14ac:dyDescent="0.25">
      <c r="A36" s="348"/>
      <c r="B36" s="267" t="s">
        <v>101</v>
      </c>
      <c r="C36" s="294" t="s">
        <v>103</v>
      </c>
      <c r="D36" s="396"/>
      <c r="E36" s="362"/>
      <c r="F36" s="42">
        <f t="shared" si="30"/>
        <v>0</v>
      </c>
      <c r="G36" s="16">
        <v>0</v>
      </c>
      <c r="H36" s="16">
        <v>0</v>
      </c>
      <c r="I36" s="16">
        <v>0</v>
      </c>
      <c r="J36" s="43">
        <v>0</v>
      </c>
      <c r="K36" s="42">
        <f t="shared" si="31"/>
        <v>0</v>
      </c>
      <c r="L36" s="16">
        <v>0</v>
      </c>
      <c r="M36" s="16">
        <v>0</v>
      </c>
      <c r="N36" s="16">
        <v>0</v>
      </c>
      <c r="O36" s="43">
        <v>0</v>
      </c>
      <c r="P36" s="42">
        <f t="shared" ref="P36:P49" si="34">Q36+R36+S36+T36</f>
        <v>0</v>
      </c>
      <c r="Q36" s="16">
        <v>0</v>
      </c>
      <c r="R36" s="16">
        <v>0</v>
      </c>
      <c r="S36" s="16">
        <v>0</v>
      </c>
      <c r="T36" s="43">
        <v>0</v>
      </c>
      <c r="U36" s="293">
        <f t="shared" ref="U36:U48" si="35">V36+W36+X36+Y36</f>
        <v>0</v>
      </c>
      <c r="V36" s="6">
        <v>0</v>
      </c>
      <c r="W36" s="6">
        <v>0</v>
      </c>
      <c r="X36" s="6">
        <v>0</v>
      </c>
      <c r="Y36" s="4">
        <v>0</v>
      </c>
      <c r="Z36" s="203" t="e">
        <f t="shared" si="33"/>
        <v>#DIV/0!</v>
      </c>
      <c r="AA36" s="6">
        <v>0</v>
      </c>
      <c r="AB36" s="6">
        <v>0</v>
      </c>
      <c r="AC36" s="6">
        <v>0</v>
      </c>
      <c r="AD36" s="5" t="e">
        <f t="shared" si="29"/>
        <v>#DIV/0!</v>
      </c>
      <c r="AE36" s="18"/>
      <c r="AF36" s="18"/>
      <c r="AG36" s="25"/>
      <c r="AH36" s="18"/>
      <c r="AI36" s="266"/>
      <c r="AJ36" s="266"/>
      <c r="AK36" s="266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</row>
    <row r="37" spans="1:148" s="20" customFormat="1" ht="17.25" hidden="1" customHeight="1" x14ac:dyDescent="0.25">
      <c r="A37" s="348"/>
      <c r="B37" s="267" t="s">
        <v>117</v>
      </c>
      <c r="C37" s="294" t="s">
        <v>103</v>
      </c>
      <c r="D37" s="396"/>
      <c r="E37" s="362"/>
      <c r="F37" s="42">
        <f t="shared" si="30"/>
        <v>0</v>
      </c>
      <c r="G37" s="16">
        <v>0</v>
      </c>
      <c r="H37" s="16">
        <v>0</v>
      </c>
      <c r="I37" s="16">
        <v>0</v>
      </c>
      <c r="J37" s="43">
        <v>0</v>
      </c>
      <c r="K37" s="42">
        <f t="shared" si="31"/>
        <v>0</v>
      </c>
      <c r="L37" s="16">
        <v>0</v>
      </c>
      <c r="M37" s="16">
        <v>0</v>
      </c>
      <c r="N37" s="16">
        <v>0</v>
      </c>
      <c r="O37" s="43">
        <v>0</v>
      </c>
      <c r="P37" s="42">
        <f t="shared" si="34"/>
        <v>0</v>
      </c>
      <c r="Q37" s="16">
        <v>0</v>
      </c>
      <c r="R37" s="16">
        <v>0</v>
      </c>
      <c r="S37" s="16">
        <v>0</v>
      </c>
      <c r="T37" s="43">
        <v>0</v>
      </c>
      <c r="U37" s="293">
        <f t="shared" si="35"/>
        <v>0</v>
      </c>
      <c r="V37" s="6">
        <v>0</v>
      </c>
      <c r="W37" s="6">
        <v>0</v>
      </c>
      <c r="X37" s="6">
        <v>0</v>
      </c>
      <c r="Y37" s="4">
        <v>0</v>
      </c>
      <c r="Z37" s="203" t="e">
        <f t="shared" si="33"/>
        <v>#DIV/0!</v>
      </c>
      <c r="AA37" s="6">
        <v>0</v>
      </c>
      <c r="AB37" s="6">
        <v>0</v>
      </c>
      <c r="AC37" s="6">
        <v>0</v>
      </c>
      <c r="AD37" s="5" t="e">
        <f t="shared" si="29"/>
        <v>#DIV/0!</v>
      </c>
      <c r="AE37" s="18"/>
      <c r="AF37" s="18"/>
      <c r="AG37" s="25"/>
      <c r="AH37" s="18"/>
      <c r="AI37" s="266"/>
      <c r="AJ37" s="266"/>
      <c r="AK37" s="266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</row>
    <row r="38" spans="1:148" s="20" customFormat="1" ht="17.25" hidden="1" customHeight="1" x14ac:dyDescent="0.25">
      <c r="A38" s="348"/>
      <c r="B38" s="269" t="s">
        <v>142</v>
      </c>
      <c r="C38" s="294"/>
      <c r="D38" s="396"/>
      <c r="E38" s="362"/>
      <c r="F38" s="42">
        <f t="shared" si="30"/>
        <v>0</v>
      </c>
      <c r="G38" s="16">
        <v>0</v>
      </c>
      <c r="H38" s="16">
        <v>0</v>
      </c>
      <c r="I38" s="16">
        <v>0</v>
      </c>
      <c r="J38" s="43">
        <v>0</v>
      </c>
      <c r="K38" s="42"/>
      <c r="L38" s="16"/>
      <c r="M38" s="16"/>
      <c r="N38" s="16"/>
      <c r="O38" s="43"/>
      <c r="P38" s="42">
        <f t="shared" si="34"/>
        <v>0</v>
      </c>
      <c r="Q38" s="16">
        <v>0</v>
      </c>
      <c r="R38" s="16">
        <v>0</v>
      </c>
      <c r="S38" s="16">
        <v>0</v>
      </c>
      <c r="T38" s="43">
        <v>0</v>
      </c>
      <c r="U38" s="293"/>
      <c r="V38" s="6"/>
      <c r="W38" s="6"/>
      <c r="X38" s="6"/>
      <c r="Y38" s="4"/>
      <c r="Z38" s="203" t="e">
        <f t="shared" si="33"/>
        <v>#DIV/0!</v>
      </c>
      <c r="AA38" s="6">
        <v>0</v>
      </c>
      <c r="AB38" s="6">
        <v>0</v>
      </c>
      <c r="AC38" s="6">
        <v>0</v>
      </c>
      <c r="AD38" s="5" t="e">
        <f t="shared" si="29"/>
        <v>#DIV/0!</v>
      </c>
      <c r="AE38" s="18"/>
      <c r="AF38" s="18"/>
      <c r="AG38" s="25"/>
      <c r="AH38" s="18"/>
      <c r="AI38" s="266"/>
      <c r="AJ38" s="266"/>
      <c r="AK38" s="266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</row>
    <row r="39" spans="1:148" s="20" customFormat="1" ht="17.25" hidden="1" customHeight="1" x14ac:dyDescent="0.25">
      <c r="A39" s="348"/>
      <c r="B39" s="269" t="s">
        <v>139</v>
      </c>
      <c r="C39" s="294"/>
      <c r="D39" s="396"/>
      <c r="E39" s="362"/>
      <c r="F39" s="42">
        <f t="shared" si="30"/>
        <v>0</v>
      </c>
      <c r="G39" s="16">
        <v>0</v>
      </c>
      <c r="H39" s="16">
        <v>0</v>
      </c>
      <c r="I39" s="16">
        <v>0</v>
      </c>
      <c r="J39" s="43">
        <v>0</v>
      </c>
      <c r="K39" s="42"/>
      <c r="L39" s="16"/>
      <c r="M39" s="16"/>
      <c r="N39" s="16"/>
      <c r="O39" s="43"/>
      <c r="P39" s="42">
        <f t="shared" si="34"/>
        <v>0</v>
      </c>
      <c r="Q39" s="16">
        <v>0</v>
      </c>
      <c r="R39" s="16">
        <v>0</v>
      </c>
      <c r="S39" s="16">
        <v>0</v>
      </c>
      <c r="T39" s="43">
        <v>0</v>
      </c>
      <c r="U39" s="293"/>
      <c r="V39" s="6"/>
      <c r="W39" s="6"/>
      <c r="X39" s="6"/>
      <c r="Y39" s="4"/>
      <c r="Z39" s="203" t="e">
        <f t="shared" si="33"/>
        <v>#DIV/0!</v>
      </c>
      <c r="AA39" s="6">
        <v>0</v>
      </c>
      <c r="AB39" s="6">
        <v>0</v>
      </c>
      <c r="AC39" s="6">
        <v>0</v>
      </c>
      <c r="AD39" s="5" t="e">
        <f t="shared" si="29"/>
        <v>#DIV/0!</v>
      </c>
      <c r="AE39" s="18"/>
      <c r="AF39" s="18"/>
      <c r="AG39" s="25"/>
      <c r="AH39" s="18"/>
      <c r="AI39" s="266"/>
      <c r="AJ39" s="266"/>
      <c r="AK39" s="266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</row>
    <row r="40" spans="1:148" s="20" customFormat="1" ht="17.25" hidden="1" customHeight="1" x14ac:dyDescent="0.25">
      <c r="A40" s="348"/>
      <c r="B40" s="269" t="s">
        <v>140</v>
      </c>
      <c r="C40" s="294"/>
      <c r="D40" s="396"/>
      <c r="E40" s="362"/>
      <c r="F40" s="42">
        <f t="shared" si="30"/>
        <v>0</v>
      </c>
      <c r="G40" s="16">
        <v>0</v>
      </c>
      <c r="H40" s="16">
        <v>0</v>
      </c>
      <c r="I40" s="16">
        <v>0</v>
      </c>
      <c r="J40" s="43">
        <v>0</v>
      </c>
      <c r="K40" s="42"/>
      <c r="L40" s="16"/>
      <c r="M40" s="16"/>
      <c r="N40" s="16"/>
      <c r="O40" s="43"/>
      <c r="P40" s="42">
        <f t="shared" si="34"/>
        <v>0</v>
      </c>
      <c r="Q40" s="16">
        <v>0</v>
      </c>
      <c r="R40" s="16">
        <v>0</v>
      </c>
      <c r="S40" s="16">
        <v>0</v>
      </c>
      <c r="T40" s="43">
        <v>0</v>
      </c>
      <c r="U40" s="293"/>
      <c r="V40" s="6"/>
      <c r="W40" s="6"/>
      <c r="X40" s="6"/>
      <c r="Y40" s="4"/>
      <c r="Z40" s="203" t="e">
        <f t="shared" si="33"/>
        <v>#DIV/0!</v>
      </c>
      <c r="AA40" s="6">
        <v>0</v>
      </c>
      <c r="AB40" s="6">
        <v>0</v>
      </c>
      <c r="AC40" s="6">
        <v>0</v>
      </c>
      <c r="AD40" s="5" t="e">
        <f t="shared" si="29"/>
        <v>#DIV/0!</v>
      </c>
      <c r="AE40" s="18"/>
      <c r="AF40" s="18"/>
      <c r="AG40" s="25"/>
      <c r="AH40" s="18"/>
      <c r="AI40" s="266"/>
      <c r="AJ40" s="266"/>
      <c r="AK40" s="266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</row>
    <row r="41" spans="1:148" s="20" customFormat="1" ht="17.25" hidden="1" customHeight="1" x14ac:dyDescent="0.25">
      <c r="A41" s="348"/>
      <c r="B41" s="269" t="s">
        <v>141</v>
      </c>
      <c r="C41" s="294"/>
      <c r="D41" s="396"/>
      <c r="E41" s="362"/>
      <c r="F41" s="42">
        <f t="shared" si="30"/>
        <v>0</v>
      </c>
      <c r="G41" s="16">
        <v>0</v>
      </c>
      <c r="H41" s="16">
        <v>0</v>
      </c>
      <c r="I41" s="16">
        <v>0</v>
      </c>
      <c r="J41" s="43">
        <v>0</v>
      </c>
      <c r="K41" s="42"/>
      <c r="L41" s="16"/>
      <c r="M41" s="16"/>
      <c r="N41" s="16"/>
      <c r="O41" s="43"/>
      <c r="P41" s="42">
        <f t="shared" si="34"/>
        <v>0</v>
      </c>
      <c r="Q41" s="16">
        <v>0</v>
      </c>
      <c r="R41" s="16">
        <v>0</v>
      </c>
      <c r="S41" s="16">
        <v>0</v>
      </c>
      <c r="T41" s="43">
        <v>0</v>
      </c>
      <c r="U41" s="293"/>
      <c r="V41" s="6"/>
      <c r="W41" s="6"/>
      <c r="X41" s="6"/>
      <c r="Y41" s="4"/>
      <c r="Z41" s="203" t="e">
        <f t="shared" si="33"/>
        <v>#DIV/0!</v>
      </c>
      <c r="AA41" s="6">
        <v>0</v>
      </c>
      <c r="AB41" s="6">
        <v>0</v>
      </c>
      <c r="AC41" s="6">
        <v>0</v>
      </c>
      <c r="AD41" s="5" t="e">
        <f t="shared" si="29"/>
        <v>#DIV/0!</v>
      </c>
      <c r="AE41" s="18"/>
      <c r="AF41" s="18"/>
      <c r="AG41" s="25"/>
      <c r="AH41" s="18"/>
      <c r="AI41" s="266"/>
      <c r="AJ41" s="266"/>
      <c r="AK41" s="266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</row>
    <row r="42" spans="1:148" s="20" customFormat="1" ht="49.5" hidden="1" customHeight="1" x14ac:dyDescent="0.25">
      <c r="A42" s="348"/>
      <c r="B42" s="269" t="s">
        <v>143</v>
      </c>
      <c r="C42" s="294"/>
      <c r="D42" s="396"/>
      <c r="E42" s="362"/>
      <c r="F42" s="42">
        <f t="shared" si="30"/>
        <v>0</v>
      </c>
      <c r="G42" s="16">
        <v>0</v>
      </c>
      <c r="H42" s="16">
        <v>0</v>
      </c>
      <c r="I42" s="16">
        <v>0</v>
      </c>
      <c r="J42" s="43">
        <v>0</v>
      </c>
      <c r="K42" s="42"/>
      <c r="L42" s="16"/>
      <c r="M42" s="16"/>
      <c r="N42" s="16"/>
      <c r="O42" s="43"/>
      <c r="P42" s="42">
        <f t="shared" si="34"/>
        <v>0</v>
      </c>
      <c r="Q42" s="16">
        <v>0</v>
      </c>
      <c r="R42" s="16">
        <v>0</v>
      </c>
      <c r="S42" s="16">
        <v>0</v>
      </c>
      <c r="T42" s="43">
        <v>0</v>
      </c>
      <c r="U42" s="293"/>
      <c r="V42" s="6"/>
      <c r="W42" s="6"/>
      <c r="X42" s="6"/>
      <c r="Y42" s="4"/>
      <c r="Z42" s="203" t="e">
        <f t="shared" si="33"/>
        <v>#DIV/0!</v>
      </c>
      <c r="AA42" s="6">
        <v>0</v>
      </c>
      <c r="AB42" s="6">
        <v>0</v>
      </c>
      <c r="AC42" s="6">
        <v>0</v>
      </c>
      <c r="AD42" s="5" t="e">
        <f t="shared" si="29"/>
        <v>#DIV/0!</v>
      </c>
      <c r="AE42" s="18"/>
      <c r="AF42" s="18"/>
      <c r="AG42" s="25"/>
      <c r="AH42" s="18"/>
      <c r="AI42" s="266"/>
      <c r="AJ42" s="266"/>
      <c r="AK42" s="266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</row>
    <row r="43" spans="1:148" s="20" customFormat="1" ht="15.75" customHeight="1" x14ac:dyDescent="0.25">
      <c r="A43" s="348"/>
      <c r="B43" s="269" t="s">
        <v>166</v>
      </c>
      <c r="C43" s="294" t="s">
        <v>103</v>
      </c>
      <c r="D43" s="396"/>
      <c r="E43" s="362"/>
      <c r="F43" s="42">
        <f t="shared" si="30"/>
        <v>380334</v>
      </c>
      <c r="G43" s="16">
        <v>0</v>
      </c>
      <c r="H43" s="16">
        <v>0</v>
      </c>
      <c r="I43" s="16">
        <v>0</v>
      </c>
      <c r="J43" s="291">
        <v>380334</v>
      </c>
      <c r="K43" s="42">
        <f>SUM(L43:O43)</f>
        <v>380334</v>
      </c>
      <c r="L43" s="16">
        <v>0</v>
      </c>
      <c r="M43" s="16">
        <v>0</v>
      </c>
      <c r="N43" s="16">
        <v>0</v>
      </c>
      <c r="O43" s="43">
        <v>380334</v>
      </c>
      <c r="P43" s="42">
        <f t="shared" ref="P43" si="36">Q43+R43+S43+T43</f>
        <v>339000</v>
      </c>
      <c r="Q43" s="16">
        <v>0</v>
      </c>
      <c r="R43" s="16">
        <v>0</v>
      </c>
      <c r="S43" s="16">
        <v>0</v>
      </c>
      <c r="T43" s="43">
        <v>339000</v>
      </c>
      <c r="U43" s="293">
        <f>P43/K43*100</f>
        <v>89.132183817381559</v>
      </c>
      <c r="V43" s="6">
        <v>0</v>
      </c>
      <c r="W43" s="6">
        <v>0</v>
      </c>
      <c r="X43" s="6">
        <v>0</v>
      </c>
      <c r="Y43" s="4">
        <f>T43/O43*100</f>
        <v>89.132183817381559</v>
      </c>
      <c r="Z43" s="293">
        <f t="shared" ref="Z43:Z44" si="37">P43/F43*100</f>
        <v>89.132183817381559</v>
      </c>
      <c r="AA43" s="6">
        <v>0</v>
      </c>
      <c r="AB43" s="6">
        <v>0</v>
      </c>
      <c r="AC43" s="6">
        <v>0</v>
      </c>
      <c r="AD43" s="5">
        <f t="shared" ref="AD43:AD44" si="38">T43/J43*100</f>
        <v>89.132183817381559</v>
      </c>
      <c r="AE43" s="18"/>
      <c r="AF43" s="18"/>
      <c r="AG43" s="25"/>
      <c r="AH43" s="18"/>
      <c r="AI43" s="266"/>
      <c r="AJ43" s="266"/>
      <c r="AK43" s="266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</row>
    <row r="44" spans="1:148" s="20" customFormat="1" ht="49.5" customHeight="1" x14ac:dyDescent="0.25">
      <c r="A44" s="348"/>
      <c r="B44" s="269" t="s">
        <v>143</v>
      </c>
      <c r="C44" s="294" t="s">
        <v>103</v>
      </c>
      <c r="D44" s="396"/>
      <c r="E44" s="362"/>
      <c r="F44" s="42">
        <f t="shared" si="30"/>
        <v>37775</v>
      </c>
      <c r="G44" s="16">
        <v>0</v>
      </c>
      <c r="H44" s="16">
        <v>0</v>
      </c>
      <c r="I44" s="16">
        <v>0</v>
      </c>
      <c r="J44" s="291">
        <v>37775</v>
      </c>
      <c r="K44" s="42">
        <f>SUM(L44:O44)</f>
        <v>37775</v>
      </c>
      <c r="L44" s="16">
        <v>0</v>
      </c>
      <c r="M44" s="16">
        <v>0</v>
      </c>
      <c r="N44" s="16">
        <v>0</v>
      </c>
      <c r="O44" s="43">
        <v>37775</v>
      </c>
      <c r="P44" s="42">
        <f t="shared" ref="P44" si="39">Q44+R44+S44+T44</f>
        <v>0</v>
      </c>
      <c r="Q44" s="16">
        <v>0</v>
      </c>
      <c r="R44" s="16">
        <v>0</v>
      </c>
      <c r="S44" s="16">
        <v>0</v>
      </c>
      <c r="T44" s="43">
        <v>0</v>
      </c>
      <c r="U44" s="203">
        <f>P44/K44*100</f>
        <v>0</v>
      </c>
      <c r="V44" s="6">
        <v>0</v>
      </c>
      <c r="W44" s="6">
        <v>0</v>
      </c>
      <c r="X44" s="6">
        <v>0</v>
      </c>
      <c r="Y44" s="7">
        <f>T44/O44*100</f>
        <v>0</v>
      </c>
      <c r="Z44" s="203">
        <f t="shared" si="37"/>
        <v>0</v>
      </c>
      <c r="AA44" s="6">
        <v>0</v>
      </c>
      <c r="AB44" s="6">
        <v>0</v>
      </c>
      <c r="AC44" s="6">
        <v>0</v>
      </c>
      <c r="AD44" s="8">
        <f t="shared" si="38"/>
        <v>0</v>
      </c>
      <c r="AE44" s="18"/>
      <c r="AF44" s="18"/>
      <c r="AG44" s="25"/>
      <c r="AH44" s="18"/>
      <c r="AI44" s="266"/>
      <c r="AJ44" s="266"/>
      <c r="AK44" s="266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</row>
    <row r="45" spans="1:148" s="20" customFormat="1" ht="39" customHeight="1" thickBot="1" x14ac:dyDescent="0.3">
      <c r="A45" s="348"/>
      <c r="B45" s="305" t="s">
        <v>175</v>
      </c>
      <c r="C45" s="306" t="s">
        <v>103</v>
      </c>
      <c r="D45" s="396"/>
      <c r="E45" s="362"/>
      <c r="F45" s="100">
        <f t="shared" ref="F45" si="40">G45+H45+I45+J45</f>
        <v>685907</v>
      </c>
      <c r="G45" s="101">
        <v>0</v>
      </c>
      <c r="H45" s="101">
        <v>0</v>
      </c>
      <c r="I45" s="101">
        <v>0</v>
      </c>
      <c r="J45" s="307">
        <v>685907</v>
      </c>
      <c r="K45" s="100">
        <f>SUM(L45:O45)</f>
        <v>0</v>
      </c>
      <c r="L45" s="101">
        <v>0</v>
      </c>
      <c r="M45" s="101">
        <v>0</v>
      </c>
      <c r="N45" s="101">
        <v>0</v>
      </c>
      <c r="O45" s="45">
        <v>0</v>
      </c>
      <c r="P45" s="100">
        <f t="shared" ref="P45" si="41">Q45+R45+S45+T45</f>
        <v>0</v>
      </c>
      <c r="Q45" s="101">
        <v>0</v>
      </c>
      <c r="R45" s="101">
        <v>0</v>
      </c>
      <c r="S45" s="101">
        <v>0</v>
      </c>
      <c r="T45" s="45">
        <v>0</v>
      </c>
      <c r="U45" s="308">
        <v>0</v>
      </c>
      <c r="V45" s="220">
        <v>0</v>
      </c>
      <c r="W45" s="220">
        <v>0</v>
      </c>
      <c r="X45" s="220">
        <v>0</v>
      </c>
      <c r="Y45" s="309">
        <v>0</v>
      </c>
      <c r="Z45" s="223">
        <v>0</v>
      </c>
      <c r="AA45" s="61">
        <v>0</v>
      </c>
      <c r="AB45" s="61">
        <v>0</v>
      </c>
      <c r="AC45" s="61">
        <v>0</v>
      </c>
      <c r="AD45" s="221">
        <v>0</v>
      </c>
      <c r="AE45" s="18"/>
      <c r="AF45" s="18"/>
      <c r="AG45" s="25"/>
      <c r="AH45" s="18"/>
      <c r="AI45" s="266"/>
      <c r="AJ45" s="266"/>
      <c r="AK45" s="266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</row>
    <row r="46" spans="1:148" s="84" customFormat="1" ht="17.25" customHeight="1" x14ac:dyDescent="0.25">
      <c r="A46" s="348"/>
      <c r="B46" s="387" t="s">
        <v>0</v>
      </c>
      <c r="C46" s="388"/>
      <c r="D46" s="396"/>
      <c r="E46" s="362"/>
      <c r="F46" s="120">
        <f>SUM(F47:F51)</f>
        <v>1770459</v>
      </c>
      <c r="G46" s="241">
        <f t="shared" ref="G46:J46" si="42">SUM(G47:G51)</f>
        <v>0</v>
      </c>
      <c r="H46" s="241">
        <f t="shared" si="42"/>
        <v>0</v>
      </c>
      <c r="I46" s="241">
        <f t="shared" si="42"/>
        <v>0</v>
      </c>
      <c r="J46" s="242">
        <f t="shared" si="42"/>
        <v>1770459</v>
      </c>
      <c r="K46" s="243">
        <f>SUM(K47:K51)</f>
        <v>1147878</v>
      </c>
      <c r="L46" s="241">
        <f t="shared" ref="L46" si="43">SUM(L47:L51)</f>
        <v>0</v>
      </c>
      <c r="M46" s="241">
        <f t="shared" ref="M46" si="44">SUM(M47:M51)</f>
        <v>0</v>
      </c>
      <c r="N46" s="241">
        <f t="shared" ref="N46" si="45">SUM(N47:N51)</f>
        <v>0</v>
      </c>
      <c r="O46" s="244">
        <f t="shared" ref="O46" si="46">SUM(O47:O51)</f>
        <v>1147878</v>
      </c>
      <c r="P46" s="120">
        <f>SUM(P47:P51)</f>
        <v>1147878</v>
      </c>
      <c r="Q46" s="241">
        <f t="shared" ref="Q46" si="47">SUM(Q47:Q51)</f>
        <v>0</v>
      </c>
      <c r="R46" s="241">
        <f t="shared" ref="R46" si="48">SUM(R47:R51)</f>
        <v>0</v>
      </c>
      <c r="S46" s="241">
        <f t="shared" ref="S46" si="49">SUM(S47:S51)</f>
        <v>0</v>
      </c>
      <c r="T46" s="242">
        <f t="shared" ref="T46" si="50">SUM(T47:T51)</f>
        <v>1147878</v>
      </c>
      <c r="U46" s="120">
        <f>P46/K46*100</f>
        <v>100</v>
      </c>
      <c r="V46" s="246">
        <v>0</v>
      </c>
      <c r="W46" s="246">
        <v>0</v>
      </c>
      <c r="X46" s="246">
        <v>0</v>
      </c>
      <c r="Y46" s="244">
        <f>T46/O46*100</f>
        <v>100</v>
      </c>
      <c r="Z46" s="153">
        <f t="shared" ref="Z46" si="51">P46/F46*100</f>
        <v>64.835051249421767</v>
      </c>
      <c r="AA46" s="292">
        <v>0</v>
      </c>
      <c r="AB46" s="292">
        <v>0</v>
      </c>
      <c r="AC46" s="292">
        <v>0</v>
      </c>
      <c r="AD46" s="155">
        <f t="shared" ref="AD46" si="52">T46/J46*100</f>
        <v>64.835051249421767</v>
      </c>
      <c r="AE46" s="83"/>
      <c r="AF46" s="83"/>
      <c r="AG46" s="19"/>
      <c r="AH46" s="83"/>
      <c r="AI46" s="264"/>
      <c r="AJ46" s="264"/>
      <c r="AK46" s="264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</row>
    <row r="47" spans="1:148" s="20" customFormat="1" ht="27.6" hidden="1" customHeight="1" x14ac:dyDescent="0.25">
      <c r="A47" s="348"/>
      <c r="B47" s="267" t="s">
        <v>104</v>
      </c>
      <c r="C47" s="294" t="s">
        <v>90</v>
      </c>
      <c r="D47" s="396"/>
      <c r="E47" s="362"/>
      <c r="F47" s="42">
        <f t="shared" si="30"/>
        <v>0</v>
      </c>
      <c r="G47" s="16">
        <v>0</v>
      </c>
      <c r="H47" s="16">
        <v>0</v>
      </c>
      <c r="I47" s="16">
        <v>0</v>
      </c>
      <c r="J47" s="44">
        <v>0</v>
      </c>
      <c r="K47" s="64">
        <f t="shared" ref="K47:K48" si="53">L47+M47+N47+O47</f>
        <v>0</v>
      </c>
      <c r="L47" s="16">
        <v>0</v>
      </c>
      <c r="M47" s="16">
        <v>0</v>
      </c>
      <c r="N47" s="16">
        <v>0</v>
      </c>
      <c r="O47" s="43"/>
      <c r="P47" s="42">
        <f t="shared" si="34"/>
        <v>0</v>
      </c>
      <c r="Q47" s="16">
        <v>0</v>
      </c>
      <c r="R47" s="16">
        <v>0</v>
      </c>
      <c r="S47" s="16">
        <v>0</v>
      </c>
      <c r="T47" s="44">
        <v>0</v>
      </c>
      <c r="U47" s="203">
        <v>0</v>
      </c>
      <c r="V47" s="6">
        <v>0</v>
      </c>
      <c r="W47" s="6">
        <v>0</v>
      </c>
      <c r="X47" s="6">
        <v>0</v>
      </c>
      <c r="Y47" s="7">
        <v>0</v>
      </c>
      <c r="Z47" s="203">
        <v>0</v>
      </c>
      <c r="AA47" s="6">
        <v>0</v>
      </c>
      <c r="AB47" s="6">
        <v>0</v>
      </c>
      <c r="AC47" s="6">
        <v>0</v>
      </c>
      <c r="AD47" s="8">
        <v>0</v>
      </c>
      <c r="AE47" s="18"/>
      <c r="AF47" s="18"/>
      <c r="AG47" s="25"/>
      <c r="AH47" s="18"/>
      <c r="AI47" s="266"/>
      <c r="AJ47" s="266"/>
      <c r="AK47" s="266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</row>
    <row r="48" spans="1:148" s="32" customFormat="1" ht="18" hidden="1" customHeight="1" thickBot="1" x14ac:dyDescent="0.3">
      <c r="A48" s="348"/>
      <c r="B48" s="267" t="s">
        <v>100</v>
      </c>
      <c r="C48" s="294" t="s">
        <v>90</v>
      </c>
      <c r="D48" s="396"/>
      <c r="E48" s="390"/>
      <c r="F48" s="42">
        <f t="shared" si="30"/>
        <v>0</v>
      </c>
      <c r="G48" s="16">
        <v>0</v>
      </c>
      <c r="H48" s="16">
        <v>0</v>
      </c>
      <c r="I48" s="16">
        <v>0</v>
      </c>
      <c r="J48" s="44">
        <v>0</v>
      </c>
      <c r="K48" s="64">
        <f t="shared" si="53"/>
        <v>0</v>
      </c>
      <c r="L48" s="16">
        <v>0</v>
      </c>
      <c r="M48" s="16">
        <v>0</v>
      </c>
      <c r="N48" s="16">
        <v>0</v>
      </c>
      <c r="O48" s="43"/>
      <c r="P48" s="42">
        <f t="shared" si="34"/>
        <v>0</v>
      </c>
      <c r="Q48" s="16">
        <v>0</v>
      </c>
      <c r="R48" s="16">
        <v>0</v>
      </c>
      <c r="S48" s="16">
        <v>0</v>
      </c>
      <c r="T48" s="44">
        <v>0</v>
      </c>
      <c r="U48" s="203">
        <f t="shared" si="35"/>
        <v>0</v>
      </c>
      <c r="V48" s="6">
        <v>0</v>
      </c>
      <c r="W48" s="6">
        <v>0</v>
      </c>
      <c r="X48" s="6">
        <v>0</v>
      </c>
      <c r="Y48" s="7">
        <v>0</v>
      </c>
      <c r="Z48" s="203">
        <v>0</v>
      </c>
      <c r="AA48" s="6">
        <v>0</v>
      </c>
      <c r="AB48" s="6">
        <v>0</v>
      </c>
      <c r="AC48" s="6">
        <v>0</v>
      </c>
      <c r="AD48" s="8">
        <v>0</v>
      </c>
      <c r="AE48" s="270"/>
      <c r="AF48" s="27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</row>
    <row r="49" spans="1:148" s="32" customFormat="1" ht="18" hidden="1" customHeight="1" thickBot="1" x14ac:dyDescent="0.3">
      <c r="A49" s="348"/>
      <c r="B49" s="267" t="s">
        <v>144</v>
      </c>
      <c r="C49" s="294" t="s">
        <v>90</v>
      </c>
      <c r="D49" s="396"/>
      <c r="E49" s="334"/>
      <c r="F49" s="42">
        <f t="shared" si="30"/>
        <v>0</v>
      </c>
      <c r="G49" s="16">
        <v>0</v>
      </c>
      <c r="H49" s="16">
        <v>0</v>
      </c>
      <c r="I49" s="16">
        <v>0</v>
      </c>
      <c r="J49" s="44">
        <v>0</v>
      </c>
      <c r="K49" s="64">
        <f t="shared" ref="K49:K51" si="54">L49+M49+N49+O49</f>
        <v>0</v>
      </c>
      <c r="L49" s="16">
        <v>0</v>
      </c>
      <c r="M49" s="16">
        <v>0</v>
      </c>
      <c r="N49" s="16">
        <v>0</v>
      </c>
      <c r="O49" s="43"/>
      <c r="P49" s="42">
        <f t="shared" si="34"/>
        <v>0</v>
      </c>
      <c r="Q49" s="16">
        <v>0</v>
      </c>
      <c r="R49" s="16">
        <v>0</v>
      </c>
      <c r="S49" s="16">
        <v>0</v>
      </c>
      <c r="T49" s="44">
        <v>0</v>
      </c>
      <c r="U49" s="203"/>
      <c r="V49" s="6"/>
      <c r="W49" s="6"/>
      <c r="X49" s="6"/>
      <c r="Y49" s="7"/>
      <c r="Z49" s="203">
        <v>0</v>
      </c>
      <c r="AA49" s="6">
        <v>0</v>
      </c>
      <c r="AB49" s="6">
        <v>0</v>
      </c>
      <c r="AC49" s="6">
        <v>0</v>
      </c>
      <c r="AD49" s="8">
        <v>0</v>
      </c>
      <c r="AE49" s="270"/>
      <c r="AF49" s="27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</row>
    <row r="50" spans="1:148" s="32" customFormat="1" ht="35.25" customHeight="1" thickBot="1" x14ac:dyDescent="0.3">
      <c r="A50" s="348"/>
      <c r="B50" s="267" t="s">
        <v>176</v>
      </c>
      <c r="C50" s="294" t="s">
        <v>90</v>
      </c>
      <c r="D50" s="396"/>
      <c r="E50" s="334"/>
      <c r="F50" s="42">
        <f t="shared" ref="F50:F51" si="55">G50+H50+I50+J50</f>
        <v>1147878</v>
      </c>
      <c r="G50" s="16">
        <v>0</v>
      </c>
      <c r="H50" s="16">
        <v>0</v>
      </c>
      <c r="I50" s="16">
        <v>0</v>
      </c>
      <c r="J50" s="44">
        <v>1147878</v>
      </c>
      <c r="K50" s="64">
        <f t="shared" si="54"/>
        <v>1147878</v>
      </c>
      <c r="L50" s="16">
        <v>0</v>
      </c>
      <c r="M50" s="16">
        <v>0</v>
      </c>
      <c r="N50" s="16">
        <v>0</v>
      </c>
      <c r="O50" s="43">
        <v>1147878</v>
      </c>
      <c r="P50" s="42">
        <f t="shared" ref="P50:P51" si="56">Q50+R50+S50+T50</f>
        <v>1147878</v>
      </c>
      <c r="Q50" s="16">
        <v>0</v>
      </c>
      <c r="R50" s="16">
        <v>0</v>
      </c>
      <c r="S50" s="16">
        <v>0</v>
      </c>
      <c r="T50" s="44">
        <v>1147878</v>
      </c>
      <c r="U50" s="293">
        <f>P50/K50*100</f>
        <v>100</v>
      </c>
      <c r="V50" s="268">
        <v>0</v>
      </c>
      <c r="W50" s="268">
        <v>0</v>
      </c>
      <c r="X50" s="268">
        <v>0</v>
      </c>
      <c r="Y50" s="316">
        <f>T50/O50*100</f>
        <v>100</v>
      </c>
      <c r="Z50" s="293">
        <f t="shared" ref="Z50" si="57">P50/F50*100</f>
        <v>100</v>
      </c>
      <c r="AA50" s="6">
        <v>0</v>
      </c>
      <c r="AB50" s="6">
        <v>0</v>
      </c>
      <c r="AC50" s="6">
        <v>0</v>
      </c>
      <c r="AD50" s="5">
        <f t="shared" ref="AD50" si="58">T50/J50*100</f>
        <v>100</v>
      </c>
      <c r="AE50" s="270"/>
      <c r="AF50" s="27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</row>
    <row r="51" spans="1:148" s="32" customFormat="1" ht="36" customHeight="1" thickBot="1" x14ac:dyDescent="0.3">
      <c r="A51" s="348"/>
      <c r="B51" s="271" t="s">
        <v>177</v>
      </c>
      <c r="C51" s="306" t="s">
        <v>90</v>
      </c>
      <c r="D51" s="396"/>
      <c r="E51" s="334"/>
      <c r="F51" s="205">
        <f t="shared" si="55"/>
        <v>622581</v>
      </c>
      <c r="G51" s="206">
        <v>0</v>
      </c>
      <c r="H51" s="206">
        <v>0</v>
      </c>
      <c r="I51" s="206">
        <v>0</v>
      </c>
      <c r="J51" s="261">
        <v>622581</v>
      </c>
      <c r="K51" s="262">
        <f t="shared" si="54"/>
        <v>0</v>
      </c>
      <c r="L51" s="206">
        <v>0</v>
      </c>
      <c r="M51" s="206">
        <v>0</v>
      </c>
      <c r="N51" s="206">
        <v>0</v>
      </c>
      <c r="O51" s="263">
        <v>0</v>
      </c>
      <c r="P51" s="205">
        <f t="shared" si="56"/>
        <v>0</v>
      </c>
      <c r="Q51" s="206">
        <v>0</v>
      </c>
      <c r="R51" s="206">
        <v>0</v>
      </c>
      <c r="S51" s="206">
        <v>0</v>
      </c>
      <c r="T51" s="261">
        <v>0</v>
      </c>
      <c r="U51" s="308">
        <v>0</v>
      </c>
      <c r="V51" s="280">
        <v>0</v>
      </c>
      <c r="W51" s="280">
        <v>0</v>
      </c>
      <c r="X51" s="280">
        <v>0</v>
      </c>
      <c r="Y51" s="310">
        <v>0</v>
      </c>
      <c r="Z51" s="308">
        <v>0</v>
      </c>
      <c r="AA51" s="220">
        <v>0</v>
      </c>
      <c r="AB51" s="220">
        <v>0</v>
      </c>
      <c r="AC51" s="220">
        <v>0</v>
      </c>
      <c r="AD51" s="311">
        <v>0</v>
      </c>
      <c r="AE51" s="270"/>
      <c r="AF51" s="27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</row>
    <row r="52" spans="1:148" s="32" customFormat="1" ht="18.600000000000001" hidden="1" customHeight="1" thickBot="1" x14ac:dyDescent="0.3">
      <c r="A52" s="349"/>
      <c r="B52" s="420"/>
      <c r="C52" s="390"/>
      <c r="D52" s="283" t="s">
        <v>13</v>
      </c>
      <c r="E52" s="222" t="s">
        <v>5</v>
      </c>
      <c r="F52" s="207">
        <f t="shared" ref="F52:T52" si="59">F53</f>
        <v>0</v>
      </c>
      <c r="G52" s="26">
        <f t="shared" si="59"/>
        <v>0</v>
      </c>
      <c r="H52" s="26">
        <f t="shared" si="59"/>
        <v>0</v>
      </c>
      <c r="I52" s="26">
        <f t="shared" si="59"/>
        <v>0</v>
      </c>
      <c r="J52" s="51">
        <f t="shared" si="59"/>
        <v>0</v>
      </c>
      <c r="K52" s="207">
        <f t="shared" si="59"/>
        <v>0</v>
      </c>
      <c r="L52" s="26">
        <f t="shared" si="59"/>
        <v>0</v>
      </c>
      <c r="M52" s="26">
        <f t="shared" si="59"/>
        <v>0</v>
      </c>
      <c r="N52" s="26">
        <f t="shared" si="59"/>
        <v>0</v>
      </c>
      <c r="O52" s="51">
        <f t="shared" si="59"/>
        <v>0</v>
      </c>
      <c r="P52" s="207">
        <f t="shared" si="59"/>
        <v>0</v>
      </c>
      <c r="Q52" s="26">
        <f t="shared" si="59"/>
        <v>0</v>
      </c>
      <c r="R52" s="26">
        <f t="shared" si="59"/>
        <v>0</v>
      </c>
      <c r="S52" s="26">
        <f t="shared" si="59"/>
        <v>0</v>
      </c>
      <c r="T52" s="51">
        <f t="shared" si="59"/>
        <v>0</v>
      </c>
      <c r="U52" s="297">
        <f t="shared" ref="U52" si="60">V52+W52+X52+Y52</f>
        <v>0</v>
      </c>
      <c r="V52" s="298">
        <v>0</v>
      </c>
      <c r="W52" s="298">
        <f>SUM(W55:W55)</f>
        <v>0</v>
      </c>
      <c r="X52" s="298">
        <v>0</v>
      </c>
      <c r="Y52" s="299">
        <v>0</v>
      </c>
      <c r="Z52" s="272">
        <f t="shared" ref="Z52" si="61">AA52+AB52+AC52+AD52</f>
        <v>0</v>
      </c>
      <c r="AA52" s="273">
        <v>0</v>
      </c>
      <c r="AB52" s="273">
        <f>SUM(AB55:AB55)</f>
        <v>0</v>
      </c>
      <c r="AC52" s="273">
        <v>0</v>
      </c>
      <c r="AD52" s="274">
        <v>0</v>
      </c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</row>
    <row r="53" spans="1:148" s="32" customFormat="1" ht="42.75" hidden="1" customHeight="1" thickBot="1" x14ac:dyDescent="0.3">
      <c r="A53" s="332"/>
      <c r="B53" s="275"/>
      <c r="C53" s="276"/>
      <c r="D53" s="285" t="s">
        <v>13</v>
      </c>
      <c r="E53" s="17"/>
      <c r="F53" s="27">
        <f t="shared" si="3"/>
        <v>0</v>
      </c>
      <c r="G53" s="52">
        <v>0</v>
      </c>
      <c r="H53" s="52">
        <v>0</v>
      </c>
      <c r="I53" s="52">
        <v>0</v>
      </c>
      <c r="J53" s="53">
        <v>0</v>
      </c>
      <c r="K53" s="27">
        <f t="shared" ref="K53" si="62">L53+M53+O53</f>
        <v>0</v>
      </c>
      <c r="L53" s="52">
        <v>0</v>
      </c>
      <c r="M53" s="52">
        <v>0</v>
      </c>
      <c r="N53" s="52">
        <v>0</v>
      </c>
      <c r="O53" s="54">
        <v>0</v>
      </c>
      <c r="P53" s="27">
        <f>Q53+R53+T53</f>
        <v>0</v>
      </c>
      <c r="Q53" s="52">
        <v>0</v>
      </c>
      <c r="R53" s="52">
        <v>0</v>
      </c>
      <c r="S53" s="52">
        <v>0</v>
      </c>
      <c r="T53" s="54">
        <v>0</v>
      </c>
      <c r="U53" s="208">
        <v>0</v>
      </c>
      <c r="V53" s="56">
        <v>0</v>
      </c>
      <c r="W53" s="56">
        <v>0</v>
      </c>
      <c r="X53" s="56">
        <v>0</v>
      </c>
      <c r="Y53" s="277">
        <v>0</v>
      </c>
      <c r="Z53" s="278">
        <v>0</v>
      </c>
      <c r="AA53" s="113">
        <v>0</v>
      </c>
      <c r="AB53" s="113">
        <v>0</v>
      </c>
      <c r="AC53" s="113">
        <v>0</v>
      </c>
      <c r="AD53" s="279">
        <v>0</v>
      </c>
      <c r="AE53" s="30"/>
      <c r="AF53" s="30"/>
      <c r="AG53" s="31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</row>
    <row r="54" spans="1:148" s="20" customFormat="1" ht="19.5" customHeight="1" thickBot="1" x14ac:dyDescent="0.3">
      <c r="A54" s="341"/>
      <c r="B54" s="366" t="s">
        <v>64</v>
      </c>
      <c r="C54" s="367"/>
      <c r="D54" s="368"/>
      <c r="E54" s="33" t="s">
        <v>7</v>
      </c>
      <c r="F54" s="65">
        <f>F34+F46+F30+F32</f>
        <v>154664211</v>
      </c>
      <c r="G54" s="104">
        <f t="shared" ref="G54:T54" si="63">G34+G46+G30+G32</f>
        <v>105269600</v>
      </c>
      <c r="H54" s="104">
        <f t="shared" si="63"/>
        <v>0</v>
      </c>
      <c r="I54" s="104">
        <f t="shared" si="63"/>
        <v>0</v>
      </c>
      <c r="J54" s="57">
        <f>J34+J46+J30+J32</f>
        <v>49394611</v>
      </c>
      <c r="K54" s="330">
        <f t="shared" si="63"/>
        <v>1565987</v>
      </c>
      <c r="L54" s="329">
        <f t="shared" si="63"/>
        <v>0</v>
      </c>
      <c r="M54" s="329">
        <f t="shared" si="63"/>
        <v>0</v>
      </c>
      <c r="N54" s="329">
        <f t="shared" si="63"/>
        <v>0</v>
      </c>
      <c r="O54" s="329">
        <f t="shared" si="63"/>
        <v>1565987</v>
      </c>
      <c r="P54" s="65">
        <f t="shared" si="63"/>
        <v>1486878</v>
      </c>
      <c r="Q54" s="104">
        <f t="shared" si="63"/>
        <v>0</v>
      </c>
      <c r="R54" s="104">
        <f t="shared" si="63"/>
        <v>0</v>
      </c>
      <c r="S54" s="104">
        <f t="shared" si="63"/>
        <v>0</v>
      </c>
      <c r="T54" s="57">
        <f t="shared" si="63"/>
        <v>1486878</v>
      </c>
      <c r="U54" s="315">
        <f>P54/K54*100</f>
        <v>94.948297782804076</v>
      </c>
      <c r="V54" s="39">
        <v>0</v>
      </c>
      <c r="W54" s="39">
        <v>0</v>
      </c>
      <c r="X54" s="39">
        <v>0</v>
      </c>
      <c r="Y54" s="57">
        <f>T54/O54*100</f>
        <v>94.948297782804076</v>
      </c>
      <c r="Z54" s="315">
        <f>P54/F54*100</f>
        <v>0.96135879812557279</v>
      </c>
      <c r="AA54" s="39">
        <v>0</v>
      </c>
      <c r="AB54" s="39">
        <v>0</v>
      </c>
      <c r="AC54" s="39">
        <v>0</v>
      </c>
      <c r="AD54" s="57">
        <f t="shared" ref="AD54" si="64">T54/J54*100</f>
        <v>3.0102028741556439</v>
      </c>
      <c r="AE54" s="18"/>
      <c r="AF54" s="18"/>
      <c r="AG54" s="41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</row>
    <row r="55" spans="1:148" s="84" customFormat="1" ht="16.5" customHeight="1" x14ac:dyDescent="0.25">
      <c r="A55" s="240" t="s">
        <v>2</v>
      </c>
      <c r="B55" s="387" t="s">
        <v>65</v>
      </c>
      <c r="C55" s="419"/>
      <c r="D55" s="388"/>
      <c r="E55" s="337" t="s">
        <v>7</v>
      </c>
      <c r="F55" s="383"/>
      <c r="G55" s="384"/>
      <c r="H55" s="384"/>
      <c r="I55" s="384"/>
      <c r="J55" s="384"/>
      <c r="K55" s="385"/>
      <c r="L55" s="385"/>
      <c r="M55" s="385"/>
      <c r="N55" s="385"/>
      <c r="O55" s="385"/>
      <c r="P55" s="384"/>
      <c r="Q55" s="384"/>
      <c r="R55" s="384"/>
      <c r="S55" s="384"/>
      <c r="T55" s="384"/>
      <c r="U55" s="359"/>
      <c r="V55" s="384"/>
      <c r="W55" s="384"/>
      <c r="X55" s="384"/>
      <c r="Y55" s="384"/>
      <c r="Z55" s="385"/>
      <c r="AA55" s="385"/>
      <c r="AB55" s="385"/>
      <c r="AC55" s="385"/>
      <c r="AD55" s="386"/>
      <c r="AE55" s="83"/>
      <c r="AF55" s="83"/>
      <c r="AG55" s="19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</row>
    <row r="56" spans="1:148" s="20" customFormat="1" ht="30.75" customHeight="1" thickBot="1" x14ac:dyDescent="0.3">
      <c r="A56" s="336"/>
      <c r="B56" s="512" t="s">
        <v>0</v>
      </c>
      <c r="C56" s="14" t="s">
        <v>99</v>
      </c>
      <c r="D56" s="331" t="s">
        <v>9</v>
      </c>
      <c r="E56" s="331" t="s">
        <v>5</v>
      </c>
      <c r="F56" s="229">
        <f t="shared" ref="F56" si="65">G56+H56+J56</f>
        <v>32235000</v>
      </c>
      <c r="G56" s="97">
        <v>0</v>
      </c>
      <c r="H56" s="97">
        <v>0</v>
      </c>
      <c r="I56" s="97">
        <v>0</v>
      </c>
      <c r="J56" s="98">
        <v>32235000</v>
      </c>
      <c r="K56" s="100">
        <f t="shared" ref="K56" si="66">L56+M56+N56+O56</f>
        <v>24325281</v>
      </c>
      <c r="L56" s="101">
        <v>0</v>
      </c>
      <c r="M56" s="101">
        <v>0</v>
      </c>
      <c r="N56" s="101">
        <v>0</v>
      </c>
      <c r="O56" s="58">
        <v>24325281</v>
      </c>
      <c r="P56" s="205">
        <f>T56</f>
        <v>24437612.280000001</v>
      </c>
      <c r="Q56" s="206">
        <v>0</v>
      </c>
      <c r="R56" s="206">
        <v>0</v>
      </c>
      <c r="S56" s="206">
        <v>0</v>
      </c>
      <c r="T56" s="513">
        <v>24437612.280000001</v>
      </c>
      <c r="U56" s="514">
        <f>P56/K56*100</f>
        <v>100.461788211203</v>
      </c>
      <c r="V56" s="217">
        <v>0</v>
      </c>
      <c r="W56" s="217">
        <v>0</v>
      </c>
      <c r="X56" s="217">
        <v>0</v>
      </c>
      <c r="Y56" s="513">
        <f>T56/O56*100</f>
        <v>100.461788211203</v>
      </c>
      <c r="Z56" s="514">
        <f>P56/F56*100</f>
        <v>75.810802791996281</v>
      </c>
      <c r="AA56" s="102">
        <v>0</v>
      </c>
      <c r="AB56" s="102">
        <v>0</v>
      </c>
      <c r="AC56" s="102">
        <v>0</v>
      </c>
      <c r="AD56" s="103">
        <f>T56/J56*100</f>
        <v>75.810802791996281</v>
      </c>
      <c r="AE56" s="18"/>
      <c r="AF56" s="18"/>
      <c r="AG56" s="19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</row>
    <row r="57" spans="1:148" s="20" customFormat="1" ht="19.5" customHeight="1" thickBot="1" x14ac:dyDescent="0.3">
      <c r="A57" s="33"/>
      <c r="B57" s="366" t="s">
        <v>119</v>
      </c>
      <c r="C57" s="367"/>
      <c r="D57" s="368"/>
      <c r="E57" s="33" t="s">
        <v>7</v>
      </c>
      <c r="F57" s="65">
        <f>F56</f>
        <v>32235000</v>
      </c>
      <c r="G57" s="104">
        <f t="shared" ref="G57:J57" si="67">G56</f>
        <v>0</v>
      </c>
      <c r="H57" s="104">
        <f t="shared" si="67"/>
        <v>0</v>
      </c>
      <c r="I57" s="104">
        <f t="shared" si="67"/>
        <v>0</v>
      </c>
      <c r="J57" s="57">
        <f t="shared" si="67"/>
        <v>32235000</v>
      </c>
      <c r="K57" s="65">
        <f>K56</f>
        <v>24325281</v>
      </c>
      <c r="L57" s="104">
        <f t="shared" ref="L57" si="68">L56</f>
        <v>0</v>
      </c>
      <c r="M57" s="104">
        <f t="shared" ref="M57" si="69">M56</f>
        <v>0</v>
      </c>
      <c r="N57" s="104">
        <f t="shared" ref="N57" si="70">N56</f>
        <v>0</v>
      </c>
      <c r="O57" s="57">
        <f t="shared" ref="O57" si="71">O56</f>
        <v>24325281</v>
      </c>
      <c r="P57" s="65">
        <f>P56</f>
        <v>24437612.280000001</v>
      </c>
      <c r="Q57" s="104">
        <f t="shared" ref="Q57" si="72">Q56</f>
        <v>0</v>
      </c>
      <c r="R57" s="104">
        <f t="shared" ref="R57" si="73">R56</f>
        <v>0</v>
      </c>
      <c r="S57" s="104">
        <f t="shared" ref="S57" si="74">S56</f>
        <v>0</v>
      </c>
      <c r="T57" s="57">
        <f t="shared" ref="T57" si="75">T56</f>
        <v>24437612.280000001</v>
      </c>
      <c r="U57" s="339">
        <f>P57/K57*100</f>
        <v>100.461788211203</v>
      </c>
      <c r="V57" s="105">
        <v>0</v>
      </c>
      <c r="W57" s="106">
        <v>0</v>
      </c>
      <c r="X57" s="105">
        <v>0</v>
      </c>
      <c r="Y57" s="107">
        <f t="shared" ref="Y57" si="76">T57/O57*100</f>
        <v>100.461788211203</v>
      </c>
      <c r="Z57" s="108">
        <f>P57/F57*100</f>
        <v>75.810802791996281</v>
      </c>
      <c r="AA57" s="109">
        <v>0</v>
      </c>
      <c r="AB57" s="109">
        <v>0</v>
      </c>
      <c r="AC57" s="109">
        <v>0</v>
      </c>
      <c r="AD57" s="110">
        <f>T57/J57*100</f>
        <v>75.810802791996281</v>
      </c>
      <c r="AE57" s="18"/>
      <c r="AF57" s="18"/>
      <c r="AG57" s="41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</row>
    <row r="58" spans="1:148" s="112" customFormat="1" ht="15" customHeight="1" thickBot="1" x14ac:dyDescent="0.25">
      <c r="A58" s="383" t="s">
        <v>34</v>
      </c>
      <c r="B58" s="363" t="s">
        <v>174</v>
      </c>
      <c r="C58" s="364"/>
      <c r="D58" s="365"/>
      <c r="E58" s="33" t="s">
        <v>7</v>
      </c>
      <c r="F58" s="358"/>
      <c r="G58" s="359"/>
      <c r="H58" s="359"/>
      <c r="I58" s="359"/>
      <c r="J58" s="359"/>
      <c r="K58" s="359"/>
      <c r="L58" s="359"/>
      <c r="M58" s="359"/>
      <c r="N58" s="359"/>
      <c r="O58" s="359"/>
      <c r="P58" s="360"/>
      <c r="Q58" s="360"/>
      <c r="R58" s="360"/>
      <c r="S58" s="360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1"/>
      <c r="AE58" s="111"/>
      <c r="AF58" s="111"/>
      <c r="AG58" s="11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</row>
    <row r="59" spans="1:148" s="112" customFormat="1" ht="47.25" customHeight="1" thickBot="1" x14ac:dyDescent="0.25">
      <c r="A59" s="358"/>
      <c r="B59" s="356" t="s">
        <v>92</v>
      </c>
      <c r="C59" s="357"/>
      <c r="D59" s="395" t="s">
        <v>14</v>
      </c>
      <c r="E59" s="33"/>
      <c r="F59" s="123">
        <v>0</v>
      </c>
      <c r="G59" s="303">
        <v>0</v>
      </c>
      <c r="H59" s="303">
        <v>0</v>
      </c>
      <c r="I59" s="303">
        <v>0</v>
      </c>
      <c r="J59" s="304">
        <v>0</v>
      </c>
      <c r="K59" s="123">
        <v>0</v>
      </c>
      <c r="L59" s="303">
        <v>0</v>
      </c>
      <c r="M59" s="303">
        <v>0</v>
      </c>
      <c r="N59" s="303">
        <v>0</v>
      </c>
      <c r="O59" s="304">
        <v>0</v>
      </c>
      <c r="P59" s="123">
        <v>0</v>
      </c>
      <c r="Q59" s="303">
        <v>0</v>
      </c>
      <c r="R59" s="303">
        <v>0</v>
      </c>
      <c r="S59" s="303">
        <v>0</v>
      </c>
      <c r="T59" s="304">
        <v>0</v>
      </c>
      <c r="U59" s="312">
        <v>0</v>
      </c>
      <c r="V59" s="313">
        <v>0</v>
      </c>
      <c r="W59" s="313">
        <v>0</v>
      </c>
      <c r="X59" s="313">
        <v>0</v>
      </c>
      <c r="Y59" s="314">
        <v>0</v>
      </c>
      <c r="Z59" s="312">
        <v>0</v>
      </c>
      <c r="AA59" s="313">
        <v>0</v>
      </c>
      <c r="AB59" s="313">
        <v>0</v>
      </c>
      <c r="AC59" s="313">
        <v>0</v>
      </c>
      <c r="AD59" s="314">
        <v>0</v>
      </c>
      <c r="AE59" s="111"/>
      <c r="AF59" s="111"/>
      <c r="AG59" s="11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</row>
    <row r="60" spans="1:148" s="32" customFormat="1" ht="41.25" hidden="1" customHeight="1" thickBot="1" x14ac:dyDescent="0.3">
      <c r="A60" s="418"/>
      <c r="B60" s="209" t="s">
        <v>124</v>
      </c>
      <c r="C60" s="210" t="s">
        <v>133</v>
      </c>
      <c r="D60" s="431"/>
      <c r="E60" s="333" t="s">
        <v>5</v>
      </c>
      <c r="F60" s="333">
        <f>G60+H60+J60</f>
        <v>0</v>
      </c>
      <c r="G60" s="26">
        <v>0</v>
      </c>
      <c r="H60" s="26">
        <v>0</v>
      </c>
      <c r="I60" s="26">
        <v>0</v>
      </c>
      <c r="J60" s="211">
        <v>0</v>
      </c>
      <c r="K60" s="27">
        <f>L60+M60+O60</f>
        <v>0</v>
      </c>
      <c r="L60" s="28">
        <v>0</v>
      </c>
      <c r="M60" s="28">
        <v>0</v>
      </c>
      <c r="N60" s="28">
        <v>0</v>
      </c>
      <c r="O60" s="212">
        <v>0</v>
      </c>
      <c r="P60" s="207">
        <f>Q60+R60+T60</f>
        <v>0</v>
      </c>
      <c r="Q60" s="26">
        <v>0</v>
      </c>
      <c r="R60" s="26">
        <v>0</v>
      </c>
      <c r="S60" s="26">
        <v>0</v>
      </c>
      <c r="T60" s="211">
        <v>0</v>
      </c>
      <c r="U60" s="300">
        <v>0</v>
      </c>
      <c r="V60" s="102">
        <v>0</v>
      </c>
      <c r="W60" s="102">
        <v>0</v>
      </c>
      <c r="X60" s="102">
        <v>0</v>
      </c>
      <c r="Y60" s="301">
        <v>0</v>
      </c>
      <c r="Z60" s="302">
        <v>0</v>
      </c>
      <c r="AA60" s="102">
        <v>0</v>
      </c>
      <c r="AB60" s="102">
        <v>0</v>
      </c>
      <c r="AC60" s="102">
        <v>0</v>
      </c>
      <c r="AD60" s="301">
        <v>0</v>
      </c>
      <c r="AE60" s="30"/>
      <c r="AF60" s="30"/>
      <c r="AG60" s="31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</row>
    <row r="61" spans="1:148" s="20" customFormat="1" ht="19.5" customHeight="1" thickBot="1" x14ac:dyDescent="0.3">
      <c r="A61" s="33"/>
      <c r="B61" s="366" t="s">
        <v>118</v>
      </c>
      <c r="C61" s="367"/>
      <c r="D61" s="367"/>
      <c r="E61" s="34" t="s">
        <v>7</v>
      </c>
      <c r="F61" s="329">
        <f>F60</f>
        <v>0</v>
      </c>
      <c r="G61" s="35">
        <f t="shared" ref="G61:T61" si="77">G60</f>
        <v>0</v>
      </c>
      <c r="H61" s="35">
        <f t="shared" si="77"/>
        <v>0</v>
      </c>
      <c r="I61" s="35">
        <f t="shared" si="77"/>
        <v>0</v>
      </c>
      <c r="J61" s="35">
        <f t="shared" si="77"/>
        <v>0</v>
      </c>
      <c r="K61" s="329">
        <f>K60</f>
        <v>0</v>
      </c>
      <c r="L61" s="35">
        <f t="shared" si="77"/>
        <v>0</v>
      </c>
      <c r="M61" s="35">
        <f t="shared" si="77"/>
        <v>0</v>
      </c>
      <c r="N61" s="35">
        <f t="shared" si="77"/>
        <v>0</v>
      </c>
      <c r="O61" s="35">
        <f t="shared" si="77"/>
        <v>0</v>
      </c>
      <c r="P61" s="329">
        <f>P60</f>
        <v>0</v>
      </c>
      <c r="Q61" s="35">
        <f t="shared" si="77"/>
        <v>0</v>
      </c>
      <c r="R61" s="35">
        <f t="shared" si="77"/>
        <v>0</v>
      </c>
      <c r="S61" s="35">
        <f t="shared" si="77"/>
        <v>0</v>
      </c>
      <c r="T61" s="35">
        <f t="shared" si="77"/>
        <v>0</v>
      </c>
      <c r="U61" s="38">
        <v>0</v>
      </c>
      <c r="V61" s="39">
        <v>0</v>
      </c>
      <c r="W61" s="39">
        <v>0</v>
      </c>
      <c r="X61" s="39">
        <v>0</v>
      </c>
      <c r="Y61" s="40">
        <v>0</v>
      </c>
      <c r="Z61" s="38">
        <v>0</v>
      </c>
      <c r="AA61" s="39">
        <v>0</v>
      </c>
      <c r="AB61" s="39">
        <v>0</v>
      </c>
      <c r="AC61" s="39">
        <v>0</v>
      </c>
      <c r="AD61" s="40">
        <v>0</v>
      </c>
      <c r="AE61" s="18"/>
      <c r="AF61" s="18"/>
      <c r="AG61" s="41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</row>
    <row r="62" spans="1:148" s="20" customFormat="1" ht="39" customHeight="1" thickBot="1" x14ac:dyDescent="0.3">
      <c r="A62" s="429" t="s">
        <v>35</v>
      </c>
      <c r="B62" s="366" t="s">
        <v>154</v>
      </c>
      <c r="C62" s="367"/>
      <c r="D62" s="395" t="s">
        <v>9</v>
      </c>
      <c r="E62" s="189"/>
      <c r="F62" s="134"/>
      <c r="G62" s="136"/>
      <c r="H62" s="136"/>
      <c r="I62" s="136"/>
      <c r="J62" s="136"/>
      <c r="K62" s="190"/>
      <c r="L62" s="191"/>
      <c r="M62" s="191"/>
      <c r="N62" s="191"/>
      <c r="O62" s="191"/>
      <c r="P62" s="190"/>
      <c r="Q62" s="191"/>
      <c r="R62" s="191"/>
      <c r="S62" s="191"/>
      <c r="T62" s="191"/>
      <c r="U62" s="38"/>
      <c r="V62" s="39"/>
      <c r="W62" s="39"/>
      <c r="X62" s="39"/>
      <c r="Y62" s="40"/>
      <c r="Z62" s="194"/>
      <c r="AA62" s="192"/>
      <c r="AB62" s="192"/>
      <c r="AC62" s="192"/>
      <c r="AD62" s="195"/>
      <c r="AE62" s="18"/>
      <c r="AF62" s="18"/>
      <c r="AG62" s="41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</row>
    <row r="63" spans="1:148" s="20" customFormat="1" ht="53.25" customHeight="1" thickBot="1" x14ac:dyDescent="0.3">
      <c r="A63" s="430"/>
      <c r="B63" s="515" t="s">
        <v>108</v>
      </c>
      <c r="C63" s="516" t="s">
        <v>149</v>
      </c>
      <c r="D63" s="431"/>
      <c r="E63" s="283" t="s">
        <v>7</v>
      </c>
      <c r="F63" s="333">
        <f>G63+H63+J63+I63</f>
        <v>89838000</v>
      </c>
      <c r="G63" s="517">
        <v>0</v>
      </c>
      <c r="H63" s="517">
        <v>89838000</v>
      </c>
      <c r="I63" s="517">
        <v>0</v>
      </c>
      <c r="J63" s="51">
        <v>0</v>
      </c>
      <c r="K63" s="518">
        <f t="shared" ref="K63" si="78">L63+M63+O63</f>
        <v>77289794</v>
      </c>
      <c r="L63" s="519">
        <v>0</v>
      </c>
      <c r="M63" s="519">
        <v>77289794</v>
      </c>
      <c r="N63" s="520">
        <v>0</v>
      </c>
      <c r="O63" s="521">
        <v>0</v>
      </c>
      <c r="P63" s="518">
        <f>Q63+R63+S63+T63</f>
        <v>65345639</v>
      </c>
      <c r="Q63" s="520">
        <v>0</v>
      </c>
      <c r="R63" s="520">
        <v>65345639</v>
      </c>
      <c r="S63" s="520">
        <v>0</v>
      </c>
      <c r="T63" s="521">
        <v>0</v>
      </c>
      <c r="U63" s="522">
        <f>P63/K63*100</f>
        <v>84.546271400335215</v>
      </c>
      <c r="V63" s="523">
        <v>0</v>
      </c>
      <c r="W63" s="520">
        <f>R63/M63*100</f>
        <v>84.546271400335215</v>
      </c>
      <c r="X63" s="523">
        <v>0</v>
      </c>
      <c r="Y63" s="524">
        <v>0</v>
      </c>
      <c r="Z63" s="518">
        <f>P63/F63*100</f>
        <v>72.737192502059273</v>
      </c>
      <c r="AA63" s="523">
        <v>0</v>
      </c>
      <c r="AB63" s="520">
        <f t="shared" ref="AB63" si="79">R63/H63*100</f>
        <v>72.737192502059273</v>
      </c>
      <c r="AC63" s="523">
        <v>0</v>
      </c>
      <c r="AD63" s="525">
        <v>0</v>
      </c>
      <c r="AE63" s="18"/>
      <c r="AF63" s="18"/>
      <c r="AG63" s="19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</row>
    <row r="64" spans="1:148" s="20" customFormat="1" ht="19.5" customHeight="1" thickBot="1" x14ac:dyDescent="0.3">
      <c r="A64" s="33"/>
      <c r="B64" s="366" t="s">
        <v>120</v>
      </c>
      <c r="C64" s="367"/>
      <c r="D64" s="368"/>
      <c r="E64" s="34" t="s">
        <v>7</v>
      </c>
      <c r="F64" s="339">
        <f>F63</f>
        <v>89838000</v>
      </c>
      <c r="G64" s="105">
        <f t="shared" ref="G64" si="80">G63</f>
        <v>0</v>
      </c>
      <c r="H64" s="105">
        <f t="shared" ref="H64" si="81">H63</f>
        <v>89838000</v>
      </c>
      <c r="I64" s="105">
        <f t="shared" ref="I64" si="82">I63</f>
        <v>0</v>
      </c>
      <c r="J64" s="107">
        <f t="shared" ref="J64:O64" si="83">J63</f>
        <v>0</v>
      </c>
      <c r="K64" s="107">
        <f t="shared" si="83"/>
        <v>77289794</v>
      </c>
      <c r="L64" s="107">
        <f t="shared" si="83"/>
        <v>0</v>
      </c>
      <c r="M64" s="107">
        <f t="shared" si="83"/>
        <v>77289794</v>
      </c>
      <c r="N64" s="107">
        <f t="shared" si="83"/>
        <v>0</v>
      </c>
      <c r="O64" s="107">
        <f t="shared" si="83"/>
        <v>0</v>
      </c>
      <c r="P64" s="329">
        <f>P63</f>
        <v>65345639</v>
      </c>
      <c r="Q64" s="35">
        <f t="shared" ref="Q64" si="84">Q63</f>
        <v>0</v>
      </c>
      <c r="R64" s="35">
        <f t="shared" ref="R64" si="85">R63</f>
        <v>65345639</v>
      </c>
      <c r="S64" s="35">
        <f t="shared" ref="S64" si="86">S63</f>
        <v>0</v>
      </c>
      <c r="T64" s="57">
        <f t="shared" ref="T64" si="87">T63</f>
        <v>0</v>
      </c>
      <c r="U64" s="151">
        <f>P64/K64*100</f>
        <v>84.546271400335215</v>
      </c>
      <c r="V64" s="36">
        <v>0</v>
      </c>
      <c r="W64" s="150">
        <f>R64/M64*100</f>
        <v>84.546271400335215</v>
      </c>
      <c r="X64" s="36">
        <v>0</v>
      </c>
      <c r="Y64" s="37">
        <v>0</v>
      </c>
      <c r="Z64" s="225">
        <f>P64/F64*100</f>
        <v>72.737192502059273</v>
      </c>
      <c r="AA64" s="109">
        <v>0</v>
      </c>
      <c r="AB64" s="135">
        <f>R64/H64*100</f>
        <v>72.737192502059273</v>
      </c>
      <c r="AC64" s="109">
        <v>0</v>
      </c>
      <c r="AD64" s="226">
        <v>0</v>
      </c>
      <c r="AE64" s="18"/>
      <c r="AF64" s="18"/>
      <c r="AG64" s="41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</row>
    <row r="65" spans="1:148" s="20" customFormat="1" ht="38.25" customHeight="1" thickBot="1" x14ac:dyDescent="0.3">
      <c r="A65" s="429" t="s">
        <v>150</v>
      </c>
      <c r="B65" s="428" t="s">
        <v>155</v>
      </c>
      <c r="C65" s="410"/>
      <c r="D65" s="426" t="s">
        <v>9</v>
      </c>
      <c r="E65" s="336"/>
      <c r="F65" s="339"/>
      <c r="G65" s="105"/>
      <c r="H65" s="105"/>
      <c r="I65" s="105"/>
      <c r="J65" s="105"/>
      <c r="K65" s="340"/>
      <c r="L65" s="105"/>
      <c r="M65" s="105"/>
      <c r="N65" s="105"/>
      <c r="O65" s="107"/>
      <c r="P65" s="329"/>
      <c r="Q65" s="35"/>
      <c r="R65" s="35"/>
      <c r="S65" s="35"/>
      <c r="T65" s="57"/>
      <c r="U65" s="188"/>
      <c r="V65" s="106"/>
      <c r="W65" s="106"/>
      <c r="X65" s="106"/>
      <c r="Y65" s="37"/>
      <c r="Z65" s="196"/>
      <c r="AA65" s="196"/>
      <c r="AB65" s="196"/>
      <c r="AC65" s="196"/>
      <c r="AD65" s="197"/>
      <c r="AE65" s="18"/>
      <c r="AF65" s="18"/>
      <c r="AG65" s="41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</row>
    <row r="66" spans="1:148" s="20" customFormat="1" ht="60" customHeight="1" thickBot="1" x14ac:dyDescent="0.3">
      <c r="A66" s="432"/>
      <c r="B66" s="526" t="s">
        <v>137</v>
      </c>
      <c r="C66" s="527" t="s">
        <v>152</v>
      </c>
      <c r="D66" s="427"/>
      <c r="E66" s="336"/>
      <c r="F66" s="528">
        <f>G66+H66+I66+J66</f>
        <v>106556800</v>
      </c>
      <c r="G66" s="529">
        <v>71979100</v>
      </c>
      <c r="H66" s="529">
        <v>30848200</v>
      </c>
      <c r="I66" s="529">
        <v>0</v>
      </c>
      <c r="J66" s="530">
        <v>3729500</v>
      </c>
      <c r="K66" s="518">
        <f>L66+M66+O66</f>
        <v>69268300</v>
      </c>
      <c r="L66" s="519">
        <v>46787000</v>
      </c>
      <c r="M66" s="519">
        <v>20050000</v>
      </c>
      <c r="N66" s="520">
        <v>0</v>
      </c>
      <c r="O66" s="521">
        <v>2431300</v>
      </c>
      <c r="P66" s="528">
        <f>Q66+R66+S66+T66</f>
        <v>52917187.599999994</v>
      </c>
      <c r="Q66" s="529">
        <v>35745556.75</v>
      </c>
      <c r="R66" s="529">
        <v>15319523.27</v>
      </c>
      <c r="S66" s="529">
        <v>0</v>
      </c>
      <c r="T66" s="530">
        <v>1852107.58</v>
      </c>
      <c r="U66" s="531">
        <f>P66/K66*100</f>
        <v>76.394523324522183</v>
      </c>
      <c r="V66" s="519">
        <f t="shared" ref="V66:Y66" si="88">Q66/L66*100</f>
        <v>76.400617158612434</v>
      </c>
      <c r="W66" s="519">
        <f t="shared" si="88"/>
        <v>76.40659985037405</v>
      </c>
      <c r="X66" s="29">
        <v>0</v>
      </c>
      <c r="Y66" s="530">
        <f t="shared" si="88"/>
        <v>76.177665446468964</v>
      </c>
      <c r="Z66" s="532">
        <f>P66/F66*100</f>
        <v>49.661014219646233</v>
      </c>
      <c r="AA66" s="519">
        <f t="shared" ref="AA66:AD66" si="89">Q66/G66*100</f>
        <v>49.661022088356205</v>
      </c>
      <c r="AB66" s="519">
        <f t="shared" si="89"/>
        <v>49.660995682081939</v>
      </c>
      <c r="AC66" s="29">
        <v>0</v>
      </c>
      <c r="AD66" s="530">
        <f t="shared" si="89"/>
        <v>49.661015685748758</v>
      </c>
      <c r="AE66" s="18"/>
      <c r="AF66" s="18"/>
      <c r="AG66" s="41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</row>
    <row r="67" spans="1:148" s="20" customFormat="1" ht="19.5" customHeight="1" thickBot="1" x14ac:dyDescent="0.3">
      <c r="A67" s="335"/>
      <c r="B67" s="424" t="s">
        <v>151</v>
      </c>
      <c r="C67" s="425"/>
      <c r="D67" s="368"/>
      <c r="E67" s="336"/>
      <c r="F67" s="151">
        <f>F66</f>
        <v>106556800</v>
      </c>
      <c r="G67" s="150">
        <f t="shared" ref="G67:O67" si="90">G66</f>
        <v>71979100</v>
      </c>
      <c r="H67" s="150">
        <f t="shared" si="90"/>
        <v>30848200</v>
      </c>
      <c r="I67" s="150">
        <f t="shared" si="90"/>
        <v>0</v>
      </c>
      <c r="J67" s="107">
        <f t="shared" si="90"/>
        <v>3729500</v>
      </c>
      <c r="K67" s="340">
        <f>K66</f>
        <v>69268300</v>
      </c>
      <c r="L67" s="105">
        <f t="shared" si="90"/>
        <v>46787000</v>
      </c>
      <c r="M67" s="105">
        <f t="shared" si="90"/>
        <v>20050000</v>
      </c>
      <c r="N67" s="105">
        <f t="shared" si="90"/>
        <v>0</v>
      </c>
      <c r="O67" s="105">
        <f t="shared" si="90"/>
        <v>2431300</v>
      </c>
      <c r="P67" s="151">
        <f>P66</f>
        <v>52917187.599999994</v>
      </c>
      <c r="Q67" s="150">
        <f t="shared" ref="Q67:T67" si="91">Q66</f>
        <v>35745556.75</v>
      </c>
      <c r="R67" s="150">
        <f t="shared" si="91"/>
        <v>15319523.27</v>
      </c>
      <c r="S67" s="150">
        <f t="shared" si="91"/>
        <v>0</v>
      </c>
      <c r="T67" s="107">
        <f t="shared" si="91"/>
        <v>1852107.58</v>
      </c>
      <c r="U67" s="133">
        <f>P67/K67*100</f>
        <v>76.394523324522183</v>
      </c>
      <c r="V67" s="191">
        <f t="shared" ref="V67" si="92">Q67/L67*100</f>
        <v>76.400617158612434</v>
      </c>
      <c r="W67" s="191">
        <f t="shared" ref="W67" si="93">R67/M67*100</f>
        <v>76.40659985037405</v>
      </c>
      <c r="X67" s="193">
        <v>0</v>
      </c>
      <c r="Y67" s="191">
        <f t="shared" ref="Y67" si="94">T67/O67*100</f>
        <v>76.177665446468964</v>
      </c>
      <c r="Z67" s="65">
        <f>P67/F67*100</f>
        <v>49.661014219646233</v>
      </c>
      <c r="AA67" s="104">
        <f t="shared" ref="AA67" si="95">Q67/G67*100</f>
        <v>49.661022088356205</v>
      </c>
      <c r="AB67" s="104">
        <f t="shared" ref="AB67" si="96">R67/H67*100</f>
        <v>49.660995682081939</v>
      </c>
      <c r="AC67" s="39">
        <v>0</v>
      </c>
      <c r="AD67" s="57">
        <f t="shared" ref="AD67" si="97">T67/J67*100</f>
        <v>49.661015685748758</v>
      </c>
      <c r="AE67" s="18"/>
      <c r="AF67" s="18"/>
      <c r="AG67" s="41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</row>
    <row r="68" spans="1:148" s="20" customFormat="1" ht="19.5" customHeight="1" thickBot="1" x14ac:dyDescent="0.3">
      <c r="A68" s="433" t="s">
        <v>162</v>
      </c>
      <c r="B68" s="367" t="s">
        <v>160</v>
      </c>
      <c r="C68" s="368"/>
      <c r="D68" s="426" t="s">
        <v>9</v>
      </c>
      <c r="E68" s="336"/>
      <c r="F68" s="151"/>
      <c r="G68" s="150"/>
      <c r="H68" s="150"/>
      <c r="I68" s="150"/>
      <c r="J68" s="107"/>
      <c r="K68" s="339"/>
      <c r="L68" s="105"/>
      <c r="M68" s="105"/>
      <c r="N68" s="105"/>
      <c r="O68" s="107"/>
      <c r="P68" s="151"/>
      <c r="Q68" s="150"/>
      <c r="R68" s="150"/>
      <c r="S68" s="150"/>
      <c r="T68" s="107"/>
      <c r="U68" s="230"/>
      <c r="V68" s="106"/>
      <c r="W68" s="106"/>
      <c r="X68" s="106"/>
      <c r="Y68" s="37"/>
      <c r="Z68" s="231"/>
      <c r="AA68" s="232"/>
      <c r="AB68" s="232"/>
      <c r="AC68" s="233"/>
      <c r="AD68" s="234"/>
      <c r="AE68" s="18"/>
      <c r="AF68" s="18"/>
      <c r="AG68" s="41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</row>
    <row r="69" spans="1:148" s="20" customFormat="1" ht="52.5" customHeight="1" thickBot="1" x14ac:dyDescent="0.3">
      <c r="A69" s="434"/>
      <c r="B69" s="533" t="s">
        <v>158</v>
      </c>
      <c r="C69" s="534" t="s">
        <v>159</v>
      </c>
      <c r="D69" s="427"/>
      <c r="E69" s="333"/>
      <c r="F69" s="235">
        <f>G69+H69+I69+J69</f>
        <v>1891346</v>
      </c>
      <c r="G69" s="97">
        <v>1067192.95</v>
      </c>
      <c r="H69" s="97">
        <v>682302.05</v>
      </c>
      <c r="I69" s="97">
        <v>0</v>
      </c>
      <c r="J69" s="98">
        <v>141851</v>
      </c>
      <c r="K69" s="235">
        <f>L69+M69+N69+O69</f>
        <v>1891346</v>
      </c>
      <c r="L69" s="97">
        <v>1067192.95</v>
      </c>
      <c r="M69" s="97">
        <v>682302.05</v>
      </c>
      <c r="N69" s="97">
        <v>0</v>
      </c>
      <c r="O69" s="98">
        <v>141851</v>
      </c>
      <c r="P69" s="235">
        <f>Q69+R69+S69+T69</f>
        <v>1214048.19</v>
      </c>
      <c r="Q69" s="97">
        <v>685027.32</v>
      </c>
      <c r="R69" s="97">
        <v>437967.24</v>
      </c>
      <c r="S69" s="97">
        <v>0</v>
      </c>
      <c r="T69" s="97">
        <v>91053.63</v>
      </c>
      <c r="U69" s="235">
        <f>P69/K69*100</f>
        <v>64.18964007643234</v>
      </c>
      <c r="V69" s="97">
        <f t="shared" ref="V69:V70" si="98">Q69/L69*100</f>
        <v>64.189640683064852</v>
      </c>
      <c r="W69" s="97">
        <f t="shared" ref="W69:W70" si="99">R69/M69*100</f>
        <v>64.189641523134796</v>
      </c>
      <c r="X69" s="61">
        <v>0</v>
      </c>
      <c r="Y69" s="97">
        <f t="shared" ref="Y69:Y70" si="100">T69/O69*100</f>
        <v>64.189628553905152</v>
      </c>
      <c r="Z69" s="514">
        <f>P69/F69*100</f>
        <v>64.18964007643234</v>
      </c>
      <c r="AA69" s="535">
        <f t="shared" ref="AA69" si="101">Q69/G69*100</f>
        <v>64.189640683064852</v>
      </c>
      <c r="AB69" s="535">
        <f t="shared" ref="AB69" si="102">R69/H69*100</f>
        <v>64.189641523134796</v>
      </c>
      <c r="AC69" s="220">
        <v>0</v>
      </c>
      <c r="AD69" s="513">
        <f t="shared" ref="AD69:AD70" si="103">T69/J69*100</f>
        <v>64.189628553905152</v>
      </c>
      <c r="AE69" s="18"/>
      <c r="AF69" s="18"/>
      <c r="AG69" s="536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</row>
    <row r="70" spans="1:148" s="20" customFormat="1" ht="19.5" customHeight="1" thickBot="1" x14ac:dyDescent="0.3">
      <c r="A70" s="435"/>
      <c r="B70" s="367" t="s">
        <v>161</v>
      </c>
      <c r="C70" s="367"/>
      <c r="D70" s="368"/>
      <c r="E70" s="336"/>
      <c r="F70" s="151">
        <f>F69</f>
        <v>1891346</v>
      </c>
      <c r="G70" s="150">
        <f t="shared" ref="G70:O70" si="104">G69</f>
        <v>1067192.95</v>
      </c>
      <c r="H70" s="150">
        <f t="shared" si="104"/>
        <v>682302.05</v>
      </c>
      <c r="I70" s="150">
        <f t="shared" si="104"/>
        <v>0</v>
      </c>
      <c r="J70" s="107">
        <f t="shared" si="104"/>
        <v>141851</v>
      </c>
      <c r="K70" s="151">
        <f t="shared" si="104"/>
        <v>1891346</v>
      </c>
      <c r="L70" s="150">
        <f t="shared" si="104"/>
        <v>1067192.95</v>
      </c>
      <c r="M70" s="150">
        <f t="shared" si="104"/>
        <v>682302.05</v>
      </c>
      <c r="N70" s="150">
        <f t="shared" si="104"/>
        <v>0</v>
      </c>
      <c r="O70" s="107">
        <f t="shared" si="104"/>
        <v>141851</v>
      </c>
      <c r="P70" s="65">
        <f t="shared" ref="P70" si="105">P69</f>
        <v>1214048.19</v>
      </c>
      <c r="Q70" s="104">
        <f t="shared" ref="Q70" si="106">Q69</f>
        <v>685027.32</v>
      </c>
      <c r="R70" s="104">
        <f t="shared" ref="R70" si="107">R69</f>
        <v>437967.24</v>
      </c>
      <c r="S70" s="104">
        <f t="shared" ref="S70" si="108">S69</f>
        <v>0</v>
      </c>
      <c r="T70" s="57">
        <f t="shared" ref="T70" si="109">T69</f>
        <v>91053.63</v>
      </c>
      <c r="U70" s="65">
        <f>P70/K70*100</f>
        <v>64.18964007643234</v>
      </c>
      <c r="V70" s="104">
        <f t="shared" si="98"/>
        <v>64.189640683064852</v>
      </c>
      <c r="W70" s="104">
        <f t="shared" si="99"/>
        <v>64.189641523134796</v>
      </c>
      <c r="X70" s="39">
        <v>0</v>
      </c>
      <c r="Y70" s="57">
        <f t="shared" si="100"/>
        <v>64.189628553905152</v>
      </c>
      <c r="Z70" s="315">
        <f>P70/F70*100</f>
        <v>64.18964007643234</v>
      </c>
      <c r="AA70" s="104">
        <f t="shared" ref="AA70" si="110">Q70/G70*100</f>
        <v>64.189640683064852</v>
      </c>
      <c r="AB70" s="104">
        <f t="shared" ref="AB70" si="111">R70/H70*100</f>
        <v>64.189641523134796</v>
      </c>
      <c r="AC70" s="39">
        <v>0</v>
      </c>
      <c r="AD70" s="57">
        <f t="shared" si="103"/>
        <v>64.189628553905152</v>
      </c>
      <c r="AE70" s="18"/>
      <c r="AF70" s="18"/>
      <c r="AG70" s="41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</row>
    <row r="71" spans="1:148" s="20" customFormat="1" ht="17.25" customHeight="1" thickBot="1" x14ac:dyDescent="0.3">
      <c r="A71" s="114"/>
      <c r="B71" s="421" t="s">
        <v>15</v>
      </c>
      <c r="C71" s="422"/>
      <c r="D71" s="423"/>
      <c r="E71" s="336"/>
      <c r="F71" s="65">
        <f>F61+F57+F54+F28+F64+F67+F70</f>
        <v>4717502754.4499998</v>
      </c>
      <c r="G71" s="104">
        <f t="shared" ref="G71:J71" si="112">G61+G57+G54+G28+G64+G67+G70</f>
        <v>3608605010.9499998</v>
      </c>
      <c r="H71" s="104">
        <f t="shared" si="112"/>
        <v>121368502.05</v>
      </c>
      <c r="I71" s="104">
        <f t="shared" si="112"/>
        <v>246672035.44999999</v>
      </c>
      <c r="J71" s="35">
        <f t="shared" si="112"/>
        <v>740857206</v>
      </c>
      <c r="K71" s="65">
        <f t="shared" ref="K71" si="113">K61+K57+K54+K28+K64+K67+K70</f>
        <v>3523582242.3299999</v>
      </c>
      <c r="L71" s="104">
        <f t="shared" ref="L71" si="114">L61+L57+L54+L28+L64+L67+L70</f>
        <v>2637770938.9499998</v>
      </c>
      <c r="M71" s="104">
        <f t="shared" ref="M71" si="115">M61+M57+M54+M28+M64+M67+M70</f>
        <v>98022096.049999997</v>
      </c>
      <c r="N71" s="104">
        <f t="shared" ref="N71" si="116">N61+N57+N54+N28+N64+N67+N70</f>
        <v>233866587.33000001</v>
      </c>
      <c r="O71" s="35">
        <f t="shared" ref="O71" si="117">O61+O57+O54+O28+O64+O67+O70</f>
        <v>553922620</v>
      </c>
      <c r="P71" s="65">
        <f t="shared" ref="P71" si="118">P61+P57+P54+P28+P64+P67+P70</f>
        <v>3433837185.9500008</v>
      </c>
      <c r="Q71" s="104">
        <f t="shared" ref="Q71" si="119">Q61+Q57+Q54+Q28+Q64+Q67+Q70</f>
        <v>2611169839.1500006</v>
      </c>
      <c r="R71" s="104">
        <f t="shared" ref="R71" si="120">R61+R57+R54+R28+R64+R67+R70</f>
        <v>81103129.50999999</v>
      </c>
      <c r="S71" s="104">
        <f t="shared" ref="S71" si="121">S61+S57+S54+S28+S64+S67+S70</f>
        <v>246672035.44999999</v>
      </c>
      <c r="T71" s="57">
        <f t="shared" ref="T71" si="122">T61+T57+T54+T28+T64+T67+T70</f>
        <v>494892181.83999997</v>
      </c>
      <c r="U71" s="236">
        <f>P71/K71*100</f>
        <v>97.453016555088141</v>
      </c>
      <c r="V71" s="136">
        <f>Q71/L71*100</f>
        <v>98.991531091377169</v>
      </c>
      <c r="W71" s="136">
        <f>R71/M71*100</f>
        <v>82.739640120152274</v>
      </c>
      <c r="X71" s="136">
        <f>S71/N71*100</f>
        <v>105.47553554622607</v>
      </c>
      <c r="Y71" s="110">
        <f>T71/O71*100</f>
        <v>89.343197762893297</v>
      </c>
      <c r="Z71" s="198">
        <f>P71/F71*100</f>
        <v>72.789299014417679</v>
      </c>
      <c r="AA71" s="198">
        <f>Q71/G71*100</f>
        <v>72.359535921128298</v>
      </c>
      <c r="AB71" s="198">
        <f>R71/H71*100</f>
        <v>66.823869570861191</v>
      </c>
      <c r="AC71" s="198">
        <f>S71/I71*100</f>
        <v>100</v>
      </c>
      <c r="AD71" s="199">
        <f>T71/J71*100</f>
        <v>66.799941720483176</v>
      </c>
      <c r="AE71" s="18"/>
      <c r="AF71" s="18"/>
      <c r="AG71" s="41"/>
      <c r="AH71" s="18"/>
      <c r="AI71" s="115"/>
      <c r="AJ71" s="115"/>
      <c r="AK71" s="115"/>
      <c r="AL71" s="115"/>
      <c r="AM71" s="115"/>
      <c r="AN71" s="115">
        <f>K71-F58-K17</f>
        <v>3289715655</v>
      </c>
      <c r="AO71" s="115">
        <f>L71-L58-L17</f>
        <v>2637770938.9499998</v>
      </c>
      <c r="AP71" s="115">
        <f>M71-M58-M17</f>
        <v>98022096.049999997</v>
      </c>
      <c r="AQ71" s="115">
        <f>N71-N58-N17</f>
        <v>0</v>
      </c>
      <c r="AR71" s="115">
        <f>O71-O58-O17</f>
        <v>553922620</v>
      </c>
      <c r="AS71" s="115">
        <f>P71-P58-P17</f>
        <v>3187165150.500001</v>
      </c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</row>
    <row r="72" spans="1:148" s="88" customFormat="1" ht="20.25" customHeight="1" thickBot="1" x14ac:dyDescent="0.3">
      <c r="A72" s="398" t="s">
        <v>83</v>
      </c>
      <c r="B72" s="399"/>
      <c r="C72" s="399"/>
      <c r="D72" s="399"/>
      <c r="E72" s="399"/>
      <c r="F72" s="406"/>
      <c r="G72" s="406"/>
      <c r="H72" s="406"/>
      <c r="I72" s="406"/>
      <c r="J72" s="406"/>
      <c r="K72" s="406"/>
      <c r="L72" s="406"/>
      <c r="M72" s="406"/>
      <c r="N72" s="406"/>
      <c r="O72" s="406"/>
      <c r="P72" s="406"/>
      <c r="Q72" s="406"/>
      <c r="R72" s="406"/>
      <c r="S72" s="406"/>
      <c r="T72" s="406"/>
      <c r="U72" s="406"/>
      <c r="V72" s="406"/>
      <c r="W72" s="406"/>
      <c r="X72" s="406"/>
      <c r="Y72" s="406"/>
      <c r="Z72" s="399"/>
      <c r="AA72" s="399"/>
      <c r="AB72" s="399"/>
      <c r="AC72" s="399"/>
      <c r="AD72" s="400"/>
      <c r="AE72" s="86"/>
      <c r="AF72" s="86"/>
      <c r="AG72" s="11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</row>
    <row r="73" spans="1:148" s="20" customFormat="1" ht="15" customHeight="1" thickBot="1" x14ac:dyDescent="0.3">
      <c r="A73" s="350" t="s">
        <v>16</v>
      </c>
      <c r="B73" s="366" t="s">
        <v>125</v>
      </c>
      <c r="C73" s="367"/>
      <c r="D73" s="368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117"/>
      <c r="AA73" s="117"/>
      <c r="AB73" s="117"/>
      <c r="AC73" s="117"/>
      <c r="AD73" s="118"/>
      <c r="AE73" s="18"/>
      <c r="AF73" s="18"/>
      <c r="AG73" s="19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</row>
    <row r="74" spans="1:148" s="20" customFormat="1" ht="96.75" customHeight="1" thickBot="1" x14ac:dyDescent="0.3">
      <c r="A74" s="351"/>
      <c r="B74" s="537" t="s">
        <v>115</v>
      </c>
      <c r="C74" s="477" t="s">
        <v>121</v>
      </c>
      <c r="D74" s="538" t="s">
        <v>9</v>
      </c>
      <c r="E74" s="467" t="s">
        <v>10</v>
      </c>
      <c r="F74" s="473">
        <f t="shared" ref="F74:F75" si="123">G74+H74+J74</f>
        <v>3255082</v>
      </c>
      <c r="G74" s="470">
        <v>3255082</v>
      </c>
      <c r="H74" s="470">
        <v>0</v>
      </c>
      <c r="I74" s="470">
        <v>0</v>
      </c>
      <c r="J74" s="471">
        <v>0</v>
      </c>
      <c r="K74" s="24">
        <f t="shared" ref="K74:K75" si="124">L74+M74+N74+O74</f>
        <v>3255082</v>
      </c>
      <c r="L74" s="482">
        <v>3255082</v>
      </c>
      <c r="M74" s="482">
        <v>0</v>
      </c>
      <c r="N74" s="482">
        <v>0</v>
      </c>
      <c r="O74" s="484">
        <v>0</v>
      </c>
      <c r="P74" s="24">
        <f t="shared" ref="P74:P75" si="125">Q74+R74+S74+T74</f>
        <v>3210941</v>
      </c>
      <c r="Q74" s="482">
        <v>3210941</v>
      </c>
      <c r="R74" s="482">
        <v>0</v>
      </c>
      <c r="S74" s="482">
        <v>0</v>
      </c>
      <c r="T74" s="483">
        <v>0</v>
      </c>
      <c r="U74" s="539">
        <f>P74/K74*100</f>
        <v>98.643935851692831</v>
      </c>
      <c r="V74" s="540">
        <f t="shared" ref="V74" si="126">Q74/L74*100</f>
        <v>98.643935851692831</v>
      </c>
      <c r="W74" s="541">
        <v>0</v>
      </c>
      <c r="X74" s="541">
        <v>0</v>
      </c>
      <c r="Y74" s="542">
        <v>0</v>
      </c>
      <c r="Z74" s="47">
        <f>P74/F74*100</f>
        <v>98.643935851692831</v>
      </c>
      <c r="AA74" s="470">
        <f>Q74/G74*100</f>
        <v>98.643935851692831</v>
      </c>
      <c r="AB74" s="543">
        <f>SUM(AB75:AB76)</f>
        <v>0</v>
      </c>
      <c r="AC74" s="543">
        <v>0</v>
      </c>
      <c r="AD74" s="544">
        <v>0</v>
      </c>
      <c r="AE74" s="18"/>
      <c r="AF74" s="156"/>
      <c r="AG74" s="545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</row>
    <row r="75" spans="1:148" s="20" customFormat="1" ht="37.5" customHeight="1" thickBot="1" x14ac:dyDescent="0.3">
      <c r="A75" s="352"/>
      <c r="B75" s="546" t="s">
        <v>0</v>
      </c>
      <c r="C75" s="547" t="s">
        <v>98</v>
      </c>
      <c r="D75" s="331" t="s">
        <v>9</v>
      </c>
      <c r="E75" s="229" t="s">
        <v>10</v>
      </c>
      <c r="F75" s="27">
        <f t="shared" si="123"/>
        <v>423649</v>
      </c>
      <c r="G75" s="101">
        <v>0</v>
      </c>
      <c r="H75" s="101">
        <v>0</v>
      </c>
      <c r="I75" s="101">
        <v>0</v>
      </c>
      <c r="J75" s="46">
        <v>423649</v>
      </c>
      <c r="K75" s="100">
        <f t="shared" si="124"/>
        <v>0</v>
      </c>
      <c r="L75" s="101">
        <v>0</v>
      </c>
      <c r="M75" s="101">
        <v>0</v>
      </c>
      <c r="N75" s="101">
        <v>0</v>
      </c>
      <c r="O75" s="45"/>
      <c r="P75" s="100">
        <f t="shared" si="125"/>
        <v>0</v>
      </c>
      <c r="Q75" s="101">
        <v>0</v>
      </c>
      <c r="R75" s="101">
        <v>0</v>
      </c>
      <c r="S75" s="101">
        <v>0</v>
      </c>
      <c r="T75" s="46">
        <v>0</v>
      </c>
      <c r="U75" s="539" t="e">
        <f>P75/K75*100</f>
        <v>#DIV/0!</v>
      </c>
      <c r="V75" s="540">
        <v>0</v>
      </c>
      <c r="W75" s="541">
        <v>0</v>
      </c>
      <c r="X75" s="540">
        <v>0</v>
      </c>
      <c r="Y75" s="548" t="e">
        <f>T75/O75*100</f>
        <v>#DIV/0!</v>
      </c>
      <c r="Z75" s="549">
        <f>P75/F75*100</f>
        <v>0</v>
      </c>
      <c r="AA75" s="113">
        <v>0</v>
      </c>
      <c r="AB75" s="56">
        <f>SUM(AB76:AB76)</f>
        <v>0</v>
      </c>
      <c r="AC75" s="56">
        <v>0</v>
      </c>
      <c r="AD75" s="279">
        <f>T75/J75*100</f>
        <v>0</v>
      </c>
      <c r="AE75" s="18"/>
      <c r="AF75" s="18"/>
      <c r="AG75" s="545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</row>
    <row r="76" spans="1:148" s="20" customFormat="1" ht="15.75" customHeight="1" thickBot="1" x14ac:dyDescent="0.3">
      <c r="A76" s="120"/>
      <c r="B76" s="404" t="s">
        <v>17</v>
      </c>
      <c r="C76" s="405"/>
      <c r="D76" s="405"/>
      <c r="E76" s="33" t="s">
        <v>7</v>
      </c>
      <c r="F76" s="65">
        <f>F74+F75</f>
        <v>3678731</v>
      </c>
      <c r="G76" s="104">
        <f t="shared" ref="G76:T76" si="127">G74+G75</f>
        <v>3255082</v>
      </c>
      <c r="H76" s="104">
        <f t="shared" si="127"/>
        <v>0</v>
      </c>
      <c r="I76" s="104">
        <f t="shared" si="127"/>
        <v>0</v>
      </c>
      <c r="J76" s="57">
        <f t="shared" si="127"/>
        <v>423649</v>
      </c>
      <c r="K76" s="65">
        <f>K74+K75</f>
        <v>3255082</v>
      </c>
      <c r="L76" s="104">
        <f>L74+L75</f>
        <v>3255082</v>
      </c>
      <c r="M76" s="104">
        <f t="shared" si="127"/>
        <v>0</v>
      </c>
      <c r="N76" s="104">
        <f t="shared" si="127"/>
        <v>0</v>
      </c>
      <c r="O76" s="57">
        <f t="shared" si="127"/>
        <v>0</v>
      </c>
      <c r="P76" s="65">
        <f>P74+P75</f>
        <v>3210941</v>
      </c>
      <c r="Q76" s="104">
        <f t="shared" si="127"/>
        <v>3210941</v>
      </c>
      <c r="R76" s="104">
        <f t="shared" si="127"/>
        <v>0</v>
      </c>
      <c r="S76" s="104">
        <f t="shared" si="127"/>
        <v>0</v>
      </c>
      <c r="T76" s="57">
        <f t="shared" si="127"/>
        <v>0</v>
      </c>
      <c r="U76" s="339">
        <f>P76/K76*100</f>
        <v>98.643935851692831</v>
      </c>
      <c r="V76" s="105">
        <f t="shared" ref="V76" si="128">Q76/L76*100</f>
        <v>98.643935851692831</v>
      </c>
      <c r="W76" s="106">
        <v>0</v>
      </c>
      <c r="X76" s="106">
        <v>0</v>
      </c>
      <c r="Y76" s="106">
        <v>0</v>
      </c>
      <c r="Z76" s="65">
        <f>P76/F76*100</f>
        <v>87.283930246598615</v>
      </c>
      <c r="AA76" s="104">
        <f>Q76/G76*100</f>
        <v>98.643935851692831</v>
      </c>
      <c r="AB76" s="39">
        <v>0</v>
      </c>
      <c r="AC76" s="39">
        <v>0</v>
      </c>
      <c r="AD76" s="224">
        <v>0</v>
      </c>
      <c r="AE76" s="18"/>
      <c r="AF76" s="18"/>
      <c r="AG76" s="19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</row>
    <row r="77" spans="1:148" s="88" customFormat="1" ht="21.75" customHeight="1" thickBot="1" x14ac:dyDescent="0.3">
      <c r="A77" s="398" t="s">
        <v>129</v>
      </c>
      <c r="B77" s="399"/>
      <c r="C77" s="399"/>
      <c r="D77" s="399"/>
      <c r="E77" s="399"/>
      <c r="F77" s="406"/>
      <c r="G77" s="406"/>
      <c r="H77" s="406"/>
      <c r="I77" s="406"/>
      <c r="J77" s="406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406"/>
      <c r="AA77" s="406"/>
      <c r="AB77" s="406"/>
      <c r="AC77" s="406"/>
      <c r="AD77" s="407"/>
      <c r="AE77" s="86"/>
      <c r="AF77" s="86"/>
      <c r="AG77" s="89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</row>
    <row r="78" spans="1:148" s="84" customFormat="1" ht="19.5" customHeight="1" thickBot="1" x14ac:dyDescent="0.3">
      <c r="A78" s="444" t="s">
        <v>18</v>
      </c>
      <c r="B78" s="436" t="s">
        <v>19</v>
      </c>
      <c r="C78" s="437"/>
      <c r="D78" s="438"/>
      <c r="E78" s="121"/>
      <c r="F78" s="121"/>
      <c r="G78" s="117"/>
      <c r="H78" s="117"/>
      <c r="I78" s="117"/>
      <c r="J78" s="118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8"/>
      <c r="Z78" s="117"/>
      <c r="AA78" s="117"/>
      <c r="AB78" s="117"/>
      <c r="AC78" s="117"/>
      <c r="AD78" s="118"/>
      <c r="AE78" s="83"/>
      <c r="AF78" s="83"/>
      <c r="AG78" s="19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  <c r="ED78" s="83"/>
      <c r="EE78" s="83"/>
      <c r="EF78" s="83"/>
      <c r="EG78" s="83"/>
      <c r="EH78" s="83"/>
      <c r="EI78" s="83"/>
      <c r="EJ78" s="83"/>
      <c r="EK78" s="83"/>
      <c r="EL78" s="83"/>
      <c r="EM78" s="83"/>
      <c r="EN78" s="83"/>
      <c r="EO78" s="83"/>
      <c r="EP78" s="83"/>
      <c r="EQ78" s="83"/>
      <c r="ER78" s="83"/>
    </row>
    <row r="79" spans="1:148" s="20" customFormat="1" ht="36.75" customHeight="1" x14ac:dyDescent="0.25">
      <c r="A79" s="446"/>
      <c r="B79" s="550" t="s">
        <v>58</v>
      </c>
      <c r="C79" s="477" t="s">
        <v>57</v>
      </c>
      <c r="D79" s="538" t="s">
        <v>9</v>
      </c>
      <c r="E79" s="15" t="s">
        <v>10</v>
      </c>
      <c r="F79" s="24">
        <f t="shared" ref="F79:F82" si="129">G79+H79+I79+J79</f>
        <v>8038500</v>
      </c>
      <c r="G79" s="482">
        <v>8038500</v>
      </c>
      <c r="H79" s="482">
        <v>0</v>
      </c>
      <c r="I79" s="482">
        <v>0</v>
      </c>
      <c r="J79" s="483">
        <v>0</v>
      </c>
      <c r="K79" s="481">
        <f t="shared" ref="K79:K82" si="130">L79+M79+N79+O79</f>
        <v>23962000</v>
      </c>
      <c r="L79" s="482">
        <v>23962000</v>
      </c>
      <c r="M79" s="482">
        <v>0</v>
      </c>
      <c r="N79" s="482">
        <v>0</v>
      </c>
      <c r="O79" s="484">
        <v>0</v>
      </c>
      <c r="P79" s="24">
        <f t="shared" ref="P79:P82" si="131">Q79+R79+S79+T79</f>
        <v>0</v>
      </c>
      <c r="Q79" s="482">
        <v>0</v>
      </c>
      <c r="R79" s="482">
        <v>0</v>
      </c>
      <c r="S79" s="482">
        <v>0</v>
      </c>
      <c r="T79" s="483">
        <v>0</v>
      </c>
      <c r="U79" s="551">
        <f>P79/K79*100</f>
        <v>0</v>
      </c>
      <c r="V79" s="552">
        <f t="shared" ref="V79" si="132">Q79/L79*100</f>
        <v>0</v>
      </c>
      <c r="W79" s="94">
        <v>0</v>
      </c>
      <c r="X79" s="94">
        <v>0</v>
      </c>
      <c r="Y79" s="474">
        <v>0</v>
      </c>
      <c r="Z79" s="553">
        <f>P79/F79*100</f>
        <v>0</v>
      </c>
      <c r="AA79" s="48">
        <f>Q79/G79*100</f>
        <v>0</v>
      </c>
      <c r="AB79" s="543">
        <f t="shared" ref="AB79:AB80" si="133">SUM(AB80:AB82)</f>
        <v>0</v>
      </c>
      <c r="AC79" s="543">
        <v>0</v>
      </c>
      <c r="AD79" s="544">
        <v>0</v>
      </c>
      <c r="AE79" s="18"/>
      <c r="AF79" s="18"/>
      <c r="AG79" s="19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</row>
    <row r="80" spans="1:148" s="20" customFormat="1" ht="60" customHeight="1" x14ac:dyDescent="0.25">
      <c r="A80" s="446"/>
      <c r="B80" s="62" t="s">
        <v>78</v>
      </c>
      <c r="C80" s="10" t="s">
        <v>55</v>
      </c>
      <c r="D80" s="284" t="s">
        <v>9</v>
      </c>
      <c r="E80" s="63" t="s">
        <v>10</v>
      </c>
      <c r="F80" s="42">
        <f t="shared" si="129"/>
        <v>9586671</v>
      </c>
      <c r="G80" s="16">
        <v>9586671</v>
      </c>
      <c r="H80" s="16">
        <v>0</v>
      </c>
      <c r="I80" s="16">
        <v>0</v>
      </c>
      <c r="J80" s="44">
        <v>0</v>
      </c>
      <c r="K80" s="64">
        <f t="shared" si="130"/>
        <v>10973934</v>
      </c>
      <c r="L80" s="16">
        <v>10973934</v>
      </c>
      <c r="M80" s="16">
        <v>0</v>
      </c>
      <c r="N80" s="16">
        <v>0</v>
      </c>
      <c r="O80" s="43">
        <v>0</v>
      </c>
      <c r="P80" s="42">
        <f t="shared" si="131"/>
        <v>7044124.9100000001</v>
      </c>
      <c r="Q80" s="16">
        <v>7044124.9100000001</v>
      </c>
      <c r="R80" s="16">
        <v>0</v>
      </c>
      <c r="S80" s="16">
        <v>0</v>
      </c>
      <c r="T80" s="44">
        <v>0</v>
      </c>
      <c r="U80" s="485">
        <f>P80/K80*100</f>
        <v>64.18960520447817</v>
      </c>
      <c r="V80" s="510">
        <f t="shared" ref="V80" si="134">Q80/L80*100</f>
        <v>64.18960520447817</v>
      </c>
      <c r="W80" s="216">
        <v>0</v>
      </c>
      <c r="X80" s="216">
        <v>0</v>
      </c>
      <c r="Y80" s="486">
        <v>0</v>
      </c>
      <c r="Z80" s="488">
        <f>P80/F80*100</f>
        <v>73.478321202427836</v>
      </c>
      <c r="AA80" s="2">
        <f>Q80/G80*100</f>
        <v>73.478321202427836</v>
      </c>
      <c r="AB80" s="554">
        <f t="shared" si="133"/>
        <v>0</v>
      </c>
      <c r="AC80" s="554">
        <v>0</v>
      </c>
      <c r="AD80" s="555">
        <v>0</v>
      </c>
      <c r="AE80" s="18"/>
      <c r="AF80" s="18"/>
      <c r="AG80" s="19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</row>
    <row r="81" spans="1:148" s="20" customFormat="1" ht="38.25" customHeight="1" x14ac:dyDescent="0.25">
      <c r="A81" s="446"/>
      <c r="B81" s="62" t="s">
        <v>54</v>
      </c>
      <c r="C81" s="10" t="s">
        <v>56</v>
      </c>
      <c r="D81" s="284" t="s">
        <v>9</v>
      </c>
      <c r="E81" s="63" t="s">
        <v>5</v>
      </c>
      <c r="F81" s="42">
        <f t="shared" si="129"/>
        <v>5540550</v>
      </c>
      <c r="G81" s="16">
        <v>0</v>
      </c>
      <c r="H81" s="16">
        <v>0</v>
      </c>
      <c r="I81" s="16">
        <v>0</v>
      </c>
      <c r="J81" s="44">
        <v>5540550</v>
      </c>
      <c r="K81" s="64">
        <f t="shared" si="130"/>
        <v>5421350</v>
      </c>
      <c r="L81" s="16">
        <v>0</v>
      </c>
      <c r="M81" s="16">
        <v>0</v>
      </c>
      <c r="N81" s="16">
        <v>0</v>
      </c>
      <c r="O81" s="43">
        <v>5421350</v>
      </c>
      <c r="P81" s="42">
        <f t="shared" si="131"/>
        <v>4991314.8899999997</v>
      </c>
      <c r="Q81" s="16">
        <v>0</v>
      </c>
      <c r="R81" s="16">
        <v>0</v>
      </c>
      <c r="S81" s="43">
        <v>0</v>
      </c>
      <c r="T81" s="44">
        <v>4991314.8899999997</v>
      </c>
      <c r="U81" s="485">
        <f>P81/K81*100</f>
        <v>92.067748623497835</v>
      </c>
      <c r="V81" s="6">
        <v>0</v>
      </c>
      <c r="W81" s="6">
        <v>0</v>
      </c>
      <c r="X81" s="6">
        <v>0</v>
      </c>
      <c r="Y81" s="5">
        <f>T81/O81*100</f>
        <v>92.067748623497835</v>
      </c>
      <c r="Z81" s="293">
        <f>P81/F81*100</f>
        <v>90.086992988060743</v>
      </c>
      <c r="AA81" s="6">
        <v>0</v>
      </c>
      <c r="AB81" s="6">
        <v>0</v>
      </c>
      <c r="AC81" s="6">
        <v>0</v>
      </c>
      <c r="AD81" s="5">
        <f>T81/J81*100</f>
        <v>90.086992988060743</v>
      </c>
      <c r="AE81" s="18"/>
      <c r="AF81" s="18"/>
      <c r="AG81" s="19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</row>
    <row r="82" spans="1:148" s="20" customFormat="1" ht="32.25" customHeight="1" thickBot="1" x14ac:dyDescent="0.3">
      <c r="A82" s="445"/>
      <c r="B82" s="546" t="s">
        <v>59</v>
      </c>
      <c r="C82" s="547" t="s">
        <v>45</v>
      </c>
      <c r="D82" s="331" t="s">
        <v>9</v>
      </c>
      <c r="E82" s="229" t="s">
        <v>5</v>
      </c>
      <c r="F82" s="100">
        <f t="shared" si="129"/>
        <v>7117890</v>
      </c>
      <c r="G82" s="101">
        <v>0</v>
      </c>
      <c r="H82" s="101">
        <v>0</v>
      </c>
      <c r="I82" s="101">
        <v>0</v>
      </c>
      <c r="J82" s="46">
        <v>7117890</v>
      </c>
      <c r="K82" s="218">
        <f t="shared" si="130"/>
        <v>3657982</v>
      </c>
      <c r="L82" s="101">
        <v>0</v>
      </c>
      <c r="M82" s="101">
        <v>0</v>
      </c>
      <c r="N82" s="101">
        <v>0</v>
      </c>
      <c r="O82" s="45">
        <v>3657982</v>
      </c>
      <c r="P82" s="100">
        <f t="shared" si="131"/>
        <v>2315414.69</v>
      </c>
      <c r="Q82" s="101">
        <v>0</v>
      </c>
      <c r="R82" s="101">
        <v>0</v>
      </c>
      <c r="S82" s="101">
        <v>0</v>
      </c>
      <c r="T82" s="46">
        <v>2315414.69</v>
      </c>
      <c r="U82" s="485">
        <f>P82/K82*100</f>
        <v>63.29759659834302</v>
      </c>
      <c r="V82" s="6">
        <v>0</v>
      </c>
      <c r="W82" s="6">
        <v>0</v>
      </c>
      <c r="X82" s="6">
        <v>0</v>
      </c>
      <c r="Y82" s="5">
        <f>T82/O82*100</f>
        <v>63.29759659834302</v>
      </c>
      <c r="Z82" s="293">
        <f>P82/F82*100</f>
        <v>32.529509306831095</v>
      </c>
      <c r="AA82" s="122">
        <v>0</v>
      </c>
      <c r="AB82" s="122">
        <v>0</v>
      </c>
      <c r="AC82" s="122">
        <v>0</v>
      </c>
      <c r="AD82" s="5">
        <f>T82/J82*100</f>
        <v>32.529509306831095</v>
      </c>
      <c r="AE82" s="18"/>
      <c r="AF82" s="18"/>
      <c r="AG82" s="19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</row>
    <row r="83" spans="1:148" s="20" customFormat="1" ht="15.75" customHeight="1" thickBot="1" x14ac:dyDescent="0.3">
      <c r="A83" s="123"/>
      <c r="B83" s="439" t="s">
        <v>20</v>
      </c>
      <c r="C83" s="437"/>
      <c r="D83" s="437"/>
      <c r="E83" s="33" t="s">
        <v>7</v>
      </c>
      <c r="F83" s="65">
        <f>F79+F80+F81+F82</f>
        <v>30283611</v>
      </c>
      <c r="G83" s="104">
        <f t="shared" ref="G83:T83" si="135">G79+G80+G81+G82</f>
        <v>17625171</v>
      </c>
      <c r="H83" s="104">
        <f t="shared" si="135"/>
        <v>0</v>
      </c>
      <c r="I83" s="104">
        <f t="shared" si="135"/>
        <v>0</v>
      </c>
      <c r="J83" s="57">
        <f t="shared" si="135"/>
        <v>12658440</v>
      </c>
      <c r="K83" s="65">
        <f>K79+K80+K81+K82</f>
        <v>44015266</v>
      </c>
      <c r="L83" s="104">
        <f t="shared" si="135"/>
        <v>34935934</v>
      </c>
      <c r="M83" s="104">
        <f t="shared" si="135"/>
        <v>0</v>
      </c>
      <c r="N83" s="104">
        <f t="shared" si="135"/>
        <v>0</v>
      </c>
      <c r="O83" s="57">
        <f t="shared" si="135"/>
        <v>9079332</v>
      </c>
      <c r="P83" s="65">
        <f>P79+P80+P81+P82</f>
        <v>14350854.49</v>
      </c>
      <c r="Q83" s="104">
        <f t="shared" si="135"/>
        <v>7044124.9100000001</v>
      </c>
      <c r="R83" s="104">
        <f t="shared" si="135"/>
        <v>0</v>
      </c>
      <c r="S83" s="104">
        <f t="shared" si="135"/>
        <v>0</v>
      </c>
      <c r="T83" s="57">
        <f t="shared" si="135"/>
        <v>7306729.5800000001</v>
      </c>
      <c r="U83" s="329">
        <f>P83/K83*100</f>
        <v>32.604266188008495</v>
      </c>
      <c r="V83" s="35">
        <f>Q83/L83*100</f>
        <v>20.162978639700889</v>
      </c>
      <c r="W83" s="124">
        <v>0</v>
      </c>
      <c r="X83" s="124">
        <v>0</v>
      </c>
      <c r="Y83" s="57">
        <f>T83/O83*100</f>
        <v>80.476510606727459</v>
      </c>
      <c r="Z83" s="329">
        <f>P83/F83*100</f>
        <v>47.388187921182848</v>
      </c>
      <c r="AA83" s="104">
        <f>Q83/G83*100</f>
        <v>39.966278398093273</v>
      </c>
      <c r="AB83" s="39">
        <v>0</v>
      </c>
      <c r="AC83" s="39">
        <v>0</v>
      </c>
      <c r="AD83" s="57">
        <f>T83/J83*100</f>
        <v>57.722196257990724</v>
      </c>
      <c r="AE83" s="18"/>
      <c r="AF83" s="18"/>
      <c r="AG83" s="19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</row>
    <row r="84" spans="1:148" s="88" customFormat="1" ht="16.5" customHeight="1" thickBot="1" x14ac:dyDescent="0.3">
      <c r="A84" s="440" t="s">
        <v>130</v>
      </c>
      <c r="B84" s="371"/>
      <c r="C84" s="371"/>
      <c r="D84" s="371"/>
      <c r="E84" s="406"/>
      <c r="F84" s="406"/>
      <c r="G84" s="406"/>
      <c r="H84" s="406"/>
      <c r="I84" s="406"/>
      <c r="J84" s="406"/>
      <c r="K84" s="406"/>
      <c r="L84" s="406"/>
      <c r="M84" s="406"/>
      <c r="N84" s="406"/>
      <c r="O84" s="406"/>
      <c r="P84" s="406"/>
      <c r="Q84" s="406"/>
      <c r="R84" s="406"/>
      <c r="S84" s="406"/>
      <c r="T84" s="406"/>
      <c r="U84" s="406"/>
      <c r="V84" s="406"/>
      <c r="W84" s="406"/>
      <c r="X84" s="406"/>
      <c r="Y84" s="406"/>
      <c r="Z84" s="406"/>
      <c r="AA84" s="406"/>
      <c r="AB84" s="406"/>
      <c r="AC84" s="406"/>
      <c r="AD84" s="407"/>
      <c r="AE84" s="86"/>
      <c r="AF84" s="86"/>
      <c r="AG84" s="89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</row>
    <row r="85" spans="1:148" s="84" customFormat="1" ht="17.25" customHeight="1" thickBot="1" x14ac:dyDescent="0.3">
      <c r="A85" s="444" t="s">
        <v>21</v>
      </c>
      <c r="B85" s="436" t="s">
        <v>84</v>
      </c>
      <c r="C85" s="437"/>
      <c r="D85" s="438"/>
      <c r="E85" s="34" t="s">
        <v>7</v>
      </c>
      <c r="F85" s="379"/>
      <c r="G85" s="380"/>
      <c r="H85" s="380"/>
      <c r="I85" s="380"/>
      <c r="J85" s="380"/>
      <c r="K85" s="380"/>
      <c r="L85" s="380"/>
      <c r="M85" s="380"/>
      <c r="N85" s="380"/>
      <c r="O85" s="380"/>
      <c r="P85" s="380"/>
      <c r="Q85" s="380"/>
      <c r="R85" s="380"/>
      <c r="S85" s="380"/>
      <c r="T85" s="380"/>
      <c r="U85" s="380"/>
      <c r="V85" s="380"/>
      <c r="W85" s="380"/>
      <c r="X85" s="380"/>
      <c r="Y85" s="380"/>
      <c r="Z85" s="380"/>
      <c r="AA85" s="380"/>
      <c r="AB85" s="380"/>
      <c r="AC85" s="380"/>
      <c r="AD85" s="381"/>
      <c r="AE85" s="83"/>
      <c r="AF85" s="83"/>
      <c r="AG85" s="19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  <c r="ED85" s="83"/>
      <c r="EE85" s="83"/>
      <c r="EF85" s="83"/>
      <c r="EG85" s="83"/>
      <c r="EH85" s="83"/>
      <c r="EI85" s="83"/>
      <c r="EJ85" s="83"/>
      <c r="EK85" s="83"/>
      <c r="EL85" s="83"/>
      <c r="EM85" s="83"/>
      <c r="EN85" s="83"/>
      <c r="EO85" s="83"/>
      <c r="EP85" s="83"/>
      <c r="EQ85" s="83"/>
      <c r="ER85" s="83"/>
    </row>
    <row r="86" spans="1:148" s="20" customFormat="1" ht="30.75" customHeight="1" x14ac:dyDescent="0.25">
      <c r="A86" s="446"/>
      <c r="B86" s="556" t="s">
        <v>52</v>
      </c>
      <c r="C86" s="21" t="s">
        <v>44</v>
      </c>
      <c r="D86" s="538" t="s">
        <v>9</v>
      </c>
      <c r="E86" s="557" t="s">
        <v>5</v>
      </c>
      <c r="F86" s="473">
        <f t="shared" ref="F86:F90" si="136">G86+H86+I86+J86</f>
        <v>41471650</v>
      </c>
      <c r="G86" s="470">
        <v>0</v>
      </c>
      <c r="H86" s="470">
        <v>0</v>
      </c>
      <c r="I86" s="470">
        <v>0</v>
      </c>
      <c r="J86" s="472">
        <v>41471650</v>
      </c>
      <c r="K86" s="473">
        <f t="shared" ref="K86:K90" si="137">L86+M86+N86+O86</f>
        <v>30972735</v>
      </c>
      <c r="L86" s="470">
        <v>0</v>
      </c>
      <c r="M86" s="470">
        <v>0</v>
      </c>
      <c r="N86" s="470">
        <v>0</v>
      </c>
      <c r="O86" s="471">
        <v>30972735</v>
      </c>
      <c r="P86" s="473">
        <f t="shared" ref="P86:P90" si="138">Q86+R86+S86+T86</f>
        <v>30886285.489999998</v>
      </c>
      <c r="Q86" s="470">
        <v>0</v>
      </c>
      <c r="R86" s="470">
        <v>0</v>
      </c>
      <c r="S86" s="470">
        <v>0</v>
      </c>
      <c r="T86" s="471">
        <v>30886285.489999998</v>
      </c>
      <c r="U86" s="558">
        <f>P86/K86*100</f>
        <v>99.720885126870456</v>
      </c>
      <c r="V86" s="94">
        <v>0</v>
      </c>
      <c r="W86" s="94">
        <v>0</v>
      </c>
      <c r="X86" s="94">
        <v>0</v>
      </c>
      <c r="Y86" s="125">
        <f>T86/O86*100</f>
        <v>99.720885126870456</v>
      </c>
      <c r="Z86" s="485">
        <f t="shared" ref="Z86:AA91" si="139">P86/F86*100</f>
        <v>74.475661060025331</v>
      </c>
      <c r="AA86" s="48">
        <v>0</v>
      </c>
      <c r="AB86" s="215">
        <v>0</v>
      </c>
      <c r="AC86" s="215">
        <v>0</v>
      </c>
      <c r="AD86" s="509">
        <f>T86/J86*100</f>
        <v>74.475661060025331</v>
      </c>
      <c r="AE86" s="18"/>
      <c r="AF86" s="18"/>
      <c r="AG86" s="19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</row>
    <row r="87" spans="1:148" s="20" customFormat="1" ht="29.45" customHeight="1" x14ac:dyDescent="0.25">
      <c r="A87" s="446"/>
      <c r="B87" s="62" t="s">
        <v>1</v>
      </c>
      <c r="C87" s="10" t="s">
        <v>46</v>
      </c>
      <c r="D87" s="284" t="s">
        <v>9</v>
      </c>
      <c r="E87" s="126" t="s">
        <v>5</v>
      </c>
      <c r="F87" s="42">
        <f t="shared" si="136"/>
        <v>843000</v>
      </c>
      <c r="G87" s="16">
        <v>0</v>
      </c>
      <c r="H87" s="16">
        <v>0</v>
      </c>
      <c r="I87" s="16">
        <v>0</v>
      </c>
      <c r="J87" s="43">
        <v>843000</v>
      </c>
      <c r="K87" s="42">
        <f t="shared" si="137"/>
        <v>777400</v>
      </c>
      <c r="L87" s="16">
        <v>0</v>
      </c>
      <c r="M87" s="16">
        <v>0</v>
      </c>
      <c r="N87" s="16">
        <v>0</v>
      </c>
      <c r="O87" s="44">
        <v>777400</v>
      </c>
      <c r="P87" s="42">
        <f t="shared" si="138"/>
        <v>722175</v>
      </c>
      <c r="Q87" s="16">
        <v>0</v>
      </c>
      <c r="R87" s="16">
        <v>0</v>
      </c>
      <c r="S87" s="16">
        <v>0</v>
      </c>
      <c r="T87" s="44">
        <v>722175</v>
      </c>
      <c r="U87" s="316">
        <f>P87/K87*100</f>
        <v>92.896192436326217</v>
      </c>
      <c r="V87" s="7">
        <v>0</v>
      </c>
      <c r="W87" s="7">
        <v>0</v>
      </c>
      <c r="X87" s="7">
        <v>0</v>
      </c>
      <c r="Y87" s="4">
        <f>T87/O87*100</f>
        <v>92.896192436326217</v>
      </c>
      <c r="Z87" s="488">
        <f t="shared" si="139"/>
        <v>85.667259786476862</v>
      </c>
      <c r="AA87" s="6">
        <v>0</v>
      </c>
      <c r="AB87" s="6">
        <v>0</v>
      </c>
      <c r="AC87" s="6">
        <v>0</v>
      </c>
      <c r="AD87" s="5">
        <f>T87/J87*100</f>
        <v>85.667259786476862</v>
      </c>
      <c r="AE87" s="18"/>
      <c r="AF87" s="18"/>
      <c r="AG87" s="19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</row>
    <row r="88" spans="1:148" s="20" customFormat="1" ht="30.6" hidden="1" customHeight="1" x14ac:dyDescent="0.25">
      <c r="A88" s="446"/>
      <c r="B88" s="62" t="s">
        <v>61</v>
      </c>
      <c r="C88" s="10" t="s">
        <v>43</v>
      </c>
      <c r="D88" s="284" t="s">
        <v>9</v>
      </c>
      <c r="E88" s="126" t="s">
        <v>10</v>
      </c>
      <c r="F88" s="42">
        <f t="shared" si="136"/>
        <v>0</v>
      </c>
      <c r="G88" s="16">
        <v>0</v>
      </c>
      <c r="H88" s="16">
        <v>0</v>
      </c>
      <c r="I88" s="16">
        <v>0</v>
      </c>
      <c r="J88" s="43">
        <v>0</v>
      </c>
      <c r="K88" s="42">
        <f t="shared" si="137"/>
        <v>0</v>
      </c>
      <c r="L88" s="16"/>
      <c r="M88" s="16">
        <v>0</v>
      </c>
      <c r="N88" s="16">
        <v>0</v>
      </c>
      <c r="O88" s="44">
        <v>0</v>
      </c>
      <c r="P88" s="42">
        <f t="shared" si="138"/>
        <v>0</v>
      </c>
      <c r="Q88" s="16">
        <v>0</v>
      </c>
      <c r="R88" s="16">
        <v>0</v>
      </c>
      <c r="S88" s="16">
        <v>0</v>
      </c>
      <c r="T88" s="44">
        <v>0</v>
      </c>
      <c r="U88" s="127">
        <v>0</v>
      </c>
      <c r="V88" s="7">
        <v>0</v>
      </c>
      <c r="W88" s="7">
        <v>0</v>
      </c>
      <c r="X88" s="7">
        <v>0</v>
      </c>
      <c r="Y88" s="7">
        <v>0</v>
      </c>
      <c r="Z88" s="9" t="e">
        <f t="shared" si="139"/>
        <v>#DIV/0!</v>
      </c>
      <c r="AA88" s="6" t="e">
        <f t="shared" si="139"/>
        <v>#DIV/0!</v>
      </c>
      <c r="AB88" s="6">
        <v>0</v>
      </c>
      <c r="AC88" s="6">
        <v>0</v>
      </c>
      <c r="AD88" s="8">
        <v>0</v>
      </c>
      <c r="AE88" s="18"/>
      <c r="AF88" s="18"/>
      <c r="AG88" s="19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</row>
    <row r="89" spans="1:148" s="20" customFormat="1" ht="41.25" customHeight="1" x14ac:dyDescent="0.25">
      <c r="A89" s="446"/>
      <c r="B89" s="62" t="s">
        <v>60</v>
      </c>
      <c r="C89" s="10" t="s">
        <v>38</v>
      </c>
      <c r="D89" s="284" t="s">
        <v>9</v>
      </c>
      <c r="E89" s="126" t="s">
        <v>10</v>
      </c>
      <c r="F89" s="42">
        <f t="shared" si="136"/>
        <v>4918200</v>
      </c>
      <c r="G89" s="16">
        <v>4918200</v>
      </c>
      <c r="H89" s="16">
        <v>0</v>
      </c>
      <c r="I89" s="16">
        <v>0</v>
      </c>
      <c r="J89" s="43">
        <v>0</v>
      </c>
      <c r="K89" s="42">
        <f t="shared" si="137"/>
        <v>5285818</v>
      </c>
      <c r="L89" s="16">
        <v>5285818</v>
      </c>
      <c r="M89" s="16">
        <v>0</v>
      </c>
      <c r="N89" s="16">
        <v>0</v>
      </c>
      <c r="O89" s="44">
        <v>0</v>
      </c>
      <c r="P89" s="42">
        <f t="shared" si="138"/>
        <v>4548187.6500000004</v>
      </c>
      <c r="Q89" s="16">
        <v>4548187.6500000004</v>
      </c>
      <c r="R89" s="16">
        <v>0</v>
      </c>
      <c r="S89" s="16">
        <v>0</v>
      </c>
      <c r="T89" s="44">
        <v>0</v>
      </c>
      <c r="U89" s="316">
        <f>P89/K89*100</f>
        <v>86.045105033885022</v>
      </c>
      <c r="V89" s="4">
        <f>Q89/L89*100</f>
        <v>86.045105033885022</v>
      </c>
      <c r="W89" s="7">
        <v>0</v>
      </c>
      <c r="X89" s="7">
        <v>0</v>
      </c>
      <c r="Y89" s="7">
        <v>0</v>
      </c>
      <c r="Z89" s="488">
        <f t="shared" si="139"/>
        <v>92.476671343174345</v>
      </c>
      <c r="AA89" s="2">
        <f t="shared" si="139"/>
        <v>92.476671343174345</v>
      </c>
      <c r="AB89" s="6">
        <v>0</v>
      </c>
      <c r="AC89" s="6">
        <v>0</v>
      </c>
      <c r="AD89" s="8">
        <v>0</v>
      </c>
      <c r="AE89" s="18"/>
      <c r="AF89" s="18"/>
      <c r="AG89" s="19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</row>
    <row r="90" spans="1:148" s="20" customFormat="1" ht="29.45" customHeight="1" x14ac:dyDescent="0.25">
      <c r="A90" s="446"/>
      <c r="B90" s="62" t="s">
        <v>79</v>
      </c>
      <c r="C90" s="10" t="s">
        <v>42</v>
      </c>
      <c r="D90" s="284" t="s">
        <v>9</v>
      </c>
      <c r="E90" s="126" t="s">
        <v>5</v>
      </c>
      <c r="F90" s="42">
        <f t="shared" si="136"/>
        <v>17483000</v>
      </c>
      <c r="G90" s="16">
        <v>0</v>
      </c>
      <c r="H90" s="16">
        <v>0</v>
      </c>
      <c r="I90" s="16">
        <v>0</v>
      </c>
      <c r="J90" s="43">
        <v>17483000</v>
      </c>
      <c r="K90" s="42">
        <f t="shared" si="137"/>
        <v>16297900</v>
      </c>
      <c r="L90" s="16">
        <v>0</v>
      </c>
      <c r="M90" s="16">
        <v>0</v>
      </c>
      <c r="N90" s="16">
        <v>0</v>
      </c>
      <c r="O90" s="44">
        <v>16297900</v>
      </c>
      <c r="P90" s="42">
        <f t="shared" si="138"/>
        <v>12949100.460000001</v>
      </c>
      <c r="Q90" s="16">
        <v>0</v>
      </c>
      <c r="R90" s="16">
        <v>0</v>
      </c>
      <c r="S90" s="16">
        <v>0</v>
      </c>
      <c r="T90" s="44">
        <v>12949100.460000001</v>
      </c>
      <c r="U90" s="316">
        <f>P90/K90*100</f>
        <v>79.452570331146973</v>
      </c>
      <c r="V90" s="7">
        <v>0</v>
      </c>
      <c r="W90" s="7">
        <v>0</v>
      </c>
      <c r="X90" s="6">
        <v>0</v>
      </c>
      <c r="Y90" s="4">
        <f>T90/O90*100</f>
        <v>79.452570331146973</v>
      </c>
      <c r="Z90" s="488">
        <f t="shared" si="139"/>
        <v>74.066810387233318</v>
      </c>
      <c r="AA90" s="6">
        <v>0</v>
      </c>
      <c r="AB90" s="6">
        <v>0</v>
      </c>
      <c r="AC90" s="6">
        <v>0</v>
      </c>
      <c r="AD90" s="5">
        <f>T90/J90*100</f>
        <v>74.066810387233318</v>
      </c>
      <c r="AE90" s="18"/>
      <c r="AF90" s="18"/>
      <c r="AG90" s="19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</row>
    <row r="91" spans="1:148" s="581" customFormat="1" ht="36" customHeight="1" thickBot="1" x14ac:dyDescent="0.3">
      <c r="A91" s="445"/>
      <c r="B91" s="559" t="s">
        <v>30</v>
      </c>
      <c r="C91" s="560"/>
      <c r="D91" s="561" t="s">
        <v>9</v>
      </c>
      <c r="E91" s="562" t="s">
        <v>11</v>
      </c>
      <c r="F91" s="563">
        <f>G91+H91+I91+J91</f>
        <v>25808.799999999999</v>
      </c>
      <c r="G91" s="564">
        <v>0</v>
      </c>
      <c r="H91" s="564">
        <v>0</v>
      </c>
      <c r="I91" s="565">
        <v>25808.799999999999</v>
      </c>
      <c r="J91" s="566">
        <v>0</v>
      </c>
      <c r="K91" s="567">
        <f>L91+M91+N91+O91</f>
        <v>23124.94</v>
      </c>
      <c r="L91" s="568">
        <v>0</v>
      </c>
      <c r="M91" s="568">
        <v>0</v>
      </c>
      <c r="N91" s="565">
        <v>23124.94</v>
      </c>
      <c r="O91" s="569">
        <v>0</v>
      </c>
      <c r="P91" s="570">
        <f>Q91+R91+S91+T91</f>
        <v>25808.799999999999</v>
      </c>
      <c r="Q91" s="564">
        <v>0</v>
      </c>
      <c r="R91" s="564">
        <v>0</v>
      </c>
      <c r="S91" s="565">
        <v>25808.799999999999</v>
      </c>
      <c r="T91" s="571">
        <v>0</v>
      </c>
      <c r="U91" s="572">
        <f>P91/K91*100</f>
        <v>111.60591119371553</v>
      </c>
      <c r="V91" s="573">
        <v>0</v>
      </c>
      <c r="W91" s="573">
        <v>0</v>
      </c>
      <c r="X91" s="574">
        <f>S91/N91*100</f>
        <v>111.60591119371553</v>
      </c>
      <c r="Y91" s="574">
        <v>0</v>
      </c>
      <c r="Z91" s="504">
        <f t="shared" si="139"/>
        <v>100</v>
      </c>
      <c r="AA91" s="575">
        <v>0</v>
      </c>
      <c r="AB91" s="576">
        <v>0</v>
      </c>
      <c r="AC91" s="577">
        <f>S91/I91*100</f>
        <v>100</v>
      </c>
      <c r="AD91" s="578">
        <v>0</v>
      </c>
      <c r="AE91" s="579"/>
      <c r="AF91" s="579"/>
      <c r="AG91" s="579"/>
      <c r="AH91" s="580"/>
      <c r="AI91" s="580"/>
      <c r="AJ91" s="580"/>
      <c r="AK91" s="580"/>
      <c r="AL91" s="580"/>
      <c r="AM91" s="580"/>
      <c r="AN91" s="580"/>
      <c r="AO91" s="580"/>
      <c r="AP91" s="580"/>
      <c r="AQ91" s="580"/>
      <c r="AR91" s="580"/>
      <c r="AS91" s="580"/>
      <c r="AT91" s="580"/>
      <c r="AU91" s="580"/>
      <c r="AV91" s="580"/>
      <c r="AW91" s="580"/>
      <c r="AX91" s="580"/>
      <c r="AY91" s="580"/>
      <c r="AZ91" s="580"/>
      <c r="BA91" s="580"/>
      <c r="BB91" s="580"/>
      <c r="BC91" s="580"/>
      <c r="BD91" s="580"/>
      <c r="BE91" s="580"/>
      <c r="BF91" s="580"/>
      <c r="BG91" s="580"/>
      <c r="BH91" s="580"/>
      <c r="BI91" s="580"/>
      <c r="BJ91" s="580"/>
      <c r="BK91" s="580"/>
      <c r="BL91" s="580"/>
      <c r="BM91" s="580"/>
      <c r="BN91" s="580"/>
      <c r="BO91" s="580"/>
      <c r="BP91" s="580"/>
      <c r="BQ91" s="580"/>
      <c r="BR91" s="580"/>
      <c r="BS91" s="580"/>
      <c r="BT91" s="580"/>
      <c r="BU91" s="580"/>
      <c r="BV91" s="580"/>
      <c r="BW91" s="580"/>
      <c r="BX91" s="580"/>
      <c r="BY91" s="580"/>
      <c r="BZ91" s="580"/>
      <c r="CA91" s="580"/>
      <c r="CB91" s="580"/>
      <c r="CC91" s="580"/>
      <c r="CD91" s="580"/>
      <c r="CE91" s="580"/>
      <c r="CF91" s="580"/>
      <c r="CG91" s="580"/>
      <c r="CH91" s="580"/>
      <c r="CI91" s="580"/>
      <c r="CJ91" s="580"/>
      <c r="CK91" s="580"/>
      <c r="CL91" s="580"/>
      <c r="CM91" s="580"/>
      <c r="CN91" s="580"/>
      <c r="CO91" s="580"/>
      <c r="CP91" s="580"/>
      <c r="CQ91" s="580"/>
      <c r="CR91" s="580"/>
      <c r="CS91" s="580"/>
      <c r="CT91" s="580"/>
      <c r="CU91" s="580"/>
      <c r="CV91" s="580"/>
      <c r="CW91" s="580"/>
      <c r="CX91" s="580"/>
      <c r="CY91" s="580"/>
      <c r="CZ91" s="580"/>
      <c r="DA91" s="580"/>
      <c r="DB91" s="580"/>
      <c r="DC91" s="580"/>
      <c r="DD91" s="580"/>
      <c r="DE91" s="580"/>
      <c r="DF91" s="580"/>
      <c r="DG91" s="580"/>
      <c r="DH91" s="580"/>
      <c r="DI91" s="580"/>
      <c r="DJ91" s="580"/>
      <c r="DK91" s="580"/>
      <c r="DL91" s="580"/>
      <c r="DM91" s="580"/>
      <c r="DN91" s="580"/>
      <c r="DO91" s="580"/>
      <c r="DP91" s="580"/>
      <c r="DQ91" s="580"/>
      <c r="DR91" s="580"/>
      <c r="DS91" s="580"/>
      <c r="DT91" s="580"/>
      <c r="DU91" s="580"/>
      <c r="DV91" s="580"/>
      <c r="DW91" s="580"/>
      <c r="DX91" s="580"/>
      <c r="DY91" s="580"/>
      <c r="DZ91" s="580"/>
      <c r="EA91" s="580"/>
      <c r="EB91" s="580"/>
      <c r="EC91" s="580"/>
      <c r="ED91" s="580"/>
      <c r="EE91" s="580"/>
      <c r="EF91" s="580"/>
      <c r="EG91" s="580"/>
      <c r="EH91" s="580"/>
      <c r="EI91" s="580"/>
      <c r="EJ91" s="580"/>
      <c r="EK91" s="580"/>
      <c r="EL91" s="580"/>
      <c r="EM91" s="580"/>
      <c r="EN91" s="580"/>
      <c r="EO91" s="580"/>
      <c r="EP91" s="580"/>
      <c r="EQ91" s="580"/>
      <c r="ER91" s="580"/>
    </row>
    <row r="92" spans="1:148" s="132" customFormat="1" ht="17.25" customHeight="1" thickBot="1" x14ac:dyDescent="0.3">
      <c r="A92" s="341"/>
      <c r="B92" s="441" t="s">
        <v>131</v>
      </c>
      <c r="C92" s="442"/>
      <c r="D92" s="443"/>
      <c r="E92" s="343"/>
      <c r="F92" s="339">
        <f>F86+F87+F88+F89+F90+F91</f>
        <v>64741658.799999997</v>
      </c>
      <c r="G92" s="104">
        <f t="shared" ref="G92:T92" si="140">G86+G87+G88+G89+G90+G91</f>
        <v>4918200</v>
      </c>
      <c r="H92" s="35">
        <f t="shared" si="140"/>
        <v>0</v>
      </c>
      <c r="I92" s="35">
        <f t="shared" si="140"/>
        <v>25808.799999999999</v>
      </c>
      <c r="J92" s="57">
        <f t="shared" si="140"/>
        <v>59797650</v>
      </c>
      <c r="K92" s="339">
        <f>K86+K87+K88+K89+K90+K91</f>
        <v>53356977.939999998</v>
      </c>
      <c r="L92" s="104">
        <f t="shared" si="140"/>
        <v>5285818</v>
      </c>
      <c r="M92" s="35">
        <f t="shared" si="140"/>
        <v>0</v>
      </c>
      <c r="N92" s="35">
        <f t="shared" si="140"/>
        <v>23124.94</v>
      </c>
      <c r="O92" s="57">
        <f t="shared" si="140"/>
        <v>48048035</v>
      </c>
      <c r="P92" s="339">
        <f>P86+P87+P88+P89+P90+P91</f>
        <v>49131557.399999999</v>
      </c>
      <c r="Q92" s="104">
        <f t="shared" si="140"/>
        <v>4548187.6500000004</v>
      </c>
      <c r="R92" s="35">
        <f t="shared" si="140"/>
        <v>0</v>
      </c>
      <c r="S92" s="35">
        <f t="shared" si="140"/>
        <v>25808.799999999999</v>
      </c>
      <c r="T92" s="57">
        <f t="shared" si="140"/>
        <v>44557560.950000003</v>
      </c>
      <c r="U92" s="329">
        <f>P92/K92*100</f>
        <v>92.080847335935161</v>
      </c>
      <c r="V92" s="35">
        <f>Q92/L92*100</f>
        <v>86.045105033885022</v>
      </c>
      <c r="W92" s="35">
        <v>0</v>
      </c>
      <c r="X92" s="35">
        <f t="shared" ref="X92" si="141">S92/N92*100</f>
        <v>111.60591119371553</v>
      </c>
      <c r="Y92" s="57">
        <f>T92/O92*100</f>
        <v>92.735448910657851</v>
      </c>
      <c r="Z92" s="329">
        <f>P92/F92*100</f>
        <v>75.888629223692377</v>
      </c>
      <c r="AA92" s="238">
        <f>Q92/G92*100</f>
        <v>92.476671343174345</v>
      </c>
      <c r="AB92" s="124">
        <v>0</v>
      </c>
      <c r="AC92" s="129">
        <f>S92/I92*100</f>
        <v>100</v>
      </c>
      <c r="AD92" s="57">
        <f>T92/J92*100</f>
        <v>74.513899710105676</v>
      </c>
      <c r="AE92" s="130"/>
      <c r="AF92" s="130"/>
      <c r="AG92" s="131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0"/>
      <c r="DC92" s="130"/>
      <c r="DD92" s="130"/>
      <c r="DE92" s="130"/>
      <c r="DF92" s="130"/>
      <c r="DG92" s="130"/>
      <c r="DH92" s="130"/>
      <c r="DI92" s="130"/>
      <c r="DJ92" s="130"/>
      <c r="DK92" s="130"/>
      <c r="DL92" s="130"/>
      <c r="DM92" s="130"/>
      <c r="DN92" s="130"/>
      <c r="DO92" s="130"/>
      <c r="DP92" s="130"/>
      <c r="DQ92" s="130"/>
      <c r="DR92" s="130"/>
      <c r="DS92" s="130"/>
      <c r="DT92" s="130"/>
      <c r="DU92" s="130"/>
      <c r="DV92" s="130"/>
      <c r="DW92" s="130"/>
      <c r="DX92" s="130"/>
      <c r="DY92" s="130"/>
      <c r="DZ92" s="130"/>
      <c r="EA92" s="130"/>
      <c r="EB92" s="130"/>
      <c r="EC92" s="130"/>
      <c r="ED92" s="130"/>
      <c r="EE92" s="130"/>
      <c r="EF92" s="130"/>
      <c r="EG92" s="130"/>
      <c r="EH92" s="130"/>
      <c r="EI92" s="130"/>
      <c r="EJ92" s="130"/>
      <c r="EK92" s="130"/>
      <c r="EL92" s="130"/>
      <c r="EM92" s="130"/>
      <c r="EN92" s="130"/>
      <c r="EO92" s="130"/>
      <c r="EP92" s="130"/>
      <c r="EQ92" s="130"/>
      <c r="ER92" s="130"/>
    </row>
    <row r="93" spans="1:148" s="84" customFormat="1" ht="45" customHeight="1" thickBot="1" x14ac:dyDescent="0.3">
      <c r="A93" s="444" t="s">
        <v>93</v>
      </c>
      <c r="B93" s="376" t="s">
        <v>126</v>
      </c>
      <c r="C93" s="377"/>
      <c r="D93" s="378"/>
      <c r="E93" s="281" t="s">
        <v>7</v>
      </c>
      <c r="F93" s="379"/>
      <c r="G93" s="380"/>
      <c r="H93" s="380"/>
      <c r="I93" s="380"/>
      <c r="J93" s="380"/>
      <c r="K93" s="380"/>
      <c r="L93" s="380"/>
      <c r="M93" s="380"/>
      <c r="N93" s="380"/>
      <c r="O93" s="380"/>
      <c r="P93" s="380"/>
      <c r="Q93" s="380"/>
      <c r="R93" s="380"/>
      <c r="S93" s="380"/>
      <c r="T93" s="380"/>
      <c r="U93" s="380"/>
      <c r="V93" s="380"/>
      <c r="W93" s="380"/>
      <c r="X93" s="380"/>
      <c r="Y93" s="380"/>
      <c r="Z93" s="380"/>
      <c r="AA93" s="380"/>
      <c r="AB93" s="380"/>
      <c r="AC93" s="380"/>
      <c r="AD93" s="381"/>
      <c r="AE93" s="133"/>
      <c r="AF93" s="133"/>
      <c r="AG93" s="133"/>
      <c r="AH93" s="13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3"/>
      <c r="EE93" s="83"/>
      <c r="EF93" s="83"/>
      <c r="EG93" s="83"/>
      <c r="EH93" s="83"/>
      <c r="EI93" s="83"/>
      <c r="EJ93" s="83"/>
      <c r="EK93" s="83"/>
      <c r="EL93" s="83"/>
      <c r="EM93" s="83"/>
      <c r="EN93" s="83"/>
      <c r="EO93" s="83"/>
      <c r="EP93" s="83"/>
      <c r="EQ93" s="83"/>
      <c r="ER93" s="83"/>
    </row>
    <row r="94" spans="1:148" s="20" customFormat="1" ht="30.75" customHeight="1" thickBot="1" x14ac:dyDescent="0.3">
      <c r="A94" s="445"/>
      <c r="B94" s="550" t="s">
        <v>0</v>
      </c>
      <c r="C94" s="477" t="s">
        <v>94</v>
      </c>
      <c r="D94" s="331" t="s">
        <v>9</v>
      </c>
      <c r="E94" s="582" t="s">
        <v>5</v>
      </c>
      <c r="F94" s="207">
        <f t="shared" ref="F94" si="142">G94+H94+I94+J94</f>
        <v>36000</v>
      </c>
      <c r="G94" s="26">
        <v>0</v>
      </c>
      <c r="H94" s="26">
        <v>0</v>
      </c>
      <c r="I94" s="26">
        <v>0</v>
      </c>
      <c r="J94" s="583">
        <v>36000</v>
      </c>
      <c r="K94" s="584">
        <f t="shared" ref="K94" si="143">L94+M94+N94+O94</f>
        <v>12000</v>
      </c>
      <c r="L94" s="585">
        <v>0</v>
      </c>
      <c r="M94" s="585">
        <v>0</v>
      </c>
      <c r="N94" s="585">
        <v>0</v>
      </c>
      <c r="O94" s="586">
        <v>12000</v>
      </c>
      <c r="P94" s="473">
        <f t="shared" ref="P94" si="144">Q94+R94+S94+T94</f>
        <v>22000</v>
      </c>
      <c r="Q94" s="470">
        <v>0</v>
      </c>
      <c r="R94" s="470">
        <v>0</v>
      </c>
      <c r="S94" s="470">
        <v>0</v>
      </c>
      <c r="T94" s="471">
        <v>22000</v>
      </c>
      <c r="U94" s="59">
        <f>P94/K94*100</f>
        <v>183.33333333333331</v>
      </c>
      <c r="V94" s="60">
        <v>0</v>
      </c>
      <c r="W94" s="60">
        <v>0</v>
      </c>
      <c r="X94" s="60">
        <v>0</v>
      </c>
      <c r="Y94" s="53">
        <f>T94/O94*100</f>
        <v>183.33333333333331</v>
      </c>
      <c r="Z94" s="531">
        <f>P94/F94*100</f>
        <v>61.111111111111114</v>
      </c>
      <c r="AA94" s="29">
        <v>0</v>
      </c>
      <c r="AB94" s="29">
        <v>0</v>
      </c>
      <c r="AC94" s="220">
        <v>0</v>
      </c>
      <c r="AD94" s="530">
        <f>T94/J94*100</f>
        <v>61.111111111111114</v>
      </c>
      <c r="AE94" s="587"/>
      <c r="AF94" s="18"/>
      <c r="AG94" s="19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</row>
    <row r="95" spans="1:148" s="132" customFormat="1" ht="17.25" customHeight="1" thickBot="1" x14ac:dyDescent="0.3">
      <c r="A95" s="341"/>
      <c r="B95" s="366" t="s">
        <v>131</v>
      </c>
      <c r="C95" s="367"/>
      <c r="D95" s="368"/>
      <c r="E95" s="343"/>
      <c r="F95" s="339">
        <f>F94</f>
        <v>36000</v>
      </c>
      <c r="G95" s="104">
        <f t="shared" ref="G95:J95" si="145">G94</f>
        <v>0</v>
      </c>
      <c r="H95" s="35">
        <f t="shared" si="145"/>
        <v>0</v>
      </c>
      <c r="I95" s="35">
        <f t="shared" si="145"/>
        <v>0</v>
      </c>
      <c r="J95" s="35">
        <f t="shared" si="145"/>
        <v>36000</v>
      </c>
      <c r="K95" s="65">
        <f>K94</f>
        <v>12000</v>
      </c>
      <c r="L95" s="104">
        <f t="shared" ref="L95:O95" si="146">L94</f>
        <v>0</v>
      </c>
      <c r="M95" s="104">
        <f t="shared" si="146"/>
        <v>0</v>
      </c>
      <c r="N95" s="104">
        <f t="shared" si="146"/>
        <v>0</v>
      </c>
      <c r="O95" s="57">
        <f t="shared" si="146"/>
        <v>12000</v>
      </c>
      <c r="P95" s="339">
        <f>P94</f>
        <v>22000</v>
      </c>
      <c r="Q95" s="104">
        <f t="shared" ref="Q95" si="147">Q94</f>
        <v>0</v>
      </c>
      <c r="R95" s="35">
        <f t="shared" ref="R95" si="148">R94</f>
        <v>0</v>
      </c>
      <c r="S95" s="35">
        <f t="shared" ref="S95" si="149">S94</f>
        <v>0</v>
      </c>
      <c r="T95" s="57">
        <f t="shared" ref="T95" si="150">T94</f>
        <v>22000</v>
      </c>
      <c r="U95" s="329">
        <f>P95/K95*100</f>
        <v>183.33333333333331</v>
      </c>
      <c r="V95" s="124">
        <v>0</v>
      </c>
      <c r="W95" s="124">
        <v>0</v>
      </c>
      <c r="X95" s="124">
        <v>0</v>
      </c>
      <c r="Y95" s="35">
        <f>T95/O95*100</f>
        <v>183.33333333333331</v>
      </c>
      <c r="Z95" s="329">
        <f>P95/F95*100</f>
        <v>61.111111111111114</v>
      </c>
      <c r="AA95" s="29">
        <v>0</v>
      </c>
      <c r="AB95" s="124">
        <v>0</v>
      </c>
      <c r="AC95" s="50">
        <v>0</v>
      </c>
      <c r="AD95" s="57">
        <f>T95/J95*100</f>
        <v>61.111111111111114</v>
      </c>
      <c r="AE95" s="130"/>
      <c r="AF95" s="130"/>
      <c r="AG95" s="131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0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30"/>
      <c r="DC95" s="130"/>
      <c r="DD95" s="130"/>
      <c r="DE95" s="130"/>
      <c r="DF95" s="130"/>
      <c r="DG95" s="130"/>
      <c r="DH95" s="130"/>
      <c r="DI95" s="130"/>
      <c r="DJ95" s="130"/>
      <c r="DK95" s="130"/>
      <c r="DL95" s="130"/>
      <c r="DM95" s="130"/>
      <c r="DN95" s="130"/>
      <c r="DO95" s="130"/>
      <c r="DP95" s="130"/>
      <c r="DQ95" s="130"/>
      <c r="DR95" s="130"/>
      <c r="DS95" s="130"/>
      <c r="DT95" s="130"/>
      <c r="DU95" s="130"/>
      <c r="DV95" s="130"/>
      <c r="DW95" s="130"/>
      <c r="DX95" s="130"/>
      <c r="DY95" s="130"/>
      <c r="DZ95" s="130"/>
      <c r="EA95" s="130"/>
      <c r="EB95" s="130"/>
      <c r="EC95" s="130"/>
      <c r="ED95" s="130"/>
      <c r="EE95" s="130"/>
      <c r="EF95" s="130"/>
      <c r="EG95" s="130"/>
      <c r="EH95" s="130"/>
      <c r="EI95" s="130"/>
      <c r="EJ95" s="130"/>
      <c r="EK95" s="130"/>
      <c r="EL95" s="130"/>
      <c r="EM95" s="130"/>
      <c r="EN95" s="130"/>
      <c r="EO95" s="130"/>
      <c r="EP95" s="130"/>
      <c r="EQ95" s="130"/>
      <c r="ER95" s="130"/>
    </row>
    <row r="96" spans="1:148" s="20" customFormat="1" ht="18.75" customHeight="1" thickBot="1" x14ac:dyDescent="0.3">
      <c r="A96" s="33"/>
      <c r="B96" s="436" t="s">
        <v>22</v>
      </c>
      <c r="C96" s="437"/>
      <c r="D96" s="438"/>
      <c r="E96" s="342"/>
      <c r="F96" s="329">
        <f>F92+F95</f>
        <v>64777658.799999997</v>
      </c>
      <c r="G96" s="104">
        <f t="shared" ref="G96:T96" si="151">G92+G95</f>
        <v>4918200</v>
      </c>
      <c r="H96" s="35">
        <f t="shared" si="151"/>
        <v>0</v>
      </c>
      <c r="I96" s="35">
        <f t="shared" si="151"/>
        <v>25808.799999999999</v>
      </c>
      <c r="J96" s="35">
        <f t="shared" si="151"/>
        <v>59833650</v>
      </c>
      <c r="K96" s="134">
        <f>K92+K95</f>
        <v>53368977.939999998</v>
      </c>
      <c r="L96" s="135">
        <f t="shared" si="151"/>
        <v>5285818</v>
      </c>
      <c r="M96" s="136">
        <f t="shared" si="151"/>
        <v>0</v>
      </c>
      <c r="N96" s="136">
        <f t="shared" si="151"/>
        <v>23124.94</v>
      </c>
      <c r="O96" s="110">
        <f t="shared" si="151"/>
        <v>48060035</v>
      </c>
      <c r="P96" s="329">
        <f>P92+P95</f>
        <v>49153557.399999999</v>
      </c>
      <c r="Q96" s="104">
        <f t="shared" si="151"/>
        <v>4548187.6500000004</v>
      </c>
      <c r="R96" s="35">
        <f t="shared" si="151"/>
        <v>0</v>
      </c>
      <c r="S96" s="35">
        <f t="shared" si="151"/>
        <v>25808.799999999999</v>
      </c>
      <c r="T96" s="57">
        <f t="shared" si="151"/>
        <v>44579560.950000003</v>
      </c>
      <c r="U96" s="329">
        <f>P96/K96*100</f>
        <v>92.101365432294429</v>
      </c>
      <c r="V96" s="104">
        <f t="shared" ref="V96" si="152">Q96/L96*100</f>
        <v>86.045105033885022</v>
      </c>
      <c r="W96" s="330">
        <v>0</v>
      </c>
      <c r="X96" s="35">
        <f>S96/N96*100</f>
        <v>111.60591119371553</v>
      </c>
      <c r="Y96" s="57">
        <f>T96/O96*100</f>
        <v>92.758070088796245</v>
      </c>
      <c r="Z96" s="329">
        <f>P96/F96*100</f>
        <v>75.880416659948807</v>
      </c>
      <c r="AA96" s="104">
        <f>Q96/G96*100</f>
        <v>92.476671343174345</v>
      </c>
      <c r="AB96" s="124">
        <v>0</v>
      </c>
      <c r="AC96" s="129">
        <f>S96/I96*100</f>
        <v>100</v>
      </c>
      <c r="AD96" s="57">
        <f>T96/J96*100</f>
        <v>74.505835679421196</v>
      </c>
      <c r="AE96" s="83"/>
      <c r="AF96" s="83"/>
      <c r="AG96" s="19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</row>
    <row r="97" spans="1:148" s="88" customFormat="1" ht="19.5" customHeight="1" thickBot="1" x14ac:dyDescent="0.3">
      <c r="A97" s="369" t="s">
        <v>85</v>
      </c>
      <c r="B97" s="370"/>
      <c r="C97" s="370"/>
      <c r="D97" s="370"/>
      <c r="E97" s="370"/>
      <c r="F97" s="371"/>
      <c r="G97" s="371"/>
      <c r="H97" s="371"/>
      <c r="I97" s="371"/>
      <c r="J97" s="371"/>
      <c r="K97" s="371"/>
      <c r="L97" s="371"/>
      <c r="M97" s="371"/>
      <c r="N97" s="371"/>
      <c r="O97" s="371"/>
      <c r="P97" s="371"/>
      <c r="Q97" s="371"/>
      <c r="R97" s="371"/>
      <c r="S97" s="371"/>
      <c r="T97" s="371"/>
      <c r="U97" s="371"/>
      <c r="V97" s="371"/>
      <c r="W97" s="371"/>
      <c r="X97" s="371"/>
      <c r="Y97" s="371"/>
      <c r="Z97" s="371"/>
      <c r="AA97" s="371"/>
      <c r="AB97" s="371"/>
      <c r="AC97" s="371"/>
      <c r="AD97" s="372"/>
      <c r="AE97" s="86"/>
      <c r="AF97" s="86"/>
      <c r="AG97" s="89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</row>
    <row r="98" spans="1:148" s="132" customFormat="1" ht="34.5" customHeight="1" thickBot="1" x14ac:dyDescent="0.3">
      <c r="A98" s="350" t="s">
        <v>23</v>
      </c>
      <c r="B98" s="366" t="s">
        <v>127</v>
      </c>
      <c r="C98" s="367"/>
      <c r="D98" s="368"/>
      <c r="E98" s="34" t="s">
        <v>7</v>
      </c>
      <c r="F98" s="373"/>
      <c r="G98" s="374"/>
      <c r="H98" s="374"/>
      <c r="I98" s="374"/>
      <c r="J98" s="374"/>
      <c r="K98" s="374"/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4"/>
      <c r="X98" s="374"/>
      <c r="Y98" s="374"/>
      <c r="Z98" s="374"/>
      <c r="AA98" s="374"/>
      <c r="AB98" s="374"/>
      <c r="AC98" s="374"/>
      <c r="AD98" s="375"/>
      <c r="AE98" s="130"/>
      <c r="AF98" s="130"/>
      <c r="AG98" s="131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0"/>
      <c r="CE98" s="130"/>
      <c r="CF98" s="130"/>
      <c r="CG98" s="130"/>
      <c r="CH98" s="130"/>
      <c r="CI98" s="130"/>
      <c r="CJ98" s="130"/>
      <c r="CK98" s="130"/>
      <c r="CL98" s="130"/>
      <c r="CM98" s="130"/>
      <c r="CN98" s="130"/>
      <c r="CO98" s="130"/>
      <c r="CP98" s="130"/>
      <c r="CQ98" s="130"/>
      <c r="CR98" s="130"/>
      <c r="CS98" s="130"/>
      <c r="CT98" s="130"/>
      <c r="CU98" s="130"/>
      <c r="CV98" s="130"/>
      <c r="CW98" s="130"/>
      <c r="CX98" s="130"/>
      <c r="CY98" s="130"/>
      <c r="CZ98" s="130"/>
      <c r="DA98" s="130"/>
      <c r="DB98" s="130"/>
      <c r="DC98" s="130"/>
      <c r="DD98" s="130"/>
      <c r="DE98" s="130"/>
      <c r="DF98" s="130"/>
      <c r="DG98" s="130"/>
      <c r="DH98" s="130"/>
      <c r="DI98" s="130"/>
      <c r="DJ98" s="130"/>
      <c r="DK98" s="130"/>
      <c r="DL98" s="130"/>
      <c r="DM98" s="130"/>
      <c r="DN98" s="130"/>
      <c r="DO98" s="130"/>
      <c r="DP98" s="130"/>
      <c r="DQ98" s="130"/>
      <c r="DR98" s="130"/>
      <c r="DS98" s="130"/>
      <c r="DT98" s="130"/>
      <c r="DU98" s="130"/>
      <c r="DV98" s="130"/>
      <c r="DW98" s="130"/>
      <c r="DX98" s="130"/>
      <c r="DY98" s="130"/>
      <c r="DZ98" s="130"/>
      <c r="EA98" s="130"/>
      <c r="EB98" s="130"/>
      <c r="EC98" s="130"/>
      <c r="ED98" s="130"/>
      <c r="EE98" s="130"/>
      <c r="EF98" s="130"/>
      <c r="EG98" s="130"/>
      <c r="EH98" s="130"/>
      <c r="EI98" s="130"/>
      <c r="EJ98" s="130"/>
      <c r="EK98" s="130"/>
      <c r="EL98" s="130"/>
      <c r="EM98" s="130"/>
      <c r="EN98" s="130"/>
      <c r="EO98" s="130"/>
      <c r="EP98" s="130"/>
      <c r="EQ98" s="130"/>
      <c r="ER98" s="130"/>
    </row>
    <row r="99" spans="1:148" s="139" customFormat="1" ht="21.75" hidden="1" customHeight="1" x14ac:dyDescent="0.25">
      <c r="A99" s="351"/>
      <c r="B99" s="213" t="s">
        <v>80</v>
      </c>
      <c r="C99" s="21" t="s">
        <v>122</v>
      </c>
      <c r="D99" s="395" t="s">
        <v>9</v>
      </c>
      <c r="E99" s="283" t="s">
        <v>5</v>
      </c>
      <c r="F99" s="47">
        <f>G99+H99+I99+J99</f>
        <v>0</v>
      </c>
      <c r="G99" s="93">
        <v>0</v>
      </c>
      <c r="H99" s="93">
        <v>0</v>
      </c>
      <c r="I99" s="93">
        <v>0</v>
      </c>
      <c r="J99" s="49">
        <v>0</v>
      </c>
      <c r="K99" s="47">
        <f>L99+M99+N99+O99</f>
        <v>0</v>
      </c>
      <c r="L99" s="93">
        <v>0</v>
      </c>
      <c r="M99" s="93">
        <v>0</v>
      </c>
      <c r="N99" s="93">
        <v>0</v>
      </c>
      <c r="O99" s="49"/>
      <c r="P99" s="47">
        <f>Q99+R99+S99+T99</f>
        <v>0</v>
      </c>
      <c r="Q99" s="93">
        <v>0</v>
      </c>
      <c r="R99" s="93">
        <v>0</v>
      </c>
      <c r="S99" s="93">
        <v>0</v>
      </c>
      <c r="T99" s="49">
        <v>0</v>
      </c>
      <c r="U99" s="95" t="e">
        <f>P99/K99*100</f>
        <v>#DIV/0!</v>
      </c>
      <c r="V99" s="94">
        <v>0</v>
      </c>
      <c r="W99" s="94">
        <v>0</v>
      </c>
      <c r="X99" s="94">
        <v>0</v>
      </c>
      <c r="Y99" s="125" t="e">
        <f>T99/O99*100</f>
        <v>#DIV/0!</v>
      </c>
      <c r="Z99" s="47" t="e">
        <f>P99/F99*100</f>
        <v>#DIV/0!</v>
      </c>
      <c r="AA99" s="48">
        <v>0</v>
      </c>
      <c r="AB99" s="48">
        <v>0</v>
      </c>
      <c r="AC99" s="48">
        <v>0</v>
      </c>
      <c r="AD99" s="49" t="e">
        <f>T99/J99*100</f>
        <v>#DIV/0!</v>
      </c>
      <c r="AE99" s="137"/>
      <c r="AF99" s="137"/>
      <c r="AG99" s="138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  <c r="AZ99" s="137"/>
      <c r="BA99" s="137"/>
      <c r="BB99" s="137"/>
      <c r="BC99" s="137"/>
      <c r="BD99" s="137"/>
      <c r="BE99" s="137"/>
      <c r="BF99" s="137"/>
      <c r="BG99" s="137"/>
      <c r="BH99" s="137"/>
      <c r="BI99" s="137"/>
      <c r="BJ99" s="137"/>
      <c r="BK99" s="137"/>
      <c r="BL99" s="137"/>
      <c r="BM99" s="137"/>
      <c r="BN99" s="137"/>
      <c r="BO99" s="137"/>
      <c r="BP99" s="137"/>
      <c r="BQ99" s="137"/>
      <c r="BR99" s="137"/>
      <c r="BS99" s="137"/>
      <c r="BT99" s="137"/>
      <c r="BU99" s="137"/>
      <c r="BV99" s="137"/>
      <c r="BW99" s="137"/>
      <c r="BX99" s="137"/>
      <c r="BY99" s="137"/>
      <c r="BZ99" s="137"/>
      <c r="CA99" s="137"/>
      <c r="CB99" s="137"/>
      <c r="CC99" s="137"/>
      <c r="CD99" s="137"/>
      <c r="CE99" s="137"/>
      <c r="CF99" s="137"/>
      <c r="CG99" s="137"/>
      <c r="CH99" s="137"/>
      <c r="CI99" s="137"/>
      <c r="CJ99" s="137"/>
      <c r="CK99" s="137"/>
      <c r="CL99" s="137"/>
      <c r="CM99" s="137"/>
      <c r="CN99" s="137"/>
      <c r="CO99" s="137"/>
      <c r="CP99" s="137"/>
      <c r="CQ99" s="137"/>
      <c r="CR99" s="137"/>
      <c r="CS99" s="137"/>
      <c r="CT99" s="137"/>
      <c r="CU99" s="137"/>
      <c r="CV99" s="137"/>
      <c r="CW99" s="137"/>
      <c r="CX99" s="137"/>
      <c r="CY99" s="137"/>
      <c r="CZ99" s="137"/>
      <c r="DA99" s="137"/>
      <c r="DB99" s="137"/>
      <c r="DC99" s="137"/>
      <c r="DD99" s="137"/>
      <c r="DE99" s="137"/>
      <c r="DF99" s="137"/>
      <c r="DG99" s="137"/>
      <c r="DH99" s="137"/>
      <c r="DI99" s="137"/>
      <c r="DJ99" s="137"/>
      <c r="DK99" s="137"/>
      <c r="DL99" s="137"/>
      <c r="DM99" s="137"/>
      <c r="DN99" s="137"/>
      <c r="DO99" s="137"/>
      <c r="DP99" s="137"/>
      <c r="DQ99" s="137"/>
      <c r="DR99" s="137"/>
      <c r="DS99" s="137"/>
      <c r="DT99" s="137"/>
      <c r="DU99" s="137"/>
      <c r="DV99" s="137"/>
      <c r="DW99" s="137"/>
      <c r="DX99" s="137"/>
      <c r="DY99" s="137"/>
      <c r="DZ99" s="137"/>
      <c r="EA99" s="137"/>
      <c r="EB99" s="137"/>
      <c r="EC99" s="137"/>
      <c r="ED99" s="137"/>
      <c r="EE99" s="137"/>
      <c r="EF99" s="137"/>
      <c r="EG99" s="137"/>
      <c r="EH99" s="137"/>
      <c r="EI99" s="137"/>
      <c r="EJ99" s="137"/>
      <c r="EK99" s="137"/>
      <c r="EL99" s="137"/>
      <c r="EM99" s="137"/>
      <c r="EN99" s="137"/>
      <c r="EO99" s="137"/>
      <c r="EP99" s="137"/>
      <c r="EQ99" s="137"/>
      <c r="ER99" s="137"/>
    </row>
    <row r="100" spans="1:148" s="139" customFormat="1" ht="42.75" customHeight="1" thickBot="1" x14ac:dyDescent="0.3">
      <c r="A100" s="351"/>
      <c r="B100" s="588" t="s">
        <v>81</v>
      </c>
      <c r="C100" s="477" t="s">
        <v>71</v>
      </c>
      <c r="D100" s="396"/>
      <c r="E100" s="331" t="s">
        <v>5</v>
      </c>
      <c r="F100" s="140">
        <f>G100+H100+I100+J100</f>
        <v>60250200</v>
      </c>
      <c r="G100" s="55">
        <v>0</v>
      </c>
      <c r="H100" s="55">
        <v>0</v>
      </c>
      <c r="I100" s="55">
        <v>0</v>
      </c>
      <c r="J100" s="509">
        <v>60250200</v>
      </c>
      <c r="K100" s="140">
        <f>L100+M100+N100+O100</f>
        <v>46595742</v>
      </c>
      <c r="L100" s="55">
        <v>0</v>
      </c>
      <c r="M100" s="55">
        <v>0</v>
      </c>
      <c r="N100" s="55">
        <v>0</v>
      </c>
      <c r="O100" s="509">
        <v>46595742</v>
      </c>
      <c r="P100" s="140">
        <f>Q100+R100+S100+T100</f>
        <v>49962711.979999997</v>
      </c>
      <c r="Q100" s="55">
        <v>0</v>
      </c>
      <c r="R100" s="55">
        <v>0</v>
      </c>
      <c r="S100" s="55">
        <v>0</v>
      </c>
      <c r="T100" s="509">
        <v>49962711.979999997</v>
      </c>
      <c r="U100" s="485">
        <f>P100/K100*100</f>
        <v>107.22591772441352</v>
      </c>
      <c r="V100" s="216">
        <v>0</v>
      </c>
      <c r="W100" s="216">
        <v>0</v>
      </c>
      <c r="X100" s="216">
        <v>0</v>
      </c>
      <c r="Y100" s="510">
        <f>T100/O100*100</f>
        <v>107.22591772441352</v>
      </c>
      <c r="Z100" s="140">
        <f>P100/F100*100</f>
        <v>82.925387766347654</v>
      </c>
      <c r="AA100" s="215">
        <v>0</v>
      </c>
      <c r="AB100" s="215">
        <v>0</v>
      </c>
      <c r="AC100" s="215">
        <v>0</v>
      </c>
      <c r="AD100" s="509">
        <f>T100/J100*100</f>
        <v>82.925387766347654</v>
      </c>
      <c r="AE100" s="137"/>
      <c r="AF100" s="137"/>
      <c r="AG100" s="138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137"/>
      <c r="BK100" s="137"/>
      <c r="BL100" s="137"/>
      <c r="BM100" s="137"/>
      <c r="BN100" s="137"/>
      <c r="BO100" s="137"/>
      <c r="BP100" s="137"/>
      <c r="BQ100" s="137"/>
      <c r="BR100" s="137"/>
      <c r="BS100" s="137"/>
      <c r="BT100" s="137"/>
      <c r="BU100" s="137"/>
      <c r="BV100" s="137"/>
      <c r="BW100" s="137"/>
      <c r="BX100" s="137"/>
      <c r="BY100" s="137"/>
      <c r="BZ100" s="137"/>
      <c r="CA100" s="137"/>
      <c r="CB100" s="137"/>
      <c r="CC100" s="137"/>
      <c r="CD100" s="137"/>
      <c r="CE100" s="137"/>
      <c r="CF100" s="137"/>
      <c r="CG100" s="137"/>
      <c r="CH100" s="137"/>
      <c r="CI100" s="137"/>
      <c r="CJ100" s="137"/>
      <c r="CK100" s="137"/>
      <c r="CL100" s="137"/>
      <c r="CM100" s="137"/>
      <c r="CN100" s="137"/>
      <c r="CO100" s="137"/>
      <c r="CP100" s="137"/>
      <c r="CQ100" s="137"/>
      <c r="CR100" s="137"/>
      <c r="CS100" s="137"/>
      <c r="CT100" s="137"/>
      <c r="CU100" s="137"/>
      <c r="CV100" s="137"/>
      <c r="CW100" s="137"/>
      <c r="CX100" s="137"/>
      <c r="CY100" s="137"/>
      <c r="CZ100" s="137"/>
      <c r="DA100" s="137"/>
      <c r="DB100" s="137"/>
      <c r="DC100" s="137"/>
      <c r="DD100" s="137"/>
      <c r="DE100" s="137"/>
      <c r="DF100" s="137"/>
      <c r="DG100" s="137"/>
      <c r="DH100" s="137"/>
      <c r="DI100" s="137"/>
      <c r="DJ100" s="137"/>
      <c r="DK100" s="137"/>
      <c r="DL100" s="137"/>
      <c r="DM100" s="137"/>
      <c r="DN100" s="137"/>
      <c r="DO100" s="137"/>
      <c r="DP100" s="137"/>
      <c r="DQ100" s="137"/>
      <c r="DR100" s="137"/>
      <c r="DS100" s="137"/>
      <c r="DT100" s="137"/>
      <c r="DU100" s="137"/>
      <c r="DV100" s="137"/>
      <c r="DW100" s="137"/>
      <c r="DX100" s="137"/>
      <c r="DY100" s="137"/>
      <c r="DZ100" s="137"/>
      <c r="EA100" s="137"/>
      <c r="EB100" s="137"/>
      <c r="EC100" s="137"/>
      <c r="ED100" s="137"/>
      <c r="EE100" s="137"/>
      <c r="EF100" s="137"/>
      <c r="EG100" s="137"/>
      <c r="EH100" s="137"/>
      <c r="EI100" s="137"/>
      <c r="EJ100" s="137"/>
      <c r="EK100" s="137"/>
      <c r="EL100" s="137"/>
      <c r="EM100" s="137"/>
      <c r="EN100" s="137"/>
      <c r="EO100" s="137"/>
      <c r="EP100" s="137"/>
      <c r="EQ100" s="137"/>
      <c r="ER100" s="137"/>
    </row>
    <row r="101" spans="1:148" s="139" customFormat="1" ht="27.75" hidden="1" customHeight="1" thickBot="1" x14ac:dyDescent="0.3">
      <c r="A101" s="332"/>
      <c r="B101" s="141" t="s">
        <v>87</v>
      </c>
      <c r="C101" s="14" t="s">
        <v>88</v>
      </c>
      <c r="D101" s="431"/>
      <c r="E101" s="345"/>
      <c r="F101" s="140">
        <f>H101</f>
        <v>0</v>
      </c>
      <c r="G101" s="52">
        <v>0</v>
      </c>
      <c r="H101" s="52">
        <v>0</v>
      </c>
      <c r="I101" s="52">
        <v>0</v>
      </c>
      <c r="J101" s="54">
        <v>0</v>
      </c>
      <c r="K101" s="140">
        <f>L101+M101+N101+O101</f>
        <v>0</v>
      </c>
      <c r="L101" s="52">
        <v>0</v>
      </c>
      <c r="M101" s="52">
        <v>0</v>
      </c>
      <c r="N101" s="52">
        <v>0</v>
      </c>
      <c r="O101" s="54">
        <v>0</v>
      </c>
      <c r="P101" s="140">
        <f>R101</f>
        <v>0</v>
      </c>
      <c r="Q101" s="52">
        <v>0</v>
      </c>
      <c r="R101" s="52">
        <v>0</v>
      </c>
      <c r="S101" s="52">
        <v>0</v>
      </c>
      <c r="T101" s="54">
        <v>0</v>
      </c>
      <c r="U101" s="70"/>
      <c r="V101" s="60"/>
      <c r="W101" s="60"/>
      <c r="X101" s="60"/>
      <c r="Y101" s="53"/>
      <c r="Z101" s="119">
        <v>0</v>
      </c>
      <c r="AA101" s="122">
        <v>0</v>
      </c>
      <c r="AB101" s="52">
        <v>0</v>
      </c>
      <c r="AC101" s="122">
        <v>0</v>
      </c>
      <c r="AD101" s="54">
        <v>0</v>
      </c>
      <c r="AE101" s="137"/>
      <c r="AF101" s="137"/>
      <c r="AG101" s="138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  <c r="BI101" s="137"/>
      <c r="BJ101" s="137"/>
      <c r="BK101" s="137"/>
      <c r="BL101" s="137"/>
      <c r="BM101" s="137"/>
      <c r="BN101" s="137"/>
      <c r="BO101" s="137"/>
      <c r="BP101" s="137"/>
      <c r="BQ101" s="137"/>
      <c r="BR101" s="137"/>
      <c r="BS101" s="137"/>
      <c r="BT101" s="137"/>
      <c r="BU101" s="137"/>
      <c r="BV101" s="137"/>
      <c r="BW101" s="137"/>
      <c r="BX101" s="137"/>
      <c r="BY101" s="137"/>
      <c r="BZ101" s="137"/>
      <c r="CA101" s="137"/>
      <c r="CB101" s="137"/>
      <c r="CC101" s="137"/>
      <c r="CD101" s="137"/>
      <c r="CE101" s="137"/>
      <c r="CF101" s="137"/>
      <c r="CG101" s="137"/>
      <c r="CH101" s="137"/>
      <c r="CI101" s="137"/>
      <c r="CJ101" s="137"/>
      <c r="CK101" s="137"/>
      <c r="CL101" s="137"/>
      <c r="CM101" s="137"/>
      <c r="CN101" s="137"/>
      <c r="CO101" s="137"/>
      <c r="CP101" s="137"/>
      <c r="CQ101" s="137"/>
      <c r="CR101" s="137"/>
      <c r="CS101" s="137"/>
      <c r="CT101" s="137"/>
      <c r="CU101" s="137"/>
      <c r="CV101" s="137"/>
      <c r="CW101" s="137"/>
      <c r="CX101" s="137"/>
      <c r="CY101" s="137"/>
      <c r="CZ101" s="137"/>
      <c r="DA101" s="137"/>
      <c r="DB101" s="137"/>
      <c r="DC101" s="137"/>
      <c r="DD101" s="137"/>
      <c r="DE101" s="137"/>
      <c r="DF101" s="137"/>
      <c r="DG101" s="137"/>
      <c r="DH101" s="137"/>
      <c r="DI101" s="137"/>
      <c r="DJ101" s="137"/>
      <c r="DK101" s="137"/>
      <c r="DL101" s="137"/>
      <c r="DM101" s="137"/>
      <c r="DN101" s="137"/>
      <c r="DO101" s="137"/>
      <c r="DP101" s="137"/>
      <c r="DQ101" s="137"/>
      <c r="DR101" s="137"/>
      <c r="DS101" s="137"/>
      <c r="DT101" s="137"/>
      <c r="DU101" s="137"/>
      <c r="DV101" s="137"/>
      <c r="DW101" s="137"/>
      <c r="DX101" s="137"/>
      <c r="DY101" s="137"/>
      <c r="DZ101" s="137"/>
      <c r="EA101" s="137"/>
      <c r="EB101" s="137"/>
      <c r="EC101" s="137"/>
      <c r="ED101" s="137"/>
      <c r="EE101" s="137"/>
      <c r="EF101" s="137"/>
      <c r="EG101" s="137"/>
      <c r="EH101" s="137"/>
      <c r="EI101" s="137"/>
      <c r="EJ101" s="137"/>
      <c r="EK101" s="137"/>
      <c r="EL101" s="137"/>
      <c r="EM101" s="137"/>
      <c r="EN101" s="137"/>
      <c r="EO101" s="137"/>
      <c r="EP101" s="137"/>
      <c r="EQ101" s="137"/>
      <c r="ER101" s="137"/>
    </row>
    <row r="102" spans="1:148" s="132" customFormat="1" ht="17.25" customHeight="1" thickBot="1" x14ac:dyDescent="0.3">
      <c r="A102" s="341"/>
      <c r="B102" s="450" t="s">
        <v>82</v>
      </c>
      <c r="C102" s="367"/>
      <c r="D102" s="368"/>
      <c r="E102" s="142"/>
      <c r="F102" s="339">
        <f>F99+F100+F101</f>
        <v>60250200</v>
      </c>
      <c r="G102" s="35">
        <f t="shared" ref="G102:T102" si="153">G99+G100+G101</f>
        <v>0</v>
      </c>
      <c r="H102" s="35">
        <f t="shared" si="153"/>
        <v>0</v>
      </c>
      <c r="I102" s="35">
        <f t="shared" si="153"/>
        <v>0</v>
      </c>
      <c r="J102" s="57">
        <f t="shared" si="153"/>
        <v>60250200</v>
      </c>
      <c r="K102" s="339">
        <f>K99+K100+K101</f>
        <v>46595742</v>
      </c>
      <c r="L102" s="35">
        <f t="shared" si="153"/>
        <v>0</v>
      </c>
      <c r="M102" s="35">
        <f t="shared" si="153"/>
        <v>0</v>
      </c>
      <c r="N102" s="35">
        <f t="shared" si="153"/>
        <v>0</v>
      </c>
      <c r="O102" s="57">
        <f t="shared" si="153"/>
        <v>46595742</v>
      </c>
      <c r="P102" s="339">
        <f>P99+P100+P101</f>
        <v>49962711.979999997</v>
      </c>
      <c r="Q102" s="35">
        <f t="shared" si="153"/>
        <v>0</v>
      </c>
      <c r="R102" s="35">
        <f t="shared" si="153"/>
        <v>0</v>
      </c>
      <c r="S102" s="35">
        <f t="shared" si="153"/>
        <v>0</v>
      </c>
      <c r="T102" s="57">
        <f t="shared" si="153"/>
        <v>49962711.979999997</v>
      </c>
      <c r="U102" s="329">
        <f>P102/K102*100</f>
        <v>107.22591772441352</v>
      </c>
      <c r="V102" s="124">
        <v>0</v>
      </c>
      <c r="W102" s="124">
        <v>0</v>
      </c>
      <c r="X102" s="124">
        <v>0</v>
      </c>
      <c r="Y102" s="35">
        <f>T102/O102*100</f>
        <v>107.22591772441352</v>
      </c>
      <c r="Z102" s="329">
        <f>P102/F102*100</f>
        <v>82.925387766347654</v>
      </c>
      <c r="AA102" s="124">
        <v>0</v>
      </c>
      <c r="AB102" s="124">
        <v>0</v>
      </c>
      <c r="AC102" s="124">
        <v>0</v>
      </c>
      <c r="AD102" s="57">
        <f>T102/J102*100</f>
        <v>82.925387766347654</v>
      </c>
      <c r="AE102" s="130"/>
      <c r="AF102" s="130"/>
      <c r="AG102" s="131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  <c r="BR102" s="130"/>
      <c r="BS102" s="130"/>
      <c r="BT102" s="130"/>
      <c r="BU102" s="130"/>
      <c r="BV102" s="130"/>
      <c r="BW102" s="130"/>
      <c r="BX102" s="130"/>
      <c r="BY102" s="130"/>
      <c r="BZ102" s="130"/>
      <c r="CA102" s="130"/>
      <c r="CB102" s="130"/>
      <c r="CC102" s="130"/>
      <c r="CD102" s="130"/>
      <c r="CE102" s="130"/>
      <c r="CF102" s="130"/>
      <c r="CG102" s="130"/>
      <c r="CH102" s="130"/>
      <c r="CI102" s="130"/>
      <c r="CJ102" s="130"/>
      <c r="CK102" s="130"/>
      <c r="CL102" s="130"/>
      <c r="CM102" s="130"/>
      <c r="CN102" s="130"/>
      <c r="CO102" s="130"/>
      <c r="CP102" s="130"/>
      <c r="CQ102" s="130"/>
      <c r="CR102" s="130"/>
      <c r="CS102" s="130"/>
      <c r="CT102" s="130"/>
      <c r="CU102" s="130"/>
      <c r="CV102" s="130"/>
      <c r="CW102" s="130"/>
      <c r="CX102" s="130"/>
      <c r="CY102" s="130"/>
      <c r="CZ102" s="130"/>
      <c r="DA102" s="130"/>
      <c r="DB102" s="130"/>
      <c r="DC102" s="130"/>
      <c r="DD102" s="130"/>
      <c r="DE102" s="130"/>
      <c r="DF102" s="130"/>
      <c r="DG102" s="130"/>
      <c r="DH102" s="130"/>
      <c r="DI102" s="130"/>
      <c r="DJ102" s="130"/>
      <c r="DK102" s="130"/>
      <c r="DL102" s="130"/>
      <c r="DM102" s="130"/>
      <c r="DN102" s="130"/>
      <c r="DO102" s="130"/>
      <c r="DP102" s="130"/>
      <c r="DQ102" s="130"/>
      <c r="DR102" s="130"/>
      <c r="DS102" s="130"/>
      <c r="DT102" s="130"/>
      <c r="DU102" s="130"/>
      <c r="DV102" s="130"/>
      <c r="DW102" s="130"/>
      <c r="DX102" s="130"/>
      <c r="DY102" s="130"/>
      <c r="DZ102" s="130"/>
      <c r="EA102" s="130"/>
      <c r="EB102" s="130"/>
      <c r="EC102" s="130"/>
      <c r="ED102" s="130"/>
      <c r="EE102" s="130"/>
      <c r="EF102" s="130"/>
      <c r="EG102" s="130"/>
      <c r="EH102" s="130"/>
      <c r="EI102" s="130"/>
      <c r="EJ102" s="130"/>
      <c r="EK102" s="130"/>
      <c r="EL102" s="130"/>
      <c r="EM102" s="130"/>
      <c r="EN102" s="130"/>
      <c r="EO102" s="130"/>
      <c r="EP102" s="130"/>
      <c r="EQ102" s="130"/>
      <c r="ER102" s="130"/>
    </row>
    <row r="103" spans="1:148" s="139" customFormat="1" ht="18.75" customHeight="1" thickBot="1" x14ac:dyDescent="0.3">
      <c r="A103" s="350" t="s">
        <v>24</v>
      </c>
      <c r="B103" s="376" t="s">
        <v>156</v>
      </c>
      <c r="C103" s="377"/>
      <c r="D103" s="378"/>
      <c r="E103" s="281" t="s">
        <v>7</v>
      </c>
      <c r="F103" s="373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374"/>
      <c r="Z103" s="374"/>
      <c r="AA103" s="374"/>
      <c r="AB103" s="374"/>
      <c r="AC103" s="374"/>
      <c r="AD103" s="375"/>
      <c r="AE103" s="137"/>
      <c r="AF103" s="137"/>
      <c r="AG103" s="138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137"/>
      <c r="BK103" s="137"/>
      <c r="BL103" s="137"/>
      <c r="BM103" s="137"/>
      <c r="BN103" s="137"/>
      <c r="BO103" s="137"/>
      <c r="BP103" s="137"/>
      <c r="BQ103" s="137"/>
      <c r="BR103" s="137"/>
      <c r="BS103" s="137"/>
      <c r="BT103" s="137"/>
      <c r="BU103" s="137"/>
      <c r="BV103" s="137"/>
      <c r="BW103" s="137"/>
      <c r="BX103" s="137"/>
      <c r="BY103" s="137"/>
      <c r="BZ103" s="137"/>
      <c r="CA103" s="137"/>
      <c r="CB103" s="137"/>
      <c r="CC103" s="137"/>
      <c r="CD103" s="137"/>
      <c r="CE103" s="137"/>
      <c r="CF103" s="137"/>
      <c r="CG103" s="137"/>
      <c r="CH103" s="137"/>
      <c r="CI103" s="137"/>
      <c r="CJ103" s="137"/>
      <c r="CK103" s="137"/>
      <c r="CL103" s="137"/>
      <c r="CM103" s="137"/>
      <c r="CN103" s="137"/>
      <c r="CO103" s="137"/>
      <c r="CP103" s="137"/>
      <c r="CQ103" s="137"/>
      <c r="CR103" s="137"/>
      <c r="CS103" s="137"/>
      <c r="CT103" s="137"/>
      <c r="CU103" s="137"/>
      <c r="CV103" s="137"/>
      <c r="CW103" s="137"/>
      <c r="CX103" s="137"/>
      <c r="CY103" s="137"/>
      <c r="CZ103" s="137"/>
      <c r="DA103" s="137"/>
      <c r="DB103" s="137"/>
      <c r="DC103" s="137"/>
      <c r="DD103" s="137"/>
      <c r="DE103" s="137"/>
      <c r="DF103" s="137"/>
      <c r="DG103" s="137"/>
      <c r="DH103" s="137"/>
      <c r="DI103" s="137"/>
      <c r="DJ103" s="137"/>
      <c r="DK103" s="137"/>
      <c r="DL103" s="137"/>
      <c r="DM103" s="137"/>
      <c r="DN103" s="137"/>
      <c r="DO103" s="137"/>
      <c r="DP103" s="137"/>
      <c r="DQ103" s="137"/>
      <c r="DR103" s="137"/>
      <c r="DS103" s="137"/>
      <c r="DT103" s="137"/>
      <c r="DU103" s="137"/>
      <c r="DV103" s="137"/>
      <c r="DW103" s="137"/>
      <c r="DX103" s="137"/>
      <c r="DY103" s="137"/>
      <c r="DZ103" s="137"/>
      <c r="EA103" s="137"/>
      <c r="EB103" s="137"/>
      <c r="EC103" s="137"/>
      <c r="ED103" s="137"/>
      <c r="EE103" s="137"/>
      <c r="EF103" s="137"/>
      <c r="EG103" s="137"/>
      <c r="EH103" s="137"/>
      <c r="EI103" s="137"/>
      <c r="EJ103" s="137"/>
      <c r="EK103" s="137"/>
      <c r="EL103" s="137"/>
      <c r="EM103" s="137"/>
      <c r="EN103" s="137"/>
      <c r="EO103" s="137"/>
      <c r="EP103" s="137"/>
      <c r="EQ103" s="137"/>
      <c r="ER103" s="137"/>
    </row>
    <row r="104" spans="1:148" s="139" customFormat="1" ht="34.5" customHeight="1" x14ac:dyDescent="0.25">
      <c r="A104" s="351"/>
      <c r="B104" s="463" t="s">
        <v>52</v>
      </c>
      <c r="C104" s="21" t="s">
        <v>47</v>
      </c>
      <c r="D104" s="538" t="s">
        <v>9</v>
      </c>
      <c r="E104" s="17" t="s">
        <v>5</v>
      </c>
      <c r="F104" s="47">
        <f t="shared" ref="F104" si="154">G104+H104+I104+J104</f>
        <v>68624300</v>
      </c>
      <c r="G104" s="93">
        <v>0</v>
      </c>
      <c r="H104" s="93">
        <v>0</v>
      </c>
      <c r="I104" s="93">
        <v>0</v>
      </c>
      <c r="J104" s="49">
        <v>68624300</v>
      </c>
      <c r="K104" s="47">
        <f t="shared" ref="K104" si="155">L104+M104+N104+O104</f>
        <v>57449086</v>
      </c>
      <c r="L104" s="93">
        <v>0</v>
      </c>
      <c r="M104" s="93">
        <v>0</v>
      </c>
      <c r="N104" s="93">
        <v>0</v>
      </c>
      <c r="O104" s="49">
        <v>57449086</v>
      </c>
      <c r="P104" s="47">
        <f>Q104+R104+S104+T104</f>
        <v>53208067.590000004</v>
      </c>
      <c r="Q104" s="93">
        <v>0</v>
      </c>
      <c r="R104" s="93">
        <v>0</v>
      </c>
      <c r="S104" s="93">
        <v>0</v>
      </c>
      <c r="T104" s="49">
        <v>53208067.590000004</v>
      </c>
      <c r="U104" s="558">
        <f>P104/K104*100</f>
        <v>92.617779140994514</v>
      </c>
      <c r="V104" s="94">
        <v>0</v>
      </c>
      <c r="W104" s="94">
        <v>0</v>
      </c>
      <c r="X104" s="94">
        <v>0</v>
      </c>
      <c r="Y104" s="125">
        <f>T104/O104*100</f>
        <v>92.617779140994514</v>
      </c>
      <c r="Z104" s="47">
        <f>P104/F104*100</f>
        <v>77.535315609776717</v>
      </c>
      <c r="AA104" s="48">
        <v>0</v>
      </c>
      <c r="AB104" s="48">
        <v>0</v>
      </c>
      <c r="AC104" s="48">
        <v>0</v>
      </c>
      <c r="AD104" s="49">
        <f>T104/J104*100</f>
        <v>77.535315609776717</v>
      </c>
      <c r="AE104" s="589" t="s">
        <v>134</v>
      </c>
      <c r="AF104" s="137"/>
      <c r="AG104" s="138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  <c r="BI104" s="137"/>
      <c r="BJ104" s="137"/>
      <c r="BK104" s="137"/>
      <c r="BL104" s="137"/>
      <c r="BM104" s="137"/>
      <c r="BN104" s="137"/>
      <c r="BO104" s="137"/>
      <c r="BP104" s="137"/>
      <c r="BQ104" s="137"/>
      <c r="BR104" s="137"/>
      <c r="BS104" s="137"/>
      <c r="BT104" s="137"/>
      <c r="BU104" s="137"/>
      <c r="BV104" s="137"/>
      <c r="BW104" s="137"/>
      <c r="BX104" s="137"/>
      <c r="BY104" s="137"/>
      <c r="BZ104" s="137"/>
      <c r="CA104" s="137"/>
      <c r="CB104" s="137"/>
      <c r="CC104" s="137"/>
      <c r="CD104" s="137"/>
      <c r="CE104" s="137"/>
      <c r="CF104" s="137"/>
      <c r="CG104" s="137"/>
      <c r="CH104" s="137"/>
      <c r="CI104" s="137"/>
      <c r="CJ104" s="137"/>
      <c r="CK104" s="137"/>
      <c r="CL104" s="137"/>
      <c r="CM104" s="137"/>
      <c r="CN104" s="137"/>
      <c r="CO104" s="137"/>
      <c r="CP104" s="137"/>
      <c r="CQ104" s="137"/>
      <c r="CR104" s="137"/>
      <c r="CS104" s="137"/>
      <c r="CT104" s="137"/>
      <c r="CU104" s="137"/>
      <c r="CV104" s="137"/>
      <c r="CW104" s="137"/>
      <c r="CX104" s="137"/>
      <c r="CY104" s="137"/>
      <c r="CZ104" s="137"/>
      <c r="DA104" s="137"/>
      <c r="DB104" s="137"/>
      <c r="DC104" s="137"/>
      <c r="DD104" s="137"/>
      <c r="DE104" s="137"/>
      <c r="DF104" s="137"/>
      <c r="DG104" s="137"/>
      <c r="DH104" s="137"/>
      <c r="DI104" s="137"/>
      <c r="DJ104" s="137"/>
      <c r="DK104" s="137"/>
      <c r="DL104" s="137"/>
      <c r="DM104" s="137"/>
      <c r="DN104" s="137"/>
      <c r="DO104" s="137"/>
      <c r="DP104" s="137"/>
      <c r="DQ104" s="137"/>
      <c r="DR104" s="137"/>
      <c r="DS104" s="137"/>
      <c r="DT104" s="137"/>
      <c r="DU104" s="137"/>
      <c r="DV104" s="137"/>
      <c r="DW104" s="137"/>
      <c r="DX104" s="137"/>
      <c r="DY104" s="137"/>
      <c r="DZ104" s="137"/>
      <c r="EA104" s="137"/>
      <c r="EB104" s="137"/>
      <c r="EC104" s="137"/>
      <c r="ED104" s="137"/>
      <c r="EE104" s="137"/>
      <c r="EF104" s="137"/>
      <c r="EG104" s="137"/>
      <c r="EH104" s="137"/>
      <c r="EI104" s="137"/>
      <c r="EJ104" s="137"/>
      <c r="EK104" s="137"/>
      <c r="EL104" s="137"/>
      <c r="EM104" s="137"/>
      <c r="EN104" s="137"/>
      <c r="EO104" s="137"/>
      <c r="EP104" s="137"/>
      <c r="EQ104" s="137"/>
      <c r="ER104" s="137"/>
    </row>
    <row r="105" spans="1:148" s="27" customFormat="1" ht="31.5" customHeight="1" thickBot="1" x14ac:dyDescent="0.3">
      <c r="A105" s="352"/>
      <c r="B105" s="187" t="s">
        <v>89</v>
      </c>
      <c r="C105" s="11" t="s">
        <v>91</v>
      </c>
      <c r="D105" s="331" t="s">
        <v>14</v>
      </c>
      <c r="E105" s="344"/>
      <c r="F105" s="100">
        <f t="shared" ref="F105" si="156">G105+H105+J105</f>
        <v>6280387</v>
      </c>
      <c r="G105" s="101">
        <v>0</v>
      </c>
      <c r="H105" s="101">
        <v>0</v>
      </c>
      <c r="I105" s="101">
        <v>0</v>
      </c>
      <c r="J105" s="214">
        <v>6280387</v>
      </c>
      <c r="K105" s="100">
        <f t="shared" ref="K105" si="157">L105+M105+O105</f>
        <v>0</v>
      </c>
      <c r="L105" s="101">
        <v>0</v>
      </c>
      <c r="M105" s="101">
        <v>0</v>
      </c>
      <c r="N105" s="101">
        <v>0</v>
      </c>
      <c r="O105" s="143">
        <v>0</v>
      </c>
      <c r="P105" s="100">
        <f t="shared" ref="P105" si="158">Q105+R105+T105</f>
        <v>3757584.79</v>
      </c>
      <c r="Q105" s="101">
        <v>0</v>
      </c>
      <c r="R105" s="101">
        <v>0</v>
      </c>
      <c r="S105" s="101">
        <v>0</v>
      </c>
      <c r="T105" s="214">
        <v>3757584.79</v>
      </c>
      <c r="U105" s="208">
        <f t="shared" ref="U105" si="159">V105+W105+Y105</f>
        <v>0</v>
      </c>
      <c r="V105" s="56">
        <v>0</v>
      </c>
      <c r="W105" s="56">
        <v>0</v>
      </c>
      <c r="X105" s="56">
        <v>0</v>
      </c>
      <c r="Y105" s="239">
        <v>0</v>
      </c>
      <c r="Z105" s="235">
        <f>P105/F105*100</f>
        <v>59.830465702193194</v>
      </c>
      <c r="AA105" s="61">
        <v>0</v>
      </c>
      <c r="AB105" s="61">
        <v>0</v>
      </c>
      <c r="AC105" s="61">
        <v>0</v>
      </c>
      <c r="AD105" s="98">
        <f>T105/J105*100</f>
        <v>59.830465702193194</v>
      </c>
      <c r="AE105" s="345"/>
      <c r="AF105" s="345"/>
      <c r="AG105" s="345"/>
      <c r="AH105" s="345"/>
      <c r="AI105" s="345"/>
      <c r="AJ105" s="345"/>
      <c r="AK105" s="345"/>
      <c r="AL105" s="345"/>
      <c r="AM105" s="345"/>
      <c r="AN105" s="345"/>
      <c r="AO105" s="345"/>
      <c r="AP105" s="345"/>
      <c r="AQ105" s="345"/>
      <c r="AR105" s="345"/>
      <c r="AS105" s="345"/>
      <c r="AT105" s="345"/>
      <c r="AU105" s="345"/>
      <c r="AV105" s="345"/>
      <c r="AW105" s="345"/>
      <c r="AX105" s="345"/>
      <c r="AY105" s="345"/>
      <c r="AZ105" s="345"/>
      <c r="BA105" s="345"/>
      <c r="BB105" s="345"/>
      <c r="BC105" s="345"/>
      <c r="BD105" s="345"/>
      <c r="BE105" s="345"/>
      <c r="BF105" s="345"/>
      <c r="BG105" s="345"/>
      <c r="BH105" s="345"/>
      <c r="BI105" s="345"/>
      <c r="BJ105" s="345"/>
      <c r="BK105" s="345"/>
      <c r="BL105" s="345"/>
      <c r="BM105" s="345"/>
      <c r="BN105" s="345"/>
      <c r="BO105" s="345"/>
      <c r="BP105" s="345"/>
      <c r="BQ105" s="345"/>
      <c r="BR105" s="345"/>
      <c r="BS105" s="345"/>
      <c r="BT105" s="345"/>
      <c r="BU105" s="345"/>
      <c r="BV105" s="345"/>
      <c r="BW105" s="345"/>
      <c r="BX105" s="345"/>
      <c r="BY105" s="345"/>
      <c r="BZ105" s="345"/>
      <c r="CA105" s="345"/>
      <c r="CB105" s="345"/>
      <c r="CC105" s="345"/>
      <c r="CD105" s="345"/>
      <c r="CE105" s="345"/>
      <c r="CF105" s="345"/>
      <c r="CG105" s="345"/>
      <c r="CH105" s="345"/>
      <c r="CI105" s="345"/>
      <c r="CJ105" s="345"/>
      <c r="CK105" s="345"/>
      <c r="CL105" s="345"/>
      <c r="CM105" s="345"/>
      <c r="CN105" s="345"/>
      <c r="CO105" s="345"/>
      <c r="CP105" s="345"/>
      <c r="CQ105" s="345"/>
      <c r="CR105" s="345"/>
      <c r="CS105" s="345"/>
      <c r="CT105" s="345"/>
      <c r="CU105" s="345"/>
      <c r="CV105" s="345"/>
      <c r="CW105" s="345"/>
      <c r="CX105" s="345"/>
      <c r="CY105" s="345"/>
      <c r="CZ105" s="345"/>
      <c r="DA105" s="345"/>
      <c r="DB105" s="345"/>
      <c r="DC105" s="345"/>
      <c r="DD105" s="345"/>
      <c r="DE105" s="345"/>
      <c r="DF105" s="345"/>
      <c r="DG105" s="345"/>
      <c r="DH105" s="345"/>
      <c r="DI105" s="345"/>
      <c r="DJ105" s="345"/>
      <c r="DK105" s="345"/>
      <c r="DL105" s="345"/>
      <c r="DM105" s="345"/>
      <c r="DN105" s="345"/>
      <c r="DO105" s="345"/>
      <c r="DP105" s="345"/>
      <c r="DQ105" s="345"/>
      <c r="DR105" s="345"/>
      <c r="DS105" s="345"/>
      <c r="DT105" s="345"/>
      <c r="DU105" s="345"/>
      <c r="DV105" s="345"/>
      <c r="DW105" s="345"/>
      <c r="DX105" s="345"/>
      <c r="DY105" s="345"/>
      <c r="DZ105" s="345"/>
      <c r="EA105" s="345"/>
      <c r="EB105" s="345"/>
      <c r="EC105" s="345"/>
      <c r="ED105" s="345"/>
      <c r="EE105" s="345"/>
      <c r="EF105" s="345"/>
      <c r="EG105" s="345"/>
      <c r="EH105" s="345"/>
      <c r="EI105" s="345"/>
      <c r="EJ105" s="345"/>
      <c r="EK105" s="345"/>
      <c r="EL105" s="345"/>
      <c r="EM105" s="345"/>
      <c r="EN105" s="345"/>
      <c r="EO105" s="345"/>
      <c r="EP105" s="345"/>
      <c r="EQ105" s="345"/>
      <c r="ER105" s="345"/>
    </row>
    <row r="106" spans="1:148" s="132" customFormat="1" ht="16.5" customHeight="1" thickBot="1" x14ac:dyDescent="0.3">
      <c r="A106" s="33"/>
      <c r="B106" s="366" t="s">
        <v>148</v>
      </c>
      <c r="C106" s="367"/>
      <c r="D106" s="368"/>
      <c r="E106" s="281"/>
      <c r="F106" s="329">
        <f>F104+F105</f>
        <v>74904687</v>
      </c>
      <c r="G106" s="35">
        <f t="shared" ref="G106:J106" si="160">G104+G105</f>
        <v>0</v>
      </c>
      <c r="H106" s="35">
        <f t="shared" si="160"/>
        <v>0</v>
      </c>
      <c r="I106" s="35">
        <f t="shared" si="160"/>
        <v>0</v>
      </c>
      <c r="J106" s="57">
        <f t="shared" si="160"/>
        <v>74904687</v>
      </c>
      <c r="K106" s="329">
        <f>K104+K105</f>
        <v>57449086</v>
      </c>
      <c r="L106" s="35">
        <f t="shared" ref="L106:O106" si="161">L104+L105</f>
        <v>0</v>
      </c>
      <c r="M106" s="35">
        <f t="shared" si="161"/>
        <v>0</v>
      </c>
      <c r="N106" s="35">
        <f t="shared" si="161"/>
        <v>0</v>
      </c>
      <c r="O106" s="57">
        <f t="shared" si="161"/>
        <v>57449086</v>
      </c>
      <c r="P106" s="329">
        <f>P104+P105</f>
        <v>56965652.380000003</v>
      </c>
      <c r="Q106" s="35">
        <f t="shared" ref="Q106:T106" si="162">Q104+Q105</f>
        <v>0</v>
      </c>
      <c r="R106" s="35">
        <f t="shared" si="162"/>
        <v>0</v>
      </c>
      <c r="S106" s="35">
        <f t="shared" si="162"/>
        <v>0</v>
      </c>
      <c r="T106" s="57">
        <f t="shared" si="162"/>
        <v>56965652.380000003</v>
      </c>
      <c r="U106" s="65">
        <f t="shared" ref="U106:Y106" si="163">U105+U104</f>
        <v>92.617779140994514</v>
      </c>
      <c r="V106" s="145">
        <f t="shared" si="163"/>
        <v>0</v>
      </c>
      <c r="W106" s="145">
        <f t="shared" si="163"/>
        <v>0</v>
      </c>
      <c r="X106" s="145">
        <f t="shared" si="163"/>
        <v>0</v>
      </c>
      <c r="Y106" s="57">
        <f t="shared" si="163"/>
        <v>92.617779140994514</v>
      </c>
      <c r="Z106" s="65">
        <f>P106/F106*100</f>
        <v>76.050851637628497</v>
      </c>
      <c r="AA106" s="39">
        <v>0</v>
      </c>
      <c r="AB106" s="39">
        <v>0</v>
      </c>
      <c r="AC106" s="39">
        <v>0</v>
      </c>
      <c r="AD106" s="57">
        <f>T106/J106*100</f>
        <v>76.050851637628497</v>
      </c>
      <c r="AE106" s="130"/>
      <c r="AF106" s="130"/>
      <c r="AG106" s="131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  <c r="CG106" s="130"/>
      <c r="CH106" s="130"/>
      <c r="CI106" s="130"/>
      <c r="CJ106" s="130"/>
      <c r="CK106" s="130"/>
      <c r="CL106" s="130"/>
      <c r="CM106" s="130"/>
      <c r="CN106" s="130"/>
      <c r="CO106" s="130"/>
      <c r="CP106" s="130"/>
      <c r="CQ106" s="130"/>
      <c r="CR106" s="130"/>
      <c r="CS106" s="130"/>
      <c r="CT106" s="130"/>
      <c r="CU106" s="130"/>
      <c r="CV106" s="130"/>
      <c r="CW106" s="130"/>
      <c r="CX106" s="130"/>
      <c r="CY106" s="130"/>
      <c r="CZ106" s="130"/>
      <c r="DA106" s="130"/>
      <c r="DB106" s="130"/>
      <c r="DC106" s="130"/>
      <c r="DD106" s="130"/>
      <c r="DE106" s="130"/>
      <c r="DF106" s="130"/>
      <c r="DG106" s="130"/>
      <c r="DH106" s="130"/>
      <c r="DI106" s="130"/>
      <c r="DJ106" s="130"/>
      <c r="DK106" s="130"/>
      <c r="DL106" s="130"/>
      <c r="DM106" s="130"/>
      <c r="DN106" s="130"/>
      <c r="DO106" s="130"/>
      <c r="DP106" s="130"/>
      <c r="DQ106" s="130"/>
      <c r="DR106" s="130"/>
      <c r="DS106" s="130"/>
      <c r="DT106" s="130"/>
      <c r="DU106" s="130"/>
      <c r="DV106" s="130"/>
      <c r="DW106" s="130"/>
      <c r="DX106" s="130"/>
      <c r="DY106" s="130"/>
      <c r="DZ106" s="130"/>
      <c r="EA106" s="130"/>
      <c r="EB106" s="130"/>
      <c r="EC106" s="130"/>
      <c r="ED106" s="130"/>
      <c r="EE106" s="130"/>
      <c r="EF106" s="130"/>
      <c r="EG106" s="130"/>
      <c r="EH106" s="130"/>
      <c r="EI106" s="130"/>
      <c r="EJ106" s="130"/>
      <c r="EK106" s="130"/>
      <c r="EL106" s="130"/>
      <c r="EM106" s="130"/>
      <c r="EN106" s="130"/>
      <c r="EO106" s="130"/>
      <c r="EP106" s="130"/>
      <c r="EQ106" s="130"/>
      <c r="ER106" s="130"/>
    </row>
    <row r="107" spans="1:148" s="139" customFormat="1" ht="19.5" hidden="1" customHeight="1" thickBot="1" x14ac:dyDescent="0.3">
      <c r="A107" s="332"/>
      <c r="B107" s="66"/>
      <c r="C107" s="22"/>
      <c r="D107" s="51" t="s">
        <v>14</v>
      </c>
      <c r="E107" s="17"/>
      <c r="F107" s="70"/>
      <c r="G107" s="148"/>
      <c r="H107" s="148"/>
      <c r="I107" s="148"/>
      <c r="J107" s="103"/>
      <c r="K107" s="70"/>
      <c r="L107" s="148"/>
      <c r="M107" s="148"/>
      <c r="N107" s="148"/>
      <c r="O107" s="103"/>
      <c r="P107" s="70"/>
      <c r="Q107" s="148"/>
      <c r="R107" s="148"/>
      <c r="S107" s="148"/>
      <c r="T107" s="103"/>
      <c r="U107" s="147"/>
      <c r="V107" s="146"/>
      <c r="W107" s="146"/>
      <c r="X107" s="146"/>
      <c r="Y107" s="148"/>
      <c r="Z107" s="149"/>
      <c r="AA107" s="102"/>
      <c r="AB107" s="102"/>
      <c r="AC107" s="102"/>
      <c r="AD107" s="103"/>
      <c r="AE107" s="137"/>
      <c r="AF107" s="137"/>
      <c r="AG107" s="138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  <c r="BJ107" s="137"/>
      <c r="BK107" s="137"/>
      <c r="BL107" s="137"/>
      <c r="BM107" s="137"/>
      <c r="BN107" s="137"/>
      <c r="BO107" s="137"/>
      <c r="BP107" s="137"/>
      <c r="BQ107" s="137"/>
      <c r="BR107" s="137"/>
      <c r="BS107" s="137"/>
      <c r="BT107" s="137"/>
      <c r="BU107" s="137"/>
      <c r="BV107" s="137"/>
      <c r="BW107" s="137"/>
      <c r="BX107" s="137"/>
      <c r="BY107" s="137"/>
      <c r="BZ107" s="137"/>
      <c r="CA107" s="137"/>
      <c r="CB107" s="137"/>
      <c r="CC107" s="137"/>
      <c r="CD107" s="137"/>
      <c r="CE107" s="137"/>
      <c r="CF107" s="137"/>
      <c r="CG107" s="137"/>
      <c r="CH107" s="137"/>
      <c r="CI107" s="137"/>
      <c r="CJ107" s="137"/>
      <c r="CK107" s="137"/>
      <c r="CL107" s="137"/>
      <c r="CM107" s="137"/>
      <c r="CN107" s="137"/>
      <c r="CO107" s="137"/>
      <c r="CP107" s="137"/>
      <c r="CQ107" s="137"/>
      <c r="CR107" s="137"/>
      <c r="CS107" s="137"/>
      <c r="CT107" s="137"/>
      <c r="CU107" s="137"/>
      <c r="CV107" s="137"/>
      <c r="CW107" s="137"/>
      <c r="CX107" s="137"/>
      <c r="CY107" s="137"/>
      <c r="CZ107" s="137"/>
      <c r="DA107" s="137"/>
      <c r="DB107" s="137"/>
      <c r="DC107" s="137"/>
      <c r="DD107" s="137"/>
      <c r="DE107" s="137"/>
      <c r="DF107" s="137"/>
      <c r="DG107" s="137"/>
      <c r="DH107" s="137"/>
      <c r="DI107" s="137"/>
      <c r="DJ107" s="137"/>
      <c r="DK107" s="137"/>
      <c r="DL107" s="137"/>
      <c r="DM107" s="137"/>
      <c r="DN107" s="137"/>
      <c r="DO107" s="137"/>
      <c r="DP107" s="137"/>
      <c r="DQ107" s="137"/>
      <c r="DR107" s="137"/>
      <c r="DS107" s="137"/>
      <c r="DT107" s="137"/>
      <c r="DU107" s="137"/>
      <c r="DV107" s="137"/>
      <c r="DW107" s="137"/>
      <c r="DX107" s="137"/>
      <c r="DY107" s="137"/>
      <c r="DZ107" s="137"/>
      <c r="EA107" s="137"/>
      <c r="EB107" s="137"/>
      <c r="EC107" s="137"/>
      <c r="ED107" s="137"/>
      <c r="EE107" s="137"/>
      <c r="EF107" s="137"/>
      <c r="EG107" s="137"/>
      <c r="EH107" s="137"/>
      <c r="EI107" s="137"/>
      <c r="EJ107" s="137"/>
      <c r="EK107" s="137"/>
      <c r="EL107" s="137"/>
      <c r="EM107" s="137"/>
      <c r="EN107" s="137"/>
      <c r="EO107" s="137"/>
      <c r="EP107" s="137"/>
      <c r="EQ107" s="137"/>
      <c r="ER107" s="137"/>
    </row>
    <row r="108" spans="1:148" s="20" customFormat="1" ht="16.5" customHeight="1" thickBot="1" x14ac:dyDescent="0.3">
      <c r="A108" s="341"/>
      <c r="B108" s="436" t="s">
        <v>25</v>
      </c>
      <c r="C108" s="437"/>
      <c r="D108" s="438"/>
      <c r="E108" s="282" t="s">
        <v>7</v>
      </c>
      <c r="F108" s="329">
        <f>F102+F106</f>
        <v>135154887</v>
      </c>
      <c r="G108" s="104">
        <f t="shared" ref="G108:T108" si="164">G102+G106</f>
        <v>0</v>
      </c>
      <c r="H108" s="104">
        <f t="shared" si="164"/>
        <v>0</v>
      </c>
      <c r="I108" s="104">
        <f t="shared" si="164"/>
        <v>0</v>
      </c>
      <c r="J108" s="57">
        <f t="shared" si="164"/>
        <v>135154887</v>
      </c>
      <c r="K108" s="329">
        <f>K102+K106</f>
        <v>104044828</v>
      </c>
      <c r="L108" s="104">
        <f t="shared" si="164"/>
        <v>0</v>
      </c>
      <c r="M108" s="104">
        <f t="shared" si="164"/>
        <v>0</v>
      </c>
      <c r="N108" s="104">
        <f t="shared" si="164"/>
        <v>0</v>
      </c>
      <c r="O108" s="57">
        <f t="shared" si="164"/>
        <v>104044828</v>
      </c>
      <c r="P108" s="329">
        <f>P102+P106</f>
        <v>106928364.36</v>
      </c>
      <c r="Q108" s="104">
        <f t="shared" si="164"/>
        <v>0</v>
      </c>
      <c r="R108" s="104">
        <f t="shared" si="164"/>
        <v>0</v>
      </c>
      <c r="S108" s="104">
        <f t="shared" si="164"/>
        <v>0</v>
      </c>
      <c r="T108" s="57">
        <f t="shared" si="164"/>
        <v>106928364.36</v>
      </c>
      <c r="U108" s="330">
        <f>P108/K108*100</f>
        <v>102.77143651965093</v>
      </c>
      <c r="V108" s="145">
        <v>0</v>
      </c>
      <c r="W108" s="144">
        <v>0</v>
      </c>
      <c r="X108" s="144">
        <v>0</v>
      </c>
      <c r="Y108" s="136">
        <f>T108/O108*100</f>
        <v>102.77143651965093</v>
      </c>
      <c r="Z108" s="108">
        <f>P108/F108*100</f>
        <v>79.11542581512424</v>
      </c>
      <c r="AA108" s="39">
        <v>0</v>
      </c>
      <c r="AB108" s="124">
        <v>0</v>
      </c>
      <c r="AC108" s="39">
        <v>0</v>
      </c>
      <c r="AD108" s="57">
        <f>T108/J108*100</f>
        <v>79.11542581512424</v>
      </c>
      <c r="AE108" s="18"/>
      <c r="AF108" s="18"/>
      <c r="AG108" s="19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</row>
    <row r="109" spans="1:148" s="88" customFormat="1" ht="24" customHeight="1" thickBot="1" x14ac:dyDescent="0.3">
      <c r="A109" s="369" t="s">
        <v>86</v>
      </c>
      <c r="B109" s="370"/>
      <c r="C109" s="370"/>
      <c r="D109" s="370"/>
      <c r="E109" s="370"/>
      <c r="F109" s="370"/>
      <c r="G109" s="370"/>
      <c r="H109" s="370"/>
      <c r="I109" s="370"/>
      <c r="J109" s="370"/>
      <c r="K109" s="370"/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0"/>
      <c r="X109" s="370"/>
      <c r="Y109" s="370"/>
      <c r="Z109" s="370"/>
      <c r="AA109" s="370"/>
      <c r="AB109" s="370"/>
      <c r="AC109" s="370"/>
      <c r="AD109" s="454"/>
      <c r="AE109" s="86"/>
      <c r="AF109" s="86"/>
      <c r="AG109" s="89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</row>
    <row r="110" spans="1:148" s="132" customFormat="1" ht="31.5" customHeight="1" thickBot="1" x14ac:dyDescent="0.3">
      <c r="A110" s="350" t="s">
        <v>26</v>
      </c>
      <c r="B110" s="366" t="s">
        <v>135</v>
      </c>
      <c r="C110" s="367"/>
      <c r="D110" s="368"/>
      <c r="E110" s="281" t="s">
        <v>7</v>
      </c>
      <c r="F110" s="455"/>
      <c r="G110" s="456"/>
      <c r="H110" s="456"/>
      <c r="I110" s="456"/>
      <c r="J110" s="456"/>
      <c r="K110" s="456"/>
      <c r="L110" s="456"/>
      <c r="M110" s="456"/>
      <c r="N110" s="456"/>
      <c r="O110" s="456"/>
      <c r="P110" s="456"/>
      <c r="Q110" s="456"/>
      <c r="R110" s="456"/>
      <c r="S110" s="456"/>
      <c r="T110" s="456"/>
      <c r="U110" s="456"/>
      <c r="V110" s="456"/>
      <c r="W110" s="456"/>
      <c r="X110" s="456"/>
      <c r="Y110" s="456"/>
      <c r="Z110" s="456"/>
      <c r="AA110" s="456"/>
      <c r="AB110" s="456"/>
      <c r="AC110" s="456"/>
      <c r="AD110" s="457"/>
      <c r="AE110" s="130"/>
      <c r="AF110" s="130"/>
      <c r="AG110" s="131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130"/>
      <c r="CR110" s="130"/>
      <c r="CS110" s="130"/>
      <c r="CT110" s="130"/>
      <c r="CU110" s="130"/>
      <c r="CV110" s="130"/>
      <c r="CW110" s="130"/>
      <c r="CX110" s="130"/>
      <c r="CY110" s="130"/>
      <c r="CZ110" s="130"/>
      <c r="DA110" s="130"/>
      <c r="DB110" s="130"/>
      <c r="DC110" s="130"/>
      <c r="DD110" s="130"/>
      <c r="DE110" s="130"/>
      <c r="DF110" s="130"/>
      <c r="DG110" s="130"/>
      <c r="DH110" s="130"/>
      <c r="DI110" s="130"/>
      <c r="DJ110" s="130"/>
      <c r="DK110" s="130"/>
      <c r="DL110" s="130"/>
      <c r="DM110" s="130"/>
      <c r="DN110" s="130"/>
      <c r="DO110" s="130"/>
      <c r="DP110" s="130"/>
      <c r="DQ110" s="130"/>
      <c r="DR110" s="130"/>
      <c r="DS110" s="130"/>
      <c r="DT110" s="130"/>
      <c r="DU110" s="130"/>
      <c r="DV110" s="130"/>
      <c r="DW110" s="130"/>
      <c r="DX110" s="130"/>
      <c r="DY110" s="130"/>
      <c r="DZ110" s="130"/>
      <c r="EA110" s="130"/>
      <c r="EB110" s="130"/>
      <c r="EC110" s="130"/>
      <c r="ED110" s="130"/>
      <c r="EE110" s="130"/>
      <c r="EF110" s="130"/>
      <c r="EG110" s="130"/>
      <c r="EH110" s="130"/>
      <c r="EI110" s="130"/>
      <c r="EJ110" s="130"/>
      <c r="EK110" s="130"/>
      <c r="EL110" s="130"/>
      <c r="EM110" s="130"/>
      <c r="EN110" s="130"/>
      <c r="EO110" s="130"/>
      <c r="EP110" s="130"/>
      <c r="EQ110" s="130"/>
      <c r="ER110" s="130"/>
    </row>
    <row r="111" spans="1:148" s="139" customFormat="1" ht="33" customHeight="1" thickBot="1" x14ac:dyDescent="0.3">
      <c r="A111" s="352"/>
      <c r="B111" s="590" t="s">
        <v>0</v>
      </c>
      <c r="C111" s="591" t="s">
        <v>123</v>
      </c>
      <c r="D111" s="582" t="s">
        <v>9</v>
      </c>
      <c r="E111" s="222" t="s">
        <v>5</v>
      </c>
      <c r="F111" s="518">
        <f>G111+H111+I111+J111</f>
        <v>59000</v>
      </c>
      <c r="G111" s="520">
        <v>0</v>
      </c>
      <c r="H111" s="520">
        <v>0</v>
      </c>
      <c r="I111" s="520">
        <v>0</v>
      </c>
      <c r="J111" s="521">
        <v>59000</v>
      </c>
      <c r="K111" s="518">
        <f>L111+M111+N111+O111</f>
        <v>59000</v>
      </c>
      <c r="L111" s="520">
        <v>0</v>
      </c>
      <c r="M111" s="520">
        <v>0</v>
      </c>
      <c r="N111" s="520">
        <v>0</v>
      </c>
      <c r="O111" s="592">
        <v>59000</v>
      </c>
      <c r="P111" s="518">
        <f>Q111+R111+T111</f>
        <v>59000</v>
      </c>
      <c r="Q111" s="520">
        <v>0</v>
      </c>
      <c r="R111" s="520">
        <v>0</v>
      </c>
      <c r="S111" s="520">
        <v>0</v>
      </c>
      <c r="T111" s="521">
        <v>59000</v>
      </c>
      <c r="U111" s="531">
        <f>P111/K111*100</f>
        <v>100</v>
      </c>
      <c r="V111" s="29">
        <v>0</v>
      </c>
      <c r="W111" s="29">
        <v>0</v>
      </c>
      <c r="X111" s="29">
        <v>0</v>
      </c>
      <c r="Y111" s="49">
        <f>T111/O111*100</f>
        <v>100</v>
      </c>
      <c r="Z111" s="531">
        <f>P111/F111*100</f>
        <v>100</v>
      </c>
      <c r="AA111" s="29">
        <v>0</v>
      </c>
      <c r="AB111" s="29">
        <v>0</v>
      </c>
      <c r="AC111" s="29">
        <v>0</v>
      </c>
      <c r="AD111" s="530">
        <f>T111/J111*100</f>
        <v>100</v>
      </c>
      <c r="AE111" s="137"/>
      <c r="AF111" s="137"/>
      <c r="AG111" s="138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  <c r="BI111" s="137"/>
      <c r="BJ111" s="137"/>
      <c r="BK111" s="137"/>
      <c r="BL111" s="137"/>
      <c r="BM111" s="137"/>
      <c r="BN111" s="137"/>
      <c r="BO111" s="137"/>
      <c r="BP111" s="137"/>
      <c r="BQ111" s="137"/>
      <c r="BR111" s="137"/>
      <c r="BS111" s="137"/>
      <c r="BT111" s="137"/>
      <c r="BU111" s="137"/>
      <c r="BV111" s="137"/>
      <c r="BW111" s="137"/>
      <c r="BX111" s="137"/>
      <c r="BY111" s="137"/>
      <c r="BZ111" s="137"/>
      <c r="CA111" s="137"/>
      <c r="CB111" s="137"/>
      <c r="CC111" s="137"/>
      <c r="CD111" s="137"/>
      <c r="CE111" s="137"/>
      <c r="CF111" s="137"/>
      <c r="CG111" s="137"/>
      <c r="CH111" s="137"/>
      <c r="CI111" s="137"/>
      <c r="CJ111" s="137"/>
      <c r="CK111" s="137"/>
      <c r="CL111" s="137"/>
      <c r="CM111" s="137"/>
      <c r="CN111" s="137"/>
      <c r="CO111" s="137"/>
      <c r="CP111" s="137"/>
      <c r="CQ111" s="137"/>
      <c r="CR111" s="137"/>
      <c r="CS111" s="137"/>
      <c r="CT111" s="137"/>
      <c r="CU111" s="137"/>
      <c r="CV111" s="137"/>
      <c r="CW111" s="137"/>
      <c r="CX111" s="137"/>
      <c r="CY111" s="137"/>
      <c r="CZ111" s="137"/>
      <c r="DA111" s="137"/>
      <c r="DB111" s="137"/>
      <c r="DC111" s="137"/>
      <c r="DD111" s="137"/>
      <c r="DE111" s="137"/>
      <c r="DF111" s="137"/>
      <c r="DG111" s="137"/>
      <c r="DH111" s="137"/>
      <c r="DI111" s="137"/>
      <c r="DJ111" s="137"/>
      <c r="DK111" s="137"/>
      <c r="DL111" s="137"/>
      <c r="DM111" s="137"/>
      <c r="DN111" s="137"/>
      <c r="DO111" s="137"/>
      <c r="DP111" s="137"/>
      <c r="DQ111" s="137"/>
      <c r="DR111" s="137"/>
      <c r="DS111" s="137"/>
      <c r="DT111" s="137"/>
      <c r="DU111" s="137"/>
      <c r="DV111" s="137"/>
      <c r="DW111" s="137"/>
      <c r="DX111" s="137"/>
      <c r="DY111" s="137"/>
      <c r="DZ111" s="137"/>
      <c r="EA111" s="137"/>
      <c r="EB111" s="137"/>
      <c r="EC111" s="137"/>
      <c r="ED111" s="137"/>
      <c r="EE111" s="137"/>
      <c r="EF111" s="137"/>
      <c r="EG111" s="137"/>
      <c r="EH111" s="137"/>
      <c r="EI111" s="137"/>
      <c r="EJ111" s="137"/>
      <c r="EK111" s="137"/>
      <c r="EL111" s="137"/>
      <c r="EM111" s="137"/>
      <c r="EN111" s="137"/>
      <c r="EO111" s="137"/>
      <c r="EP111" s="137"/>
      <c r="EQ111" s="137"/>
      <c r="ER111" s="137"/>
    </row>
    <row r="112" spans="1:148" s="84" customFormat="1" ht="15" customHeight="1" thickBot="1" x14ac:dyDescent="0.3">
      <c r="A112" s="33"/>
      <c r="B112" s="451" t="s">
        <v>27</v>
      </c>
      <c r="C112" s="452"/>
      <c r="D112" s="453"/>
      <c r="E112" s="281" t="s">
        <v>7</v>
      </c>
      <c r="F112" s="339">
        <f>F111</f>
        <v>59000</v>
      </c>
      <c r="G112" s="105">
        <f t="shared" ref="G112:J112" si="165">G111</f>
        <v>0</v>
      </c>
      <c r="H112" s="105">
        <f t="shared" si="165"/>
        <v>0</v>
      </c>
      <c r="I112" s="150">
        <f t="shared" si="165"/>
        <v>0</v>
      </c>
      <c r="J112" s="150">
        <f t="shared" si="165"/>
        <v>59000</v>
      </c>
      <c r="K112" s="339">
        <f>K111</f>
        <v>59000</v>
      </c>
      <c r="L112" s="105">
        <f t="shared" ref="L112" si="166">L111</f>
        <v>0</v>
      </c>
      <c r="M112" s="105">
        <f t="shared" ref="M112" si="167">M111</f>
        <v>0</v>
      </c>
      <c r="N112" s="150">
        <f t="shared" ref="N112" si="168">N111</f>
        <v>0</v>
      </c>
      <c r="O112" s="150">
        <f t="shared" ref="O112" si="169">O111</f>
        <v>59000</v>
      </c>
      <c r="P112" s="339">
        <f>P111</f>
        <v>59000</v>
      </c>
      <c r="Q112" s="105">
        <f t="shared" ref="Q112" si="170">Q111</f>
        <v>0</v>
      </c>
      <c r="R112" s="105">
        <f t="shared" ref="R112" si="171">R111</f>
        <v>0</v>
      </c>
      <c r="S112" s="150">
        <f t="shared" ref="S112" si="172">S111</f>
        <v>0</v>
      </c>
      <c r="T112" s="150">
        <f t="shared" ref="T112" si="173">T111</f>
        <v>59000</v>
      </c>
      <c r="U112" s="286">
        <f>P112/K112*100</f>
        <v>100</v>
      </c>
      <c r="V112" s="36">
        <v>0</v>
      </c>
      <c r="W112" s="36">
        <v>0</v>
      </c>
      <c r="X112" s="36">
        <v>0</v>
      </c>
      <c r="Y112" s="107">
        <f>T112/O112*100</f>
        <v>100</v>
      </c>
      <c r="Z112" s="151">
        <f>P112/F112*100</f>
        <v>100</v>
      </c>
      <c r="AA112" s="36">
        <v>0</v>
      </c>
      <c r="AB112" s="36">
        <v>0</v>
      </c>
      <c r="AC112" s="36">
        <v>0</v>
      </c>
      <c r="AD112" s="107">
        <f>T112/J112*100</f>
        <v>100</v>
      </c>
      <c r="AE112" s="83"/>
      <c r="AF112" s="83"/>
      <c r="AG112" s="19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83"/>
      <c r="DS112" s="83"/>
      <c r="DT112" s="83"/>
      <c r="DU112" s="83"/>
      <c r="DV112" s="83"/>
      <c r="DW112" s="83"/>
      <c r="DX112" s="83"/>
      <c r="DY112" s="83"/>
      <c r="DZ112" s="83"/>
      <c r="EA112" s="83"/>
      <c r="EB112" s="83"/>
      <c r="EC112" s="83"/>
      <c r="ED112" s="83"/>
      <c r="EE112" s="83"/>
      <c r="EF112" s="83"/>
      <c r="EG112" s="83"/>
      <c r="EH112" s="83"/>
      <c r="EI112" s="83"/>
      <c r="EJ112" s="83"/>
      <c r="EK112" s="83"/>
      <c r="EL112" s="83"/>
      <c r="EM112" s="83"/>
      <c r="EN112" s="83"/>
      <c r="EO112" s="83"/>
      <c r="EP112" s="83"/>
      <c r="EQ112" s="83"/>
      <c r="ER112" s="83"/>
    </row>
    <row r="113" spans="1:148" s="20" customFormat="1" ht="34.5" customHeight="1" x14ac:dyDescent="0.25">
      <c r="A113" s="461" t="s">
        <v>28</v>
      </c>
      <c r="B113" s="462"/>
      <c r="C113" s="462"/>
      <c r="D113" s="337" t="s">
        <v>9</v>
      </c>
      <c r="E113" s="152" t="s">
        <v>7</v>
      </c>
      <c r="F113" s="153">
        <f>F112+F104+F96+F83+F76+F57+F28+F64+F67+F102+F70</f>
        <v>4790512044.25</v>
      </c>
      <c r="G113" s="154">
        <f t="shared" ref="G113:J113" si="174">G112+G104+G96+G83+G76+G57+G28+G64+G67+G102+G70</f>
        <v>3529133863.9499998</v>
      </c>
      <c r="H113" s="154">
        <f t="shared" si="174"/>
        <v>121368502.05</v>
      </c>
      <c r="I113" s="154">
        <f t="shared" si="174"/>
        <v>246697844.25</v>
      </c>
      <c r="J113" s="228">
        <f t="shared" si="174"/>
        <v>893311834</v>
      </c>
      <c r="K113" s="153">
        <f t="shared" ref="K113" si="175">K112+K104+K96+K83+K76+K57+K28+K64+K67+K102+K70</f>
        <v>3726759409.27</v>
      </c>
      <c r="L113" s="154">
        <f t="shared" ref="L113" si="176">L112+L104+L96+L83+L76+L57+L28+L64+L67+L102+L70</f>
        <v>2681247772.9499998</v>
      </c>
      <c r="M113" s="154">
        <f t="shared" ref="M113" si="177">M112+M104+M96+M83+M76+M57+M28+M64+M67+M102+M70</f>
        <v>98022096.049999997</v>
      </c>
      <c r="N113" s="154">
        <f t="shared" ref="N113" si="178">N112+N104+N96+N83+N76+N57+N28+N64+N67+N102+N70</f>
        <v>233889712.27000001</v>
      </c>
      <c r="O113" s="155">
        <f t="shared" ref="O113" si="179">O112+O104+O96+O83+O76+O57+O28+O64+O67+O102+O70</f>
        <v>713599828</v>
      </c>
      <c r="P113" s="153">
        <f t="shared" ref="P113" si="180">P112+P104+P96+P83+P76+P57+P28+P64+P67+P102+P70</f>
        <v>3602295440.4100003</v>
      </c>
      <c r="Q113" s="154">
        <f t="shared" ref="Q113" si="181">Q112+Q104+Q96+Q83+Q76+Q57+Q28+Q64+Q67+Q102+Q70</f>
        <v>2625973092.7100005</v>
      </c>
      <c r="R113" s="154">
        <f t="shared" ref="R113" si="182">R112+R104+R96+R83+R76+R57+R28+R64+R67+R102+R70</f>
        <v>81103129.50999999</v>
      </c>
      <c r="S113" s="154">
        <f t="shared" ref="S113" si="183">S112+S104+S96+S83+S76+S57+S28+S64+S67+S102+S70</f>
        <v>246697844.25</v>
      </c>
      <c r="T113" s="155">
        <f t="shared" ref="T113" si="184">T112+T104+T96+T83+T76+T57+T28+T64+T67+T102+T70</f>
        <v>648521373.94000006</v>
      </c>
      <c r="U113" s="153">
        <f>P113/K113*100</f>
        <v>96.660262839870853</v>
      </c>
      <c r="V113" s="184">
        <f t="shared" ref="V113:X113" si="185">Q113/L113*100</f>
        <v>97.938471751934202</v>
      </c>
      <c r="W113" s="184">
        <f t="shared" si="185"/>
        <v>82.739640120152274</v>
      </c>
      <c r="X113" s="184">
        <f t="shared" si="185"/>
        <v>105.47614166338978</v>
      </c>
      <c r="Y113" s="237">
        <f>T113/O113*100</f>
        <v>90.88025928447955</v>
      </c>
      <c r="Z113" s="184">
        <f>P113/F113*100</f>
        <v>75.19645931657341</v>
      </c>
      <c r="AA113" s="154">
        <f>Q113/G113*100</f>
        <v>74.408429771798666</v>
      </c>
      <c r="AB113" s="154">
        <f>R113/H113*100</f>
        <v>66.823869570861191</v>
      </c>
      <c r="AC113" s="154">
        <f>S113/I113*100</f>
        <v>100</v>
      </c>
      <c r="AD113" s="155">
        <f>T113/J113*100</f>
        <v>72.597423347242938</v>
      </c>
      <c r="AE113" s="133"/>
      <c r="AF113" s="133"/>
      <c r="AG113" s="133"/>
      <c r="AH113" s="133"/>
      <c r="AI113" s="156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</row>
    <row r="114" spans="1:148" s="20" customFormat="1" ht="12.75" customHeight="1" x14ac:dyDescent="0.25">
      <c r="A114" s="448"/>
      <c r="B114" s="449"/>
      <c r="C114" s="449"/>
      <c r="D114" s="157"/>
      <c r="E114" s="322"/>
      <c r="F114" s="42"/>
      <c r="G114" s="158"/>
      <c r="H114" s="158"/>
      <c r="I114" s="158"/>
      <c r="J114" s="201"/>
      <c r="K114" s="42"/>
      <c r="L114" s="158"/>
      <c r="M114" s="158"/>
      <c r="N114" s="158"/>
      <c r="O114" s="159"/>
      <c r="P114" s="42"/>
      <c r="Q114" s="158"/>
      <c r="R114" s="158"/>
      <c r="S114" s="158"/>
      <c r="T114" s="159"/>
      <c r="U114" s="24"/>
      <c r="V114" s="158"/>
      <c r="W114" s="158"/>
      <c r="X114" s="158"/>
      <c r="Y114" s="159"/>
      <c r="Z114" s="64"/>
      <c r="AA114" s="158"/>
      <c r="AB114" s="160"/>
      <c r="AC114" s="158"/>
      <c r="AD114" s="159"/>
      <c r="AE114" s="18"/>
      <c r="AF114" s="18"/>
      <c r="AG114" s="19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</row>
    <row r="115" spans="1:148" s="20" customFormat="1" ht="17.45" customHeight="1" x14ac:dyDescent="0.25">
      <c r="A115" s="458" t="s">
        <v>28</v>
      </c>
      <c r="B115" s="459"/>
      <c r="C115" s="459"/>
      <c r="D115" s="338" t="s">
        <v>14</v>
      </c>
      <c r="E115" s="161" t="s">
        <v>7</v>
      </c>
      <c r="F115" s="162">
        <f>F54+F61+F105</f>
        <v>160944598</v>
      </c>
      <c r="G115" s="128">
        <f>G54+G61+G105</f>
        <v>105269600</v>
      </c>
      <c r="H115" s="128">
        <f t="shared" ref="H115:I115" si="186">H54+H61+H105</f>
        <v>0</v>
      </c>
      <c r="I115" s="128">
        <f t="shared" si="186"/>
        <v>0</v>
      </c>
      <c r="J115" s="200">
        <f>J54+J61+J105</f>
        <v>55674998</v>
      </c>
      <c r="K115" s="162">
        <f>K54+K61</f>
        <v>1565987</v>
      </c>
      <c r="L115" s="128">
        <f t="shared" ref="L115:O115" si="187">L54+L61</f>
        <v>0</v>
      </c>
      <c r="M115" s="128">
        <f t="shared" si="187"/>
        <v>0</v>
      </c>
      <c r="N115" s="128">
        <f t="shared" si="187"/>
        <v>0</v>
      </c>
      <c r="O115" s="163">
        <f t="shared" si="187"/>
        <v>1565987</v>
      </c>
      <c r="P115" s="162">
        <f>P54+P61+P105</f>
        <v>5244462.79</v>
      </c>
      <c r="Q115" s="128">
        <f t="shared" ref="Q115:T115" si="188">Q54+Q61+Q105</f>
        <v>0</v>
      </c>
      <c r="R115" s="128">
        <f t="shared" si="188"/>
        <v>0</v>
      </c>
      <c r="S115" s="128">
        <f t="shared" si="188"/>
        <v>0</v>
      </c>
      <c r="T115" s="163">
        <f t="shared" si="188"/>
        <v>5244462.79</v>
      </c>
      <c r="U115" s="319">
        <f>P115/K115*100</f>
        <v>334.89823287166496</v>
      </c>
      <c r="V115" s="164">
        <v>0</v>
      </c>
      <c r="W115" s="164">
        <v>0</v>
      </c>
      <c r="X115" s="164">
        <v>0</v>
      </c>
      <c r="Y115" s="318">
        <f>T115/O115*100</f>
        <v>334.89823287166496</v>
      </c>
      <c r="Z115" s="317">
        <f>P115/F115*100</f>
        <v>3.2585516104119256</v>
      </c>
      <c r="AA115" s="164">
        <v>0</v>
      </c>
      <c r="AB115" s="164">
        <v>0</v>
      </c>
      <c r="AC115" s="164">
        <v>0</v>
      </c>
      <c r="AD115" s="318">
        <f>T115/J115*100</f>
        <v>9.4197808323226155</v>
      </c>
      <c r="AE115" s="165"/>
      <c r="AF115" s="165"/>
      <c r="AG115" s="165"/>
      <c r="AH115" s="165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</row>
    <row r="116" spans="1:148" s="20" customFormat="1" ht="13.5" hidden="1" customHeight="1" x14ac:dyDescent="0.25">
      <c r="A116" s="458"/>
      <c r="B116" s="459"/>
      <c r="C116" s="459"/>
      <c r="D116" s="338"/>
      <c r="E116" s="161"/>
      <c r="F116" s="162"/>
      <c r="G116" s="128"/>
      <c r="H116" s="128"/>
      <c r="I116" s="128"/>
      <c r="J116" s="200"/>
      <c r="K116" s="162"/>
      <c r="L116" s="128"/>
      <c r="M116" s="128"/>
      <c r="N116" s="128"/>
      <c r="O116" s="163"/>
      <c r="P116" s="162"/>
      <c r="Q116" s="128"/>
      <c r="R116" s="128"/>
      <c r="S116" s="128"/>
      <c r="T116" s="163"/>
      <c r="U116" s="162"/>
      <c r="V116" s="128"/>
      <c r="W116" s="128"/>
      <c r="X116" s="128"/>
      <c r="Y116" s="168"/>
      <c r="Z116" s="166"/>
      <c r="AA116" s="128"/>
      <c r="AB116" s="167"/>
      <c r="AC116" s="128"/>
      <c r="AD116" s="168"/>
      <c r="AE116" s="18"/>
      <c r="AF116" s="18"/>
      <c r="AG116" s="19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</row>
    <row r="117" spans="1:148" s="20" customFormat="1" ht="19.5" hidden="1" customHeight="1" x14ac:dyDescent="0.25">
      <c r="A117" s="458" t="s">
        <v>28</v>
      </c>
      <c r="B117" s="459"/>
      <c r="C117" s="459"/>
      <c r="D117" s="338" t="s">
        <v>36</v>
      </c>
      <c r="E117" s="161" t="s">
        <v>7</v>
      </c>
      <c r="F117" s="162">
        <v>0</v>
      </c>
      <c r="G117" s="128">
        <f>G34</f>
        <v>0</v>
      </c>
      <c r="H117" s="128">
        <f>H34</f>
        <v>0</v>
      </c>
      <c r="I117" s="128">
        <f>I34</f>
        <v>0</v>
      </c>
      <c r="J117" s="200">
        <v>0</v>
      </c>
      <c r="K117" s="162">
        <v>0</v>
      </c>
      <c r="L117" s="128">
        <f>L34</f>
        <v>0</v>
      </c>
      <c r="M117" s="128">
        <f>M34</f>
        <v>0</v>
      </c>
      <c r="N117" s="128">
        <f>N34</f>
        <v>0</v>
      </c>
      <c r="O117" s="163">
        <v>0</v>
      </c>
      <c r="P117" s="162">
        <v>0</v>
      </c>
      <c r="Q117" s="128">
        <f>Q34</f>
        <v>0</v>
      </c>
      <c r="R117" s="128">
        <f>R34</f>
        <v>0</v>
      </c>
      <c r="S117" s="128">
        <f>S34</f>
        <v>0</v>
      </c>
      <c r="T117" s="163">
        <v>0</v>
      </c>
      <c r="U117" s="170">
        <v>0</v>
      </c>
      <c r="V117" s="167">
        <v>0</v>
      </c>
      <c r="W117" s="167">
        <v>0</v>
      </c>
      <c r="X117" s="167">
        <v>0</v>
      </c>
      <c r="Y117" s="8">
        <v>0</v>
      </c>
      <c r="Z117" s="169">
        <v>0</v>
      </c>
      <c r="AA117" s="167">
        <v>0</v>
      </c>
      <c r="AB117" s="167">
        <v>0</v>
      </c>
      <c r="AC117" s="167">
        <v>0</v>
      </c>
      <c r="AD117" s="171">
        <v>0</v>
      </c>
      <c r="AE117" s="18"/>
      <c r="AF117" s="18"/>
      <c r="AG117" s="41"/>
      <c r="AH117" s="41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</row>
    <row r="118" spans="1:148" s="84" customFormat="1" ht="17.25" customHeight="1" thickBot="1" x14ac:dyDescent="0.3">
      <c r="A118" s="418" t="s">
        <v>111</v>
      </c>
      <c r="B118" s="460"/>
      <c r="C118" s="460"/>
      <c r="D118" s="285"/>
      <c r="E118" s="328"/>
      <c r="F118" s="172">
        <f>F113+F115+F117</f>
        <v>4951456642.25</v>
      </c>
      <c r="G118" s="173">
        <f t="shared" ref="G118:J118" si="189">G113+G115+G117</f>
        <v>3634403463.9499998</v>
      </c>
      <c r="H118" s="173">
        <f t="shared" si="189"/>
        <v>121368502.05</v>
      </c>
      <c r="I118" s="173">
        <f t="shared" si="189"/>
        <v>246697844.25</v>
      </c>
      <c r="J118" s="202">
        <f t="shared" si="189"/>
        <v>948986832</v>
      </c>
      <c r="K118" s="172">
        <f>K113+K115+K117</f>
        <v>3728325396.27</v>
      </c>
      <c r="L118" s="173">
        <f>L113+L115+L117</f>
        <v>2681247772.9499998</v>
      </c>
      <c r="M118" s="173">
        <f t="shared" ref="M118:O118" si="190">M113+M115+M117</f>
        <v>98022096.049999997</v>
      </c>
      <c r="N118" s="173">
        <f t="shared" si="190"/>
        <v>233889712.27000001</v>
      </c>
      <c r="O118" s="174">
        <f t="shared" si="190"/>
        <v>715165815</v>
      </c>
      <c r="P118" s="172">
        <f>P113+P115+P117</f>
        <v>3607539903.2000003</v>
      </c>
      <c r="Q118" s="173">
        <f t="shared" ref="Q118:T118" si="191">Q113+Q115+Q117</f>
        <v>2625973092.7100005</v>
      </c>
      <c r="R118" s="173">
        <f t="shared" si="191"/>
        <v>81103129.50999999</v>
      </c>
      <c r="S118" s="173">
        <f t="shared" si="191"/>
        <v>246697844.25</v>
      </c>
      <c r="T118" s="174">
        <f t="shared" si="191"/>
        <v>653765836.73000002</v>
      </c>
      <c r="U118" s="108">
        <f>P118/K118*100</f>
        <v>96.760328559550103</v>
      </c>
      <c r="V118" s="129">
        <f>Q118/L118*100</f>
        <v>97.938471751934202</v>
      </c>
      <c r="W118" s="129">
        <f>R118/M118*100</f>
        <v>82.739640120152274</v>
      </c>
      <c r="X118" s="129">
        <f>S118/N118*100</f>
        <v>105.47614166338978</v>
      </c>
      <c r="Y118" s="176">
        <f>T118/O118*100</f>
        <v>91.414581488350365</v>
      </c>
      <c r="Z118" s="175">
        <f>P118/F118*100</f>
        <v>72.858153950444205</v>
      </c>
      <c r="AA118" s="129">
        <f>Q118/G118*100</f>
        <v>72.253207954407983</v>
      </c>
      <c r="AB118" s="129">
        <f>R118/H118*100</f>
        <v>66.823869570861191</v>
      </c>
      <c r="AC118" s="129">
        <f>S118/I118*100</f>
        <v>100</v>
      </c>
      <c r="AD118" s="176">
        <f>T118/J118*100</f>
        <v>68.890928165165519</v>
      </c>
      <c r="AE118" s="83"/>
      <c r="AF118" s="83"/>
      <c r="AG118" s="41"/>
      <c r="AH118" s="41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  <c r="DC118" s="83"/>
      <c r="DD118" s="83"/>
      <c r="DE118" s="83"/>
      <c r="DF118" s="83"/>
      <c r="DG118" s="83"/>
      <c r="DH118" s="83"/>
      <c r="DI118" s="83"/>
      <c r="DJ118" s="83"/>
      <c r="DK118" s="83"/>
      <c r="DL118" s="83"/>
      <c r="DM118" s="83"/>
      <c r="DN118" s="83"/>
      <c r="DO118" s="83"/>
      <c r="DP118" s="83"/>
      <c r="DQ118" s="83"/>
      <c r="DR118" s="83"/>
      <c r="DS118" s="83"/>
      <c r="DT118" s="83"/>
      <c r="DU118" s="83"/>
      <c r="DV118" s="83"/>
      <c r="DW118" s="83"/>
      <c r="DX118" s="83"/>
      <c r="DY118" s="83"/>
      <c r="DZ118" s="83"/>
      <c r="EA118" s="83"/>
      <c r="EB118" s="83"/>
      <c r="EC118" s="83"/>
      <c r="ED118" s="83"/>
      <c r="EE118" s="83"/>
      <c r="EF118" s="83"/>
      <c r="EG118" s="83"/>
      <c r="EH118" s="83"/>
      <c r="EI118" s="83"/>
      <c r="EJ118" s="83"/>
      <c r="EK118" s="83"/>
      <c r="EL118" s="83"/>
      <c r="EM118" s="83"/>
      <c r="EN118" s="83"/>
      <c r="EO118" s="83"/>
      <c r="EP118" s="83"/>
      <c r="EQ118" s="83"/>
      <c r="ER118" s="83"/>
    </row>
    <row r="119" spans="1:148" s="20" customFormat="1" x14ac:dyDescent="0.25">
      <c r="A119" s="84"/>
      <c r="B119" s="177"/>
      <c r="C119" s="23"/>
      <c r="D119" s="178"/>
      <c r="E119" s="139"/>
      <c r="AE119" s="18"/>
      <c r="AF119" s="18"/>
      <c r="AG119" s="19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</row>
    <row r="120" spans="1:148" s="20" customFormat="1" x14ac:dyDescent="0.25">
      <c r="A120" s="84"/>
      <c r="B120" s="177"/>
      <c r="C120" s="23"/>
      <c r="D120" s="178"/>
      <c r="E120" s="139"/>
      <c r="F120" s="185"/>
      <c r="AE120" s="18"/>
      <c r="AF120" s="18"/>
      <c r="AG120" s="19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</row>
    <row r="121" spans="1:148" s="20" customFormat="1" hidden="1" x14ac:dyDescent="0.25">
      <c r="A121" s="84"/>
      <c r="B121" s="447" t="s">
        <v>165</v>
      </c>
      <c r="C121" s="447"/>
      <c r="D121" s="178" t="s">
        <v>132</v>
      </c>
      <c r="E121" s="139"/>
      <c r="F121" s="179">
        <f t="shared" ref="F121:T121" si="192">F113-F91-F17</f>
        <v>4543814200</v>
      </c>
      <c r="G121" s="179">
        <f t="shared" si="192"/>
        <v>3529133863.9499998</v>
      </c>
      <c r="H121" s="179">
        <f t="shared" si="192"/>
        <v>121368502.05</v>
      </c>
      <c r="I121" s="179">
        <f t="shared" si="192"/>
        <v>0</v>
      </c>
      <c r="J121" s="179">
        <f t="shared" si="192"/>
        <v>893311834</v>
      </c>
      <c r="K121" s="179">
        <f t="shared" si="192"/>
        <v>3492869697</v>
      </c>
      <c r="L121" s="179">
        <f t="shared" si="192"/>
        <v>2681247772.9499998</v>
      </c>
      <c r="M121" s="179">
        <f t="shared" si="192"/>
        <v>98022096.049999997</v>
      </c>
      <c r="N121" s="179">
        <f t="shared" si="192"/>
        <v>0</v>
      </c>
      <c r="O121" s="179">
        <f t="shared" si="192"/>
        <v>713599828</v>
      </c>
      <c r="P121" s="179">
        <f t="shared" si="192"/>
        <v>3355597596.1600003</v>
      </c>
      <c r="Q121" s="179">
        <f t="shared" si="192"/>
        <v>2625973092.7100005</v>
      </c>
      <c r="R121" s="179">
        <f t="shared" si="192"/>
        <v>81103129.50999999</v>
      </c>
      <c r="S121" s="179">
        <f t="shared" si="192"/>
        <v>0</v>
      </c>
      <c r="T121" s="179">
        <f t="shared" si="192"/>
        <v>648521373.94000006</v>
      </c>
      <c r="U121" s="179">
        <f>P121/K121*100</f>
        <v>96.0699335289289</v>
      </c>
      <c r="V121" s="179">
        <f t="shared" ref="V121:X121" si="193">Q121/L121*100</f>
        <v>97.938471751934202</v>
      </c>
      <c r="W121" s="179">
        <f t="shared" si="193"/>
        <v>82.739640120152274</v>
      </c>
      <c r="X121" s="179" t="e">
        <f t="shared" si="193"/>
        <v>#DIV/0!</v>
      </c>
      <c r="Y121" s="179">
        <f>T121/O121*100</f>
        <v>90.88025928447955</v>
      </c>
      <c r="Z121" s="179">
        <f>P121/F121*100</f>
        <v>73.849797735127467</v>
      </c>
      <c r="AA121" s="179">
        <f t="shared" ref="AA121:AD121" si="194">Q121/G121*100</f>
        <v>74.408429771798666</v>
      </c>
      <c r="AB121" s="179">
        <f t="shared" si="194"/>
        <v>66.823869570861191</v>
      </c>
      <c r="AC121" s="179" t="e">
        <f t="shared" si="194"/>
        <v>#DIV/0!</v>
      </c>
      <c r="AD121" s="179">
        <f t="shared" si="194"/>
        <v>72.597423347242938</v>
      </c>
      <c r="AE121" s="156"/>
      <c r="AF121" s="156"/>
      <c r="AG121" s="156"/>
      <c r="AH121" s="156"/>
      <c r="AI121" s="179"/>
      <c r="AJ121" s="179">
        <f t="shared" ref="AJ121:BM121" si="195">AJ113-AJ106-AJ91-AJ17</f>
        <v>0</v>
      </c>
      <c r="AK121" s="179">
        <f t="shared" si="195"/>
        <v>0</v>
      </c>
      <c r="AL121" s="179">
        <f t="shared" si="195"/>
        <v>0</v>
      </c>
      <c r="AM121" s="179">
        <f t="shared" si="195"/>
        <v>0</v>
      </c>
      <c r="AN121" s="179">
        <f t="shared" si="195"/>
        <v>0</v>
      </c>
      <c r="AO121" s="179">
        <f t="shared" si="195"/>
        <v>0</v>
      </c>
      <c r="AP121" s="179">
        <f t="shared" si="195"/>
        <v>0</v>
      </c>
      <c r="AQ121" s="179">
        <f t="shared" si="195"/>
        <v>0</v>
      </c>
      <c r="AR121" s="179">
        <f t="shared" si="195"/>
        <v>0</v>
      </c>
      <c r="AS121" s="179">
        <f t="shared" si="195"/>
        <v>0</v>
      </c>
      <c r="AT121" s="179">
        <f t="shared" si="195"/>
        <v>0</v>
      </c>
      <c r="AU121" s="179">
        <f t="shared" si="195"/>
        <v>0</v>
      </c>
      <c r="AV121" s="179">
        <f t="shared" si="195"/>
        <v>0</v>
      </c>
      <c r="AW121" s="179">
        <f t="shared" si="195"/>
        <v>0</v>
      </c>
      <c r="AX121" s="179">
        <f t="shared" si="195"/>
        <v>0</v>
      </c>
      <c r="AY121" s="179">
        <f t="shared" si="195"/>
        <v>0</v>
      </c>
      <c r="AZ121" s="179">
        <f t="shared" si="195"/>
        <v>0</v>
      </c>
      <c r="BA121" s="179">
        <f t="shared" si="195"/>
        <v>0</v>
      </c>
      <c r="BB121" s="179">
        <f t="shared" si="195"/>
        <v>0</v>
      </c>
      <c r="BC121" s="179">
        <f t="shared" si="195"/>
        <v>0</v>
      </c>
      <c r="BD121" s="179">
        <f t="shared" si="195"/>
        <v>0</v>
      </c>
      <c r="BE121" s="179">
        <f t="shared" si="195"/>
        <v>0</v>
      </c>
      <c r="BF121" s="179">
        <f t="shared" si="195"/>
        <v>0</v>
      </c>
      <c r="BG121" s="179">
        <f t="shared" si="195"/>
        <v>0</v>
      </c>
      <c r="BH121" s="179">
        <f t="shared" si="195"/>
        <v>0</v>
      </c>
      <c r="BI121" s="179">
        <f t="shared" si="195"/>
        <v>0</v>
      </c>
      <c r="BJ121" s="179">
        <f t="shared" si="195"/>
        <v>0</v>
      </c>
      <c r="BK121" s="179">
        <f t="shared" si="195"/>
        <v>0</v>
      </c>
      <c r="BL121" s="179">
        <f t="shared" si="195"/>
        <v>0</v>
      </c>
      <c r="BM121" s="179">
        <f t="shared" si="195"/>
        <v>0</v>
      </c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</row>
    <row r="122" spans="1:148" s="20" customFormat="1" hidden="1" x14ac:dyDescent="0.25">
      <c r="A122" s="84"/>
      <c r="B122" s="177"/>
      <c r="C122" s="23"/>
      <c r="D122" s="178"/>
      <c r="E122" s="139"/>
      <c r="F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18"/>
      <c r="AF122" s="18"/>
      <c r="AG122" s="19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</row>
    <row r="123" spans="1:148" s="20" customFormat="1" hidden="1" x14ac:dyDescent="0.25">
      <c r="A123" s="84"/>
      <c r="B123" s="177"/>
      <c r="C123" s="23"/>
      <c r="D123" s="178" t="s">
        <v>163</v>
      </c>
      <c r="E123" s="139"/>
      <c r="F123" s="180">
        <f>F71-F17-F61-F54</f>
        <v>4316166508</v>
      </c>
      <c r="G123" s="180">
        <f t="shared" ref="G123:T123" si="196">G71-G17-G61-G54</f>
        <v>3503335410.9499998</v>
      </c>
      <c r="H123" s="180">
        <f t="shared" si="196"/>
        <v>121368502.05</v>
      </c>
      <c r="I123" s="180">
        <f t="shared" si="196"/>
        <v>0</v>
      </c>
      <c r="J123" s="180">
        <f t="shared" si="196"/>
        <v>691462595</v>
      </c>
      <c r="K123" s="180">
        <f t="shared" si="196"/>
        <v>3288149668</v>
      </c>
      <c r="L123" s="180">
        <f t="shared" si="196"/>
        <v>2637770938.9499998</v>
      </c>
      <c r="M123" s="180">
        <f t="shared" si="196"/>
        <v>98022096.049999997</v>
      </c>
      <c r="N123" s="180">
        <f t="shared" si="196"/>
        <v>0</v>
      </c>
      <c r="O123" s="180">
        <f t="shared" si="196"/>
        <v>552356633</v>
      </c>
      <c r="P123" s="180">
        <f t="shared" si="196"/>
        <v>3185678272.500001</v>
      </c>
      <c r="Q123" s="180">
        <f t="shared" si="196"/>
        <v>2611169839.1500006</v>
      </c>
      <c r="R123" s="180">
        <f t="shared" si="196"/>
        <v>81103129.50999999</v>
      </c>
      <c r="S123" s="180">
        <f t="shared" si="196"/>
        <v>0</v>
      </c>
      <c r="T123" s="180">
        <f t="shared" si="196"/>
        <v>493405303.83999997</v>
      </c>
      <c r="U123" s="179">
        <f t="shared" ref="U123:U125" si="197">P123/K123*100</f>
        <v>96.883615229037716</v>
      </c>
      <c r="V123" s="179">
        <f t="shared" ref="V123:V125" si="198">Q123/L123*100</f>
        <v>98.991531091377169</v>
      </c>
      <c r="W123" s="179">
        <f t="shared" ref="W123:W125" si="199">R123/M123*100</f>
        <v>82.739640120152274</v>
      </c>
      <c r="X123" s="179" t="e">
        <f t="shared" ref="X123:X125" si="200">S123/N123*100</f>
        <v>#DIV/0!</v>
      </c>
      <c r="Y123" s="179">
        <f t="shared" ref="Y123:Y125" si="201">T123/O123*100</f>
        <v>89.327306736624266</v>
      </c>
      <c r="Z123" s="179">
        <f t="shared" ref="Z123:Z125" si="202">P123/F123*100</f>
        <v>73.808048567990994</v>
      </c>
      <c r="AA123" s="179">
        <f t="shared" ref="AA123:AA125" si="203">Q123/G123*100</f>
        <v>74.533823709501164</v>
      </c>
      <c r="AB123" s="179">
        <f t="shared" ref="AB123:AB125" si="204">R123/H123*100</f>
        <v>66.823869570861191</v>
      </c>
      <c r="AC123" s="179" t="e">
        <f t="shared" ref="AC123:AC125" si="205">S123/I123*100</f>
        <v>#DIV/0!</v>
      </c>
      <c r="AD123" s="179">
        <f t="shared" ref="AD123:AD125" si="206">T123/J123*100</f>
        <v>71.35675991844505</v>
      </c>
      <c r="AE123" s="18"/>
      <c r="AF123" s="18"/>
      <c r="AG123" s="19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</row>
    <row r="124" spans="1:148" hidden="1" x14ac:dyDescent="0.25">
      <c r="U124" s="179"/>
      <c r="V124" s="179"/>
      <c r="W124" s="179"/>
      <c r="X124" s="179"/>
      <c r="Y124" s="179"/>
      <c r="Z124" s="179"/>
      <c r="AA124" s="179"/>
      <c r="AB124" s="179"/>
      <c r="AC124" s="179"/>
      <c r="AD124" s="179"/>
    </row>
    <row r="125" spans="1:148" hidden="1" x14ac:dyDescent="0.25">
      <c r="D125" s="178" t="s">
        <v>164</v>
      </c>
      <c r="F125" s="180">
        <f>F96-F91</f>
        <v>64751850</v>
      </c>
      <c r="G125" s="180">
        <f t="shared" ref="G125:T125" si="207">G96-G91</f>
        <v>4918200</v>
      </c>
      <c r="H125" s="180">
        <f t="shared" si="207"/>
        <v>0</v>
      </c>
      <c r="I125" s="180">
        <f t="shared" si="207"/>
        <v>0</v>
      </c>
      <c r="J125" s="180">
        <f t="shared" si="207"/>
        <v>59833650</v>
      </c>
      <c r="K125" s="180">
        <f t="shared" si="207"/>
        <v>53345853</v>
      </c>
      <c r="L125" s="180">
        <f t="shared" si="207"/>
        <v>5285818</v>
      </c>
      <c r="M125" s="180">
        <f t="shared" si="207"/>
        <v>0</v>
      </c>
      <c r="N125" s="180">
        <f t="shared" si="207"/>
        <v>0</v>
      </c>
      <c r="O125" s="180">
        <f t="shared" si="207"/>
        <v>48060035</v>
      </c>
      <c r="P125" s="180">
        <f t="shared" si="207"/>
        <v>49127748.600000001</v>
      </c>
      <c r="Q125" s="180">
        <f t="shared" si="207"/>
        <v>4548187.6500000004</v>
      </c>
      <c r="R125" s="180">
        <f t="shared" si="207"/>
        <v>0</v>
      </c>
      <c r="S125" s="180">
        <f t="shared" si="207"/>
        <v>0</v>
      </c>
      <c r="T125" s="180">
        <f t="shared" si="207"/>
        <v>44579560.950000003</v>
      </c>
      <c r="U125" s="179">
        <f t="shared" si="197"/>
        <v>92.09291038986666</v>
      </c>
      <c r="V125" s="179">
        <f t="shared" si="198"/>
        <v>86.045105033885022</v>
      </c>
      <c r="W125" s="179" t="e">
        <f t="shared" si="199"/>
        <v>#DIV/0!</v>
      </c>
      <c r="X125" s="179" t="e">
        <f t="shared" si="200"/>
        <v>#DIV/0!</v>
      </c>
      <c r="Y125" s="179">
        <f t="shared" si="201"/>
        <v>92.758070088796245</v>
      </c>
      <c r="Z125" s="179">
        <f t="shared" si="202"/>
        <v>75.870803073580134</v>
      </c>
      <c r="AA125" s="179">
        <f t="shared" si="203"/>
        <v>92.476671343174345</v>
      </c>
      <c r="AB125" s="179" t="e">
        <f t="shared" si="204"/>
        <v>#DIV/0!</v>
      </c>
      <c r="AC125" s="179" t="e">
        <f t="shared" si="205"/>
        <v>#DIV/0!</v>
      </c>
      <c r="AD125" s="179">
        <f t="shared" si="206"/>
        <v>74.505835679421196</v>
      </c>
    </row>
    <row r="126" spans="1:148" hidden="1" x14ac:dyDescent="0.25"/>
    <row r="127" spans="1:148" hidden="1" x14ac:dyDescent="0.25">
      <c r="D127" s="178" t="s">
        <v>172</v>
      </c>
      <c r="F127" s="180">
        <f>F108-F105</f>
        <v>128874500</v>
      </c>
      <c r="G127" s="180">
        <f t="shared" ref="G127:T127" si="208">G108-G105</f>
        <v>0</v>
      </c>
      <c r="H127" s="180">
        <f t="shared" si="208"/>
        <v>0</v>
      </c>
      <c r="I127" s="180">
        <f t="shared" si="208"/>
        <v>0</v>
      </c>
      <c r="J127" s="180">
        <f t="shared" si="208"/>
        <v>128874500</v>
      </c>
      <c r="K127" s="180">
        <f t="shared" si="208"/>
        <v>104044828</v>
      </c>
      <c r="L127" s="180">
        <f t="shared" si="208"/>
        <v>0</v>
      </c>
      <c r="M127" s="180">
        <f t="shared" si="208"/>
        <v>0</v>
      </c>
      <c r="N127" s="180">
        <f t="shared" si="208"/>
        <v>0</v>
      </c>
      <c r="O127" s="180">
        <f t="shared" si="208"/>
        <v>104044828</v>
      </c>
      <c r="P127" s="180">
        <f t="shared" si="208"/>
        <v>103170779.56999999</v>
      </c>
      <c r="Q127" s="180">
        <f t="shared" si="208"/>
        <v>0</v>
      </c>
      <c r="R127" s="180">
        <f t="shared" si="208"/>
        <v>0</v>
      </c>
      <c r="S127" s="180">
        <f t="shared" si="208"/>
        <v>0</v>
      </c>
      <c r="T127" s="180">
        <f t="shared" si="208"/>
        <v>103170779.56999999</v>
      </c>
    </row>
    <row r="128" spans="1:148" hidden="1" x14ac:dyDescent="0.25"/>
    <row r="129" spans="6:10" hidden="1" x14ac:dyDescent="0.25">
      <c r="F129" s="182"/>
      <c r="G129" s="182"/>
      <c r="H129" s="182"/>
      <c r="I129" s="182"/>
      <c r="J129" s="182"/>
    </row>
    <row r="130" spans="6:10" hidden="1" x14ac:dyDescent="0.25">
      <c r="F130" s="180">
        <f>G118+H118+J118</f>
        <v>4704758798</v>
      </c>
      <c r="G130" s="180">
        <f>Q118+R118+T118</f>
        <v>3360842058.9500003</v>
      </c>
    </row>
  </sheetData>
  <mergeCells count="95">
    <mergeCell ref="D68:D69"/>
    <mergeCell ref="B70:D70"/>
    <mergeCell ref="B73:D73"/>
    <mergeCell ref="A73:A75"/>
    <mergeCell ref="A78:A82"/>
    <mergeCell ref="A85:A91"/>
    <mergeCell ref="B121:C121"/>
    <mergeCell ref="B110:D110"/>
    <mergeCell ref="A114:C114"/>
    <mergeCell ref="B102:D102"/>
    <mergeCell ref="B112:D112"/>
    <mergeCell ref="B108:D108"/>
    <mergeCell ref="A109:AD109"/>
    <mergeCell ref="F110:AD110"/>
    <mergeCell ref="A110:A111"/>
    <mergeCell ref="B106:D106"/>
    <mergeCell ref="A117:C117"/>
    <mergeCell ref="A118:C118"/>
    <mergeCell ref="A116:C116"/>
    <mergeCell ref="A113:C113"/>
    <mergeCell ref="A115:C115"/>
    <mergeCell ref="B64:D64"/>
    <mergeCell ref="A72:AD72"/>
    <mergeCell ref="A98:A100"/>
    <mergeCell ref="F85:AD85"/>
    <mergeCell ref="B95:D95"/>
    <mergeCell ref="B78:D78"/>
    <mergeCell ref="B83:D83"/>
    <mergeCell ref="A84:AD84"/>
    <mergeCell ref="B85:D85"/>
    <mergeCell ref="D99:D101"/>
    <mergeCell ref="F98:AD98"/>
    <mergeCell ref="B98:D98"/>
    <mergeCell ref="B92:D92"/>
    <mergeCell ref="B96:D96"/>
    <mergeCell ref="B93:D93"/>
    <mergeCell ref="A93:A94"/>
    <mergeCell ref="A58:A60"/>
    <mergeCell ref="B55:D55"/>
    <mergeCell ref="B52:C52"/>
    <mergeCell ref="B71:D71"/>
    <mergeCell ref="B61:D61"/>
    <mergeCell ref="B67:D67"/>
    <mergeCell ref="D65:D66"/>
    <mergeCell ref="B65:C65"/>
    <mergeCell ref="A62:A63"/>
    <mergeCell ref="D59:D60"/>
    <mergeCell ref="D62:D63"/>
    <mergeCell ref="B62:C62"/>
    <mergeCell ref="A65:A66"/>
    <mergeCell ref="B54:D54"/>
    <mergeCell ref="A68:A70"/>
    <mergeCell ref="B68:C68"/>
    <mergeCell ref="A1:AD1"/>
    <mergeCell ref="A6:AD6"/>
    <mergeCell ref="Z2:AD2"/>
    <mergeCell ref="B76:D76"/>
    <mergeCell ref="A77:AD77"/>
    <mergeCell ref="A2:A3"/>
    <mergeCell ref="D2:D3"/>
    <mergeCell ref="E2:E3"/>
    <mergeCell ref="K2:O2"/>
    <mergeCell ref="P2:T2"/>
    <mergeCell ref="U2:Y2"/>
    <mergeCell ref="F2:J2"/>
    <mergeCell ref="B28:D28"/>
    <mergeCell ref="C2:C3"/>
    <mergeCell ref="A5:AD5"/>
    <mergeCell ref="F7:AD7"/>
    <mergeCell ref="B7:C7"/>
    <mergeCell ref="F29:AD29"/>
    <mergeCell ref="F55:AD55"/>
    <mergeCell ref="B34:C34"/>
    <mergeCell ref="B46:C46"/>
    <mergeCell ref="E34:E48"/>
    <mergeCell ref="B29:C29"/>
    <mergeCell ref="B30:C30"/>
    <mergeCell ref="B32:C32"/>
    <mergeCell ref="D29:D51"/>
    <mergeCell ref="A29:A52"/>
    <mergeCell ref="A103:A105"/>
    <mergeCell ref="A8:A27"/>
    <mergeCell ref="AI17:AM17"/>
    <mergeCell ref="B59:C59"/>
    <mergeCell ref="F58:AD58"/>
    <mergeCell ref="AE19:AF19"/>
    <mergeCell ref="AE17:AG17"/>
    <mergeCell ref="B58:D58"/>
    <mergeCell ref="B57:D57"/>
    <mergeCell ref="AE91:AG91"/>
    <mergeCell ref="AG74:AG75"/>
    <mergeCell ref="A97:AD97"/>
    <mergeCell ref="F103:AD103"/>
    <mergeCell ref="B103:D103"/>
    <mergeCell ref="F93:AD93"/>
  </mergeCells>
  <pageMargins left="0.25" right="0.25" top="0.75" bottom="0.75" header="0.3" footer="0.3"/>
  <pageSetup paperSize="9" scale="41" fitToHeight="0" orientation="landscape" r:id="rId1"/>
  <rowBreaks count="1" manualBreakCount="1">
    <brk id="5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31.10.2021 г</vt:lpstr>
      <vt:lpstr>'на 31.10.2021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2021-11-09T06:37:29Z</dcterms:modified>
</cp:coreProperties>
</file>