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сайт (шестое изменение)\"/>
    </mc:Choice>
  </mc:AlternateContent>
  <bookViews>
    <workbookView xWindow="0" yWindow="0" windowWidth="28800" windowHeight="12135"/>
  </bookViews>
  <sheets>
    <sheet name="Приложение №2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№2'!#REF!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№2'!$2:$2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2" l="1"/>
  <c r="C59" i="2"/>
  <c r="C58" i="2" s="1"/>
  <c r="C56" i="2"/>
  <c r="C55" i="2"/>
  <c r="C53" i="2"/>
  <c r="C52" i="2"/>
  <c r="C47" i="2"/>
  <c r="C46" i="2"/>
  <c r="C44" i="2"/>
  <c r="C41" i="2" s="1"/>
  <c r="C43" i="2"/>
  <c r="C37" i="2"/>
  <c r="C36" i="2"/>
  <c r="C34" i="2" s="1"/>
  <c r="C35" i="2"/>
  <c r="C32" i="2"/>
  <c r="C24" i="2"/>
  <c r="C20" i="2"/>
  <c r="C17" i="2"/>
  <c r="C12" i="2" s="1"/>
  <c r="C5" i="2" s="1"/>
  <c r="C14" i="2"/>
  <c r="C8" i="2"/>
  <c r="C6" i="2"/>
  <c r="C23" i="2" l="1"/>
  <c r="C4" i="2" s="1"/>
  <c r="C64" i="2" s="1"/>
  <c r="F6" i="2"/>
  <c r="G61" i="2" l="1"/>
  <c r="G59" i="2" s="1"/>
  <c r="G58" i="2" s="1"/>
  <c r="G56" i="2"/>
  <c r="G55" i="2"/>
  <c r="G53" i="2"/>
  <c r="G52" i="2"/>
  <c r="G47" i="2"/>
  <c r="G46" i="2"/>
  <c r="G41" i="2" s="1"/>
  <c r="G44" i="2"/>
  <c r="G43" i="2"/>
  <c r="G37" i="2"/>
  <c r="G36" i="2"/>
  <c r="G35" i="2"/>
  <c r="G34" i="2"/>
  <c r="G32" i="2"/>
  <c r="G23" i="2" s="1"/>
  <c r="G24" i="2"/>
  <c r="G20" i="2"/>
  <c r="G17" i="2"/>
  <c r="G12" i="2" s="1"/>
  <c r="G5" i="2" s="1"/>
  <c r="G14" i="2"/>
  <c r="G8" i="2"/>
  <c r="G4" i="2" l="1"/>
  <c r="G64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60" i="2"/>
  <c r="E61" i="2"/>
  <c r="E62" i="2"/>
  <c r="E63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60" i="2"/>
  <c r="D61" i="2"/>
  <c r="D62" i="2"/>
  <c r="D63" i="2"/>
  <c r="J61" i="2"/>
  <c r="H4" i="2" l="1"/>
  <c r="J59" i="2" l="1"/>
  <c r="J58" i="2" s="1"/>
  <c r="F59" i="2"/>
  <c r="J56" i="2"/>
  <c r="F56" i="2"/>
  <c r="J55" i="2"/>
  <c r="F55" i="2"/>
  <c r="J53" i="2"/>
  <c r="F53" i="2"/>
  <c r="J52" i="2"/>
  <c r="F52" i="2"/>
  <c r="J47" i="2"/>
  <c r="F47" i="2"/>
  <c r="J46" i="2"/>
  <c r="F46" i="2"/>
  <c r="J44" i="2"/>
  <c r="F44" i="2"/>
  <c r="J43" i="2"/>
  <c r="F43" i="2"/>
  <c r="J37" i="2"/>
  <c r="F37" i="2"/>
  <c r="J36" i="2"/>
  <c r="F36" i="2"/>
  <c r="J35" i="2"/>
  <c r="F35" i="2"/>
  <c r="J32" i="2"/>
  <c r="F32" i="2"/>
  <c r="J24" i="2"/>
  <c r="F24" i="2"/>
  <c r="J20" i="2"/>
  <c r="F20" i="2"/>
  <c r="J17" i="2"/>
  <c r="F17" i="2"/>
  <c r="J14" i="2"/>
  <c r="F14" i="2"/>
  <c r="J8" i="2"/>
  <c r="F8" i="2"/>
  <c r="F58" i="2" l="1"/>
  <c r="E59" i="2"/>
  <c r="D59" i="2"/>
  <c r="F12" i="2"/>
  <c r="F5" i="2" s="1"/>
  <c r="F34" i="2"/>
  <c r="J12" i="2"/>
  <c r="J5" i="2" s="1"/>
  <c r="J34" i="2"/>
  <c r="F41" i="2"/>
  <c r="J41" i="2"/>
  <c r="D58" i="2" l="1"/>
  <c r="E58" i="2"/>
  <c r="D5" i="2"/>
  <c r="E5" i="2"/>
  <c r="J23" i="2"/>
  <c r="J4" i="2" s="1"/>
  <c r="F23" i="2"/>
  <c r="F4" i="2" s="1"/>
  <c r="D4" i="2" l="1"/>
  <c r="E4" i="2"/>
  <c r="F64" i="2"/>
  <c r="J64" i="2"/>
  <c r="E64" i="2" l="1"/>
  <c r="D64" i="2"/>
</calcChain>
</file>

<file path=xl/sharedStrings.xml><?xml version="1.0" encoding="utf-8"?>
<sst xmlns="http://schemas.openxmlformats.org/spreadsheetml/2006/main" count="130" uniqueCount="130">
  <si>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</si>
  <si>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</si>
  <si>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</si>
  <si>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</si>
  <si>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</si>
  <si>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</si>
  <si>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</si>
  <si>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</si>
  <si>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</si>
  <si>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</si>
  <si>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</si>
  <si>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</si>
  <si>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</si>
  <si>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</si>
  <si>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</si>
  <si>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</si>
  <si>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</si>
  <si>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</si>
  <si>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</si>
  <si>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</si>
  <si>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</si>
  <si>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</si>
  <si>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</si>
  <si>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</si>
  <si>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</si>
  <si>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</si>
  <si>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</si>
  <si>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</si>
  <si>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</si>
  <si>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</si>
  <si>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</si>
  <si>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</si>
  <si>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</si>
  <si>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</si>
  <si>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</si>
  <si>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</si>
  <si>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</si>
  <si>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</si>
  <si>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</si>
  <si>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</si>
  <si>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</si>
  <si>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</si>
  <si>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</si>
  <si>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</si>
  <si>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</si>
  <si>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</si>
  <si>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</si>
  <si>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</si>
  <si>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</si>
  <si>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</si>
  <si>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</si>
  <si>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</si>
  <si>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</si>
  <si>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</si>
  <si>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</si>
  <si>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</si>
  <si>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</si>
  <si>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</si>
  <si>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</si>
  <si>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</si>
  <si>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</si>
  <si>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000 1 14 02000 00 0000 000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</si>
  <si>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</si>
  <si>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</si>
  <si>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</si>
  <si>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</si>
  <si>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</si>
  <si>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</si>
  <si>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</si>
  <si>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</si>
  <si>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</si>
  <si>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</si>
  <si>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</si>
  <si>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</si>
  <si>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</si>
  <si>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</si>
  <si>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</si>
  <si>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</si>
  <si>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</si>
  <si>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</si>
  <si>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</si>
  <si>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</si>
  <si>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</si>
  <si>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</si>
  <si>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</si>
  <si>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</si>
  <si>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</si>
  <si>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</si>
  <si>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</si>
  <si>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</si>
  <si>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</si>
  <si>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</si>
  <si>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</si>
  <si>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</si>
  <si>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</si>
  <si>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</si>
  <si>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</si>
  <si>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</si>
  <si>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</si>
  <si>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</si>
  <si>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</si>
  <si>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</si>
  <si>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</si>
  <si>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</si>
  <si>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</si>
  <si>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</si>
  <si>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</si>
  <si>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</si>
  <si>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</si>
  <si>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</si>
  <si>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</si>
  <si>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</si>
  <si>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</si>
  <si>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</si>
  <si>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</si>
  <si>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</si>
  <si>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</si>
  <si>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</si>
  <si>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</si>
  <si>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</si>
  <si>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</si>
  <si>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</si>
  <si>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Поправки вносимые в бюджет, в рублях (гр.6-гр.3)</t>
  </si>
  <si>
    <t>% изменения, ((гр.6/гр.3)*100-100)</t>
  </si>
  <si>
    <t>Уточнённый бюджет на 2022 год, в рублях</t>
  </si>
  <si>
    <t>Уточнённый бюджет на 2022 год с учётом поправок, в рублях</t>
  </si>
  <si>
    <t>Уточнённый бюджет на 2023 год, в рублях</t>
  </si>
  <si>
    <t>Уточнённый бюджет на 2023 год с учётом поправок, в рублях</t>
  </si>
  <si>
    <t>Поправки вносимые в бюджет, в рублях (гр.10-гр.7)</t>
  </si>
  <si>
    <t>% изменения, ((гр.10/гр.7)*100-100)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</si>
</sst>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?"/>
    <numFmt numFmtId="166" formatCode="#,##0.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164" fontId="3" fillId="0" borderId="0" xfId="2" applyNumberFormat="1" applyFont="1" applyFill="1" applyBorder="1" applyAlignment="1" applyProtection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 applyProtection="1">
      <alignment horizontal="center" vertical="center" wrapText="1"/>
    </xf>
    <xf numFmtId="164" fontId="3" fillId="0" borderId="1" xfId="2" applyNumberFormat="1" applyFont="1" applyFill="1" applyBorder="1" applyAlignment="1" applyProtection="1">
      <alignment horizontal="center" vertical="center" wrapText="1"/>
    </xf>
    <xf numFmtId="166" fontId="5" fillId="0" borderId="1" xfId="2" applyNumberFormat="1" applyFont="1" applyFill="1" applyBorder="1" applyAlignment="1" applyProtection="1">
      <alignment horizontal="center" vertical="center" wrapText="1"/>
    </xf>
    <xf numFmtId="166" fontId="3" fillId="0" borderId="1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1"/>
  <sheetViews>
    <sheetView showGridLines="0" tabSelected="1" topLeftCell="A52" zoomScale="90" zoomScaleNormal="90" workbookViewId="0">
      <pane xSplit="2" topLeftCell="C1" activePane="topRight" state="frozen"/>
      <selection pane="topRight" activeCell="C65" sqref="C65"/>
    </sheetView>
  </sheetViews>
  <sheetFormatPr defaultColWidth="9.140625" defaultRowHeight="12.75" customHeight="1" outlineLevelRow="7" x14ac:dyDescent="0.2"/>
  <cols>
    <col min="1" max="1" width="30.140625" style="20" customWidth="1"/>
    <col min="2" max="2" width="81.42578125" style="25" customWidth="1"/>
    <col min="3" max="3" width="21.85546875" style="25" customWidth="1"/>
    <col min="4" max="4" width="19.5703125" style="25" customWidth="1"/>
    <col min="5" max="5" width="15.140625" style="25" customWidth="1"/>
    <col min="6" max="8" width="21.42578125" style="20" customWidth="1"/>
    <col min="9" max="9" width="17" style="20" customWidth="1"/>
    <col min="10" max="10" width="21.42578125" style="20" customWidth="1"/>
    <col min="11" max="11" width="19.28515625" style="1" bestFit="1" customWidth="1"/>
    <col min="12" max="16384" width="9.140625" style="1"/>
  </cols>
  <sheetData>
    <row r="1" spans="1:11" ht="15.75" x14ac:dyDescent="0.2">
      <c r="A1" s="2"/>
      <c r="B1" s="2"/>
      <c r="C1" s="2"/>
      <c r="D1" s="2"/>
      <c r="E1" s="2"/>
      <c r="F1" s="3"/>
      <c r="G1" s="3"/>
      <c r="H1" s="3"/>
      <c r="I1" s="3"/>
      <c r="J1" s="22"/>
    </row>
    <row r="2" spans="1:11" ht="90.75" customHeight="1" x14ac:dyDescent="0.2">
      <c r="A2" s="4" t="s">
        <v>0</v>
      </c>
      <c r="B2" s="4" t="s">
        <v>1</v>
      </c>
      <c r="C2" s="26" t="s">
        <v>124</v>
      </c>
      <c r="D2" s="26" t="s">
        <v>122</v>
      </c>
      <c r="E2" s="26" t="s">
        <v>123</v>
      </c>
      <c r="F2" s="26" t="s">
        <v>125</v>
      </c>
      <c r="G2" s="26" t="s">
        <v>126</v>
      </c>
      <c r="H2" s="26" t="s">
        <v>128</v>
      </c>
      <c r="I2" s="26" t="s">
        <v>129</v>
      </c>
      <c r="J2" s="26" t="s">
        <v>127</v>
      </c>
    </row>
    <row r="3" spans="1:11" ht="19.5" customHeight="1" x14ac:dyDescent="0.2">
      <c r="A3" s="26">
        <v>1</v>
      </c>
      <c r="B3" s="26">
        <v>2</v>
      </c>
      <c r="C3" s="26">
        <v>3</v>
      </c>
      <c r="D3" s="26">
        <v>4</v>
      </c>
      <c r="E3" s="26">
        <v>5</v>
      </c>
      <c r="F3" s="26">
        <v>6</v>
      </c>
      <c r="G3" s="26">
        <v>7</v>
      </c>
      <c r="H3" s="26">
        <v>8</v>
      </c>
      <c r="I3" s="26">
        <v>9</v>
      </c>
      <c r="J3" s="26">
        <v>10</v>
      </c>
    </row>
    <row r="4" spans="1:11" ht="23.25" customHeight="1" x14ac:dyDescent="0.2">
      <c r="A4" s="5" t="s">
        <v>2</v>
      </c>
      <c r="B4" s="18" t="s">
        <v>3</v>
      </c>
      <c r="C4" s="23">
        <f>C5+C23</f>
        <v>3184365637</v>
      </c>
      <c r="D4" s="23">
        <f>F4-C4</f>
        <v>0</v>
      </c>
      <c r="E4" s="27">
        <f>(F4/C4)*100-100</f>
        <v>0</v>
      </c>
      <c r="F4" s="23">
        <f>F5+F23</f>
        <v>3184365637</v>
      </c>
      <c r="G4" s="23">
        <f>G5+G23</f>
        <v>3193873987</v>
      </c>
      <c r="H4" s="23">
        <f>J4-G4</f>
        <v>0</v>
      </c>
      <c r="I4" s="29">
        <f>(J4/G4)*100-100</f>
        <v>0</v>
      </c>
      <c r="J4" s="23">
        <f>J5+J23</f>
        <v>3193873987</v>
      </c>
    </row>
    <row r="5" spans="1:11" ht="15.75" outlineLevel="1" x14ac:dyDescent="0.2">
      <c r="A5" s="5"/>
      <c r="B5" s="6" t="s">
        <v>4</v>
      </c>
      <c r="C5" s="23">
        <f>C6+C7+C8+C12+C20</f>
        <v>2786811950</v>
      </c>
      <c r="D5" s="23">
        <f t="shared" ref="D5:D64" si="0">F5-C5</f>
        <v>0</v>
      </c>
      <c r="E5" s="27">
        <f t="shared" ref="E5:E64" si="1">(F5/C5)*100-100</f>
        <v>0</v>
      </c>
      <c r="F5" s="23">
        <f>F6+F7+F8+F12+F20</f>
        <v>2786811950</v>
      </c>
      <c r="G5" s="23">
        <f>G6+G7+G8+G12+G20</f>
        <v>2804450000</v>
      </c>
      <c r="H5" s="23">
        <f t="shared" ref="H5:H64" si="2">J5-G5</f>
        <v>0</v>
      </c>
      <c r="I5" s="29">
        <f t="shared" ref="I5:I64" si="3">(J5/G5)*100-100</f>
        <v>0</v>
      </c>
      <c r="J5" s="23">
        <f>J6+J7+J8+J12+J20</f>
        <v>2804450000</v>
      </c>
    </row>
    <row r="6" spans="1:11" ht="19.5" customHeight="1" outlineLevel="2" x14ac:dyDescent="0.2">
      <c r="A6" s="7" t="s">
        <v>5</v>
      </c>
      <c r="B6" s="8" t="s">
        <v>62</v>
      </c>
      <c r="C6" s="14">
        <f>2122297550+4000000</f>
        <v>2126297550</v>
      </c>
      <c r="D6" s="14">
        <f t="shared" si="0"/>
        <v>0</v>
      </c>
      <c r="E6" s="28">
        <f t="shared" si="1"/>
        <v>0</v>
      </c>
      <c r="F6" s="14">
        <f>2122297550+4000000</f>
        <v>2126297550</v>
      </c>
      <c r="G6" s="14">
        <v>2137170000</v>
      </c>
      <c r="H6" s="14">
        <f t="shared" si="2"/>
        <v>0</v>
      </c>
      <c r="I6" s="30">
        <f t="shared" si="3"/>
        <v>0</v>
      </c>
      <c r="J6" s="14">
        <v>2137170000</v>
      </c>
    </row>
    <row r="7" spans="1:11" ht="15.75" customHeight="1" outlineLevel="1" x14ac:dyDescent="0.2">
      <c r="A7" s="7" t="s">
        <v>6</v>
      </c>
      <c r="B7" s="10" t="s">
        <v>7</v>
      </c>
      <c r="C7" s="14">
        <v>8192400</v>
      </c>
      <c r="D7" s="14">
        <f t="shared" si="0"/>
        <v>0</v>
      </c>
      <c r="E7" s="28">
        <f t="shared" si="1"/>
        <v>0</v>
      </c>
      <c r="F7" s="14">
        <v>8192400</v>
      </c>
      <c r="G7" s="14">
        <v>8192400</v>
      </c>
      <c r="H7" s="14">
        <f t="shared" si="2"/>
        <v>0</v>
      </c>
      <c r="I7" s="30">
        <f t="shared" si="3"/>
        <v>0</v>
      </c>
      <c r="J7" s="14">
        <v>8192400</v>
      </c>
    </row>
    <row r="8" spans="1:11" ht="15.75" outlineLevel="1" x14ac:dyDescent="0.2">
      <c r="A8" s="7" t="s">
        <v>8</v>
      </c>
      <c r="B8" s="10" t="s">
        <v>9</v>
      </c>
      <c r="C8" s="14">
        <f>C9+C10+C11</f>
        <v>457740000</v>
      </c>
      <c r="D8" s="14">
        <f t="shared" si="0"/>
        <v>0</v>
      </c>
      <c r="E8" s="28">
        <f t="shared" si="1"/>
        <v>0</v>
      </c>
      <c r="F8" s="14">
        <f>F9+F10+F11</f>
        <v>457740000</v>
      </c>
      <c r="G8" s="14">
        <f>G9+G10+G11</f>
        <v>457740000</v>
      </c>
      <c r="H8" s="14">
        <f t="shared" si="2"/>
        <v>0</v>
      </c>
      <c r="I8" s="30">
        <f t="shared" si="3"/>
        <v>0</v>
      </c>
      <c r="J8" s="14">
        <f>J9+J10+J11</f>
        <v>457740000</v>
      </c>
    </row>
    <row r="9" spans="1:11" ht="21" customHeight="1" outlineLevel="2" x14ac:dyDescent="0.2">
      <c r="A9" s="7" t="s">
        <v>10</v>
      </c>
      <c r="B9" s="8" t="s">
        <v>63</v>
      </c>
      <c r="C9" s="14">
        <v>430496400</v>
      </c>
      <c r="D9" s="14">
        <f t="shared" si="0"/>
        <v>0</v>
      </c>
      <c r="E9" s="28">
        <f t="shared" si="1"/>
        <v>0</v>
      </c>
      <c r="F9" s="14">
        <v>430496400</v>
      </c>
      <c r="G9" s="14">
        <v>430496400</v>
      </c>
      <c r="H9" s="14">
        <f t="shared" si="2"/>
        <v>0</v>
      </c>
      <c r="I9" s="30">
        <f t="shared" si="3"/>
        <v>0</v>
      </c>
      <c r="J9" s="14">
        <v>430496400</v>
      </c>
    </row>
    <row r="10" spans="1:11" s="11" customFormat="1" ht="15.75" outlineLevel="3" x14ac:dyDescent="0.2">
      <c r="A10" s="7" t="s">
        <v>11</v>
      </c>
      <c r="B10" s="8" t="s">
        <v>64</v>
      </c>
      <c r="C10" s="14">
        <v>1243600</v>
      </c>
      <c r="D10" s="14">
        <f t="shared" si="0"/>
        <v>0</v>
      </c>
      <c r="E10" s="28">
        <f t="shared" si="1"/>
        <v>0</v>
      </c>
      <c r="F10" s="14">
        <v>1243600</v>
      </c>
      <c r="G10" s="14">
        <v>1243600</v>
      </c>
      <c r="H10" s="14">
        <f t="shared" si="2"/>
        <v>0</v>
      </c>
      <c r="I10" s="30">
        <f t="shared" si="3"/>
        <v>0</v>
      </c>
      <c r="J10" s="14">
        <v>1243600</v>
      </c>
    </row>
    <row r="11" spans="1:11" s="11" customFormat="1" ht="31.5" outlineLevel="3" x14ac:dyDescent="0.2">
      <c r="A11" s="7" t="s">
        <v>65</v>
      </c>
      <c r="B11" s="8" t="s">
        <v>66</v>
      </c>
      <c r="C11" s="14">
        <v>26000000</v>
      </c>
      <c r="D11" s="14">
        <f t="shared" si="0"/>
        <v>0</v>
      </c>
      <c r="E11" s="28">
        <f t="shared" si="1"/>
        <v>0</v>
      </c>
      <c r="F11" s="14">
        <v>26000000</v>
      </c>
      <c r="G11" s="14">
        <v>26000000</v>
      </c>
      <c r="H11" s="14">
        <f t="shared" si="2"/>
        <v>0</v>
      </c>
      <c r="I11" s="30">
        <f t="shared" si="3"/>
        <v>0</v>
      </c>
      <c r="J11" s="14">
        <v>26000000</v>
      </c>
    </row>
    <row r="12" spans="1:11" s="11" customFormat="1" ht="15.75" customHeight="1" outlineLevel="1" x14ac:dyDescent="0.2">
      <c r="A12" s="7" t="s">
        <v>12</v>
      </c>
      <c r="B12" s="12" t="s">
        <v>13</v>
      </c>
      <c r="C12" s="14">
        <f t="shared" ref="C12" si="4">C13+C17+C14</f>
        <v>172868800</v>
      </c>
      <c r="D12" s="14">
        <f t="shared" si="0"/>
        <v>0</v>
      </c>
      <c r="E12" s="28">
        <f t="shared" si="1"/>
        <v>0</v>
      </c>
      <c r="F12" s="14">
        <f t="shared" ref="F12:J12" si="5">F13+F17+F14</f>
        <v>172868800</v>
      </c>
      <c r="G12" s="14">
        <f t="shared" ref="G12" si="6">G13+G17+G14</f>
        <v>179691600</v>
      </c>
      <c r="H12" s="14">
        <f t="shared" si="2"/>
        <v>0</v>
      </c>
      <c r="I12" s="30">
        <f t="shared" si="3"/>
        <v>0</v>
      </c>
      <c r="J12" s="14">
        <f t="shared" si="5"/>
        <v>179691600</v>
      </c>
      <c r="K12" s="11" t="s">
        <v>67</v>
      </c>
    </row>
    <row r="13" spans="1:11" s="11" customFormat="1" ht="45.75" customHeight="1" outlineLevel="3" x14ac:dyDescent="0.2">
      <c r="A13" s="7" t="s">
        <v>68</v>
      </c>
      <c r="B13" s="8" t="s">
        <v>69</v>
      </c>
      <c r="C13" s="14">
        <v>58944100</v>
      </c>
      <c r="D13" s="14">
        <f t="shared" si="0"/>
        <v>0</v>
      </c>
      <c r="E13" s="28">
        <f t="shared" si="1"/>
        <v>0</v>
      </c>
      <c r="F13" s="14">
        <v>58944100</v>
      </c>
      <c r="G13" s="14">
        <v>66010100</v>
      </c>
      <c r="H13" s="14">
        <f t="shared" si="2"/>
        <v>0</v>
      </c>
      <c r="I13" s="30">
        <f t="shared" si="3"/>
        <v>0</v>
      </c>
      <c r="J13" s="14">
        <v>66010100</v>
      </c>
    </row>
    <row r="14" spans="1:11" s="11" customFormat="1" ht="21.75" customHeight="1" outlineLevel="3" x14ac:dyDescent="0.2">
      <c r="A14" s="7" t="s">
        <v>14</v>
      </c>
      <c r="B14" s="8" t="s">
        <v>15</v>
      </c>
      <c r="C14" s="14">
        <f t="shared" ref="C14" si="7">C15+C16</f>
        <v>44943000</v>
      </c>
      <c r="D14" s="14">
        <f t="shared" si="0"/>
        <v>0</v>
      </c>
      <c r="E14" s="28">
        <f t="shared" si="1"/>
        <v>0</v>
      </c>
      <c r="F14" s="14">
        <f t="shared" ref="F14:J14" si="8">F15+F16</f>
        <v>44943000</v>
      </c>
      <c r="G14" s="14">
        <f t="shared" ref="G14" si="9">G15+G16</f>
        <v>44943000</v>
      </c>
      <c r="H14" s="14">
        <f t="shared" si="2"/>
        <v>0</v>
      </c>
      <c r="I14" s="30">
        <f t="shared" si="3"/>
        <v>0</v>
      </c>
      <c r="J14" s="14">
        <f t="shared" si="8"/>
        <v>44943000</v>
      </c>
    </row>
    <row r="15" spans="1:11" s="11" customFormat="1" ht="21.75" customHeight="1" outlineLevel="3" x14ac:dyDescent="0.2">
      <c r="A15" s="7" t="s">
        <v>70</v>
      </c>
      <c r="B15" s="8" t="s">
        <v>71</v>
      </c>
      <c r="C15" s="14">
        <v>26900000</v>
      </c>
      <c r="D15" s="14">
        <f t="shared" si="0"/>
        <v>0</v>
      </c>
      <c r="E15" s="28">
        <f t="shared" si="1"/>
        <v>0</v>
      </c>
      <c r="F15" s="14">
        <v>26900000</v>
      </c>
      <c r="G15" s="14">
        <v>26900000</v>
      </c>
      <c r="H15" s="14">
        <f t="shared" si="2"/>
        <v>0</v>
      </c>
      <c r="I15" s="30">
        <f t="shared" si="3"/>
        <v>0</v>
      </c>
      <c r="J15" s="14">
        <v>26900000</v>
      </c>
    </row>
    <row r="16" spans="1:11" s="11" customFormat="1" ht="21.75" customHeight="1" outlineLevel="3" x14ac:dyDescent="0.2">
      <c r="A16" s="7" t="s">
        <v>72</v>
      </c>
      <c r="B16" s="8" t="s">
        <v>73</v>
      </c>
      <c r="C16" s="14">
        <v>18043000</v>
      </c>
      <c r="D16" s="14">
        <f t="shared" si="0"/>
        <v>0</v>
      </c>
      <c r="E16" s="28">
        <f t="shared" si="1"/>
        <v>0</v>
      </c>
      <c r="F16" s="14">
        <v>18043000</v>
      </c>
      <c r="G16" s="14">
        <v>18043000</v>
      </c>
      <c r="H16" s="14">
        <f t="shared" si="2"/>
        <v>0</v>
      </c>
      <c r="I16" s="30">
        <f t="shared" si="3"/>
        <v>0</v>
      </c>
      <c r="J16" s="14">
        <v>18043000</v>
      </c>
    </row>
    <row r="17" spans="1:10" s="11" customFormat="1" ht="15.75" customHeight="1" outlineLevel="2" x14ac:dyDescent="0.2">
      <c r="A17" s="7" t="s">
        <v>16</v>
      </c>
      <c r="B17" s="8" t="s">
        <v>17</v>
      </c>
      <c r="C17" s="14">
        <f t="shared" ref="C17" si="10">C18+C19</f>
        <v>68981700</v>
      </c>
      <c r="D17" s="14">
        <f t="shared" si="0"/>
        <v>0</v>
      </c>
      <c r="E17" s="28">
        <f t="shared" si="1"/>
        <v>0</v>
      </c>
      <c r="F17" s="14">
        <f t="shared" ref="F17:J17" si="11">F18+F19</f>
        <v>68981700</v>
      </c>
      <c r="G17" s="14">
        <f t="shared" ref="G17" si="12">G18+G19</f>
        <v>68738500</v>
      </c>
      <c r="H17" s="14">
        <f t="shared" si="2"/>
        <v>0</v>
      </c>
      <c r="I17" s="30">
        <f t="shared" si="3"/>
        <v>0</v>
      </c>
      <c r="J17" s="14">
        <f t="shared" si="11"/>
        <v>68738500</v>
      </c>
    </row>
    <row r="18" spans="1:10" s="11" customFormat="1" ht="31.5" outlineLevel="4" x14ac:dyDescent="0.2">
      <c r="A18" s="7" t="s">
        <v>74</v>
      </c>
      <c r="B18" s="8" t="s">
        <v>75</v>
      </c>
      <c r="C18" s="14">
        <v>53642400</v>
      </c>
      <c r="D18" s="14">
        <f t="shared" si="0"/>
        <v>0</v>
      </c>
      <c r="E18" s="28">
        <f t="shared" si="1"/>
        <v>0</v>
      </c>
      <c r="F18" s="14">
        <v>53642400</v>
      </c>
      <c r="G18" s="14">
        <v>53382900</v>
      </c>
      <c r="H18" s="14">
        <f t="shared" si="2"/>
        <v>0</v>
      </c>
      <c r="I18" s="30">
        <f t="shared" si="3"/>
        <v>0</v>
      </c>
      <c r="J18" s="14">
        <v>53382900</v>
      </c>
    </row>
    <row r="19" spans="1:10" s="11" customFormat="1" ht="31.5" outlineLevel="4" x14ac:dyDescent="0.2">
      <c r="A19" s="7" t="s">
        <v>76</v>
      </c>
      <c r="B19" s="8" t="s">
        <v>77</v>
      </c>
      <c r="C19" s="14">
        <v>15339300</v>
      </c>
      <c r="D19" s="14">
        <f t="shared" si="0"/>
        <v>0</v>
      </c>
      <c r="E19" s="28">
        <f t="shared" si="1"/>
        <v>0</v>
      </c>
      <c r="F19" s="14">
        <v>15339300</v>
      </c>
      <c r="G19" s="14">
        <v>15355600</v>
      </c>
      <c r="H19" s="14">
        <f t="shared" si="2"/>
        <v>0</v>
      </c>
      <c r="I19" s="30">
        <f t="shared" si="3"/>
        <v>0</v>
      </c>
      <c r="J19" s="14">
        <v>15355600</v>
      </c>
    </row>
    <row r="20" spans="1:10" s="11" customFormat="1" ht="15.75" customHeight="1" outlineLevel="1" x14ac:dyDescent="0.2">
      <c r="A20" s="7" t="s">
        <v>18</v>
      </c>
      <c r="B20" s="13" t="s">
        <v>19</v>
      </c>
      <c r="C20" s="14">
        <f>C21+C22</f>
        <v>21713200</v>
      </c>
      <c r="D20" s="14">
        <f t="shared" si="0"/>
        <v>0</v>
      </c>
      <c r="E20" s="28">
        <f t="shared" si="1"/>
        <v>0</v>
      </c>
      <c r="F20" s="14">
        <f>F21+F22</f>
        <v>21713200</v>
      </c>
      <c r="G20" s="14">
        <f>G21+G22</f>
        <v>21656000</v>
      </c>
      <c r="H20" s="14">
        <f t="shared" si="2"/>
        <v>0</v>
      </c>
      <c r="I20" s="30">
        <f t="shared" si="3"/>
        <v>0</v>
      </c>
      <c r="J20" s="14">
        <f>J21+J22</f>
        <v>21656000</v>
      </c>
    </row>
    <row r="21" spans="1:10" s="11" customFormat="1" ht="47.25" outlineLevel="3" x14ac:dyDescent="0.2">
      <c r="A21" s="7" t="s">
        <v>78</v>
      </c>
      <c r="B21" s="8" t="s">
        <v>79</v>
      </c>
      <c r="C21" s="14">
        <v>21598200</v>
      </c>
      <c r="D21" s="14">
        <f t="shared" si="0"/>
        <v>0</v>
      </c>
      <c r="E21" s="28">
        <f t="shared" si="1"/>
        <v>0</v>
      </c>
      <c r="F21" s="14">
        <v>21598200</v>
      </c>
      <c r="G21" s="14">
        <v>21541000</v>
      </c>
      <c r="H21" s="14">
        <f t="shared" si="2"/>
        <v>0</v>
      </c>
      <c r="I21" s="30">
        <f t="shared" si="3"/>
        <v>0</v>
      </c>
      <c r="J21" s="14">
        <v>21541000</v>
      </c>
    </row>
    <row r="22" spans="1:10" s="11" customFormat="1" ht="63.75" customHeight="1" outlineLevel="3" x14ac:dyDescent="0.2">
      <c r="A22" s="7" t="s">
        <v>80</v>
      </c>
      <c r="B22" s="8" t="s">
        <v>81</v>
      </c>
      <c r="C22" s="14">
        <v>115000</v>
      </c>
      <c r="D22" s="14">
        <f t="shared" si="0"/>
        <v>0</v>
      </c>
      <c r="E22" s="28">
        <f t="shared" si="1"/>
        <v>0</v>
      </c>
      <c r="F22" s="14">
        <v>115000</v>
      </c>
      <c r="G22" s="14">
        <v>115000</v>
      </c>
      <c r="H22" s="14">
        <f t="shared" si="2"/>
        <v>0</v>
      </c>
      <c r="I22" s="30">
        <f t="shared" si="3"/>
        <v>0</v>
      </c>
      <c r="J22" s="14">
        <v>115000</v>
      </c>
    </row>
    <row r="23" spans="1:10" s="16" customFormat="1" ht="15.75" outlineLevel="7" x14ac:dyDescent="0.2">
      <c r="A23" s="5"/>
      <c r="B23" s="15" t="s">
        <v>20</v>
      </c>
      <c r="C23" s="23">
        <f>C24+C32+C34+C37+C41</f>
        <v>397553687</v>
      </c>
      <c r="D23" s="23">
        <f t="shared" si="0"/>
        <v>0</v>
      </c>
      <c r="E23" s="27">
        <f t="shared" si="1"/>
        <v>0</v>
      </c>
      <c r="F23" s="23">
        <f>F24+F32+F34+F37+F41</f>
        <v>397553687</v>
      </c>
      <c r="G23" s="23">
        <f>G24+G32+G34+G37+G41</f>
        <v>389423987</v>
      </c>
      <c r="H23" s="23">
        <f t="shared" si="2"/>
        <v>0</v>
      </c>
      <c r="I23" s="29">
        <f t="shared" si="3"/>
        <v>0</v>
      </c>
      <c r="J23" s="23">
        <f>J24+J32+J34+J37+J41</f>
        <v>389423987</v>
      </c>
    </row>
    <row r="24" spans="1:10" s="11" customFormat="1" ht="31.5" outlineLevel="1" x14ac:dyDescent="0.2">
      <c r="A24" s="7" t="s">
        <v>21</v>
      </c>
      <c r="B24" s="12" t="s">
        <v>22</v>
      </c>
      <c r="C24" s="14">
        <f t="shared" ref="C24" si="13">SUM(C25:C31)</f>
        <v>348758748</v>
      </c>
      <c r="D24" s="14">
        <f t="shared" si="0"/>
        <v>0</v>
      </c>
      <c r="E24" s="28">
        <f t="shared" si="1"/>
        <v>0</v>
      </c>
      <c r="F24" s="14">
        <f t="shared" ref="F24:J24" si="14">SUM(F25:F31)</f>
        <v>348758748</v>
      </c>
      <c r="G24" s="14">
        <f t="shared" ref="G24" si="15">SUM(G25:G31)</f>
        <v>344327248</v>
      </c>
      <c r="H24" s="14">
        <f t="shared" si="2"/>
        <v>0</v>
      </c>
      <c r="I24" s="30">
        <f t="shared" si="3"/>
        <v>0</v>
      </c>
      <c r="J24" s="14">
        <f t="shared" si="14"/>
        <v>344327248</v>
      </c>
    </row>
    <row r="25" spans="1:10" s="11" customFormat="1" ht="50.25" customHeight="1" outlineLevel="3" x14ac:dyDescent="0.2">
      <c r="A25" s="7" t="s">
        <v>82</v>
      </c>
      <c r="B25" s="8" t="s">
        <v>83</v>
      </c>
      <c r="C25" s="14">
        <v>2633200</v>
      </c>
      <c r="D25" s="14">
        <f t="shared" si="0"/>
        <v>0</v>
      </c>
      <c r="E25" s="28">
        <f t="shared" si="1"/>
        <v>0</v>
      </c>
      <c r="F25" s="14">
        <v>2633200</v>
      </c>
      <c r="G25" s="14">
        <v>2757100</v>
      </c>
      <c r="H25" s="14">
        <f t="shared" si="2"/>
        <v>0</v>
      </c>
      <c r="I25" s="30">
        <f t="shared" si="3"/>
        <v>0</v>
      </c>
      <c r="J25" s="14">
        <v>2757100</v>
      </c>
    </row>
    <row r="26" spans="1:10" s="11" customFormat="1" ht="64.5" customHeight="1" outlineLevel="4" x14ac:dyDescent="0.2">
      <c r="A26" s="7" t="s">
        <v>23</v>
      </c>
      <c r="B26" s="9" t="s">
        <v>24</v>
      </c>
      <c r="C26" s="14">
        <v>302430000</v>
      </c>
      <c r="D26" s="14">
        <f t="shared" si="0"/>
        <v>0</v>
      </c>
      <c r="E26" s="28">
        <f t="shared" si="1"/>
        <v>0</v>
      </c>
      <c r="F26" s="14">
        <v>302430000</v>
      </c>
      <c r="G26" s="14">
        <v>302430000</v>
      </c>
      <c r="H26" s="14">
        <f t="shared" si="2"/>
        <v>0</v>
      </c>
      <c r="I26" s="30">
        <f t="shared" si="3"/>
        <v>0</v>
      </c>
      <c r="J26" s="14">
        <v>302430000</v>
      </c>
    </row>
    <row r="27" spans="1:10" s="11" customFormat="1" ht="63" customHeight="1" outlineLevel="4" x14ac:dyDescent="0.2">
      <c r="A27" s="7" t="s">
        <v>25</v>
      </c>
      <c r="B27" s="8" t="s">
        <v>26</v>
      </c>
      <c r="C27" s="14">
        <v>583700</v>
      </c>
      <c r="D27" s="14">
        <f t="shared" si="0"/>
        <v>0</v>
      </c>
      <c r="E27" s="28">
        <f t="shared" si="1"/>
        <v>0</v>
      </c>
      <c r="F27" s="14">
        <v>583700</v>
      </c>
      <c r="G27" s="14">
        <v>583700</v>
      </c>
      <c r="H27" s="14">
        <f t="shared" si="2"/>
        <v>0</v>
      </c>
      <c r="I27" s="30">
        <f t="shared" si="3"/>
        <v>0</v>
      </c>
      <c r="J27" s="14">
        <v>583700</v>
      </c>
    </row>
    <row r="28" spans="1:10" s="11" customFormat="1" ht="65.25" customHeight="1" outlineLevel="4" x14ac:dyDescent="0.2">
      <c r="A28" s="7" t="s">
        <v>27</v>
      </c>
      <c r="B28" s="8" t="s">
        <v>28</v>
      </c>
      <c r="C28" s="14">
        <v>18248</v>
      </c>
      <c r="D28" s="14">
        <f t="shared" si="0"/>
        <v>0</v>
      </c>
      <c r="E28" s="28">
        <f t="shared" si="1"/>
        <v>0</v>
      </c>
      <c r="F28" s="14">
        <v>18248</v>
      </c>
      <c r="G28" s="14">
        <v>18248</v>
      </c>
      <c r="H28" s="14">
        <f t="shared" si="2"/>
        <v>0</v>
      </c>
      <c r="I28" s="30">
        <f t="shared" si="3"/>
        <v>0</v>
      </c>
      <c r="J28" s="14">
        <v>18248</v>
      </c>
    </row>
    <row r="29" spans="1:10" s="11" customFormat="1" ht="31.5" outlineLevel="4" x14ac:dyDescent="0.2">
      <c r="A29" s="7" t="s">
        <v>29</v>
      </c>
      <c r="B29" s="8" t="s">
        <v>30</v>
      </c>
      <c r="C29" s="14">
        <v>39443600</v>
      </c>
      <c r="D29" s="14">
        <f t="shared" si="0"/>
        <v>0</v>
      </c>
      <c r="E29" s="28">
        <f t="shared" si="1"/>
        <v>0</v>
      </c>
      <c r="F29" s="14">
        <v>39443600</v>
      </c>
      <c r="G29" s="14">
        <v>34888200</v>
      </c>
      <c r="H29" s="14">
        <f t="shared" si="2"/>
        <v>0</v>
      </c>
      <c r="I29" s="30">
        <f t="shared" si="3"/>
        <v>0</v>
      </c>
      <c r="J29" s="14">
        <v>34888200</v>
      </c>
    </row>
    <row r="30" spans="1:10" s="11" customFormat="1" ht="47.25" outlineLevel="4" x14ac:dyDescent="0.2">
      <c r="A30" s="7" t="s">
        <v>84</v>
      </c>
      <c r="B30" s="8" t="s">
        <v>85</v>
      </c>
      <c r="C30" s="14">
        <v>650000</v>
      </c>
      <c r="D30" s="14">
        <f t="shared" si="0"/>
        <v>0</v>
      </c>
      <c r="E30" s="28">
        <f t="shared" si="1"/>
        <v>0</v>
      </c>
      <c r="F30" s="14">
        <v>650000</v>
      </c>
      <c r="G30" s="14">
        <v>650000</v>
      </c>
      <c r="H30" s="14">
        <f t="shared" si="2"/>
        <v>0</v>
      </c>
      <c r="I30" s="30">
        <f t="shared" si="3"/>
        <v>0</v>
      </c>
      <c r="J30" s="14">
        <v>650000</v>
      </c>
    </row>
    <row r="31" spans="1:10" s="11" customFormat="1" ht="63" outlineLevel="4" x14ac:dyDescent="0.2">
      <c r="A31" s="7" t="s">
        <v>86</v>
      </c>
      <c r="B31" s="8" t="s">
        <v>87</v>
      </c>
      <c r="C31" s="14">
        <v>3000000</v>
      </c>
      <c r="D31" s="14">
        <f t="shared" si="0"/>
        <v>0</v>
      </c>
      <c r="E31" s="28">
        <f t="shared" si="1"/>
        <v>0</v>
      </c>
      <c r="F31" s="14">
        <v>3000000</v>
      </c>
      <c r="G31" s="14">
        <v>3000000</v>
      </c>
      <c r="H31" s="14">
        <f t="shared" si="2"/>
        <v>0</v>
      </c>
      <c r="I31" s="30">
        <f t="shared" si="3"/>
        <v>0</v>
      </c>
      <c r="J31" s="14">
        <v>3000000</v>
      </c>
    </row>
    <row r="32" spans="1:10" s="11" customFormat="1" ht="28.5" customHeight="1" outlineLevel="1" x14ac:dyDescent="0.2">
      <c r="A32" s="7" t="s">
        <v>31</v>
      </c>
      <c r="B32" s="12" t="s">
        <v>32</v>
      </c>
      <c r="C32" s="14">
        <f t="shared" ref="C32" si="16">C33</f>
        <v>4835649</v>
      </c>
      <c r="D32" s="14">
        <f t="shared" si="0"/>
        <v>0</v>
      </c>
      <c r="E32" s="28">
        <f t="shared" si="1"/>
        <v>0</v>
      </c>
      <c r="F32" s="14">
        <f t="shared" ref="F32:J32" si="17">F33</f>
        <v>4835649</v>
      </c>
      <c r="G32" s="14">
        <f t="shared" si="17"/>
        <v>4835649</v>
      </c>
      <c r="H32" s="14">
        <f t="shared" si="2"/>
        <v>0</v>
      </c>
      <c r="I32" s="30">
        <f t="shared" si="3"/>
        <v>0</v>
      </c>
      <c r="J32" s="14">
        <f t="shared" si="17"/>
        <v>4835649</v>
      </c>
    </row>
    <row r="33" spans="1:10" s="11" customFormat="1" ht="25.5" customHeight="1" outlineLevel="2" x14ac:dyDescent="0.2">
      <c r="A33" s="7" t="s">
        <v>33</v>
      </c>
      <c r="B33" s="8" t="s">
        <v>34</v>
      </c>
      <c r="C33" s="14">
        <v>4835649</v>
      </c>
      <c r="D33" s="14">
        <f t="shared" si="0"/>
        <v>0</v>
      </c>
      <c r="E33" s="28">
        <f t="shared" si="1"/>
        <v>0</v>
      </c>
      <c r="F33" s="14">
        <v>4835649</v>
      </c>
      <c r="G33" s="14">
        <v>4835649</v>
      </c>
      <c r="H33" s="14">
        <f t="shared" si="2"/>
        <v>0</v>
      </c>
      <c r="I33" s="30">
        <f t="shared" si="3"/>
        <v>0</v>
      </c>
      <c r="J33" s="14">
        <v>4835649</v>
      </c>
    </row>
    <row r="34" spans="1:10" s="11" customFormat="1" ht="32.25" customHeight="1" outlineLevel="1" x14ac:dyDescent="0.2">
      <c r="A34" s="7" t="s">
        <v>88</v>
      </c>
      <c r="B34" s="12" t="s">
        <v>89</v>
      </c>
      <c r="C34" s="14">
        <f t="shared" ref="C34" si="18">C35+C36</f>
        <v>8778840</v>
      </c>
      <c r="D34" s="14">
        <f t="shared" si="0"/>
        <v>0</v>
      </c>
      <c r="E34" s="28">
        <f t="shared" si="1"/>
        <v>0</v>
      </c>
      <c r="F34" s="14">
        <f t="shared" ref="F34:J34" si="19">F35+F36</f>
        <v>8778840</v>
      </c>
      <c r="G34" s="14">
        <f t="shared" ref="G34" si="20">G35+G36</f>
        <v>8778840</v>
      </c>
      <c r="H34" s="14">
        <f t="shared" si="2"/>
        <v>0</v>
      </c>
      <c r="I34" s="30">
        <f t="shared" si="3"/>
        <v>0</v>
      </c>
      <c r="J34" s="14">
        <f t="shared" si="19"/>
        <v>8778840</v>
      </c>
    </row>
    <row r="35" spans="1:10" s="11" customFormat="1" ht="31.5" outlineLevel="4" x14ac:dyDescent="0.2">
      <c r="A35" s="7" t="s">
        <v>90</v>
      </c>
      <c r="B35" s="8" t="s">
        <v>91</v>
      </c>
      <c r="C35" s="14">
        <f t="shared" ref="C35" si="21">5352000+272900</f>
        <v>5624900</v>
      </c>
      <c r="D35" s="14">
        <f t="shared" si="0"/>
        <v>0</v>
      </c>
      <c r="E35" s="28">
        <f t="shared" si="1"/>
        <v>0</v>
      </c>
      <c r="F35" s="14">
        <f t="shared" ref="F35:J35" si="22">5352000+272900</f>
        <v>5624900</v>
      </c>
      <c r="G35" s="14">
        <f t="shared" si="22"/>
        <v>5624900</v>
      </c>
      <c r="H35" s="14">
        <f t="shared" si="2"/>
        <v>0</v>
      </c>
      <c r="I35" s="30">
        <f t="shared" si="3"/>
        <v>0</v>
      </c>
      <c r="J35" s="14">
        <f t="shared" si="22"/>
        <v>5624900</v>
      </c>
    </row>
    <row r="36" spans="1:10" s="11" customFormat="1" ht="15.75" outlineLevel="4" x14ac:dyDescent="0.2">
      <c r="A36" s="7" t="s">
        <v>92</v>
      </c>
      <c r="B36" s="8" t="s">
        <v>93</v>
      </c>
      <c r="C36" s="14">
        <f>2000000+10000+30000+321000+182900+570040+40000</f>
        <v>3153940</v>
      </c>
      <c r="D36" s="14">
        <f t="shared" si="0"/>
        <v>0</v>
      </c>
      <c r="E36" s="28">
        <f t="shared" si="1"/>
        <v>0</v>
      </c>
      <c r="F36" s="14">
        <f>2000000+10000+30000+321000+182900+570040+40000</f>
        <v>3153940</v>
      </c>
      <c r="G36" s="14">
        <f>2000000+10000+30000+321000+182900+570040+40000</f>
        <v>3153940</v>
      </c>
      <c r="H36" s="14">
        <f t="shared" si="2"/>
        <v>0</v>
      </c>
      <c r="I36" s="30">
        <f t="shared" si="3"/>
        <v>0</v>
      </c>
      <c r="J36" s="14">
        <f>2000000+10000+30000+321000+182900+570040+40000</f>
        <v>3153940</v>
      </c>
    </row>
    <row r="37" spans="1:10" s="11" customFormat="1" ht="15.75" outlineLevel="1" x14ac:dyDescent="0.2">
      <c r="A37" s="7" t="s">
        <v>35</v>
      </c>
      <c r="B37" s="12" t="s">
        <v>36</v>
      </c>
      <c r="C37" s="14">
        <f>SUM(C38:C40)</f>
        <v>21041300</v>
      </c>
      <c r="D37" s="14">
        <f t="shared" si="0"/>
        <v>0</v>
      </c>
      <c r="E37" s="28">
        <f t="shared" si="1"/>
        <v>0</v>
      </c>
      <c r="F37" s="14">
        <f>SUM(F38:F40)</f>
        <v>21041300</v>
      </c>
      <c r="G37" s="14">
        <f>SUM(G38:G40)</f>
        <v>17339800</v>
      </c>
      <c r="H37" s="14">
        <f t="shared" si="2"/>
        <v>0</v>
      </c>
      <c r="I37" s="30">
        <f t="shared" si="3"/>
        <v>0</v>
      </c>
      <c r="J37" s="14">
        <f>SUM(J38:J40)</f>
        <v>17339800</v>
      </c>
    </row>
    <row r="38" spans="1:10" s="11" customFormat="1" ht="15.75" outlineLevel="3" x14ac:dyDescent="0.2">
      <c r="A38" s="7" t="s">
        <v>94</v>
      </c>
      <c r="B38" s="8" t="s">
        <v>95</v>
      </c>
      <c r="C38" s="14">
        <v>12030500</v>
      </c>
      <c r="D38" s="14">
        <f t="shared" si="0"/>
        <v>0</v>
      </c>
      <c r="E38" s="28">
        <f t="shared" si="1"/>
        <v>0</v>
      </c>
      <c r="F38" s="14">
        <v>12030500</v>
      </c>
      <c r="G38" s="14">
        <v>8892000</v>
      </c>
      <c r="H38" s="14">
        <f t="shared" si="2"/>
        <v>0</v>
      </c>
      <c r="I38" s="30">
        <f t="shared" si="3"/>
        <v>0</v>
      </c>
      <c r="J38" s="14">
        <v>8892000</v>
      </c>
    </row>
    <row r="39" spans="1:10" s="11" customFormat="1" ht="63" outlineLevel="4" x14ac:dyDescent="0.2">
      <c r="A39" s="7" t="s">
        <v>61</v>
      </c>
      <c r="B39" s="9" t="s">
        <v>37</v>
      </c>
      <c r="C39" s="14">
        <v>1510800</v>
      </c>
      <c r="D39" s="14">
        <f t="shared" si="0"/>
        <v>0</v>
      </c>
      <c r="E39" s="28">
        <f t="shared" si="1"/>
        <v>0</v>
      </c>
      <c r="F39" s="14">
        <v>1510800</v>
      </c>
      <c r="G39" s="14">
        <v>947800</v>
      </c>
      <c r="H39" s="14">
        <f t="shared" si="2"/>
        <v>0</v>
      </c>
      <c r="I39" s="30">
        <f t="shared" si="3"/>
        <v>0</v>
      </c>
      <c r="J39" s="14">
        <v>947800</v>
      </c>
    </row>
    <row r="40" spans="1:10" s="11" customFormat="1" ht="47.25" outlineLevel="4" x14ac:dyDescent="0.2">
      <c r="A40" s="7" t="s">
        <v>96</v>
      </c>
      <c r="B40" s="8" t="s">
        <v>97</v>
      </c>
      <c r="C40" s="14">
        <v>7500000</v>
      </c>
      <c r="D40" s="14">
        <f t="shared" si="0"/>
        <v>0</v>
      </c>
      <c r="E40" s="28">
        <f t="shared" si="1"/>
        <v>0</v>
      </c>
      <c r="F40" s="14">
        <v>7500000</v>
      </c>
      <c r="G40" s="14">
        <v>7500000</v>
      </c>
      <c r="H40" s="14">
        <f t="shared" si="2"/>
        <v>0</v>
      </c>
      <c r="I40" s="30">
        <f t="shared" si="3"/>
        <v>0</v>
      </c>
      <c r="J40" s="14">
        <v>7500000</v>
      </c>
    </row>
    <row r="41" spans="1:10" s="11" customFormat="1" ht="15.75" customHeight="1" outlineLevel="1" x14ac:dyDescent="0.2">
      <c r="A41" s="7" t="s">
        <v>38</v>
      </c>
      <c r="B41" s="12" t="s">
        <v>39</v>
      </c>
      <c r="C41" s="14">
        <f>SUM(C42:C57)</f>
        <v>14139150</v>
      </c>
      <c r="D41" s="14">
        <f t="shared" si="0"/>
        <v>0</v>
      </c>
      <c r="E41" s="28">
        <f t="shared" si="1"/>
        <v>0</v>
      </c>
      <c r="F41" s="14">
        <f>SUM(F42:F57)</f>
        <v>14139150</v>
      </c>
      <c r="G41" s="14">
        <f>SUM(G42:G57)</f>
        <v>14142450</v>
      </c>
      <c r="H41" s="14">
        <f t="shared" si="2"/>
        <v>0</v>
      </c>
      <c r="I41" s="30">
        <f t="shared" si="3"/>
        <v>0</v>
      </c>
      <c r="J41" s="14">
        <f>SUM(J42:J57)</f>
        <v>14142450</v>
      </c>
    </row>
    <row r="42" spans="1:10" s="11" customFormat="1" ht="63" outlineLevel="2" x14ac:dyDescent="0.2">
      <c r="A42" s="7" t="s">
        <v>98</v>
      </c>
      <c r="B42" s="8" t="s">
        <v>119</v>
      </c>
      <c r="C42" s="14">
        <v>43800</v>
      </c>
      <c r="D42" s="14">
        <f t="shared" si="0"/>
        <v>0</v>
      </c>
      <c r="E42" s="28">
        <f t="shared" si="1"/>
        <v>0</v>
      </c>
      <c r="F42" s="14">
        <v>43800</v>
      </c>
      <c r="G42" s="14">
        <v>43800</v>
      </c>
      <c r="H42" s="14">
        <f t="shared" si="2"/>
        <v>0</v>
      </c>
      <c r="I42" s="30">
        <f t="shared" si="3"/>
        <v>0</v>
      </c>
      <c r="J42" s="14">
        <v>43800</v>
      </c>
    </row>
    <row r="43" spans="1:10" s="11" customFormat="1" ht="86.25" customHeight="1" outlineLevel="2" x14ac:dyDescent="0.2">
      <c r="A43" s="7" t="s">
        <v>99</v>
      </c>
      <c r="B43" s="8" t="s">
        <v>120</v>
      </c>
      <c r="C43" s="14">
        <f t="shared" ref="C43" si="23">15000+48000+11500</f>
        <v>74500</v>
      </c>
      <c r="D43" s="14">
        <f t="shared" si="0"/>
        <v>0</v>
      </c>
      <c r="E43" s="28">
        <f t="shared" si="1"/>
        <v>0</v>
      </c>
      <c r="F43" s="14">
        <f t="shared" ref="F43:J43" si="24">15000+48000+11500</f>
        <v>74500</v>
      </c>
      <c r="G43" s="14">
        <f t="shared" si="24"/>
        <v>74500</v>
      </c>
      <c r="H43" s="14">
        <f t="shared" si="2"/>
        <v>0</v>
      </c>
      <c r="I43" s="30">
        <f t="shared" si="3"/>
        <v>0</v>
      </c>
      <c r="J43" s="14">
        <f t="shared" si="24"/>
        <v>74500</v>
      </c>
    </row>
    <row r="44" spans="1:10" s="11" customFormat="1" ht="63" outlineLevel="2" x14ac:dyDescent="0.2">
      <c r="A44" s="7" t="s">
        <v>100</v>
      </c>
      <c r="B44" s="8" t="s">
        <v>121</v>
      </c>
      <c r="C44" s="14">
        <f t="shared" ref="C44" si="25">100+12300</f>
        <v>12400</v>
      </c>
      <c r="D44" s="14">
        <f t="shared" si="0"/>
        <v>0</v>
      </c>
      <c r="E44" s="28">
        <f t="shared" si="1"/>
        <v>0</v>
      </c>
      <c r="F44" s="14">
        <f t="shared" ref="F44:J44" si="26">100+12300</f>
        <v>12400</v>
      </c>
      <c r="G44" s="14">
        <f t="shared" si="26"/>
        <v>12400</v>
      </c>
      <c r="H44" s="14">
        <f t="shared" si="2"/>
        <v>0</v>
      </c>
      <c r="I44" s="30">
        <f t="shared" si="3"/>
        <v>0</v>
      </c>
      <c r="J44" s="14">
        <f t="shared" si="26"/>
        <v>12400</v>
      </c>
    </row>
    <row r="45" spans="1:10" s="11" customFormat="1" ht="83.25" customHeight="1" outlineLevel="2" x14ac:dyDescent="0.2">
      <c r="A45" s="7" t="s">
        <v>101</v>
      </c>
      <c r="B45" s="8" t="s">
        <v>102</v>
      </c>
      <c r="C45" s="14">
        <v>12850</v>
      </c>
      <c r="D45" s="14">
        <f t="shared" si="0"/>
        <v>0</v>
      </c>
      <c r="E45" s="28">
        <f t="shared" si="1"/>
        <v>0</v>
      </c>
      <c r="F45" s="14">
        <v>12850</v>
      </c>
      <c r="G45" s="14">
        <v>13650</v>
      </c>
      <c r="H45" s="14">
        <f t="shared" si="2"/>
        <v>0</v>
      </c>
      <c r="I45" s="30">
        <f t="shared" si="3"/>
        <v>0</v>
      </c>
      <c r="J45" s="14">
        <v>13650</v>
      </c>
    </row>
    <row r="46" spans="1:10" s="11" customFormat="1" ht="78.75" outlineLevel="2" x14ac:dyDescent="0.2">
      <c r="A46" s="7" t="s">
        <v>103</v>
      </c>
      <c r="B46" s="8" t="s">
        <v>104</v>
      </c>
      <c r="C46" s="14">
        <f t="shared" ref="C46" si="27">18000+1000</f>
        <v>19000</v>
      </c>
      <c r="D46" s="14">
        <f t="shared" si="0"/>
        <v>0</v>
      </c>
      <c r="E46" s="28">
        <f t="shared" si="1"/>
        <v>0</v>
      </c>
      <c r="F46" s="14">
        <f t="shared" ref="F46:J46" si="28">18000+1000</f>
        <v>19000</v>
      </c>
      <c r="G46" s="14">
        <f t="shared" si="28"/>
        <v>19000</v>
      </c>
      <c r="H46" s="14">
        <f t="shared" si="2"/>
        <v>0</v>
      </c>
      <c r="I46" s="30">
        <f t="shared" si="3"/>
        <v>0</v>
      </c>
      <c r="J46" s="14">
        <f t="shared" si="28"/>
        <v>19000</v>
      </c>
    </row>
    <row r="47" spans="1:10" s="11" customFormat="1" ht="94.5" outlineLevel="3" x14ac:dyDescent="0.2">
      <c r="A47" s="7" t="s">
        <v>105</v>
      </c>
      <c r="B47" s="8" t="s">
        <v>106</v>
      </c>
      <c r="C47" s="14">
        <f>420000+600+6000+14400</f>
        <v>441000</v>
      </c>
      <c r="D47" s="14">
        <f t="shared" si="0"/>
        <v>0</v>
      </c>
      <c r="E47" s="28">
        <f t="shared" si="1"/>
        <v>0</v>
      </c>
      <c r="F47" s="14">
        <f>420000+600+6000+14400</f>
        <v>441000</v>
      </c>
      <c r="G47" s="14">
        <f>420000+600+6000+14400</f>
        <v>441000</v>
      </c>
      <c r="H47" s="14">
        <f t="shared" si="2"/>
        <v>0</v>
      </c>
      <c r="I47" s="30">
        <f t="shared" si="3"/>
        <v>0</v>
      </c>
      <c r="J47" s="14">
        <f>420000+600+6000+14400</f>
        <v>441000</v>
      </c>
    </row>
    <row r="48" spans="1:10" s="11" customFormat="1" ht="94.5" outlineLevel="3" x14ac:dyDescent="0.2">
      <c r="A48" s="7" t="s">
        <v>107</v>
      </c>
      <c r="B48" s="8" t="s">
        <v>108</v>
      </c>
      <c r="C48" s="14">
        <v>80000</v>
      </c>
      <c r="D48" s="14">
        <f t="shared" si="0"/>
        <v>0</v>
      </c>
      <c r="E48" s="28">
        <f t="shared" si="1"/>
        <v>0</v>
      </c>
      <c r="F48" s="14">
        <v>80000</v>
      </c>
      <c r="G48" s="14">
        <v>80000</v>
      </c>
      <c r="H48" s="14">
        <f t="shared" si="2"/>
        <v>0</v>
      </c>
      <c r="I48" s="30">
        <f t="shared" si="3"/>
        <v>0</v>
      </c>
      <c r="J48" s="14">
        <v>80000</v>
      </c>
    </row>
    <row r="49" spans="1:10" s="11" customFormat="1" ht="73.5" customHeight="1" outlineLevel="3" x14ac:dyDescent="0.2">
      <c r="A49" s="7" t="s">
        <v>109</v>
      </c>
      <c r="B49" s="8" t="s">
        <v>110</v>
      </c>
      <c r="C49" s="14">
        <v>200000</v>
      </c>
      <c r="D49" s="14">
        <f t="shared" si="0"/>
        <v>0</v>
      </c>
      <c r="E49" s="28">
        <f t="shared" si="1"/>
        <v>0</v>
      </c>
      <c r="F49" s="14">
        <v>200000</v>
      </c>
      <c r="G49" s="14">
        <v>200000</v>
      </c>
      <c r="H49" s="14">
        <f t="shared" si="2"/>
        <v>0</v>
      </c>
      <c r="I49" s="30">
        <f t="shared" si="3"/>
        <v>0</v>
      </c>
      <c r="J49" s="14">
        <v>200000</v>
      </c>
    </row>
    <row r="50" spans="1:10" s="11" customFormat="1" ht="94.5" outlineLevel="3" x14ac:dyDescent="0.2">
      <c r="A50" s="7" t="s">
        <v>111</v>
      </c>
      <c r="B50" s="8" t="s">
        <v>112</v>
      </c>
      <c r="C50" s="14">
        <v>700</v>
      </c>
      <c r="D50" s="14">
        <f t="shared" si="0"/>
        <v>0</v>
      </c>
      <c r="E50" s="28">
        <f t="shared" si="1"/>
        <v>0</v>
      </c>
      <c r="F50" s="14">
        <v>700</v>
      </c>
      <c r="G50" s="14">
        <v>700</v>
      </c>
      <c r="H50" s="14">
        <f t="shared" si="2"/>
        <v>0</v>
      </c>
      <c r="I50" s="30">
        <f t="shared" si="3"/>
        <v>0</v>
      </c>
      <c r="J50" s="14">
        <v>700</v>
      </c>
    </row>
    <row r="51" spans="1:10" s="11" customFormat="1" ht="78.75" outlineLevel="3" x14ac:dyDescent="0.2">
      <c r="A51" s="7" t="s">
        <v>113</v>
      </c>
      <c r="B51" s="8" t="s">
        <v>114</v>
      </c>
      <c r="C51" s="14">
        <v>29500</v>
      </c>
      <c r="D51" s="14">
        <f t="shared" si="0"/>
        <v>0</v>
      </c>
      <c r="E51" s="28">
        <f t="shared" si="1"/>
        <v>0</v>
      </c>
      <c r="F51" s="14">
        <v>29500</v>
      </c>
      <c r="G51" s="14">
        <v>32000</v>
      </c>
      <c r="H51" s="14">
        <f t="shared" si="2"/>
        <v>0</v>
      </c>
      <c r="I51" s="30">
        <f t="shared" si="3"/>
        <v>0</v>
      </c>
      <c r="J51" s="14">
        <v>32000</v>
      </c>
    </row>
    <row r="52" spans="1:10" s="11" customFormat="1" ht="63" outlineLevel="3" x14ac:dyDescent="0.2">
      <c r="A52" s="7" t="s">
        <v>115</v>
      </c>
      <c r="B52" s="8" t="s">
        <v>116</v>
      </c>
      <c r="C52" s="14">
        <f t="shared" ref="C52" si="29">240000+1500+160000</f>
        <v>401500</v>
      </c>
      <c r="D52" s="14">
        <f t="shared" si="0"/>
        <v>0</v>
      </c>
      <c r="E52" s="28">
        <f t="shared" si="1"/>
        <v>0</v>
      </c>
      <c r="F52" s="14">
        <f t="shared" ref="F52:J52" si="30">240000+1500+160000</f>
        <v>401500</v>
      </c>
      <c r="G52" s="14">
        <f t="shared" si="30"/>
        <v>401500</v>
      </c>
      <c r="H52" s="14">
        <f t="shared" si="2"/>
        <v>0</v>
      </c>
      <c r="I52" s="30">
        <f t="shared" si="3"/>
        <v>0</v>
      </c>
      <c r="J52" s="14">
        <f t="shared" si="30"/>
        <v>401500</v>
      </c>
    </row>
    <row r="53" spans="1:10" s="11" customFormat="1" ht="78.75" outlineLevel="3" x14ac:dyDescent="0.2">
      <c r="A53" s="7" t="s">
        <v>117</v>
      </c>
      <c r="B53" s="8" t="s">
        <v>118</v>
      </c>
      <c r="C53" s="14">
        <f t="shared" ref="C53" si="31">24000+31200+694500</f>
        <v>749700</v>
      </c>
      <c r="D53" s="14">
        <f t="shared" si="0"/>
        <v>0</v>
      </c>
      <c r="E53" s="28">
        <f t="shared" si="1"/>
        <v>0</v>
      </c>
      <c r="F53" s="14">
        <f t="shared" ref="F53:J53" si="32">24000+31200+694500</f>
        <v>749700</v>
      </c>
      <c r="G53" s="14">
        <f t="shared" si="32"/>
        <v>749700</v>
      </c>
      <c r="H53" s="14">
        <f t="shared" si="2"/>
        <v>0</v>
      </c>
      <c r="I53" s="30">
        <f t="shared" si="3"/>
        <v>0</v>
      </c>
      <c r="J53" s="14">
        <f t="shared" si="32"/>
        <v>749700</v>
      </c>
    </row>
    <row r="54" spans="1:10" s="11" customFormat="1" ht="47.25" outlineLevel="1" x14ac:dyDescent="0.2">
      <c r="A54" s="7" t="s">
        <v>42</v>
      </c>
      <c r="B54" s="17" t="s">
        <v>43</v>
      </c>
      <c r="C54" s="14">
        <v>494000</v>
      </c>
      <c r="D54" s="14">
        <f t="shared" si="0"/>
        <v>0</v>
      </c>
      <c r="E54" s="28">
        <f t="shared" si="1"/>
        <v>0</v>
      </c>
      <c r="F54" s="14">
        <v>494000</v>
      </c>
      <c r="G54" s="14">
        <v>494000</v>
      </c>
      <c r="H54" s="14">
        <f t="shared" si="2"/>
        <v>0</v>
      </c>
      <c r="I54" s="30">
        <f t="shared" si="3"/>
        <v>0</v>
      </c>
      <c r="J54" s="14">
        <v>494000</v>
      </c>
    </row>
    <row r="55" spans="1:10" s="11" customFormat="1" ht="69.75" customHeight="1" outlineLevel="1" x14ac:dyDescent="0.2">
      <c r="A55" s="7" t="s">
        <v>44</v>
      </c>
      <c r="B55" s="17" t="s">
        <v>45</v>
      </c>
      <c r="C55" s="14">
        <f>500000+474700+41000</f>
        <v>1015700</v>
      </c>
      <c r="D55" s="14">
        <f t="shared" si="0"/>
        <v>0</v>
      </c>
      <c r="E55" s="28">
        <f t="shared" si="1"/>
        <v>0</v>
      </c>
      <c r="F55" s="14">
        <f>500000+474700+41000</f>
        <v>1015700</v>
      </c>
      <c r="G55" s="14">
        <f>500000+474700+41000</f>
        <v>1015700</v>
      </c>
      <c r="H55" s="14">
        <f t="shared" si="2"/>
        <v>0</v>
      </c>
      <c r="I55" s="30">
        <f t="shared" si="3"/>
        <v>0</v>
      </c>
      <c r="J55" s="14">
        <f>500000+474700+41000</f>
        <v>1015700</v>
      </c>
    </row>
    <row r="56" spans="1:10" s="11" customFormat="1" ht="63" outlineLevel="1" x14ac:dyDescent="0.2">
      <c r="A56" s="7" t="s">
        <v>46</v>
      </c>
      <c r="B56" s="17" t="s">
        <v>47</v>
      </c>
      <c r="C56" s="14">
        <f>1500000+24500+40000</f>
        <v>1564500</v>
      </c>
      <c r="D56" s="14">
        <f t="shared" si="0"/>
        <v>0</v>
      </c>
      <c r="E56" s="28">
        <f t="shared" si="1"/>
        <v>0</v>
      </c>
      <c r="F56" s="14">
        <f>1500000+24500+40000</f>
        <v>1564500</v>
      </c>
      <c r="G56" s="14">
        <f>1500000+24500+40000</f>
        <v>1564500</v>
      </c>
      <c r="H56" s="14">
        <f t="shared" si="2"/>
        <v>0</v>
      </c>
      <c r="I56" s="30">
        <f t="shared" si="3"/>
        <v>0</v>
      </c>
      <c r="J56" s="14">
        <f>1500000+24500+40000</f>
        <v>1564500</v>
      </c>
    </row>
    <row r="57" spans="1:10" s="11" customFormat="1" ht="47.25" outlineLevel="3" x14ac:dyDescent="0.2">
      <c r="A57" s="7" t="s">
        <v>40</v>
      </c>
      <c r="B57" s="8" t="s">
        <v>41</v>
      </c>
      <c r="C57" s="14">
        <v>9000000</v>
      </c>
      <c r="D57" s="14">
        <f t="shared" si="0"/>
        <v>0</v>
      </c>
      <c r="E57" s="28">
        <f t="shared" si="1"/>
        <v>0</v>
      </c>
      <c r="F57" s="14">
        <v>9000000</v>
      </c>
      <c r="G57" s="14">
        <v>9000000</v>
      </c>
      <c r="H57" s="14">
        <f t="shared" si="2"/>
        <v>0</v>
      </c>
      <c r="I57" s="30">
        <f t="shared" si="3"/>
        <v>0</v>
      </c>
      <c r="J57" s="14">
        <v>9000000</v>
      </c>
    </row>
    <row r="58" spans="1:10" ht="15.75" x14ac:dyDescent="0.2">
      <c r="A58" s="5" t="s">
        <v>48</v>
      </c>
      <c r="B58" s="18" t="s">
        <v>49</v>
      </c>
      <c r="C58" s="23">
        <f>C59</f>
        <v>6917914100</v>
      </c>
      <c r="D58" s="23">
        <f t="shared" si="0"/>
        <v>413551900</v>
      </c>
      <c r="E58" s="27">
        <f t="shared" si="1"/>
        <v>5.9779854739740159</v>
      </c>
      <c r="F58" s="23">
        <f>F59</f>
        <v>7331466000</v>
      </c>
      <c r="G58" s="23">
        <f>G59</f>
        <v>6399436000</v>
      </c>
      <c r="H58" s="23">
        <f t="shared" si="2"/>
        <v>0</v>
      </c>
      <c r="I58" s="29">
        <f t="shared" si="3"/>
        <v>0</v>
      </c>
      <c r="J58" s="23">
        <f>J59</f>
        <v>6399436000</v>
      </c>
    </row>
    <row r="59" spans="1:10" ht="15" customHeight="1" outlineLevel="1" x14ac:dyDescent="0.2">
      <c r="A59" s="7" t="s">
        <v>50</v>
      </c>
      <c r="B59" s="13" t="s">
        <v>51</v>
      </c>
      <c r="C59" s="14">
        <f t="shared" ref="C59" si="33">C61+C62+C63+C60</f>
        <v>6917914100</v>
      </c>
      <c r="D59" s="14">
        <f t="shared" si="0"/>
        <v>413551900</v>
      </c>
      <c r="E59" s="28">
        <f t="shared" si="1"/>
        <v>5.9779854739740159</v>
      </c>
      <c r="F59" s="14">
        <f t="shared" ref="F59:J59" si="34">F61+F62+F63+F60</f>
        <v>7331466000</v>
      </c>
      <c r="G59" s="14">
        <f t="shared" ref="G59" si="35">G61+G62+G63+G60</f>
        <v>6399436000</v>
      </c>
      <c r="H59" s="14">
        <f t="shared" si="2"/>
        <v>0</v>
      </c>
      <c r="I59" s="30">
        <f t="shared" si="3"/>
        <v>0</v>
      </c>
      <c r="J59" s="14">
        <f t="shared" si="34"/>
        <v>6399436000</v>
      </c>
    </row>
    <row r="60" spans="1:10" ht="15.75" outlineLevel="2" x14ac:dyDescent="0.2">
      <c r="A60" s="7" t="s">
        <v>52</v>
      </c>
      <c r="B60" s="8" t="s">
        <v>53</v>
      </c>
      <c r="C60" s="14">
        <v>882268300</v>
      </c>
      <c r="D60" s="14">
        <f t="shared" si="0"/>
        <v>0</v>
      </c>
      <c r="E60" s="28">
        <f t="shared" si="1"/>
        <v>0</v>
      </c>
      <c r="F60" s="14">
        <v>882268300</v>
      </c>
      <c r="G60" s="14">
        <v>882268300</v>
      </c>
      <c r="H60" s="14">
        <f t="shared" si="2"/>
        <v>0</v>
      </c>
      <c r="I60" s="30">
        <f t="shared" si="3"/>
        <v>0</v>
      </c>
      <c r="J60" s="14">
        <v>882268300</v>
      </c>
    </row>
    <row r="61" spans="1:10" ht="31.5" outlineLevel="2" x14ac:dyDescent="0.2">
      <c r="A61" s="7" t="s">
        <v>54</v>
      </c>
      <c r="B61" s="8" t="s">
        <v>55</v>
      </c>
      <c r="C61" s="14">
        <f>2254337100-193020200+174083400+168800000</f>
        <v>2404200300</v>
      </c>
      <c r="D61" s="14">
        <f t="shared" si="0"/>
        <v>413551900</v>
      </c>
      <c r="E61" s="28">
        <f t="shared" si="1"/>
        <v>17.201224872985833</v>
      </c>
      <c r="F61" s="14">
        <v>2817752200</v>
      </c>
      <c r="G61" s="14">
        <f>1861169100-63990900+74056800</f>
        <v>1871235000</v>
      </c>
      <c r="H61" s="14">
        <f t="shared" si="2"/>
        <v>0</v>
      </c>
      <c r="I61" s="30">
        <f t="shared" si="3"/>
        <v>0</v>
      </c>
      <c r="J61" s="14">
        <f>1861169100-63990900+74056800</f>
        <v>1871235000</v>
      </c>
    </row>
    <row r="62" spans="1:10" ht="15.75" outlineLevel="2" x14ac:dyDescent="0.2">
      <c r="A62" s="7" t="s">
        <v>56</v>
      </c>
      <c r="B62" s="8" t="s">
        <v>57</v>
      </c>
      <c r="C62" s="14">
        <v>3538443600</v>
      </c>
      <c r="D62" s="14">
        <f t="shared" si="0"/>
        <v>0</v>
      </c>
      <c r="E62" s="28">
        <f t="shared" si="1"/>
        <v>0</v>
      </c>
      <c r="F62" s="14">
        <v>3538443600</v>
      </c>
      <c r="G62" s="14">
        <v>3553385500</v>
      </c>
      <c r="H62" s="14">
        <f t="shared" si="2"/>
        <v>0</v>
      </c>
      <c r="I62" s="30">
        <f t="shared" si="3"/>
        <v>0</v>
      </c>
      <c r="J62" s="14">
        <v>3553385500</v>
      </c>
    </row>
    <row r="63" spans="1:10" ht="15.75" outlineLevel="2" x14ac:dyDescent="0.2">
      <c r="A63" s="7" t="s">
        <v>58</v>
      </c>
      <c r="B63" s="8" t="s">
        <v>59</v>
      </c>
      <c r="C63" s="14">
        <v>93001900</v>
      </c>
      <c r="D63" s="14">
        <f t="shared" si="0"/>
        <v>0</v>
      </c>
      <c r="E63" s="28">
        <f t="shared" si="1"/>
        <v>0</v>
      </c>
      <c r="F63" s="14">
        <v>93001900</v>
      </c>
      <c r="G63" s="14">
        <v>92547200</v>
      </c>
      <c r="H63" s="14">
        <f t="shared" si="2"/>
        <v>0</v>
      </c>
      <c r="I63" s="30">
        <f t="shared" si="3"/>
        <v>0</v>
      </c>
      <c r="J63" s="14">
        <v>92547200</v>
      </c>
    </row>
    <row r="64" spans="1:10" ht="15.75" x14ac:dyDescent="0.2">
      <c r="A64" s="19"/>
      <c r="B64" s="15" t="s">
        <v>60</v>
      </c>
      <c r="C64" s="24">
        <f>C4+C58</f>
        <v>10102279737</v>
      </c>
      <c r="D64" s="23">
        <f t="shared" si="0"/>
        <v>413551900</v>
      </c>
      <c r="E64" s="27">
        <f t="shared" si="1"/>
        <v>4.093649263000998</v>
      </c>
      <c r="F64" s="24">
        <f>F4+F58</f>
        <v>10515831637</v>
      </c>
      <c r="G64" s="24">
        <f>G4+G58</f>
        <v>9593309987</v>
      </c>
      <c r="H64" s="23">
        <f t="shared" si="2"/>
        <v>0</v>
      </c>
      <c r="I64" s="29">
        <f t="shared" si="3"/>
        <v>0</v>
      </c>
      <c r="J64" s="24">
        <f>J4+J58</f>
        <v>9593309987</v>
      </c>
    </row>
    <row r="71" spans="11:11" ht="12.75" customHeight="1" x14ac:dyDescent="0.2">
      <c r="K71" s="21"/>
    </row>
  </sheetData>
  <pageMargins left="1.1811023622047245" right="0.39370078740157483" top="0.78740157480314965" bottom="0.78740157480314965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2021-05-25T11:49:37Z</cp:lastPrinted>
  <dcterms:created xsi:type="dcterms:W3CDTF">2019-11-01T04:08:56Z</dcterms:created>
  <dcterms:modified xsi:type="dcterms:W3CDTF">2021-10-27T04:22:57Z</dcterms:modified>
</cp:coreProperties>
</file>