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ocэпп\ОСВОЕНИЕ ПРОГРАММ\на Думу\2021\3 квартал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муниципальные!$A$4:$V$23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муниципальные!$A$1:$W$23</definedName>
  </definedNames>
  <calcPr calcId="162913"/>
</workbook>
</file>

<file path=xl/calcChain.xml><?xml version="1.0" encoding="utf-8"?>
<calcChain xmlns="http://schemas.openxmlformats.org/spreadsheetml/2006/main">
  <c r="D18" i="33" l="1"/>
  <c r="E18" i="33"/>
  <c r="F18" i="33"/>
  <c r="H18" i="33"/>
  <c r="I18" i="33"/>
  <c r="J18" i="33"/>
  <c r="L18" i="33"/>
  <c r="M18" i="33"/>
  <c r="K20" i="33"/>
  <c r="P20" i="33"/>
  <c r="T20" i="33"/>
  <c r="G20" i="33"/>
  <c r="C20" i="33"/>
  <c r="V7" i="33" l="1"/>
  <c r="V8" i="33"/>
  <c r="V9" i="33"/>
  <c r="T11" i="33"/>
  <c r="V11" i="33"/>
  <c r="T12" i="33"/>
  <c r="T13" i="33"/>
  <c r="T14" i="33"/>
  <c r="T15" i="33"/>
  <c r="T17" i="33"/>
  <c r="T19" i="33"/>
  <c r="V19" i="33"/>
  <c r="T22" i="33"/>
  <c r="V22" i="33"/>
  <c r="T23" i="33"/>
  <c r="V23" i="33"/>
  <c r="R7" i="33"/>
  <c r="R8" i="33"/>
  <c r="R9" i="33"/>
  <c r="P11" i="33"/>
  <c r="Q11" i="33"/>
  <c r="R11" i="33"/>
  <c r="P12" i="33"/>
  <c r="P13" i="33"/>
  <c r="P14" i="33"/>
  <c r="Q14" i="33"/>
  <c r="R14" i="33"/>
  <c r="P15" i="33"/>
  <c r="Q15" i="33"/>
  <c r="Q16" i="33"/>
  <c r="P17" i="33"/>
  <c r="P19" i="33"/>
  <c r="R19" i="33"/>
  <c r="P22" i="33"/>
  <c r="R22" i="33"/>
  <c r="P23" i="33"/>
  <c r="R23" i="33"/>
  <c r="K14" i="33" l="1"/>
  <c r="N6" i="33" l="1"/>
  <c r="M6" i="33"/>
  <c r="L6" i="33"/>
  <c r="J6" i="33"/>
  <c r="I6" i="33"/>
  <c r="H6" i="33"/>
  <c r="F6" i="33"/>
  <c r="E6" i="33"/>
  <c r="D6" i="33"/>
  <c r="R6" i="33" l="1"/>
  <c r="V6" i="33"/>
  <c r="Q6" i="33"/>
  <c r="C23" i="33"/>
  <c r="C22" i="33"/>
  <c r="G22" i="33"/>
  <c r="K22" i="33"/>
  <c r="C19" i="33"/>
  <c r="C18" i="33" s="1"/>
  <c r="G19" i="33"/>
  <c r="G18" i="33" s="1"/>
  <c r="K19" i="33"/>
  <c r="K18" i="33" s="1"/>
  <c r="K16" i="33"/>
  <c r="C15" i="33"/>
  <c r="C11" i="33"/>
  <c r="K11" i="33"/>
  <c r="K9" i="33"/>
  <c r="C9" i="33"/>
  <c r="K7" i="33"/>
  <c r="S9" i="33" l="1"/>
  <c r="S11" i="33"/>
  <c r="S19" i="33"/>
  <c r="O19" i="33"/>
  <c r="S22" i="33"/>
  <c r="O22" i="33"/>
  <c r="N18" i="33" l="1"/>
  <c r="V18" i="33" l="1"/>
  <c r="R18" i="33"/>
  <c r="T18" i="33"/>
  <c r="P18" i="33"/>
  <c r="D21" i="33" l="1"/>
  <c r="E21" i="33"/>
  <c r="F21" i="33"/>
  <c r="C12" i="33"/>
  <c r="C13" i="33"/>
  <c r="C16" i="33"/>
  <c r="S16" i="33" s="1"/>
  <c r="C17" i="33"/>
  <c r="D10" i="33"/>
  <c r="E10" i="33"/>
  <c r="C8" i="33"/>
  <c r="C7" i="33"/>
  <c r="S7" i="33" s="1"/>
  <c r="C6" i="33" l="1"/>
  <c r="C21" i="33"/>
  <c r="E5" i="33"/>
  <c r="D5" i="33"/>
  <c r="G23" i="33" l="1"/>
  <c r="H21" i="33"/>
  <c r="I21" i="33"/>
  <c r="J21" i="33"/>
  <c r="H10" i="33"/>
  <c r="I10" i="33"/>
  <c r="J10" i="33"/>
  <c r="G12" i="33"/>
  <c r="G13" i="33"/>
  <c r="G14" i="33"/>
  <c r="O14" i="33" s="1"/>
  <c r="G15" i="33"/>
  <c r="G16" i="33"/>
  <c r="O16" i="33" s="1"/>
  <c r="G17" i="33"/>
  <c r="G11" i="33"/>
  <c r="O11" i="33" s="1"/>
  <c r="G8" i="33"/>
  <c r="G9" i="33"/>
  <c r="O9" i="33" s="1"/>
  <c r="G7" i="33"/>
  <c r="O7" i="33" s="1"/>
  <c r="G6" i="33" l="1"/>
  <c r="J5" i="33"/>
  <c r="H5" i="33"/>
  <c r="G21" i="33"/>
  <c r="I5" i="33"/>
  <c r="G10" i="33"/>
  <c r="G5" i="33" l="1"/>
  <c r="L10" i="33" l="1"/>
  <c r="M10" i="33"/>
  <c r="Q10" i="33" s="1"/>
  <c r="N10" i="33"/>
  <c r="L21" i="33"/>
  <c r="M21" i="33"/>
  <c r="N21" i="33"/>
  <c r="R10" i="33" l="1"/>
  <c r="T10" i="33"/>
  <c r="P10" i="33"/>
  <c r="V21" i="33"/>
  <c r="R21" i="33"/>
  <c r="T21" i="33"/>
  <c r="P21" i="33"/>
  <c r="N5" i="33"/>
  <c r="L5" i="33"/>
  <c r="M5" i="33"/>
  <c r="Q5" i="33" s="1"/>
  <c r="R5" i="33" l="1"/>
  <c r="T5" i="33"/>
  <c r="P5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K12" i="33" l="1"/>
  <c r="S12" i="33" l="1"/>
  <c r="O12" i="33"/>
  <c r="K23" i="33" l="1"/>
  <c r="K13" i="33"/>
  <c r="K15" i="33"/>
  <c r="K17" i="33"/>
  <c r="S17" i="33" l="1"/>
  <c r="O17" i="33"/>
  <c r="S13" i="33"/>
  <c r="O13" i="33"/>
  <c r="S15" i="33"/>
  <c r="O15" i="33"/>
  <c r="S23" i="33"/>
  <c r="O23" i="33"/>
  <c r="K21" i="33"/>
  <c r="K10" i="33"/>
  <c r="S21" i="33" l="1"/>
  <c r="O21" i="33"/>
  <c r="O10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K8" i="33" l="1"/>
  <c r="S8" i="33" l="1"/>
  <c r="O8" i="33"/>
  <c r="K6" i="33"/>
  <c r="S18" i="33" l="1"/>
  <c r="O18" i="33"/>
  <c r="S6" i="33"/>
  <c r="O6" i="33"/>
  <c r="K5" i="33"/>
  <c r="O5" i="33" l="1"/>
  <c r="V14" i="33" l="1"/>
  <c r="C14" i="33"/>
  <c r="C10" i="33" s="1"/>
  <c r="F10" i="33"/>
  <c r="V10" i="33" s="1"/>
  <c r="S14" i="33" l="1"/>
  <c r="S10" i="33"/>
  <c r="C5" i="33"/>
  <c r="F5" i="33"/>
  <c r="S5" i="33" l="1"/>
  <c r="V5" i="33"/>
</calcChain>
</file>

<file path=xl/sharedStrings.xml><?xml version="1.0" encoding="utf-8"?>
<sst xmlns="http://schemas.openxmlformats.org/spreadsheetml/2006/main" count="192" uniqueCount="95">
  <si>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</si>
  <si>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</si>
  <si>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</si>
  <si>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</si>
  <si>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</si>
  <si>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</si>
  <si>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</si>
  <si>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</si>
  <si>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</si>
  <si>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</si>
  <si>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</si>
  <si>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</si>
  <si>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</si>
  <si>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</si>
  <si>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</si>
  <si>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</si>
  <si>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</si>
  <si>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</si>
  <si>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</si>
  <si>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</si>
  <si>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</si>
  <si>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</si>
  <si>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</si>
  <si>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</si>
  <si>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</si>
  <si>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</si>
  <si>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</si>
  <si>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</si>
  <si>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</si>
  <si>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</si>
  <si>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</si>
  <si>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</si>
  <si>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</si>
  <si>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</si>
  <si>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</si>
  <si>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</si>
  <si>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</si>
  <si>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</si>
  <si>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</si>
  <si>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</si>
  <si>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</si>
  <si>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</si>
  <si>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</si>
  <si>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</si>
  <si>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</si>
  <si>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</si>
  <si>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</si>
  <si>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</si>
  <si>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</si>
  <si>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</si>
  <si>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</si>
  <si>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</si>
  <si>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Государственная поддержка развития растениеводства и животноводства, переработки и реализации продукции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</si>
  <si>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</si>
  <si>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</si>
  <si>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</si>
  <si>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</si>
  <si>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</si>
  <si>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</si>
  <si>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</si>
  <si>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</si>
  <si>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</si>
  <si>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</si>
  <si>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</si>
  <si>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</si>
  <si>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</si>
  <si>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</si>
  <si>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</si>
  <si>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</si>
  <si>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</si>
  <si>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</si>
  <si>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</si>
  <si>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</si>
  <si>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</si>
  <si>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</si>
  <si>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</si>
  <si>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</si>
  <si>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</si>
  <si>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</si>
  <si>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</si>
  <si>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</si>
  <si>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</si>
  <si>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</si>
  <si>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% исполнения  к плану за 2021 год</t>
  </si>
  <si>
    <t>ПЛАН на 2021 год                                                                                                                                          (рублей)</t>
  </si>
  <si>
    <t>20</t>
  </si>
  <si>
    <t>ПЛАН за 9 месяцев 2021 года                                                                                                                                         (рублей)</t>
  </si>
  <si>
    <t>% исполнения  к плану за 9 месяцев 2021 года</t>
  </si>
  <si>
    <t>Подпрограмма "Своевременное и достоверное информирование населения о деятельности органов местного самоуправления муниципального образования город Нефтеюганск"</t>
  </si>
  <si>
    <t>Освоение на 01.10.2021 года                                                                                                                                                (рублей)</t>
  </si>
  <si>
    <t>Обеспечение исполнения муниципальных функций администрации</t>
  </si>
  <si>
    <t>Повышение качества оказания муниципальных услуг, выполнение других обязательств муниципального образования</t>
  </si>
  <si>
    <t>Проведение работ по оценке и формированию земельных участков в целях эффективного управления земельными ресурсами</t>
  </si>
  <si>
    <t>Создание условий для легкого старта и комфортного ведения бизнеса</t>
  </si>
  <si>
    <t>Акселерация субъектов малого и среднего предпринимательства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</si>
</sst>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р_._-;\-* #,##0.00_р_._-;_-* &quot;-&quot;??_р_._-;_-@_-"/>
    <numFmt numFmtId="164" formatCode="0.0"/>
    <numFmt numFmtId="165" formatCode="#,##0.00_ ;\-#,##0.00\ 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6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 applyAlignment="1">
      <alignment vertical="top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>
      <alignment vertical="top"/>
    </xf>
    <xf numFmtId="164" fontId="3" fillId="0" borderId="0" xfId="0" applyNumberFormat="1" applyFont="1" applyFill="1" applyBorder="1"/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>
      <alignment vertical="top" wrapText="1"/>
    </xf>
    <xf numFmtId="4" fontId="33" fillId="0" borderId="6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4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165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4" fontId="3" fillId="0" borderId="6" xfId="2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tabSelected="1" zoomScale="50" zoomScaleNormal="50" zoomScaleSheetLayoutView="5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AA21" sqref="AA21"/>
    </sheetView>
  </sheetViews>
  <sheetFormatPr defaultRowHeight="18.75" x14ac:dyDescent="0.3"/>
  <cols>
    <col min="1" max="1" width="63.28515625" style="62" customWidth="1"/>
    <col min="2" max="2" width="13.140625" style="2" customWidth="1"/>
    <col min="3" max="3" width="21.7109375" style="49" customWidth="1"/>
    <col min="4" max="4" width="22.140625" style="49" customWidth="1"/>
    <col min="5" max="5" width="19.85546875" style="49" customWidth="1"/>
    <col min="6" max="6" width="22.42578125" style="49" customWidth="1"/>
    <col min="7" max="7" width="22.85546875" style="2" customWidth="1"/>
    <col min="8" max="8" width="23.28515625" style="2" customWidth="1"/>
    <col min="9" max="9" width="22.5703125" style="2" customWidth="1"/>
    <col min="10" max="10" width="23.140625" style="2" customWidth="1"/>
    <col min="11" max="11" width="24.28515625" style="3" customWidth="1"/>
    <col min="12" max="12" width="21.5703125" style="3" customWidth="1"/>
    <col min="13" max="13" width="20" style="3" customWidth="1"/>
    <col min="14" max="14" width="21.42578125" style="3" customWidth="1"/>
    <col min="15" max="15" width="12.85546875" style="3" customWidth="1"/>
    <col min="16" max="16" width="15.140625" style="3" customWidth="1"/>
    <col min="17" max="17" width="15.85546875" style="3" customWidth="1"/>
    <col min="18" max="18" width="15.7109375" style="3" customWidth="1"/>
    <col min="19" max="19" width="16.7109375" style="4" customWidth="1"/>
    <col min="20" max="20" width="14.42578125" style="4" customWidth="1"/>
    <col min="21" max="21" width="15.85546875" style="4" customWidth="1"/>
    <col min="22" max="22" width="13.5703125" style="4" customWidth="1"/>
    <col min="23" max="23" width="37.85546875" style="2" hidden="1" customWidth="1"/>
    <col min="24" max="16384" width="9.140625" style="2"/>
  </cols>
  <sheetData>
    <row r="1" spans="1:24" s="20" customFormat="1" ht="37.5" customHeight="1" x14ac:dyDescent="0.3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</row>
    <row r="2" spans="1:24" s="1" customFormat="1" ht="46.5" customHeight="1" x14ac:dyDescent="0.3">
      <c r="A2" s="58" t="s">
        <v>1</v>
      </c>
      <c r="B2" s="91" t="s">
        <v>17</v>
      </c>
      <c r="C2" s="98" t="s">
        <v>86</v>
      </c>
      <c r="D2" s="99"/>
      <c r="E2" s="99"/>
      <c r="F2" s="100"/>
      <c r="G2" s="95" t="s">
        <v>84</v>
      </c>
      <c r="H2" s="96"/>
      <c r="I2" s="96"/>
      <c r="J2" s="97"/>
      <c r="K2" s="90" t="s">
        <v>89</v>
      </c>
      <c r="L2" s="90"/>
      <c r="M2" s="90"/>
      <c r="N2" s="90"/>
      <c r="O2" s="92" t="s">
        <v>83</v>
      </c>
      <c r="P2" s="93"/>
      <c r="Q2" s="93"/>
      <c r="R2" s="94"/>
      <c r="S2" s="87" t="s">
        <v>87</v>
      </c>
      <c r="T2" s="88"/>
      <c r="U2" s="88"/>
      <c r="V2" s="89"/>
      <c r="W2" s="84" t="s">
        <v>55</v>
      </c>
    </row>
    <row r="3" spans="1:24" s="1" customFormat="1" ht="37.5" x14ac:dyDescent="0.3">
      <c r="A3" s="59" t="s">
        <v>2</v>
      </c>
      <c r="B3" s="91"/>
      <c r="C3" s="48" t="s">
        <v>22</v>
      </c>
      <c r="D3" s="48" t="s">
        <v>23</v>
      </c>
      <c r="E3" s="48" t="s">
        <v>47</v>
      </c>
      <c r="F3" s="48" t="s">
        <v>24</v>
      </c>
      <c r="G3" s="77" t="s">
        <v>22</v>
      </c>
      <c r="H3" s="77" t="s">
        <v>23</v>
      </c>
      <c r="I3" s="77" t="s">
        <v>47</v>
      </c>
      <c r="J3" s="77" t="s">
        <v>24</v>
      </c>
      <c r="K3" s="47" t="s">
        <v>22</v>
      </c>
      <c r="L3" s="47" t="s">
        <v>23</v>
      </c>
      <c r="M3" s="47" t="s">
        <v>47</v>
      </c>
      <c r="N3" s="47" t="s">
        <v>24</v>
      </c>
      <c r="O3" s="47" t="s">
        <v>22</v>
      </c>
      <c r="P3" s="47" t="s">
        <v>23</v>
      </c>
      <c r="Q3" s="47" t="s">
        <v>47</v>
      </c>
      <c r="R3" s="47" t="s">
        <v>24</v>
      </c>
      <c r="S3" s="21" t="s">
        <v>22</v>
      </c>
      <c r="T3" s="21" t="s">
        <v>23</v>
      </c>
      <c r="U3" s="21" t="s">
        <v>47</v>
      </c>
      <c r="V3" s="21" t="s">
        <v>24</v>
      </c>
      <c r="W3" s="85"/>
    </row>
    <row r="4" spans="1:24" s="1" customFormat="1" x14ac:dyDescent="0.3">
      <c r="A4" s="60" t="s">
        <v>13</v>
      </c>
      <c r="B4" s="76" t="s">
        <v>26</v>
      </c>
      <c r="C4" s="57">
        <v>4</v>
      </c>
      <c r="D4" s="57">
        <v>5</v>
      </c>
      <c r="E4" s="57">
        <v>6</v>
      </c>
      <c r="F4" s="57" t="s">
        <v>37</v>
      </c>
      <c r="G4" s="76" t="s">
        <v>16</v>
      </c>
      <c r="H4" s="76" t="s">
        <v>30</v>
      </c>
      <c r="I4" s="76" t="s">
        <v>31</v>
      </c>
      <c r="J4" s="76" t="s">
        <v>32</v>
      </c>
      <c r="K4" s="76" t="s">
        <v>33</v>
      </c>
      <c r="L4" s="76" t="s">
        <v>34</v>
      </c>
      <c r="M4" s="76" t="s">
        <v>35</v>
      </c>
      <c r="N4" s="76" t="s">
        <v>36</v>
      </c>
      <c r="O4" s="76" t="s">
        <v>77</v>
      </c>
      <c r="P4" s="76" t="s">
        <v>78</v>
      </c>
      <c r="Q4" s="76" t="s">
        <v>64</v>
      </c>
      <c r="R4" s="76" t="s">
        <v>79</v>
      </c>
      <c r="S4" s="76" t="s">
        <v>85</v>
      </c>
      <c r="T4" s="76" t="s">
        <v>69</v>
      </c>
      <c r="U4" s="76" t="s">
        <v>56</v>
      </c>
      <c r="V4" s="76" t="s">
        <v>63</v>
      </c>
      <c r="W4" s="45">
        <v>20</v>
      </c>
    </row>
    <row r="5" spans="1:24" s="1" customFormat="1" ht="28.5" customHeight="1" x14ac:dyDescent="0.3">
      <c r="A5" s="83" t="s">
        <v>80</v>
      </c>
      <c r="B5" s="83"/>
      <c r="C5" s="64">
        <f t="shared" ref="C5:N5" si="0">C6+C10+C18+C21</f>
        <v>338155235</v>
      </c>
      <c r="D5" s="64">
        <f t="shared" si="0"/>
        <v>59957561</v>
      </c>
      <c r="E5" s="64">
        <f t="shared" si="0"/>
        <v>5633419</v>
      </c>
      <c r="F5" s="64">
        <f t="shared" si="0"/>
        <v>272564255</v>
      </c>
      <c r="G5" s="64">
        <f t="shared" si="0"/>
        <v>443372057</v>
      </c>
      <c r="H5" s="64">
        <f t="shared" si="0"/>
        <v>66273061</v>
      </c>
      <c r="I5" s="64">
        <f t="shared" si="0"/>
        <v>7890900</v>
      </c>
      <c r="J5" s="64">
        <f t="shared" si="0"/>
        <v>369208096</v>
      </c>
      <c r="K5" s="64">
        <f t="shared" si="0"/>
        <v>303056912.68000001</v>
      </c>
      <c r="L5" s="64">
        <f t="shared" si="0"/>
        <v>41249324.130000003</v>
      </c>
      <c r="M5" s="64">
        <f t="shared" si="0"/>
        <v>5315545.68</v>
      </c>
      <c r="N5" s="64">
        <f t="shared" si="0"/>
        <v>256492042.87</v>
      </c>
      <c r="O5" s="50">
        <f t="shared" ref="O5:O15" si="1">K5/G5*100</f>
        <v>68.352731728422839</v>
      </c>
      <c r="P5" s="50">
        <f t="shared" ref="P5:P15" si="2">L5/H5*100</f>
        <v>62.241465095448071</v>
      </c>
      <c r="Q5" s="50">
        <f t="shared" ref="Q5:Q15" si="3">M5/I5*100</f>
        <v>67.362983690073378</v>
      </c>
      <c r="R5" s="50">
        <f t="shared" ref="R5:R14" si="4">N5/J5*100</f>
        <v>69.470860917957765</v>
      </c>
      <c r="S5" s="51">
        <f t="shared" ref="S5:S15" si="5">K5/C5*100</f>
        <v>89.620647948862896</v>
      </c>
      <c r="T5" s="51">
        <f t="shared" ref="T5:T15" si="6">L5/D5*100</f>
        <v>68.797535193267791</v>
      </c>
      <c r="U5" s="51"/>
      <c r="V5" s="51">
        <f t="shared" ref="V5:V14" si="7">N5/F5*100</f>
        <v>94.103330926500249</v>
      </c>
      <c r="W5" s="22"/>
    </row>
    <row r="6" spans="1:24" s="1" customFormat="1" ht="42" customHeight="1" x14ac:dyDescent="0.3">
      <c r="A6" s="65" t="s">
        <v>20</v>
      </c>
      <c r="B6" s="75"/>
      <c r="C6" s="64">
        <f t="shared" ref="C6:N6" si="8">SUM(C7:C9)</f>
        <v>227456701</v>
      </c>
      <c r="D6" s="64">
        <f t="shared" si="8"/>
        <v>0</v>
      </c>
      <c r="E6" s="64">
        <f t="shared" si="8"/>
        <v>0</v>
      </c>
      <c r="F6" s="64">
        <f t="shared" si="8"/>
        <v>227456701</v>
      </c>
      <c r="G6" s="64">
        <f t="shared" si="8"/>
        <v>309438451</v>
      </c>
      <c r="H6" s="64">
        <f t="shared" si="8"/>
        <v>0</v>
      </c>
      <c r="I6" s="64">
        <f t="shared" si="8"/>
        <v>0</v>
      </c>
      <c r="J6" s="64">
        <f t="shared" si="8"/>
        <v>309438451</v>
      </c>
      <c r="K6" s="64">
        <f t="shared" si="8"/>
        <v>219147172.46000001</v>
      </c>
      <c r="L6" s="64">
        <f t="shared" si="8"/>
        <v>0</v>
      </c>
      <c r="M6" s="64">
        <f t="shared" si="8"/>
        <v>0</v>
      </c>
      <c r="N6" s="64">
        <f t="shared" si="8"/>
        <v>219147172.46000001</v>
      </c>
      <c r="O6" s="50">
        <f t="shared" si="1"/>
        <v>70.820924727289309</v>
      </c>
      <c r="P6" s="50"/>
      <c r="Q6" s="50" t="e">
        <f t="shared" si="3"/>
        <v>#DIV/0!</v>
      </c>
      <c r="R6" s="50">
        <f t="shared" si="4"/>
        <v>70.820924727289309</v>
      </c>
      <c r="S6" s="51">
        <f t="shared" si="5"/>
        <v>96.346764679401559</v>
      </c>
      <c r="T6" s="51"/>
      <c r="U6" s="51"/>
      <c r="V6" s="51">
        <f t="shared" si="7"/>
        <v>96.346764679401559</v>
      </c>
      <c r="W6" s="22"/>
    </row>
    <row r="7" spans="1:24" s="1" customFormat="1" ht="37.5" x14ac:dyDescent="0.3">
      <c r="A7" s="61" t="s">
        <v>90</v>
      </c>
      <c r="B7" s="18" t="s">
        <v>12</v>
      </c>
      <c r="C7" s="46">
        <f>SUM(D7:F7)</f>
        <v>226160818</v>
      </c>
      <c r="D7" s="46">
        <v>0</v>
      </c>
      <c r="E7" s="46">
        <v>0</v>
      </c>
      <c r="F7" s="46">
        <v>226160818</v>
      </c>
      <c r="G7" s="19">
        <f>SUM(H7:J7)</f>
        <v>306334554</v>
      </c>
      <c r="H7" s="19">
        <v>0</v>
      </c>
      <c r="I7" s="19">
        <v>0</v>
      </c>
      <c r="J7" s="19">
        <v>306334554</v>
      </c>
      <c r="K7" s="19">
        <f>SUM(L7:N7)</f>
        <v>218407480.61000001</v>
      </c>
      <c r="L7" s="19">
        <v>0</v>
      </c>
      <c r="M7" s="19">
        <v>0</v>
      </c>
      <c r="N7" s="19">
        <v>218407480.61000001</v>
      </c>
      <c r="O7" s="50">
        <f t="shared" si="1"/>
        <v>71.297043627014418</v>
      </c>
      <c r="P7" s="50"/>
      <c r="Q7" s="50"/>
      <c r="R7" s="50">
        <f t="shared" si="4"/>
        <v>71.297043627014418</v>
      </c>
      <c r="S7" s="51">
        <f t="shared" si="5"/>
        <v>96.571759220467641</v>
      </c>
      <c r="T7" s="51"/>
      <c r="U7" s="51"/>
      <c r="V7" s="51">
        <f t="shared" si="7"/>
        <v>96.571759220467641</v>
      </c>
      <c r="W7" s="22"/>
    </row>
    <row r="8" spans="1:24" s="1" customFormat="1" ht="57" customHeight="1" x14ac:dyDescent="0.3">
      <c r="A8" s="61" t="s">
        <v>91</v>
      </c>
      <c r="B8" s="18" t="s">
        <v>12</v>
      </c>
      <c r="C8" s="46">
        <f t="shared" ref="C8" si="9">SUM(D8:F8)</f>
        <v>995667</v>
      </c>
      <c r="D8" s="46">
        <v>0</v>
      </c>
      <c r="E8" s="46">
        <v>0</v>
      </c>
      <c r="F8" s="46">
        <v>995667</v>
      </c>
      <c r="G8" s="19">
        <f t="shared" ref="G8:G9" si="10">SUM(H8:J8)</f>
        <v>2553700</v>
      </c>
      <c r="H8" s="19">
        <v>0</v>
      </c>
      <c r="I8" s="19">
        <v>0</v>
      </c>
      <c r="J8" s="19">
        <v>2553700</v>
      </c>
      <c r="K8" s="19">
        <f t="shared" ref="K8" si="11">L8+N8</f>
        <v>615451.16</v>
      </c>
      <c r="L8" s="19">
        <v>0</v>
      </c>
      <c r="M8" s="19">
        <v>0</v>
      </c>
      <c r="N8" s="19">
        <v>615451.16</v>
      </c>
      <c r="O8" s="50">
        <f t="shared" si="1"/>
        <v>24.100370442886792</v>
      </c>
      <c r="P8" s="50"/>
      <c r="Q8" s="50"/>
      <c r="R8" s="50">
        <f t="shared" si="4"/>
        <v>24.100370442886792</v>
      </c>
      <c r="S8" s="51">
        <f t="shared" si="5"/>
        <v>61.812951518931534</v>
      </c>
      <c r="T8" s="51"/>
      <c r="U8" s="51"/>
      <c r="V8" s="51">
        <f t="shared" si="7"/>
        <v>61.812951518931534</v>
      </c>
      <c r="W8" s="22"/>
    </row>
    <row r="9" spans="1:24" s="1" customFormat="1" ht="56.25" x14ac:dyDescent="0.3">
      <c r="A9" s="61" t="s">
        <v>92</v>
      </c>
      <c r="B9" s="18" t="s">
        <v>12</v>
      </c>
      <c r="C9" s="46">
        <f>SUM(D9:F9)</f>
        <v>300216</v>
      </c>
      <c r="D9" s="46">
        <v>0</v>
      </c>
      <c r="E9" s="46">
        <v>0</v>
      </c>
      <c r="F9" s="46">
        <v>300216</v>
      </c>
      <c r="G9" s="19">
        <f t="shared" si="10"/>
        <v>550197</v>
      </c>
      <c r="H9" s="19">
        <v>0</v>
      </c>
      <c r="I9" s="19">
        <v>0</v>
      </c>
      <c r="J9" s="19">
        <v>550197</v>
      </c>
      <c r="K9" s="19">
        <f>SUM(L9:N9)</f>
        <v>124240.69</v>
      </c>
      <c r="L9" s="19">
        <v>0</v>
      </c>
      <c r="M9" s="19">
        <v>0</v>
      </c>
      <c r="N9" s="19">
        <v>124240.69</v>
      </c>
      <c r="O9" s="50">
        <f t="shared" si="1"/>
        <v>22.581128214076049</v>
      </c>
      <c r="P9" s="50"/>
      <c r="Q9" s="50"/>
      <c r="R9" s="50">
        <f t="shared" si="4"/>
        <v>22.581128214076049</v>
      </c>
      <c r="S9" s="51">
        <f t="shared" si="5"/>
        <v>41.383767021078164</v>
      </c>
      <c r="T9" s="51"/>
      <c r="U9" s="51"/>
      <c r="V9" s="51">
        <f t="shared" si="7"/>
        <v>41.383767021078164</v>
      </c>
      <c r="W9" s="22"/>
    </row>
    <row r="10" spans="1:24" s="1" customFormat="1" ht="37.5" x14ac:dyDescent="0.3">
      <c r="A10" s="65" t="s">
        <v>48</v>
      </c>
      <c r="B10" s="78"/>
      <c r="C10" s="53">
        <f t="shared" ref="C10:F10" si="12">SUM(C11:C17)</f>
        <v>61555394</v>
      </c>
      <c r="D10" s="53">
        <f t="shared" si="12"/>
        <v>55060750</v>
      </c>
      <c r="E10" s="53">
        <f t="shared" si="12"/>
        <v>5633419</v>
      </c>
      <c r="F10" s="53">
        <f t="shared" si="12"/>
        <v>861225</v>
      </c>
      <c r="G10" s="53">
        <f t="shared" ref="G10:J10" si="13">SUM(G11:G17)</f>
        <v>69671049</v>
      </c>
      <c r="H10" s="53">
        <f t="shared" si="13"/>
        <v>60851800</v>
      </c>
      <c r="I10" s="53">
        <f t="shared" si="13"/>
        <v>7890900</v>
      </c>
      <c r="J10" s="53">
        <f t="shared" si="13"/>
        <v>928349</v>
      </c>
      <c r="K10" s="53">
        <f t="shared" ref="K10:N10" si="14">SUM(K11:K17)</f>
        <v>46780315.920000002</v>
      </c>
      <c r="L10" s="53">
        <f t="shared" si="14"/>
        <v>41049324.130000003</v>
      </c>
      <c r="M10" s="53">
        <f t="shared" si="14"/>
        <v>5315545.68</v>
      </c>
      <c r="N10" s="53">
        <f t="shared" si="14"/>
        <v>415446.11</v>
      </c>
      <c r="O10" s="50">
        <f t="shared" si="1"/>
        <v>67.144555150877665</v>
      </c>
      <c r="P10" s="50">
        <f t="shared" si="2"/>
        <v>67.457863415708331</v>
      </c>
      <c r="Q10" s="50">
        <f t="shared" si="3"/>
        <v>67.362983690073378</v>
      </c>
      <c r="R10" s="50">
        <f t="shared" si="4"/>
        <v>44.751069910130781</v>
      </c>
      <c r="S10" s="51">
        <f t="shared" si="5"/>
        <v>75.997102577233122</v>
      </c>
      <c r="T10" s="51">
        <f t="shared" si="6"/>
        <v>74.552787838887042</v>
      </c>
      <c r="U10" s="51"/>
      <c r="V10" s="51">
        <f t="shared" si="7"/>
        <v>48.238974716247206</v>
      </c>
      <c r="W10" s="22"/>
    </row>
    <row r="11" spans="1:24" s="1" customFormat="1" ht="56.25" customHeight="1" x14ac:dyDescent="0.3">
      <c r="A11" s="61" t="s">
        <v>49</v>
      </c>
      <c r="B11" s="18" t="s">
        <v>12</v>
      </c>
      <c r="C11" s="46">
        <f>SUM(D11:F11)</f>
        <v>8099239</v>
      </c>
      <c r="D11" s="46">
        <v>1902342</v>
      </c>
      <c r="E11" s="46">
        <v>5628919</v>
      </c>
      <c r="F11" s="46">
        <v>567978</v>
      </c>
      <c r="G11" s="19">
        <f>SUM(H11:J11)</f>
        <v>10899802</v>
      </c>
      <c r="H11" s="19">
        <v>2386700</v>
      </c>
      <c r="I11" s="19">
        <v>7878000</v>
      </c>
      <c r="J11" s="19">
        <v>635102</v>
      </c>
      <c r="K11" s="19">
        <f>SUM(L11:N11)</f>
        <v>7171607.25</v>
      </c>
      <c r="L11" s="19">
        <v>1688948.75</v>
      </c>
      <c r="M11" s="19">
        <v>5311057.68</v>
      </c>
      <c r="N11" s="19">
        <v>171600.82</v>
      </c>
      <c r="O11" s="50">
        <f t="shared" si="1"/>
        <v>65.795757115587975</v>
      </c>
      <c r="P11" s="50">
        <f t="shared" si="2"/>
        <v>70.765020739933803</v>
      </c>
      <c r="Q11" s="50">
        <f t="shared" si="3"/>
        <v>67.416319878141664</v>
      </c>
      <c r="R11" s="50">
        <f t="shared" si="4"/>
        <v>27.019411055232073</v>
      </c>
      <c r="S11" s="51">
        <f t="shared" si="5"/>
        <v>88.546680126367434</v>
      </c>
      <c r="T11" s="51">
        <f t="shared" si="6"/>
        <v>88.782603233277712</v>
      </c>
      <c r="U11" s="51"/>
      <c r="V11" s="51">
        <f t="shared" si="7"/>
        <v>30.212582177478708</v>
      </c>
      <c r="W11" s="56"/>
    </row>
    <row r="12" spans="1:24" s="1" customFormat="1" ht="93.75" x14ac:dyDescent="0.3">
      <c r="A12" s="61" t="s">
        <v>81</v>
      </c>
      <c r="B12" s="18" t="s">
        <v>12</v>
      </c>
      <c r="C12" s="46">
        <f t="shared" ref="C12:C17" si="15">SUM(D12:F12)</f>
        <v>689200</v>
      </c>
      <c r="D12" s="46">
        <v>689200</v>
      </c>
      <c r="E12" s="46">
        <v>0</v>
      </c>
      <c r="F12" s="46">
        <v>0</v>
      </c>
      <c r="G12" s="19">
        <f t="shared" ref="G12:G17" si="16">SUM(H12:J12)</f>
        <v>689200</v>
      </c>
      <c r="H12" s="19">
        <v>689200</v>
      </c>
      <c r="I12" s="19">
        <v>0</v>
      </c>
      <c r="J12" s="19">
        <v>0</v>
      </c>
      <c r="K12" s="19">
        <f t="shared" ref="K12:K17" si="17">SUM(L12:N12)</f>
        <v>650750.02</v>
      </c>
      <c r="L12" s="19">
        <v>650750.02</v>
      </c>
      <c r="M12" s="19">
        <v>0</v>
      </c>
      <c r="N12" s="19">
        <v>0</v>
      </c>
      <c r="O12" s="50">
        <f t="shared" si="1"/>
        <v>94.421070806732445</v>
      </c>
      <c r="P12" s="50">
        <f t="shared" si="2"/>
        <v>94.421070806732445</v>
      </c>
      <c r="Q12" s="50"/>
      <c r="R12" s="50"/>
      <c r="S12" s="51">
        <f t="shared" si="5"/>
        <v>94.421070806732445</v>
      </c>
      <c r="T12" s="51">
        <f t="shared" si="6"/>
        <v>94.421070806732445</v>
      </c>
      <c r="U12" s="51"/>
      <c r="V12" s="51"/>
      <c r="W12" s="56"/>
    </row>
    <row r="13" spans="1:24" s="1" customFormat="1" ht="56.25" x14ac:dyDescent="0.3">
      <c r="A13" s="61" t="s">
        <v>50</v>
      </c>
      <c r="B13" s="18" t="s">
        <v>12</v>
      </c>
      <c r="C13" s="46">
        <f t="shared" si="15"/>
        <v>2961616</v>
      </c>
      <c r="D13" s="46">
        <v>2838103</v>
      </c>
      <c r="E13" s="46">
        <v>0</v>
      </c>
      <c r="F13" s="46">
        <v>123513</v>
      </c>
      <c r="G13" s="19">
        <f t="shared" si="16"/>
        <v>3792113</v>
      </c>
      <c r="H13" s="19">
        <v>3668600</v>
      </c>
      <c r="I13" s="19">
        <v>0</v>
      </c>
      <c r="J13" s="19">
        <v>123513</v>
      </c>
      <c r="K13" s="19">
        <f t="shared" si="17"/>
        <v>2058325.52</v>
      </c>
      <c r="L13" s="19">
        <v>1948236.23</v>
      </c>
      <c r="M13" s="19">
        <v>0</v>
      </c>
      <c r="N13" s="19">
        <v>110089.29</v>
      </c>
      <c r="O13" s="50">
        <f t="shared" si="1"/>
        <v>54.279118792082414</v>
      </c>
      <c r="P13" s="50">
        <f t="shared" si="2"/>
        <v>53.105714168892767</v>
      </c>
      <c r="Q13" s="50"/>
      <c r="R13" s="50"/>
      <c r="S13" s="51">
        <f t="shared" si="5"/>
        <v>69.500081036839347</v>
      </c>
      <c r="T13" s="51">
        <f t="shared" si="6"/>
        <v>68.645719693753179</v>
      </c>
      <c r="U13" s="51"/>
      <c r="V13" s="51"/>
      <c r="W13" s="22"/>
    </row>
    <row r="14" spans="1:24" s="1" customFormat="1" ht="37.5" x14ac:dyDescent="0.3">
      <c r="A14" s="61" t="s">
        <v>82</v>
      </c>
      <c r="B14" s="18" t="s">
        <v>12</v>
      </c>
      <c r="C14" s="46">
        <f t="shared" si="15"/>
        <v>3805026</v>
      </c>
      <c r="D14" s="46">
        <v>3749861</v>
      </c>
      <c r="E14" s="46">
        <v>0</v>
      </c>
      <c r="F14" s="46">
        <v>55165</v>
      </c>
      <c r="G14" s="19">
        <f t="shared" si="16"/>
        <v>4987565</v>
      </c>
      <c r="H14" s="19">
        <v>4932400</v>
      </c>
      <c r="I14" s="19">
        <v>0</v>
      </c>
      <c r="J14" s="19">
        <v>55165</v>
      </c>
      <c r="K14" s="19">
        <f>SUM(L14:N14)</f>
        <v>3686816.17</v>
      </c>
      <c r="L14" s="19">
        <v>3645289.17</v>
      </c>
      <c r="M14" s="19">
        <v>0</v>
      </c>
      <c r="N14" s="19">
        <v>41527</v>
      </c>
      <c r="O14" s="50">
        <f t="shared" si="1"/>
        <v>73.920162844995502</v>
      </c>
      <c r="P14" s="50">
        <f t="shared" si="2"/>
        <v>73.904978712188793</v>
      </c>
      <c r="Q14" s="50" t="e">
        <f t="shared" si="3"/>
        <v>#DIV/0!</v>
      </c>
      <c r="R14" s="50">
        <f t="shared" si="4"/>
        <v>75.277802954772042</v>
      </c>
      <c r="S14" s="51">
        <f t="shared" si="5"/>
        <v>96.893323987799292</v>
      </c>
      <c r="T14" s="51">
        <f t="shared" si="6"/>
        <v>97.211314499390781</v>
      </c>
      <c r="U14" s="51"/>
      <c r="V14" s="51">
        <f t="shared" si="7"/>
        <v>75.277802954772042</v>
      </c>
      <c r="W14" s="22"/>
    </row>
    <row r="15" spans="1:24" s="1" customFormat="1" ht="57" customHeight="1" x14ac:dyDescent="0.3">
      <c r="A15" s="61" t="s">
        <v>51</v>
      </c>
      <c r="B15" s="18" t="s">
        <v>12</v>
      </c>
      <c r="C15" s="46">
        <f>SUM(D15:F15)</f>
        <v>11807113</v>
      </c>
      <c r="D15" s="46">
        <v>11692544</v>
      </c>
      <c r="E15" s="46">
        <v>0</v>
      </c>
      <c r="F15" s="46">
        <v>114569</v>
      </c>
      <c r="G15" s="19">
        <f t="shared" si="16"/>
        <v>15097869</v>
      </c>
      <c r="H15" s="19">
        <v>14983300</v>
      </c>
      <c r="I15" s="19">
        <v>0</v>
      </c>
      <c r="J15" s="19">
        <v>114569</v>
      </c>
      <c r="K15" s="19">
        <f t="shared" si="17"/>
        <v>9078628.9600000009</v>
      </c>
      <c r="L15" s="19">
        <v>8986399.9600000009</v>
      </c>
      <c r="M15" s="19">
        <v>0</v>
      </c>
      <c r="N15" s="19">
        <v>92229</v>
      </c>
      <c r="O15" s="50">
        <f t="shared" si="1"/>
        <v>60.131856754088943</v>
      </c>
      <c r="P15" s="50">
        <f t="shared" si="2"/>
        <v>59.97610646519793</v>
      </c>
      <c r="Q15" s="50" t="e">
        <f t="shared" si="3"/>
        <v>#DIV/0!</v>
      </c>
      <c r="R15" s="50"/>
      <c r="S15" s="51">
        <f t="shared" si="5"/>
        <v>76.891183814366826</v>
      </c>
      <c r="T15" s="51">
        <f t="shared" si="6"/>
        <v>76.855814782480195</v>
      </c>
      <c r="U15" s="51"/>
      <c r="V15" s="51"/>
      <c r="W15" s="22"/>
    </row>
    <row r="16" spans="1:24" s="1" customFormat="1" ht="75" x14ac:dyDescent="0.3">
      <c r="A16" s="61" t="s">
        <v>62</v>
      </c>
      <c r="B16" s="18" t="s">
        <v>12</v>
      </c>
      <c r="C16" s="46">
        <f t="shared" si="15"/>
        <v>4500</v>
      </c>
      <c r="D16" s="46">
        <v>0</v>
      </c>
      <c r="E16" s="46">
        <v>4500</v>
      </c>
      <c r="F16" s="46">
        <v>0</v>
      </c>
      <c r="G16" s="19">
        <f t="shared" si="16"/>
        <v>12900</v>
      </c>
      <c r="H16" s="19">
        <v>0</v>
      </c>
      <c r="I16" s="19">
        <v>12900</v>
      </c>
      <c r="J16" s="19">
        <v>0</v>
      </c>
      <c r="K16" s="19">
        <f>SUM(L16:N16)</f>
        <v>4488</v>
      </c>
      <c r="L16" s="19">
        <v>0</v>
      </c>
      <c r="M16" s="19">
        <v>4488</v>
      </c>
      <c r="N16" s="19">
        <v>0</v>
      </c>
      <c r="O16" s="50">
        <f t="shared" ref="O16:O23" si="18">K16/G16*100</f>
        <v>34.790697674418603</v>
      </c>
      <c r="P16" s="50"/>
      <c r="Q16" s="50">
        <f t="shared" ref="Q16" si="19">M16/I16*100</f>
        <v>34.790697674418603</v>
      </c>
      <c r="R16" s="50"/>
      <c r="S16" s="51">
        <f t="shared" ref="S16:S23" si="20">K16/C16*100</f>
        <v>99.733333333333334</v>
      </c>
      <c r="T16" s="51"/>
      <c r="U16" s="51"/>
      <c r="V16" s="51"/>
      <c r="W16" s="56"/>
      <c r="X16" s="66"/>
    </row>
    <row r="17" spans="1:23" s="1" customFormat="1" ht="56.25" x14ac:dyDescent="0.3">
      <c r="A17" s="61" t="s">
        <v>52</v>
      </c>
      <c r="B17" s="18" t="s">
        <v>12</v>
      </c>
      <c r="C17" s="46">
        <f t="shared" si="15"/>
        <v>34188700</v>
      </c>
      <c r="D17" s="46">
        <v>34188700</v>
      </c>
      <c r="E17" s="46">
        <v>0</v>
      </c>
      <c r="F17" s="46">
        <v>0</v>
      </c>
      <c r="G17" s="19">
        <f t="shared" si="16"/>
        <v>34191600</v>
      </c>
      <c r="H17" s="19">
        <v>34191600</v>
      </c>
      <c r="I17" s="19">
        <v>0</v>
      </c>
      <c r="J17" s="19">
        <v>0</v>
      </c>
      <c r="K17" s="19">
        <f t="shared" si="17"/>
        <v>24129700</v>
      </c>
      <c r="L17" s="19">
        <v>24129700</v>
      </c>
      <c r="M17" s="19">
        <v>0</v>
      </c>
      <c r="N17" s="19">
        <v>0</v>
      </c>
      <c r="O17" s="50">
        <f t="shared" si="18"/>
        <v>70.572011839165171</v>
      </c>
      <c r="P17" s="50">
        <f t="shared" ref="P17:P23" si="21">L17/H17*100</f>
        <v>70.572011839165171</v>
      </c>
      <c r="Q17" s="50"/>
      <c r="R17" s="50"/>
      <c r="S17" s="51">
        <f t="shared" si="20"/>
        <v>70.577997993489078</v>
      </c>
      <c r="T17" s="51">
        <f t="shared" ref="T17:T23" si="22">L17/D17*100</f>
        <v>70.577997993489078</v>
      </c>
      <c r="U17" s="51"/>
      <c r="V17" s="51"/>
      <c r="W17" s="22"/>
    </row>
    <row r="18" spans="1:23" s="55" customFormat="1" ht="37.5" x14ac:dyDescent="0.3">
      <c r="A18" s="65" t="s">
        <v>21</v>
      </c>
      <c r="B18" s="78"/>
      <c r="C18" s="53">
        <f>SUM(C19:C20)</f>
        <v>5000000</v>
      </c>
      <c r="D18" s="53">
        <f t="shared" ref="D18:M18" si="23">SUM(D19:D20)</f>
        <v>4300000</v>
      </c>
      <c r="E18" s="53">
        <f t="shared" si="23"/>
        <v>0</v>
      </c>
      <c r="F18" s="53">
        <f t="shared" si="23"/>
        <v>700000</v>
      </c>
      <c r="G18" s="53">
        <f t="shared" si="23"/>
        <v>6423200</v>
      </c>
      <c r="H18" s="53">
        <f t="shared" si="23"/>
        <v>4532200</v>
      </c>
      <c r="I18" s="53">
        <f t="shared" si="23"/>
        <v>0</v>
      </c>
      <c r="J18" s="53">
        <f t="shared" si="23"/>
        <v>1891000</v>
      </c>
      <c r="K18" s="53">
        <f t="shared" si="23"/>
        <v>0</v>
      </c>
      <c r="L18" s="53">
        <f t="shared" si="23"/>
        <v>0</v>
      </c>
      <c r="M18" s="53">
        <f t="shared" si="23"/>
        <v>0</v>
      </c>
      <c r="N18" s="53">
        <f t="shared" ref="N18" si="24">SUM(N19:N19)</f>
        <v>0</v>
      </c>
      <c r="O18" s="50">
        <f t="shared" si="18"/>
        <v>0</v>
      </c>
      <c r="P18" s="50">
        <f t="shared" si="21"/>
        <v>0</v>
      </c>
      <c r="Q18" s="50"/>
      <c r="R18" s="50">
        <f t="shared" ref="R18:R23" si="25">N18/J18*100</f>
        <v>0</v>
      </c>
      <c r="S18" s="51">
        <f t="shared" si="20"/>
        <v>0</v>
      </c>
      <c r="T18" s="51">
        <f t="shared" si="22"/>
        <v>0</v>
      </c>
      <c r="U18" s="51"/>
      <c r="V18" s="51">
        <f t="shared" ref="V18:V23" si="26">N18/F18*100</f>
        <v>0</v>
      </c>
      <c r="W18" s="54"/>
    </row>
    <row r="19" spans="1:23" s="1" customFormat="1" ht="37.5" x14ac:dyDescent="0.3">
      <c r="A19" s="61" t="s">
        <v>93</v>
      </c>
      <c r="B19" s="18" t="s">
        <v>12</v>
      </c>
      <c r="C19" s="46">
        <f>SUM(D19:F19)</f>
        <v>67800</v>
      </c>
      <c r="D19" s="46">
        <v>52800</v>
      </c>
      <c r="E19" s="46">
        <v>0</v>
      </c>
      <c r="F19" s="46">
        <v>15000</v>
      </c>
      <c r="G19" s="19">
        <f>SUM(H19:J19)</f>
        <v>300000</v>
      </c>
      <c r="H19" s="19">
        <v>285000</v>
      </c>
      <c r="I19" s="19">
        <v>0</v>
      </c>
      <c r="J19" s="19">
        <v>15000</v>
      </c>
      <c r="K19" s="19">
        <f>SUM(L19:N19)</f>
        <v>0</v>
      </c>
      <c r="L19" s="19">
        <v>0</v>
      </c>
      <c r="M19" s="19">
        <v>0</v>
      </c>
      <c r="N19" s="19">
        <v>0</v>
      </c>
      <c r="O19" s="50">
        <f t="shared" si="18"/>
        <v>0</v>
      </c>
      <c r="P19" s="50">
        <f t="shared" si="21"/>
        <v>0</v>
      </c>
      <c r="Q19" s="50"/>
      <c r="R19" s="50">
        <f t="shared" si="25"/>
        <v>0</v>
      </c>
      <c r="S19" s="51">
        <f t="shared" si="20"/>
        <v>0</v>
      </c>
      <c r="T19" s="51">
        <f t="shared" si="22"/>
        <v>0</v>
      </c>
      <c r="U19" s="51"/>
      <c r="V19" s="51">
        <f t="shared" si="26"/>
        <v>0</v>
      </c>
      <c r="W19" s="22"/>
    </row>
    <row r="20" spans="1:23" s="1" customFormat="1" ht="37.5" x14ac:dyDescent="0.3">
      <c r="A20" s="61" t="s">
        <v>94</v>
      </c>
      <c r="B20" s="18" t="s">
        <v>12</v>
      </c>
      <c r="C20" s="79">
        <f>SUM(D20:F20)</f>
        <v>4932200</v>
      </c>
      <c r="D20" s="79">
        <v>4247200</v>
      </c>
      <c r="E20" s="79">
        <v>0</v>
      </c>
      <c r="F20" s="79">
        <v>685000</v>
      </c>
      <c r="G20" s="80">
        <f>SUM(H20:J20)</f>
        <v>6123200</v>
      </c>
      <c r="H20" s="80">
        <v>4247200</v>
      </c>
      <c r="I20" s="80">
        <v>0</v>
      </c>
      <c r="J20" s="80">
        <v>1876000</v>
      </c>
      <c r="K20" s="19">
        <f>SUM(L20:N20)</f>
        <v>0</v>
      </c>
      <c r="L20" s="80">
        <v>0</v>
      </c>
      <c r="M20" s="80">
        <v>0</v>
      </c>
      <c r="N20" s="80"/>
      <c r="O20" s="50"/>
      <c r="P20" s="50">
        <f t="shared" si="21"/>
        <v>0</v>
      </c>
      <c r="Q20" s="50"/>
      <c r="R20" s="50"/>
      <c r="S20" s="51"/>
      <c r="T20" s="51">
        <f t="shared" si="22"/>
        <v>0</v>
      </c>
      <c r="U20" s="51"/>
      <c r="V20" s="51"/>
      <c r="W20" s="22"/>
    </row>
    <row r="21" spans="1:23" s="1" customFormat="1" ht="93.75" x14ac:dyDescent="0.3">
      <c r="A21" s="65" t="s">
        <v>88</v>
      </c>
      <c r="B21" s="78"/>
      <c r="C21" s="67">
        <f t="shared" ref="C21:F21" si="27">SUM(C22:C23)</f>
        <v>44143140</v>
      </c>
      <c r="D21" s="67">
        <f t="shared" si="27"/>
        <v>596811</v>
      </c>
      <c r="E21" s="67">
        <f t="shared" si="27"/>
        <v>0</v>
      </c>
      <c r="F21" s="67">
        <f t="shared" si="27"/>
        <v>43546329</v>
      </c>
      <c r="G21" s="67">
        <f t="shared" ref="G21:J21" si="28">SUM(G22:G23)</f>
        <v>57839357</v>
      </c>
      <c r="H21" s="67">
        <f t="shared" si="28"/>
        <v>889061</v>
      </c>
      <c r="I21" s="67">
        <f t="shared" si="28"/>
        <v>0</v>
      </c>
      <c r="J21" s="67">
        <f t="shared" si="28"/>
        <v>56950296</v>
      </c>
      <c r="K21" s="67">
        <f>SUM(K22:K23)</f>
        <v>37129424.299999997</v>
      </c>
      <c r="L21" s="67">
        <f t="shared" ref="L21:N21" si="29">SUM(L22:L23)</f>
        <v>200000</v>
      </c>
      <c r="M21" s="67">
        <f t="shared" si="29"/>
        <v>0</v>
      </c>
      <c r="N21" s="67">
        <f t="shared" si="29"/>
        <v>36929424.299999997</v>
      </c>
      <c r="O21" s="50">
        <f t="shared" si="18"/>
        <v>64.194047489151714</v>
      </c>
      <c r="P21" s="50">
        <f t="shared" si="21"/>
        <v>22.495644280876114</v>
      </c>
      <c r="Q21" s="50"/>
      <c r="R21" s="50">
        <f t="shared" si="25"/>
        <v>64.845008531650123</v>
      </c>
      <c r="S21" s="51">
        <f t="shared" si="20"/>
        <v>84.111425467241347</v>
      </c>
      <c r="T21" s="51">
        <f t="shared" si="22"/>
        <v>33.51144667239712</v>
      </c>
      <c r="U21" s="51"/>
      <c r="V21" s="51">
        <f t="shared" si="26"/>
        <v>84.804908124402402</v>
      </c>
      <c r="W21" s="22"/>
    </row>
    <row r="22" spans="1:23" s="1" customFormat="1" ht="38.25" customHeight="1" x14ac:dyDescent="0.3">
      <c r="A22" s="81" t="s">
        <v>53</v>
      </c>
      <c r="B22" s="18" t="s">
        <v>12</v>
      </c>
      <c r="C22" s="46">
        <f>SUM(D22:F22)</f>
        <v>23517814</v>
      </c>
      <c r="D22" s="46">
        <v>400000</v>
      </c>
      <c r="E22" s="46">
        <v>0</v>
      </c>
      <c r="F22" s="46">
        <v>23117814</v>
      </c>
      <c r="G22" s="19">
        <f>SUM(H22:J22)</f>
        <v>29612631</v>
      </c>
      <c r="H22" s="19">
        <v>692250</v>
      </c>
      <c r="I22" s="19">
        <v>0</v>
      </c>
      <c r="J22" s="19">
        <v>28920381</v>
      </c>
      <c r="K22" s="19">
        <f>SUM(L22:N22)</f>
        <v>20368614.16</v>
      </c>
      <c r="L22" s="19">
        <v>200000</v>
      </c>
      <c r="M22" s="19">
        <v>0</v>
      </c>
      <c r="N22" s="19">
        <v>20168614.16</v>
      </c>
      <c r="O22" s="50">
        <f t="shared" si="18"/>
        <v>68.783534161486699</v>
      </c>
      <c r="P22" s="50">
        <f t="shared" si="21"/>
        <v>28.891296496930302</v>
      </c>
      <c r="Q22" s="50"/>
      <c r="R22" s="50">
        <f t="shared" si="25"/>
        <v>69.738410984281302</v>
      </c>
      <c r="S22" s="51">
        <f t="shared" si="20"/>
        <v>86.609300337182702</v>
      </c>
      <c r="T22" s="51">
        <f t="shared" si="22"/>
        <v>50</v>
      </c>
      <c r="U22" s="51"/>
      <c r="V22" s="51">
        <f t="shared" si="26"/>
        <v>87.242739127497089</v>
      </c>
      <c r="W22" s="22"/>
    </row>
    <row r="23" spans="1:23" s="1" customFormat="1" ht="39" customHeight="1" x14ac:dyDescent="0.3">
      <c r="A23" s="82"/>
      <c r="B23" s="18" t="s">
        <v>60</v>
      </c>
      <c r="C23" s="46">
        <f>SUM(D23:F23)</f>
        <v>20625326</v>
      </c>
      <c r="D23" s="46">
        <v>196811</v>
      </c>
      <c r="E23" s="46">
        <v>0</v>
      </c>
      <c r="F23" s="46">
        <v>20428515</v>
      </c>
      <c r="G23" s="19">
        <f>SUM(H23:J23)</f>
        <v>28226726</v>
      </c>
      <c r="H23" s="19">
        <v>196811</v>
      </c>
      <c r="I23" s="19">
        <v>0</v>
      </c>
      <c r="J23" s="19">
        <v>28029915</v>
      </c>
      <c r="K23" s="19">
        <f>SUM(L23:N23)</f>
        <v>16760810.140000001</v>
      </c>
      <c r="L23" s="19">
        <v>0</v>
      </c>
      <c r="M23" s="19">
        <v>0</v>
      </c>
      <c r="N23" s="19">
        <v>16760810.140000001</v>
      </c>
      <c r="O23" s="50">
        <f t="shared" si="18"/>
        <v>59.379221451329499</v>
      </c>
      <c r="P23" s="50">
        <f t="shared" si="21"/>
        <v>0</v>
      </c>
      <c r="Q23" s="50"/>
      <c r="R23" s="50">
        <f t="shared" si="25"/>
        <v>59.796150434277095</v>
      </c>
      <c r="S23" s="51">
        <f t="shared" si="20"/>
        <v>81.263249560273621</v>
      </c>
      <c r="T23" s="51">
        <f t="shared" si="22"/>
        <v>0</v>
      </c>
      <c r="U23" s="51"/>
      <c r="V23" s="51">
        <f t="shared" si="26"/>
        <v>82.046150393212628</v>
      </c>
      <c r="W23" s="52"/>
    </row>
    <row r="24" spans="1:23" x14ac:dyDescent="0.3">
      <c r="A24" s="69"/>
      <c r="B24" s="70"/>
      <c r="C24" s="71"/>
      <c r="D24" s="71"/>
      <c r="E24" s="71"/>
      <c r="F24" s="71"/>
      <c r="G24" s="72"/>
      <c r="H24" s="72"/>
      <c r="I24" s="72"/>
      <c r="J24" s="72"/>
      <c r="K24" s="73"/>
      <c r="L24" s="68"/>
      <c r="M24" s="73"/>
      <c r="N24" s="73"/>
      <c r="O24" s="74"/>
      <c r="P24" s="74"/>
      <c r="Q24" s="74"/>
      <c r="R24" s="74"/>
      <c r="S24" s="68"/>
      <c r="T24" s="68"/>
      <c r="U24" s="68"/>
      <c r="V24" s="68"/>
      <c r="W24" s="1"/>
    </row>
    <row r="25" spans="1:23" x14ac:dyDescent="0.3">
      <c r="T25" s="68"/>
      <c r="U25" s="68"/>
      <c r="V25" s="68"/>
    </row>
    <row r="26" spans="1:23" x14ac:dyDescent="0.3">
      <c r="T26" s="63"/>
      <c r="U26" s="63"/>
      <c r="V26" s="63"/>
    </row>
  </sheetData>
  <mergeCells count="10">
    <mergeCell ref="A1:V1"/>
    <mergeCell ref="S2:V2"/>
    <mergeCell ref="K2:N2"/>
    <mergeCell ref="B2:B3"/>
    <mergeCell ref="O2:R2"/>
    <mergeCell ref="G2:J2"/>
    <mergeCell ref="C2:F2"/>
    <mergeCell ref="W2:W3"/>
    <mergeCell ref="A22:A23"/>
    <mergeCell ref="A5:B5"/>
  </mergeCells>
  <pageMargins left="0" right="0" top="0.19685039370078741" bottom="0" header="0.31496062992125984" footer="0.31496062992125984"/>
  <pageSetup paperSize="9" scale="31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2" t="s">
        <v>41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32.25" customHeight="1" x14ac:dyDescent="0.25">
      <c r="A2" s="104" t="s">
        <v>0</v>
      </c>
      <c r="B2" s="5" t="s">
        <v>1</v>
      </c>
      <c r="C2" s="105" t="s">
        <v>17</v>
      </c>
      <c r="D2" s="106" t="s">
        <v>38</v>
      </c>
      <c r="E2" s="106"/>
      <c r="F2" s="106"/>
      <c r="G2" s="107" t="s">
        <v>46</v>
      </c>
      <c r="H2" s="107"/>
      <c r="I2" s="107"/>
      <c r="J2" s="108" t="s">
        <v>44</v>
      </c>
      <c r="K2" s="109"/>
      <c r="L2" s="110"/>
      <c r="M2" s="111" t="s">
        <v>39</v>
      </c>
      <c r="N2" s="111" t="s">
        <v>40</v>
      </c>
    </row>
    <row r="3" spans="1:14" ht="25.5" x14ac:dyDescent="0.25">
      <c r="A3" s="104"/>
      <c r="B3" s="6" t="s">
        <v>2</v>
      </c>
      <c r="C3" s="105"/>
      <c r="D3" s="7" t="s">
        <v>22</v>
      </c>
      <c r="E3" s="7" t="s">
        <v>23</v>
      </c>
      <c r="F3" s="7" t="s">
        <v>24</v>
      </c>
      <c r="G3" s="7" t="s">
        <v>22</v>
      </c>
      <c r="H3" s="7" t="s">
        <v>23</v>
      </c>
      <c r="I3" s="7" t="s">
        <v>24</v>
      </c>
      <c r="J3" s="7" t="s">
        <v>22</v>
      </c>
      <c r="K3" s="7" t="s">
        <v>23</v>
      </c>
      <c r="L3" s="7" t="s">
        <v>24</v>
      </c>
      <c r="M3" s="112"/>
      <c r="N3" s="112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101" t="s">
        <v>42</v>
      </c>
      <c r="C5" s="101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19</v>
      </c>
      <c r="C6" s="14" t="s">
        <v>45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43</v>
      </c>
      <c r="C7" s="14" t="s">
        <v>45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20" t="s">
        <v>0</v>
      </c>
      <c r="B1" s="26" t="s">
        <v>1</v>
      </c>
      <c r="C1" s="121" t="s">
        <v>17</v>
      </c>
      <c r="D1" s="122" t="s">
        <v>65</v>
      </c>
      <c r="E1" s="122"/>
      <c r="F1" s="122"/>
      <c r="G1" s="122"/>
      <c r="H1" s="122" t="s">
        <v>66</v>
      </c>
      <c r="I1" s="122"/>
      <c r="J1" s="122"/>
      <c r="K1" s="122"/>
      <c r="L1" s="123" t="s">
        <v>76</v>
      </c>
      <c r="M1" s="124"/>
      <c r="N1" s="124"/>
      <c r="O1" s="125"/>
      <c r="P1" s="117" t="s">
        <v>67</v>
      </c>
      <c r="Q1" s="117"/>
      <c r="R1" s="117"/>
      <c r="S1" s="117"/>
      <c r="T1" s="117" t="s">
        <v>68</v>
      </c>
      <c r="U1" s="118"/>
      <c r="V1" s="118"/>
      <c r="W1" s="118"/>
    </row>
    <row r="2" spans="1:23" ht="22.5" x14ac:dyDescent="0.25">
      <c r="A2" s="120"/>
      <c r="B2" s="26" t="s">
        <v>2</v>
      </c>
      <c r="C2" s="121"/>
      <c r="D2" s="27" t="s">
        <v>22</v>
      </c>
      <c r="E2" s="27" t="s">
        <v>23</v>
      </c>
      <c r="F2" s="27" t="s">
        <v>47</v>
      </c>
      <c r="G2" s="27" t="s">
        <v>24</v>
      </c>
      <c r="H2" s="27" t="s">
        <v>22</v>
      </c>
      <c r="I2" s="27" t="s">
        <v>23</v>
      </c>
      <c r="J2" s="27" t="s">
        <v>47</v>
      </c>
      <c r="K2" s="27" t="s">
        <v>24</v>
      </c>
      <c r="L2" s="27" t="s">
        <v>22</v>
      </c>
      <c r="M2" s="27" t="s">
        <v>23</v>
      </c>
      <c r="N2" s="27" t="s">
        <v>47</v>
      </c>
      <c r="O2" s="27" t="s">
        <v>24</v>
      </c>
      <c r="P2" s="27" t="s">
        <v>22</v>
      </c>
      <c r="Q2" s="27" t="s">
        <v>23</v>
      </c>
      <c r="R2" s="27" t="s">
        <v>47</v>
      </c>
      <c r="S2" s="27" t="s">
        <v>24</v>
      </c>
      <c r="T2" s="27" t="s">
        <v>22</v>
      </c>
      <c r="U2" s="28" t="s">
        <v>23</v>
      </c>
      <c r="V2" s="27" t="s">
        <v>47</v>
      </c>
      <c r="W2" s="27" t="s">
        <v>24</v>
      </c>
    </row>
    <row r="3" spans="1:23" x14ac:dyDescent="0.25">
      <c r="A3" s="24" t="s">
        <v>3</v>
      </c>
      <c r="B3" s="24" t="s">
        <v>13</v>
      </c>
      <c r="C3" s="24" t="s">
        <v>26</v>
      </c>
      <c r="D3" s="24" t="s">
        <v>28</v>
      </c>
      <c r="E3" s="24" t="s">
        <v>15</v>
      </c>
      <c r="F3" s="24" t="s">
        <v>29</v>
      </c>
      <c r="G3" s="24" t="s">
        <v>29</v>
      </c>
      <c r="H3" s="24" t="s">
        <v>37</v>
      </c>
      <c r="I3" s="24" t="s">
        <v>30</v>
      </c>
      <c r="J3" s="24" t="s">
        <v>31</v>
      </c>
      <c r="K3" s="24" t="s">
        <v>32</v>
      </c>
      <c r="L3" s="24" t="s">
        <v>33</v>
      </c>
      <c r="M3" s="24" t="s">
        <v>34</v>
      </c>
      <c r="N3" s="24" t="s">
        <v>35</v>
      </c>
      <c r="O3" s="24" t="s">
        <v>36</v>
      </c>
      <c r="P3" s="24" t="s">
        <v>16</v>
      </c>
      <c r="Q3" s="24" t="s">
        <v>30</v>
      </c>
      <c r="R3" s="24" t="s">
        <v>64</v>
      </c>
      <c r="S3" s="24" t="s">
        <v>31</v>
      </c>
      <c r="T3" s="24" t="s">
        <v>32</v>
      </c>
      <c r="U3" s="24" t="s">
        <v>69</v>
      </c>
      <c r="V3" s="24" t="s">
        <v>56</v>
      </c>
      <c r="W3" s="24" t="s">
        <v>63</v>
      </c>
    </row>
    <row r="4" spans="1:23" x14ac:dyDescent="0.25">
      <c r="A4" s="119" t="s">
        <v>25</v>
      </c>
      <c r="B4" s="119"/>
      <c r="C4" s="119"/>
      <c r="D4" s="29">
        <f>D5+D7+D10+D12+D14</f>
        <v>184652.19499999998</v>
      </c>
      <c r="E4" s="29">
        <f t="shared" ref="E4:S4" si="0">E5+E7+E10+E12+E14</f>
        <v>157039.4</v>
      </c>
      <c r="F4" s="29">
        <f t="shared" si="0"/>
        <v>0</v>
      </c>
      <c r="G4" s="29">
        <f t="shared" si="0"/>
        <v>27612.795000000002</v>
      </c>
      <c r="H4" s="29">
        <f t="shared" si="0"/>
        <v>165482.53099999999</v>
      </c>
      <c r="I4" s="29">
        <f t="shared" si="0"/>
        <v>28216.291000000005</v>
      </c>
      <c r="J4" s="29">
        <f t="shared" si="0"/>
        <v>0</v>
      </c>
      <c r="K4" s="29">
        <f t="shared" si="0"/>
        <v>19077.455999999998</v>
      </c>
      <c r="L4" s="29">
        <f t="shared" si="0"/>
        <v>7375.1418100000001</v>
      </c>
      <c r="M4" s="29">
        <f t="shared" si="0"/>
        <v>0</v>
      </c>
      <c r="N4" s="29">
        <f t="shared" si="0"/>
        <v>0</v>
      </c>
      <c r="O4" s="29">
        <f t="shared" si="0"/>
        <v>7375.1418100000001</v>
      </c>
      <c r="P4" s="29">
        <f t="shared" si="0"/>
        <v>82223.705759999983</v>
      </c>
      <c r="Q4" s="29">
        <f t="shared" si="0"/>
        <v>66038.538280000008</v>
      </c>
      <c r="R4" s="29">
        <f t="shared" si="0"/>
        <v>0</v>
      </c>
      <c r="S4" s="29">
        <f t="shared" si="0"/>
        <v>16185.16748</v>
      </c>
      <c r="T4" s="29">
        <f>P4/D4*100</f>
        <v>44.528962008818787</v>
      </c>
      <c r="U4" s="29">
        <f t="shared" ref="U4:W16" si="1">Q4/E4*100</f>
        <v>42.052210005896619</v>
      </c>
      <c r="V4" s="29"/>
      <c r="W4" s="29">
        <f t="shared" si="1"/>
        <v>58.614738131362657</v>
      </c>
    </row>
    <row r="5" spans="1:23" s="39" customFormat="1" ht="34.5" customHeight="1" x14ac:dyDescent="0.25">
      <c r="A5" s="30">
        <v>1</v>
      </c>
      <c r="B5" s="101" t="s">
        <v>8</v>
      </c>
      <c r="C5" s="101"/>
      <c r="D5" s="29">
        <f>D6</f>
        <v>26153.7</v>
      </c>
      <c r="E5" s="29">
        <f t="shared" ref="E5:S5" si="2">E6</f>
        <v>24846</v>
      </c>
      <c r="F5" s="29">
        <f t="shared" si="2"/>
        <v>0</v>
      </c>
      <c r="G5" s="29">
        <f t="shared" si="2"/>
        <v>1307.7</v>
      </c>
      <c r="H5" s="29">
        <f t="shared" si="2"/>
        <v>0</v>
      </c>
      <c r="I5" s="29">
        <f t="shared" si="2"/>
        <v>0</v>
      </c>
      <c r="J5" s="29">
        <f t="shared" si="2"/>
        <v>0</v>
      </c>
      <c r="K5" s="29">
        <f t="shared" si="2"/>
        <v>0</v>
      </c>
      <c r="L5" s="29">
        <f t="shared" si="2"/>
        <v>0</v>
      </c>
      <c r="M5" s="29">
        <f t="shared" si="2"/>
        <v>0</v>
      </c>
      <c r="N5" s="29">
        <f t="shared" si="2"/>
        <v>0</v>
      </c>
      <c r="O5" s="29">
        <f t="shared" si="2"/>
        <v>0</v>
      </c>
      <c r="P5" s="29">
        <f t="shared" si="2"/>
        <v>0</v>
      </c>
      <c r="Q5" s="29">
        <f t="shared" si="2"/>
        <v>0</v>
      </c>
      <c r="R5" s="29">
        <f t="shared" si="2"/>
        <v>0</v>
      </c>
      <c r="S5" s="29">
        <f t="shared" si="2"/>
        <v>0</v>
      </c>
      <c r="T5" s="29">
        <f t="shared" ref="T5:U18" si="3">P5/D5*100</f>
        <v>0</v>
      </c>
      <c r="U5" s="29">
        <f t="shared" si="1"/>
        <v>0</v>
      </c>
      <c r="V5" s="29"/>
      <c r="W5" s="29">
        <f t="shared" si="1"/>
        <v>0</v>
      </c>
    </row>
    <row r="6" spans="1:23" s="39" customFormat="1" x14ac:dyDescent="0.25">
      <c r="A6" s="31" t="s">
        <v>5</v>
      </c>
      <c r="B6" s="32" t="s">
        <v>54</v>
      </c>
      <c r="C6" s="5" t="s">
        <v>61</v>
      </c>
      <c r="D6" s="33">
        <f t="shared" ref="D6" si="4">E6+G6</f>
        <v>26153.7</v>
      </c>
      <c r="E6" s="33">
        <v>24846</v>
      </c>
      <c r="F6" s="33">
        <v>0</v>
      </c>
      <c r="G6" s="33">
        <v>1307.7</v>
      </c>
      <c r="H6" s="33">
        <f>I6+J6+K6</f>
        <v>0</v>
      </c>
      <c r="I6" s="33">
        <v>0</v>
      </c>
      <c r="J6" s="33">
        <v>0</v>
      </c>
      <c r="K6" s="33">
        <v>0</v>
      </c>
      <c r="L6" s="33">
        <f t="shared" ref="L6" si="5">M6+O6</f>
        <v>0</v>
      </c>
      <c r="M6" s="33">
        <v>0</v>
      </c>
      <c r="N6" s="33">
        <v>0</v>
      </c>
      <c r="O6" s="33">
        <f>S6</f>
        <v>0</v>
      </c>
      <c r="P6" s="33">
        <f>Q6+R6+S6</f>
        <v>0</v>
      </c>
      <c r="Q6" s="33">
        <v>0</v>
      </c>
      <c r="R6" s="33">
        <v>0</v>
      </c>
      <c r="S6" s="33">
        <v>0</v>
      </c>
      <c r="T6" s="33">
        <f t="shared" si="3"/>
        <v>0</v>
      </c>
      <c r="U6" s="33">
        <f t="shared" si="1"/>
        <v>0</v>
      </c>
      <c r="V6" s="33"/>
      <c r="W6" s="33">
        <f t="shared" si="1"/>
        <v>0</v>
      </c>
    </row>
    <row r="7" spans="1:23" ht="37.5" customHeight="1" x14ac:dyDescent="0.25">
      <c r="A7" s="30" t="s">
        <v>13</v>
      </c>
      <c r="B7" s="101" t="s">
        <v>70</v>
      </c>
      <c r="C7" s="101"/>
      <c r="D7" s="29">
        <f>E7+F7+G7</f>
        <v>94522.269</v>
      </c>
      <c r="E7" s="29">
        <f>E8+E9</f>
        <v>89702.2</v>
      </c>
      <c r="F7" s="29">
        <f t="shared" ref="F7:G7" si="6">F8+F9</f>
        <v>0</v>
      </c>
      <c r="G7" s="29">
        <f t="shared" si="6"/>
        <v>4820.0689999999995</v>
      </c>
      <c r="H7" s="36">
        <f t="shared" ref="H7:H12" si="7">H8+H9+H10+H11</f>
        <v>80586.006999999998</v>
      </c>
      <c r="I7" s="35">
        <v>0</v>
      </c>
      <c r="J7" s="35">
        <v>0</v>
      </c>
      <c r="K7" s="35">
        <v>0</v>
      </c>
      <c r="L7" s="29">
        <f>M7+N7+O7</f>
        <v>1960.5039999999999</v>
      </c>
      <c r="M7" s="29">
        <f>M8+M9</f>
        <v>0</v>
      </c>
      <c r="N7" s="29">
        <f t="shared" ref="N7" si="8">N8+N9</f>
        <v>0</v>
      </c>
      <c r="O7" s="29">
        <f t="shared" ref="O7:O12" si="9">S7</f>
        <v>1960.5039999999999</v>
      </c>
      <c r="P7" s="29">
        <f t="shared" ref="P7:P18" si="10">Q7+S7</f>
        <v>39209.203999999998</v>
      </c>
      <c r="Q7" s="29">
        <f>Q8+Q9</f>
        <v>37248.699999999997</v>
      </c>
      <c r="R7" s="29">
        <f t="shared" ref="R7:S7" si="11">R8+R9</f>
        <v>0</v>
      </c>
      <c r="S7" s="29">
        <f t="shared" si="11"/>
        <v>1960.5039999999999</v>
      </c>
      <c r="T7" s="29">
        <f t="shared" si="3"/>
        <v>41.481446028342802</v>
      </c>
      <c r="U7" s="29">
        <f t="shared" si="1"/>
        <v>41.524845544479398</v>
      </c>
      <c r="V7" s="29">
        <v>0</v>
      </c>
      <c r="W7" s="29">
        <f t="shared" si="1"/>
        <v>40.673774587044299</v>
      </c>
    </row>
    <row r="8" spans="1:23" ht="25.5" x14ac:dyDescent="0.25">
      <c r="A8" s="31" t="s">
        <v>6</v>
      </c>
      <c r="B8" s="34" t="s">
        <v>71</v>
      </c>
      <c r="C8" s="5" t="s">
        <v>61</v>
      </c>
      <c r="D8" s="37">
        <f>SUM(E8:G8)</f>
        <v>55313.065000000002</v>
      </c>
      <c r="E8" s="37">
        <v>52453.5</v>
      </c>
      <c r="F8" s="37">
        <v>0</v>
      </c>
      <c r="G8" s="37">
        <f>2760.7+98.865</f>
        <v>2859.5649999999996</v>
      </c>
      <c r="H8" s="37">
        <v>11086.165000000001</v>
      </c>
      <c r="I8" s="37">
        <v>10437.94</v>
      </c>
      <c r="J8" s="37">
        <v>0</v>
      </c>
      <c r="K8" s="37">
        <f>549.36+98.865</f>
        <v>648.22500000000002</v>
      </c>
      <c r="L8" s="37">
        <f t="shared" ref="L8:L9" si="12">M8+O8</f>
        <v>0</v>
      </c>
      <c r="M8" s="37">
        <v>0</v>
      </c>
      <c r="N8" s="37">
        <v>0</v>
      </c>
      <c r="O8" s="33">
        <v>0</v>
      </c>
      <c r="P8" s="33">
        <f t="shared" si="10"/>
        <v>0</v>
      </c>
      <c r="Q8" s="37">
        <v>0</v>
      </c>
      <c r="R8" s="37">
        <v>0</v>
      </c>
      <c r="S8" s="37">
        <v>0</v>
      </c>
      <c r="T8" s="33">
        <f t="shared" si="3"/>
        <v>0</v>
      </c>
      <c r="U8" s="33">
        <f t="shared" si="1"/>
        <v>0</v>
      </c>
      <c r="V8" s="33">
        <v>0</v>
      </c>
      <c r="W8" s="33">
        <f t="shared" si="1"/>
        <v>0</v>
      </c>
    </row>
    <row r="9" spans="1:23" s="42" customFormat="1" ht="38.25" x14ac:dyDescent="0.25">
      <c r="A9" s="31" t="s">
        <v>7</v>
      </c>
      <c r="B9" s="34" t="s">
        <v>72</v>
      </c>
      <c r="C9" s="5" t="s">
        <v>61</v>
      </c>
      <c r="D9" s="37">
        <f>SUM(E9:G9)</f>
        <v>39209.203999999998</v>
      </c>
      <c r="E9" s="37">
        <v>37248.699999999997</v>
      </c>
      <c r="F9" s="37">
        <v>0</v>
      </c>
      <c r="G9" s="37">
        <v>1960.5039999999999</v>
      </c>
      <c r="H9" s="37">
        <v>48966.2</v>
      </c>
      <c r="I9" s="37">
        <v>37248.699999999997</v>
      </c>
      <c r="J9" s="37">
        <v>0</v>
      </c>
      <c r="K9" s="37">
        <v>1960.5039999999999</v>
      </c>
      <c r="L9" s="40">
        <f t="shared" si="12"/>
        <v>0</v>
      </c>
      <c r="M9" s="40">
        <v>0</v>
      </c>
      <c r="N9" s="40">
        <v>0</v>
      </c>
      <c r="O9" s="41">
        <v>0</v>
      </c>
      <c r="P9" s="37">
        <f t="shared" si="10"/>
        <v>39209.203999999998</v>
      </c>
      <c r="Q9" s="37">
        <v>37248.699999999997</v>
      </c>
      <c r="R9" s="37">
        <v>0</v>
      </c>
      <c r="S9" s="37">
        <v>1960.5039999999999</v>
      </c>
      <c r="T9" s="37">
        <f t="shared" si="3"/>
        <v>100</v>
      </c>
      <c r="U9" s="37">
        <f t="shared" si="1"/>
        <v>100</v>
      </c>
      <c r="V9" s="37">
        <v>0</v>
      </c>
      <c r="W9" s="37">
        <f t="shared" si="1"/>
        <v>100</v>
      </c>
    </row>
    <row r="10" spans="1:23" s="42" customFormat="1" ht="33" customHeight="1" x14ac:dyDescent="0.25">
      <c r="A10" s="44" t="s">
        <v>26</v>
      </c>
      <c r="B10" s="23" t="s">
        <v>9</v>
      </c>
      <c r="C10" s="23"/>
      <c r="D10" s="36">
        <f>D11</f>
        <v>10266.821</v>
      </c>
      <c r="E10" s="36">
        <f t="shared" ref="E10:W10" si="13">E11</f>
        <v>0</v>
      </c>
      <c r="F10" s="36">
        <f t="shared" si="13"/>
        <v>0</v>
      </c>
      <c r="G10" s="36">
        <f t="shared" si="13"/>
        <v>10266.821</v>
      </c>
      <c r="H10" s="36">
        <f t="shared" si="13"/>
        <v>10266.821</v>
      </c>
      <c r="I10" s="36">
        <f t="shared" si="13"/>
        <v>0</v>
      </c>
      <c r="J10" s="36">
        <f t="shared" si="13"/>
        <v>0</v>
      </c>
      <c r="K10" s="36">
        <f t="shared" si="13"/>
        <v>10266.821</v>
      </c>
      <c r="L10" s="36">
        <f t="shared" si="13"/>
        <v>4923.6239999999998</v>
      </c>
      <c r="M10" s="36">
        <f t="shared" si="13"/>
        <v>0</v>
      </c>
      <c r="N10" s="36">
        <f t="shared" si="13"/>
        <v>0</v>
      </c>
      <c r="O10" s="36">
        <f t="shared" si="13"/>
        <v>4923.6239999999998</v>
      </c>
      <c r="P10" s="36">
        <f t="shared" si="13"/>
        <v>4923.6239999999998</v>
      </c>
      <c r="Q10" s="36">
        <f t="shared" si="13"/>
        <v>0</v>
      </c>
      <c r="R10" s="36">
        <f t="shared" si="13"/>
        <v>0</v>
      </c>
      <c r="S10" s="36">
        <f t="shared" si="13"/>
        <v>4923.6239999999998</v>
      </c>
      <c r="T10" s="36">
        <f t="shared" si="13"/>
        <v>47.956655716506596</v>
      </c>
      <c r="U10" s="36"/>
      <c r="V10" s="36"/>
      <c r="W10" s="36">
        <f t="shared" si="13"/>
        <v>47.956655716506596</v>
      </c>
    </row>
    <row r="11" spans="1:23" s="42" customFormat="1" ht="25.5" x14ac:dyDescent="0.25">
      <c r="A11" s="25" t="s">
        <v>73</v>
      </c>
      <c r="B11" s="34" t="s">
        <v>74</v>
      </c>
      <c r="C11" s="34"/>
      <c r="D11" s="37">
        <f t="shared" ref="D11" si="14">E11+G11</f>
        <v>10266.821</v>
      </c>
      <c r="E11" s="37">
        <v>0</v>
      </c>
      <c r="F11" s="37">
        <v>0</v>
      </c>
      <c r="G11" s="37">
        <v>10266.821</v>
      </c>
      <c r="H11" s="37">
        <f>J11+K11</f>
        <v>10266.821</v>
      </c>
      <c r="I11" s="37">
        <v>0</v>
      </c>
      <c r="J11" s="37">
        <v>0</v>
      </c>
      <c r="K11" s="37">
        <v>10266.821</v>
      </c>
      <c r="L11" s="37">
        <f t="shared" ref="L11" si="15">M11+O11</f>
        <v>4923.6239999999998</v>
      </c>
      <c r="M11" s="37">
        <v>0</v>
      </c>
      <c r="N11" s="37">
        <v>0</v>
      </c>
      <c r="O11" s="37">
        <f t="shared" si="9"/>
        <v>4923.6239999999998</v>
      </c>
      <c r="P11" s="37">
        <f t="shared" si="10"/>
        <v>4923.6239999999998</v>
      </c>
      <c r="Q11" s="37">
        <v>0</v>
      </c>
      <c r="R11" s="37">
        <v>0</v>
      </c>
      <c r="S11" s="37">
        <v>4923.6239999999998</v>
      </c>
      <c r="T11" s="37">
        <f t="shared" si="3"/>
        <v>47.956655716506596</v>
      </c>
      <c r="U11" s="37"/>
      <c r="V11" s="37"/>
      <c r="W11" s="37">
        <f t="shared" si="1"/>
        <v>47.956655716506596</v>
      </c>
    </row>
    <row r="12" spans="1:23" s="43" customFormat="1" ht="27.75" customHeight="1" x14ac:dyDescent="0.25">
      <c r="A12" s="30" t="s">
        <v>26</v>
      </c>
      <c r="B12" s="101" t="s">
        <v>10</v>
      </c>
      <c r="C12" s="101"/>
      <c r="D12" s="29">
        <f>E12+F12+G12</f>
        <v>3100.0950000000003</v>
      </c>
      <c r="E12" s="29">
        <f>E13</f>
        <v>2574</v>
      </c>
      <c r="F12" s="29">
        <f>F13</f>
        <v>0</v>
      </c>
      <c r="G12" s="29">
        <f>G13</f>
        <v>526.09500000000003</v>
      </c>
      <c r="H12" s="36">
        <f t="shared" si="7"/>
        <v>48093.157000000007</v>
      </c>
      <c r="I12" s="29"/>
      <c r="J12" s="29"/>
      <c r="K12" s="29"/>
      <c r="L12" s="29">
        <f>M12+N12+O12</f>
        <v>491.01380999999998</v>
      </c>
      <c r="M12" s="29">
        <f>M13</f>
        <v>0</v>
      </c>
      <c r="N12" s="29">
        <f t="shared" ref="N12" si="16">N13</f>
        <v>0</v>
      </c>
      <c r="O12" s="33">
        <f t="shared" si="9"/>
        <v>491.01380999999998</v>
      </c>
      <c r="P12" s="29">
        <f t="shared" si="10"/>
        <v>2807.3417100000001</v>
      </c>
      <c r="Q12" s="29">
        <f>Q13</f>
        <v>2316.3279000000002</v>
      </c>
      <c r="R12" s="29">
        <f t="shared" ref="R12:S12" si="17">R13</f>
        <v>0</v>
      </c>
      <c r="S12" s="29">
        <f t="shared" si="17"/>
        <v>491.01380999999998</v>
      </c>
      <c r="T12" s="29">
        <f t="shared" si="3"/>
        <v>90.556634877318274</v>
      </c>
      <c r="U12" s="29">
        <f t="shared" si="1"/>
        <v>89.98942890442892</v>
      </c>
      <c r="V12" s="29"/>
      <c r="W12" s="29">
        <f t="shared" si="1"/>
        <v>93.331776580275417</v>
      </c>
    </row>
    <row r="13" spans="1:23" s="43" customFormat="1" x14ac:dyDescent="0.25">
      <c r="A13" s="31" t="s">
        <v>27</v>
      </c>
      <c r="B13" s="38" t="s">
        <v>14</v>
      </c>
      <c r="C13" s="5" t="s">
        <v>61</v>
      </c>
      <c r="D13" s="33">
        <f>SUM(E13:G13)</f>
        <v>3100.0950000000003</v>
      </c>
      <c r="E13" s="35">
        <v>2574</v>
      </c>
      <c r="F13" s="35">
        <v>0</v>
      </c>
      <c r="G13" s="33">
        <v>526.09500000000003</v>
      </c>
      <c r="H13" s="33">
        <f>I13+J13+K13</f>
        <v>3100.0950000000003</v>
      </c>
      <c r="I13" s="33">
        <v>2574</v>
      </c>
      <c r="J13" s="33">
        <v>0</v>
      </c>
      <c r="K13" s="33">
        <v>526.09500000000003</v>
      </c>
      <c r="L13" s="33">
        <f t="shared" ref="L13" si="18">M13+N13+O13</f>
        <v>491.01380999999998</v>
      </c>
      <c r="M13" s="35">
        <v>0</v>
      </c>
      <c r="N13" s="35">
        <v>0</v>
      </c>
      <c r="O13" s="35">
        <f>S13</f>
        <v>491.01380999999998</v>
      </c>
      <c r="P13" s="33">
        <f t="shared" ref="P13" si="19">Q13+S13</f>
        <v>2807.3417100000001</v>
      </c>
      <c r="Q13" s="33">
        <v>2316.3279000000002</v>
      </c>
      <c r="R13" s="33">
        <v>0</v>
      </c>
      <c r="S13" s="33">
        <v>491.01380999999998</v>
      </c>
      <c r="T13" s="29">
        <f t="shared" si="3"/>
        <v>90.556634877318274</v>
      </c>
      <c r="U13" s="29">
        <f t="shared" si="1"/>
        <v>89.98942890442892</v>
      </c>
      <c r="V13" s="29"/>
      <c r="W13" s="29">
        <f t="shared" si="1"/>
        <v>93.331776580275417</v>
      </c>
    </row>
    <row r="14" spans="1:23" s="42" customFormat="1" ht="28.5" customHeight="1" x14ac:dyDescent="0.25">
      <c r="A14" s="44" t="s">
        <v>16</v>
      </c>
      <c r="B14" s="113" t="s">
        <v>11</v>
      </c>
      <c r="C14" s="114"/>
      <c r="D14" s="36">
        <f>D15+D16+D17+D18</f>
        <v>50609.31</v>
      </c>
      <c r="E14" s="36">
        <f t="shared" ref="E14:S14" si="20">E15+E16+E17+E18</f>
        <v>39917.199999999997</v>
      </c>
      <c r="F14" s="36">
        <f t="shared" si="20"/>
        <v>0</v>
      </c>
      <c r="G14" s="36">
        <f t="shared" si="20"/>
        <v>10692.11</v>
      </c>
      <c r="H14" s="36">
        <f t="shared" si="20"/>
        <v>26536.546000000002</v>
      </c>
      <c r="I14" s="36">
        <f t="shared" si="20"/>
        <v>28216.291000000005</v>
      </c>
      <c r="J14" s="36">
        <f t="shared" si="20"/>
        <v>0</v>
      </c>
      <c r="K14" s="36">
        <f t="shared" si="20"/>
        <v>8810.6349999999984</v>
      </c>
      <c r="L14" s="36">
        <f t="shared" si="20"/>
        <v>0</v>
      </c>
      <c r="M14" s="36">
        <f t="shared" si="20"/>
        <v>0</v>
      </c>
      <c r="N14" s="36">
        <f t="shared" si="20"/>
        <v>0</v>
      </c>
      <c r="O14" s="36">
        <f t="shared" si="20"/>
        <v>0</v>
      </c>
      <c r="P14" s="29">
        <f t="shared" si="10"/>
        <v>35283.536049999995</v>
      </c>
      <c r="Q14" s="36">
        <f t="shared" si="20"/>
        <v>26473.51038</v>
      </c>
      <c r="R14" s="36">
        <f t="shared" si="20"/>
        <v>0</v>
      </c>
      <c r="S14" s="36">
        <f t="shared" si="20"/>
        <v>8810.0256699999991</v>
      </c>
      <c r="T14" s="29">
        <f>P14/D14*100</f>
        <v>69.717480933843987</v>
      </c>
      <c r="U14" s="29">
        <f t="shared" si="1"/>
        <v>66.321060545328834</v>
      </c>
      <c r="V14" s="29">
        <v>0</v>
      </c>
      <c r="W14" s="29">
        <f t="shared" si="1"/>
        <v>82.397446995962426</v>
      </c>
    </row>
    <row r="15" spans="1:23" s="42" customFormat="1" ht="38.25" x14ac:dyDescent="0.25">
      <c r="A15" s="111" t="s">
        <v>18</v>
      </c>
      <c r="B15" s="34" t="s">
        <v>75</v>
      </c>
      <c r="C15" s="5" t="s">
        <v>61</v>
      </c>
      <c r="D15" s="37">
        <f t="shared" ref="D15" si="21">SUM(E15:G15)</f>
        <v>9863.4000000000015</v>
      </c>
      <c r="E15" s="37">
        <v>7382.6</v>
      </c>
      <c r="F15" s="37">
        <v>0</v>
      </c>
      <c r="G15" s="37">
        <v>2480.8000000000002</v>
      </c>
      <c r="H15" s="37">
        <v>9228.2579999999998</v>
      </c>
      <c r="I15" s="37">
        <v>1115.94</v>
      </c>
      <c r="J15" s="37">
        <v>0</v>
      </c>
      <c r="K15" s="37">
        <v>905.38199999999995</v>
      </c>
      <c r="L15" s="37">
        <f t="shared" ref="L15" si="22">M15+O15</f>
        <v>0</v>
      </c>
      <c r="M15" s="37">
        <v>0</v>
      </c>
      <c r="N15" s="37">
        <v>0</v>
      </c>
      <c r="O15" s="37">
        <v>0</v>
      </c>
      <c r="P15" s="37">
        <f t="shared" ref="P15" si="23">Q15+S15</f>
        <v>905.38153999999997</v>
      </c>
      <c r="Q15" s="37">
        <v>0</v>
      </c>
      <c r="R15" s="37">
        <v>0</v>
      </c>
      <c r="S15" s="37">
        <v>905.38153999999997</v>
      </c>
      <c r="T15" s="37">
        <f t="shared" si="3"/>
        <v>9.1792033173145153</v>
      </c>
      <c r="U15" s="37">
        <f t="shared" si="1"/>
        <v>0</v>
      </c>
      <c r="V15" s="37">
        <v>0</v>
      </c>
      <c r="W15" s="37">
        <f t="shared" si="1"/>
        <v>36.495547404063203</v>
      </c>
    </row>
    <row r="16" spans="1:23" s="42" customFormat="1" ht="38.25" x14ac:dyDescent="0.25">
      <c r="A16" s="115"/>
      <c r="B16" s="34" t="s">
        <v>57</v>
      </c>
      <c r="C16" s="5" t="s">
        <v>61</v>
      </c>
      <c r="D16" s="37">
        <f t="shared" ref="D16:D18" si="24">SUM(E16:G16)</f>
        <v>9228.2890000000007</v>
      </c>
      <c r="E16" s="37">
        <v>7382.6</v>
      </c>
      <c r="F16" s="37">
        <v>0</v>
      </c>
      <c r="G16" s="37">
        <v>1845.6890000000001</v>
      </c>
      <c r="H16" s="37">
        <v>9228.2579999999998</v>
      </c>
      <c r="I16" s="37">
        <v>7382.6</v>
      </c>
      <c r="J16" s="37">
        <v>0</v>
      </c>
      <c r="K16" s="37">
        <v>1845.6890000000001</v>
      </c>
      <c r="L16" s="37">
        <f t="shared" ref="L16:L18" si="25">M16+O16</f>
        <v>0</v>
      </c>
      <c r="M16" s="37">
        <v>0</v>
      </c>
      <c r="N16" s="37">
        <v>0</v>
      </c>
      <c r="O16" s="37">
        <v>0</v>
      </c>
      <c r="P16" s="37">
        <f t="shared" si="10"/>
        <v>9228.2885400000014</v>
      </c>
      <c r="Q16" s="37">
        <v>7382.6</v>
      </c>
      <c r="R16" s="37">
        <v>0</v>
      </c>
      <c r="S16" s="37">
        <v>1845.6885400000001</v>
      </c>
      <c r="T16" s="37">
        <f t="shared" si="3"/>
        <v>99.999995015327343</v>
      </c>
      <c r="U16" s="37">
        <f t="shared" si="1"/>
        <v>100</v>
      </c>
      <c r="V16" s="37">
        <v>0</v>
      </c>
      <c r="W16" s="37">
        <f t="shared" si="1"/>
        <v>99.99997507705794</v>
      </c>
    </row>
    <row r="17" spans="1:23" s="42" customFormat="1" ht="38.25" x14ac:dyDescent="0.25">
      <c r="A17" s="115"/>
      <c r="B17" s="34" t="s">
        <v>58</v>
      </c>
      <c r="C17" s="5" t="s">
        <v>61</v>
      </c>
      <c r="D17" s="37">
        <f t="shared" si="24"/>
        <v>3540.8130000000001</v>
      </c>
      <c r="E17" s="37">
        <v>2832.6</v>
      </c>
      <c r="F17" s="37">
        <v>0</v>
      </c>
      <c r="G17" s="37">
        <v>708.21299999999997</v>
      </c>
      <c r="H17" s="37">
        <v>3642.13</v>
      </c>
      <c r="I17" s="37">
        <v>2832.6</v>
      </c>
      <c r="J17" s="37">
        <v>0</v>
      </c>
      <c r="K17" s="37">
        <v>708.21299999999997</v>
      </c>
      <c r="L17" s="37">
        <f t="shared" si="25"/>
        <v>0</v>
      </c>
      <c r="M17" s="37">
        <v>0</v>
      </c>
      <c r="N17" s="37">
        <v>0</v>
      </c>
      <c r="O17" s="37">
        <v>0</v>
      </c>
      <c r="P17" s="37">
        <f t="shared" si="10"/>
        <v>2913.3654099999999</v>
      </c>
      <c r="Q17" s="37">
        <v>2205.75992</v>
      </c>
      <c r="R17" s="37">
        <v>0</v>
      </c>
      <c r="S17" s="37">
        <v>707.60549000000003</v>
      </c>
      <c r="T17" s="37">
        <f t="shared" si="3"/>
        <v>82.279561501835872</v>
      </c>
      <c r="U17" s="37">
        <f t="shared" si="3"/>
        <v>77.870504836545933</v>
      </c>
      <c r="V17" s="37">
        <v>0</v>
      </c>
      <c r="W17" s="37">
        <f t="shared" ref="W17:W18" si="26">S17/G17*100</f>
        <v>99.914219309727443</v>
      </c>
    </row>
    <row r="18" spans="1:23" s="42" customFormat="1" ht="25.5" x14ac:dyDescent="0.25">
      <c r="A18" s="116"/>
      <c r="B18" s="34" t="s">
        <v>59</v>
      </c>
      <c r="C18" s="5" t="s">
        <v>61</v>
      </c>
      <c r="D18" s="37">
        <f t="shared" si="24"/>
        <v>27976.808000000001</v>
      </c>
      <c r="E18" s="37">
        <v>22319.4</v>
      </c>
      <c r="F18" s="37">
        <v>0</v>
      </c>
      <c r="G18" s="37">
        <f>5579.9+77.508</f>
        <v>5657.4079999999994</v>
      </c>
      <c r="H18" s="37">
        <v>4437.8999999999996</v>
      </c>
      <c r="I18" s="37">
        <v>16885.151000000002</v>
      </c>
      <c r="J18" s="37">
        <v>0</v>
      </c>
      <c r="K18" s="37">
        <v>5351.3509999999997</v>
      </c>
      <c r="L18" s="37">
        <f t="shared" si="25"/>
        <v>0</v>
      </c>
      <c r="M18" s="37">
        <v>0</v>
      </c>
      <c r="N18" s="37">
        <v>0</v>
      </c>
      <c r="O18" s="37">
        <v>0</v>
      </c>
      <c r="P18" s="37">
        <f t="shared" si="10"/>
        <v>22236.50056</v>
      </c>
      <c r="Q18" s="37">
        <v>16885.150460000001</v>
      </c>
      <c r="R18" s="37">
        <v>0</v>
      </c>
      <c r="S18" s="37">
        <v>5351.3500999999997</v>
      </c>
      <c r="T18" s="37">
        <f t="shared" si="3"/>
        <v>79.481907156813605</v>
      </c>
      <c r="U18" s="37">
        <f t="shared" si="3"/>
        <v>75.652349346308583</v>
      </c>
      <c r="V18" s="37">
        <v>0</v>
      </c>
      <c r="W18" s="37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2021-10-06T09:25:41Z</cp:lastPrinted>
  <dcterms:created xsi:type="dcterms:W3CDTF">2012-05-22T08:33:39Z</dcterms:created>
  <dcterms:modified xsi:type="dcterms:W3CDTF">2021-10-06T12:03:47Z</dcterms:modified>
</cp:coreProperties>
</file>