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3 квартал 2021 года\На сайт 9 месяцев проект постановления\"/>
    </mc:Choice>
  </mc:AlternateContent>
  <bookViews>
    <workbookView xWindow="0" yWindow="0" windowWidth="23010" windowHeight="8730"/>
  </bookViews>
  <sheets>
    <sheet name="2021" sheetId="4" r:id="rId1"/>
  </sheets>
  <externalReferences>
    <externalReference r:id="rId2"/>
    <externalReference r:id="rId3"/>
  </externalReferences>
  <definedNames>
    <definedName name="_xlnm._FilterDatabase" localSheetId="0" hidden="1">'2021'!$A$4:$K$145</definedName>
    <definedName name="APPT" localSheetId="0">'2021'!#REF!</definedName>
    <definedName name="FIO" localSheetId="0">'2021'!#REF!</definedName>
    <definedName name="LAST_CELL" localSheetId="0">'2021'!$K$149</definedName>
    <definedName name="SIGN" localSheetId="0">'2021'!#REF!</definedName>
  </definedNames>
  <calcPr calcId="162913"/>
</workbook>
</file>

<file path=xl/calcChain.xml><?xml version="1.0" encoding="utf-8"?>
<calcChain xmlns="http://schemas.openxmlformats.org/spreadsheetml/2006/main">
  <c r="C35" i="4" l="1"/>
  <c r="D35" i="4"/>
  <c r="E35" i="4"/>
  <c r="E135" i="4" l="1"/>
  <c r="D135" i="4"/>
  <c r="C135" i="4"/>
  <c r="K139" i="4" l="1"/>
  <c r="J139" i="4"/>
  <c r="H139" i="4"/>
  <c r="G139" i="4"/>
  <c r="F139" i="4"/>
  <c r="K115" i="4"/>
  <c r="J115" i="4"/>
  <c r="H115" i="4"/>
  <c r="G115" i="4"/>
  <c r="F115" i="4"/>
  <c r="K102" i="4"/>
  <c r="J102" i="4"/>
  <c r="I102" i="4"/>
  <c r="H102" i="4"/>
  <c r="G102" i="4"/>
  <c r="F102" i="4"/>
  <c r="E66" i="4"/>
  <c r="D66" i="4"/>
  <c r="C66" i="4"/>
  <c r="B66" i="4"/>
  <c r="F72" i="4"/>
  <c r="G72" i="4"/>
  <c r="H66" i="4" l="1"/>
  <c r="F66" i="4"/>
  <c r="G66" i="4"/>
  <c r="C124" i="4"/>
  <c r="D124" i="4"/>
  <c r="E124" i="4"/>
  <c r="B124" i="4"/>
  <c r="F127" i="4"/>
  <c r="G127" i="4"/>
  <c r="H127" i="4"/>
  <c r="J127" i="4"/>
  <c r="K127" i="4"/>
  <c r="K117" i="4"/>
  <c r="J117" i="4"/>
  <c r="I117" i="4"/>
  <c r="H117" i="4"/>
  <c r="G117" i="4"/>
  <c r="F117" i="4"/>
  <c r="C116" i="4"/>
  <c r="D116" i="4"/>
  <c r="E116" i="4"/>
  <c r="B116" i="4"/>
  <c r="K91" i="4"/>
  <c r="J91" i="4"/>
  <c r="H91" i="4"/>
  <c r="G91" i="4"/>
  <c r="F91" i="4"/>
  <c r="C90" i="4"/>
  <c r="D90" i="4"/>
  <c r="E90" i="4"/>
  <c r="B90" i="4"/>
  <c r="F89" i="4"/>
  <c r="G89" i="4"/>
  <c r="H89" i="4"/>
  <c r="C87" i="4"/>
  <c r="D87" i="4"/>
  <c r="E87" i="4"/>
  <c r="B87" i="4"/>
  <c r="C78" i="4"/>
  <c r="D78" i="4"/>
  <c r="E78" i="4"/>
  <c r="B76" i="4"/>
  <c r="K74" i="4"/>
  <c r="J74" i="4"/>
  <c r="H74" i="4"/>
  <c r="G74" i="4"/>
  <c r="F74" i="4"/>
  <c r="C73" i="4"/>
  <c r="D73" i="4"/>
  <c r="E73" i="4"/>
  <c r="B73" i="4"/>
  <c r="B138" i="4" l="1"/>
  <c r="F138" i="4" s="1"/>
  <c r="B137" i="4"/>
  <c r="F137" i="4" s="1"/>
  <c r="B136" i="4"/>
  <c r="C133" i="4"/>
  <c r="B133" i="4"/>
  <c r="B129" i="4"/>
  <c r="F108" i="4"/>
  <c r="B101" i="4"/>
  <c r="F101" i="4" s="1"/>
  <c r="C100" i="4"/>
  <c r="D100" i="4"/>
  <c r="E100" i="4"/>
  <c r="B82" i="4"/>
  <c r="F82" i="4" s="1"/>
  <c r="B60" i="4"/>
  <c r="C47" i="4"/>
  <c r="D47" i="4"/>
  <c r="E47" i="4"/>
  <c r="B47" i="4"/>
  <c r="F56" i="4"/>
  <c r="F49" i="4"/>
  <c r="C41" i="4"/>
  <c r="D41" i="4"/>
  <c r="E41" i="4"/>
  <c r="B41" i="4"/>
  <c r="B11" i="4"/>
  <c r="B8" i="4"/>
  <c r="B10" i="4"/>
  <c r="I10" i="4" s="1"/>
  <c r="K143" i="4"/>
  <c r="J143" i="4"/>
  <c r="I143" i="4"/>
  <c r="H143" i="4"/>
  <c r="G143" i="4"/>
  <c r="F143" i="4"/>
  <c r="K142" i="4"/>
  <c r="J142" i="4"/>
  <c r="I142" i="4"/>
  <c r="H142" i="4"/>
  <c r="G142" i="4"/>
  <c r="F142" i="4"/>
  <c r="E141" i="4"/>
  <c r="D141" i="4"/>
  <c r="C141" i="4"/>
  <c r="B141" i="4"/>
  <c r="K138" i="4"/>
  <c r="J138" i="4"/>
  <c r="H138" i="4"/>
  <c r="G138" i="4"/>
  <c r="K137" i="4"/>
  <c r="J137" i="4"/>
  <c r="H137" i="4"/>
  <c r="G137" i="4"/>
  <c r="K136" i="4"/>
  <c r="J136" i="4"/>
  <c r="H136" i="4"/>
  <c r="G136" i="4"/>
  <c r="H135" i="4"/>
  <c r="J132" i="4"/>
  <c r="I132" i="4"/>
  <c r="H132" i="4"/>
  <c r="G132" i="4"/>
  <c r="F132" i="4"/>
  <c r="K131" i="4"/>
  <c r="J131" i="4"/>
  <c r="I131" i="4"/>
  <c r="H131" i="4"/>
  <c r="G131" i="4"/>
  <c r="F131" i="4"/>
  <c r="K130" i="4"/>
  <c r="J130" i="4"/>
  <c r="I130" i="4"/>
  <c r="H130" i="4"/>
  <c r="G130" i="4"/>
  <c r="F130" i="4"/>
  <c r="E129" i="4"/>
  <c r="D129" i="4"/>
  <c r="C129" i="4"/>
  <c r="K126" i="4"/>
  <c r="J126" i="4"/>
  <c r="H126" i="4"/>
  <c r="G126" i="4"/>
  <c r="F126" i="4"/>
  <c r="K125" i="4"/>
  <c r="J125" i="4"/>
  <c r="I125" i="4"/>
  <c r="H125" i="4"/>
  <c r="G125" i="4"/>
  <c r="F125" i="4"/>
  <c r="K124" i="4"/>
  <c r="K123" i="4"/>
  <c r="J123" i="4"/>
  <c r="I123" i="4"/>
  <c r="H123" i="4"/>
  <c r="G123" i="4"/>
  <c r="F123" i="4"/>
  <c r="E122" i="4"/>
  <c r="D122" i="4"/>
  <c r="C122" i="4"/>
  <c r="B122" i="4"/>
  <c r="K121" i="4"/>
  <c r="J121" i="4"/>
  <c r="I121" i="4"/>
  <c r="H121" i="4"/>
  <c r="G121" i="4"/>
  <c r="F121" i="4"/>
  <c r="E120" i="4"/>
  <c r="D120" i="4"/>
  <c r="C120" i="4"/>
  <c r="B120" i="4"/>
  <c r="K118" i="4"/>
  <c r="J118" i="4"/>
  <c r="I118" i="4"/>
  <c r="H118" i="4"/>
  <c r="G118" i="4"/>
  <c r="F118" i="4"/>
  <c r="G116" i="4"/>
  <c r="K116" i="4"/>
  <c r="J116" i="4"/>
  <c r="F116" i="4"/>
  <c r="K114" i="4"/>
  <c r="J114" i="4"/>
  <c r="I114" i="4"/>
  <c r="H114" i="4"/>
  <c r="G114" i="4"/>
  <c r="F114" i="4"/>
  <c r="E113" i="4"/>
  <c r="D113" i="4"/>
  <c r="C113" i="4"/>
  <c r="B113" i="4"/>
  <c r="K112" i="4"/>
  <c r="J112" i="4"/>
  <c r="I112" i="4"/>
  <c r="H112" i="4"/>
  <c r="G112" i="4"/>
  <c r="F112" i="4"/>
  <c r="E111" i="4"/>
  <c r="D111" i="4"/>
  <c r="C111" i="4"/>
  <c r="B111" i="4"/>
  <c r="K109" i="4"/>
  <c r="J109" i="4"/>
  <c r="I109" i="4"/>
  <c r="H109" i="4"/>
  <c r="G109" i="4"/>
  <c r="F109" i="4"/>
  <c r="K108" i="4"/>
  <c r="J108" i="4"/>
  <c r="I108" i="4"/>
  <c r="H108" i="4"/>
  <c r="G108" i="4"/>
  <c r="E107" i="4"/>
  <c r="D107" i="4"/>
  <c r="C107" i="4"/>
  <c r="K106" i="4"/>
  <c r="J106" i="4"/>
  <c r="I106" i="4"/>
  <c r="H106" i="4"/>
  <c r="G106" i="4"/>
  <c r="F106" i="4"/>
  <c r="E105" i="4"/>
  <c r="D105" i="4"/>
  <c r="C105" i="4"/>
  <c r="B105" i="4"/>
  <c r="K104" i="4"/>
  <c r="J104" i="4"/>
  <c r="I104" i="4"/>
  <c r="H104" i="4"/>
  <c r="G104" i="4"/>
  <c r="F104" i="4"/>
  <c r="E103" i="4"/>
  <c r="D103" i="4"/>
  <c r="C103" i="4"/>
  <c r="B103" i="4"/>
  <c r="K101" i="4"/>
  <c r="J101" i="4"/>
  <c r="H101" i="4"/>
  <c r="G101" i="4"/>
  <c r="K98" i="4"/>
  <c r="J98" i="4"/>
  <c r="I98" i="4"/>
  <c r="H98" i="4"/>
  <c r="G98" i="4"/>
  <c r="F98" i="4"/>
  <c r="K97" i="4"/>
  <c r="J97" i="4"/>
  <c r="I97" i="4"/>
  <c r="H97" i="4"/>
  <c r="G97" i="4"/>
  <c r="F97" i="4"/>
  <c r="K96" i="4"/>
  <c r="J96" i="4"/>
  <c r="I96" i="4"/>
  <c r="H96" i="4"/>
  <c r="G96" i="4"/>
  <c r="F96" i="4"/>
  <c r="K95" i="4"/>
  <c r="J95" i="4"/>
  <c r="I95" i="4"/>
  <c r="H95" i="4"/>
  <c r="G95" i="4"/>
  <c r="F95" i="4"/>
  <c r="K94" i="4"/>
  <c r="J94" i="4"/>
  <c r="I94" i="4"/>
  <c r="H94" i="4"/>
  <c r="G94" i="4"/>
  <c r="F94" i="4"/>
  <c r="K93" i="4"/>
  <c r="J93" i="4"/>
  <c r="I93" i="4"/>
  <c r="H93" i="4"/>
  <c r="G93" i="4"/>
  <c r="F93" i="4"/>
  <c r="K92" i="4"/>
  <c r="J92" i="4"/>
  <c r="I92" i="4"/>
  <c r="H92" i="4"/>
  <c r="G92" i="4"/>
  <c r="F92" i="4"/>
  <c r="K88" i="4"/>
  <c r="J88" i="4"/>
  <c r="I88" i="4"/>
  <c r="H88" i="4"/>
  <c r="G88" i="4"/>
  <c r="F88" i="4"/>
  <c r="D86" i="4"/>
  <c r="F87" i="4"/>
  <c r="E86" i="4"/>
  <c r="K85" i="4"/>
  <c r="J85" i="4"/>
  <c r="I85" i="4"/>
  <c r="H85" i="4"/>
  <c r="G85" i="4"/>
  <c r="F85" i="4"/>
  <c r="E84" i="4"/>
  <c r="D84" i="4"/>
  <c r="C84" i="4"/>
  <c r="B84" i="4"/>
  <c r="K83" i="4"/>
  <c r="J83" i="4"/>
  <c r="I83" i="4"/>
  <c r="H83" i="4"/>
  <c r="G83" i="4"/>
  <c r="F83" i="4"/>
  <c r="K82" i="4"/>
  <c r="J82" i="4"/>
  <c r="H82" i="4"/>
  <c r="G82" i="4"/>
  <c r="E81" i="4"/>
  <c r="D81" i="4"/>
  <c r="C81" i="4"/>
  <c r="K79" i="4"/>
  <c r="J79" i="4"/>
  <c r="I79" i="4"/>
  <c r="H79" i="4"/>
  <c r="G79" i="4"/>
  <c r="F79" i="4"/>
  <c r="K78" i="4"/>
  <c r="G78" i="4"/>
  <c r="B78" i="4"/>
  <c r="I78" i="4" s="1"/>
  <c r="K77" i="4"/>
  <c r="J77" i="4"/>
  <c r="I77" i="4"/>
  <c r="H77" i="4"/>
  <c r="G77" i="4"/>
  <c r="F77" i="4"/>
  <c r="E76" i="4"/>
  <c r="D76" i="4"/>
  <c r="C76" i="4"/>
  <c r="K75" i="4"/>
  <c r="J75" i="4"/>
  <c r="I75" i="4"/>
  <c r="H75" i="4"/>
  <c r="G75" i="4"/>
  <c r="F75" i="4"/>
  <c r="K73" i="4"/>
  <c r="K71" i="4"/>
  <c r="J71" i="4"/>
  <c r="I71" i="4"/>
  <c r="H71" i="4"/>
  <c r="G71" i="4"/>
  <c r="F71" i="4"/>
  <c r="J70" i="4"/>
  <c r="I70" i="4"/>
  <c r="H70" i="4"/>
  <c r="G70" i="4"/>
  <c r="F70" i="4"/>
  <c r="K69" i="4"/>
  <c r="J69" i="4"/>
  <c r="I69" i="4"/>
  <c r="H69" i="4"/>
  <c r="G69" i="4"/>
  <c r="F69" i="4"/>
  <c r="K68" i="4"/>
  <c r="J68" i="4"/>
  <c r="I68" i="4"/>
  <c r="H68" i="4"/>
  <c r="G68" i="4"/>
  <c r="F68" i="4"/>
  <c r="J67" i="4"/>
  <c r="I67" i="4"/>
  <c r="H67" i="4"/>
  <c r="G67" i="4"/>
  <c r="F67" i="4"/>
  <c r="K65" i="4"/>
  <c r="J65" i="4"/>
  <c r="I65" i="4"/>
  <c r="H65" i="4"/>
  <c r="G65" i="4"/>
  <c r="F65" i="4"/>
  <c r="K64" i="4"/>
  <c r="J64" i="4"/>
  <c r="I64" i="4"/>
  <c r="H64" i="4"/>
  <c r="G64" i="4"/>
  <c r="F64" i="4"/>
  <c r="E63" i="4"/>
  <c r="D63" i="4"/>
  <c r="C63" i="4"/>
  <c r="B63" i="4"/>
  <c r="K62" i="4"/>
  <c r="J62" i="4"/>
  <c r="I62" i="4"/>
  <c r="H62" i="4"/>
  <c r="G62" i="4"/>
  <c r="F62" i="4"/>
  <c r="K61" i="4"/>
  <c r="J61" i="4"/>
  <c r="I61" i="4"/>
  <c r="H61" i="4"/>
  <c r="G61" i="4"/>
  <c r="F61" i="4"/>
  <c r="E60" i="4"/>
  <c r="D60" i="4"/>
  <c r="C60" i="4"/>
  <c r="K58" i="4"/>
  <c r="J58" i="4"/>
  <c r="I58" i="4"/>
  <c r="H58" i="4"/>
  <c r="G58" i="4"/>
  <c r="F58" i="4"/>
  <c r="E57" i="4"/>
  <c r="D57" i="4"/>
  <c r="C57" i="4"/>
  <c r="B57" i="4"/>
  <c r="J56" i="4"/>
  <c r="I56" i="4"/>
  <c r="H56" i="4"/>
  <c r="G56" i="4"/>
  <c r="J55" i="4"/>
  <c r="I55" i="4"/>
  <c r="H55" i="4"/>
  <c r="G55" i="4"/>
  <c r="F55" i="4"/>
  <c r="E54" i="4"/>
  <c r="D54" i="4"/>
  <c r="C54" i="4"/>
  <c r="B54" i="4"/>
  <c r="K53" i="4"/>
  <c r="J53" i="4"/>
  <c r="I53" i="4"/>
  <c r="H53" i="4"/>
  <c r="G53" i="4"/>
  <c r="F53" i="4"/>
  <c r="K52" i="4"/>
  <c r="J52" i="4"/>
  <c r="I52" i="4"/>
  <c r="H52" i="4"/>
  <c r="G52" i="4"/>
  <c r="F52" i="4"/>
  <c r="E51" i="4"/>
  <c r="D51" i="4"/>
  <c r="C51" i="4"/>
  <c r="B51" i="4"/>
  <c r="K49" i="4"/>
  <c r="J49" i="4"/>
  <c r="H49" i="4"/>
  <c r="G49" i="4"/>
  <c r="K48" i="4"/>
  <c r="J48" i="4"/>
  <c r="I48" i="4"/>
  <c r="H48" i="4"/>
  <c r="G48" i="4"/>
  <c r="F48" i="4"/>
  <c r="K45" i="4"/>
  <c r="J45" i="4"/>
  <c r="I45" i="4"/>
  <c r="H45" i="4"/>
  <c r="G45" i="4"/>
  <c r="F45" i="4"/>
  <c r="E44" i="4"/>
  <c r="D44" i="4"/>
  <c r="C44" i="4"/>
  <c r="B44" i="4"/>
  <c r="K43" i="4"/>
  <c r="J43" i="4"/>
  <c r="I43" i="4"/>
  <c r="H43" i="4"/>
  <c r="G43" i="4"/>
  <c r="F43" i="4"/>
  <c r="K42" i="4"/>
  <c r="J42" i="4"/>
  <c r="H42" i="4"/>
  <c r="G42" i="4"/>
  <c r="F42" i="4"/>
  <c r="K40" i="4"/>
  <c r="J40" i="4"/>
  <c r="I40" i="4"/>
  <c r="H40" i="4"/>
  <c r="G40" i="4"/>
  <c r="F40" i="4"/>
  <c r="K39" i="4"/>
  <c r="J39" i="4"/>
  <c r="I39" i="4"/>
  <c r="H39" i="4"/>
  <c r="G39" i="4"/>
  <c r="F39" i="4"/>
  <c r="E38" i="4"/>
  <c r="D38" i="4"/>
  <c r="C38" i="4"/>
  <c r="B38" i="4"/>
  <c r="K36" i="4"/>
  <c r="J36" i="4"/>
  <c r="I36" i="4"/>
  <c r="H36" i="4"/>
  <c r="G36" i="4"/>
  <c r="F36" i="4"/>
  <c r="B35" i="4"/>
  <c r="K34" i="4"/>
  <c r="J34" i="4"/>
  <c r="H34" i="4"/>
  <c r="G34" i="4"/>
  <c r="F34" i="4"/>
  <c r="K33" i="4"/>
  <c r="J33" i="4"/>
  <c r="I33" i="4"/>
  <c r="H33" i="4"/>
  <c r="G33" i="4"/>
  <c r="F33" i="4"/>
  <c r="E32" i="4"/>
  <c r="D32" i="4"/>
  <c r="C32" i="4"/>
  <c r="B32" i="4"/>
  <c r="K30" i="4"/>
  <c r="J30" i="4"/>
  <c r="H30" i="4"/>
  <c r="G30" i="4"/>
  <c r="F30" i="4"/>
  <c r="K29" i="4"/>
  <c r="J29" i="4"/>
  <c r="I29" i="4"/>
  <c r="H29" i="4"/>
  <c r="G29" i="4"/>
  <c r="F29" i="4"/>
  <c r="E28" i="4"/>
  <c r="D28" i="4"/>
  <c r="C28" i="4"/>
  <c r="B28" i="4"/>
  <c r="K27" i="4"/>
  <c r="J27" i="4"/>
  <c r="I27" i="4"/>
  <c r="H27" i="4"/>
  <c r="G27" i="4"/>
  <c r="F27" i="4"/>
  <c r="E26" i="4"/>
  <c r="D26" i="4"/>
  <c r="C26" i="4"/>
  <c r="B26" i="4"/>
  <c r="K25" i="4"/>
  <c r="J25" i="4"/>
  <c r="I25" i="4"/>
  <c r="H25" i="4"/>
  <c r="G25" i="4"/>
  <c r="F25" i="4"/>
  <c r="K24" i="4"/>
  <c r="J24" i="4"/>
  <c r="I24" i="4"/>
  <c r="H24" i="4"/>
  <c r="G24" i="4"/>
  <c r="F24" i="4"/>
  <c r="E23" i="4"/>
  <c r="D23" i="4"/>
  <c r="C23" i="4"/>
  <c r="B23" i="4"/>
  <c r="K21" i="4"/>
  <c r="J21" i="4"/>
  <c r="I21" i="4"/>
  <c r="H21" i="4"/>
  <c r="G21" i="4"/>
  <c r="F21" i="4"/>
  <c r="E20" i="4"/>
  <c r="D20" i="4"/>
  <c r="C20" i="4"/>
  <c r="B20" i="4"/>
  <c r="H19" i="4"/>
  <c r="G19" i="4"/>
  <c r="F19" i="4"/>
  <c r="K18" i="4"/>
  <c r="J18" i="4"/>
  <c r="I18" i="4"/>
  <c r="H18" i="4"/>
  <c r="G18" i="4"/>
  <c r="F18" i="4"/>
  <c r="E17" i="4"/>
  <c r="D17" i="4"/>
  <c r="C17" i="4"/>
  <c r="B17" i="4"/>
  <c r="K16" i="4"/>
  <c r="J16" i="4"/>
  <c r="I16" i="4"/>
  <c r="H16" i="4"/>
  <c r="G16" i="4"/>
  <c r="F16" i="4"/>
  <c r="E15" i="4"/>
  <c r="D15" i="4"/>
  <c r="C15" i="4"/>
  <c r="B15" i="4"/>
  <c r="K14" i="4"/>
  <c r="J14" i="4"/>
  <c r="I14" i="4"/>
  <c r="H14" i="4"/>
  <c r="G14" i="4"/>
  <c r="F14" i="4"/>
  <c r="E13" i="4"/>
  <c r="D13" i="4"/>
  <c r="C13" i="4"/>
  <c r="B13" i="4"/>
  <c r="K12" i="4"/>
  <c r="J12" i="4"/>
  <c r="I12" i="4"/>
  <c r="H12" i="4"/>
  <c r="G12" i="4"/>
  <c r="F12" i="4"/>
  <c r="E11" i="4"/>
  <c r="D11" i="4"/>
  <c r="C11" i="4"/>
  <c r="K10" i="4"/>
  <c r="J10" i="4"/>
  <c r="H10" i="4"/>
  <c r="G10" i="4"/>
  <c r="H9" i="4"/>
  <c r="G9" i="4"/>
  <c r="F9" i="4"/>
  <c r="K8" i="4"/>
  <c r="J8" i="4"/>
  <c r="H8" i="4"/>
  <c r="G8" i="4"/>
  <c r="E7" i="4"/>
  <c r="D7" i="4"/>
  <c r="C7" i="4"/>
  <c r="C128" i="4" l="1"/>
  <c r="B135" i="4"/>
  <c r="F135" i="4" s="1"/>
  <c r="I111" i="4"/>
  <c r="H60" i="4"/>
  <c r="I120" i="4"/>
  <c r="I136" i="4"/>
  <c r="H63" i="4"/>
  <c r="K57" i="4"/>
  <c r="H141" i="4"/>
  <c r="D6" i="4"/>
  <c r="C6" i="4"/>
  <c r="E6" i="4"/>
  <c r="J17" i="4"/>
  <c r="H103" i="4"/>
  <c r="I23" i="4"/>
  <c r="K17" i="4"/>
  <c r="H26" i="4"/>
  <c r="C110" i="4"/>
  <c r="D119" i="4"/>
  <c r="J135" i="4"/>
  <c r="G141" i="4"/>
  <c r="J100" i="4"/>
  <c r="K15" i="4"/>
  <c r="K38" i="4"/>
  <c r="K105" i="4"/>
  <c r="G57" i="4"/>
  <c r="D31" i="4"/>
  <c r="G13" i="4"/>
  <c r="I17" i="4"/>
  <c r="K7" i="4"/>
  <c r="F13" i="4"/>
  <c r="I11" i="4"/>
  <c r="J13" i="4"/>
  <c r="K13" i="4"/>
  <c r="J15" i="4"/>
  <c r="I26" i="4"/>
  <c r="C31" i="4"/>
  <c r="D80" i="4"/>
  <c r="F84" i="4"/>
  <c r="G105" i="4"/>
  <c r="F15" i="4"/>
  <c r="K84" i="4"/>
  <c r="I105" i="4"/>
  <c r="G7" i="4"/>
  <c r="H15" i="4"/>
  <c r="B22" i="4"/>
  <c r="H28" i="4"/>
  <c r="H54" i="4"/>
  <c r="F141" i="4"/>
  <c r="K122" i="4"/>
  <c r="G120" i="4"/>
  <c r="K113" i="4"/>
  <c r="G103" i="4"/>
  <c r="H100" i="4"/>
  <c r="F136" i="4"/>
  <c r="K76" i="4"/>
  <c r="I137" i="4"/>
  <c r="K63" i="4"/>
  <c r="G60" i="4"/>
  <c r="H57" i="4"/>
  <c r="F51" i="4"/>
  <c r="J51" i="4"/>
  <c r="H51" i="4"/>
  <c r="H47" i="4"/>
  <c r="G47" i="4"/>
  <c r="H38" i="4"/>
  <c r="J28" i="4"/>
  <c r="G23" i="4"/>
  <c r="G15" i="4"/>
  <c r="I138" i="4"/>
  <c r="B100" i="4"/>
  <c r="I100" i="4" s="1"/>
  <c r="I101" i="4"/>
  <c r="B128" i="4"/>
  <c r="I116" i="4"/>
  <c r="B107" i="4"/>
  <c r="F107" i="4" s="1"/>
  <c r="I87" i="4"/>
  <c r="I82" i="4"/>
  <c r="B81" i="4"/>
  <c r="B80" i="4" s="1"/>
  <c r="I60" i="4"/>
  <c r="I57" i="4"/>
  <c r="B46" i="4"/>
  <c r="I49" i="4"/>
  <c r="B37" i="4"/>
  <c r="I44" i="4"/>
  <c r="B31" i="4"/>
  <c r="I35" i="4"/>
  <c r="F10" i="4"/>
  <c r="B7" i="4"/>
  <c r="F7" i="4" s="1"/>
  <c r="I8" i="4"/>
  <c r="F8" i="4"/>
  <c r="K141" i="4"/>
  <c r="I141" i="4"/>
  <c r="J141" i="4"/>
  <c r="K135" i="4"/>
  <c r="F124" i="4"/>
  <c r="G122" i="4"/>
  <c r="I122" i="4"/>
  <c r="J120" i="4"/>
  <c r="C119" i="4"/>
  <c r="H120" i="4"/>
  <c r="D110" i="4"/>
  <c r="F113" i="4"/>
  <c r="J113" i="4"/>
  <c r="B110" i="4"/>
  <c r="H113" i="4"/>
  <c r="K107" i="4"/>
  <c r="J103" i="4"/>
  <c r="C99" i="4"/>
  <c r="K103" i="4"/>
  <c r="F103" i="4"/>
  <c r="I103" i="4"/>
  <c r="D99" i="4"/>
  <c r="I90" i="4"/>
  <c r="H86" i="4"/>
  <c r="F90" i="4"/>
  <c r="G90" i="4"/>
  <c r="J90" i="4"/>
  <c r="H90" i="4"/>
  <c r="B86" i="4"/>
  <c r="F86" i="4" s="1"/>
  <c r="K90" i="4"/>
  <c r="H87" i="4"/>
  <c r="G81" i="4"/>
  <c r="B59" i="4"/>
  <c r="F76" i="4"/>
  <c r="I76" i="4"/>
  <c r="G76" i="4"/>
  <c r="J76" i="4"/>
  <c r="H76" i="4"/>
  <c r="F73" i="4"/>
  <c r="J73" i="4"/>
  <c r="H73" i="4"/>
  <c r="F63" i="4"/>
  <c r="J63" i="4"/>
  <c r="C59" i="4"/>
  <c r="F60" i="4"/>
  <c r="D59" i="4"/>
  <c r="F57" i="4"/>
  <c r="J57" i="4"/>
  <c r="K51" i="4"/>
  <c r="C46" i="4"/>
  <c r="F47" i="4"/>
  <c r="G44" i="4"/>
  <c r="K44" i="4"/>
  <c r="H44" i="4"/>
  <c r="F44" i="4"/>
  <c r="J44" i="4"/>
  <c r="H41" i="4"/>
  <c r="C37" i="4"/>
  <c r="F35" i="4"/>
  <c r="H35" i="4"/>
  <c r="G35" i="4"/>
  <c r="J32" i="4"/>
  <c r="F28" i="4"/>
  <c r="D22" i="4"/>
  <c r="F26" i="4"/>
  <c r="G26" i="4"/>
  <c r="E22" i="4"/>
  <c r="F23" i="4"/>
  <c r="K23" i="4"/>
  <c r="H20" i="4"/>
  <c r="H17" i="4"/>
  <c r="F17" i="4"/>
  <c r="G17" i="4"/>
  <c r="I15" i="4"/>
  <c r="H13" i="4"/>
  <c r="I13" i="4"/>
  <c r="G11" i="4"/>
  <c r="J11" i="4"/>
  <c r="K11" i="4"/>
  <c r="F11" i="4"/>
  <c r="H11" i="4"/>
  <c r="F78" i="4"/>
  <c r="J7" i="4"/>
  <c r="K20" i="4"/>
  <c r="J20" i="4"/>
  <c r="J23" i="4"/>
  <c r="C22" i="4"/>
  <c r="F32" i="4"/>
  <c r="F38" i="4"/>
  <c r="F20" i="4"/>
  <c r="I20" i="4"/>
  <c r="K41" i="4"/>
  <c r="I41" i="4"/>
  <c r="E37" i="4"/>
  <c r="I54" i="4"/>
  <c r="K66" i="4"/>
  <c r="J66" i="4"/>
  <c r="I66" i="4"/>
  <c r="G20" i="4"/>
  <c r="K28" i="4"/>
  <c r="I28" i="4"/>
  <c r="H32" i="4"/>
  <c r="F41" i="4"/>
  <c r="J41" i="4"/>
  <c r="F54" i="4"/>
  <c r="J54" i="4"/>
  <c r="K32" i="4"/>
  <c r="E31" i="4"/>
  <c r="I32" i="4"/>
  <c r="J87" i="4"/>
  <c r="C86" i="4"/>
  <c r="G86" i="4" s="1"/>
  <c r="F105" i="4"/>
  <c r="F122" i="4"/>
  <c r="K129" i="4"/>
  <c r="H7" i="4"/>
  <c r="H23" i="4"/>
  <c r="G38" i="4"/>
  <c r="G51" i="4"/>
  <c r="G63" i="4"/>
  <c r="K87" i="4"/>
  <c r="K100" i="4"/>
  <c r="E99" i="4"/>
  <c r="F111" i="4"/>
  <c r="F129" i="4"/>
  <c r="K26" i="4"/>
  <c r="J26" i="4"/>
  <c r="G28" i="4"/>
  <c r="G32" i="4"/>
  <c r="K35" i="4"/>
  <c r="J35" i="4"/>
  <c r="D37" i="4"/>
  <c r="G41" i="4"/>
  <c r="D46" i="4"/>
  <c r="G54" i="4"/>
  <c r="H78" i="4"/>
  <c r="J78" i="4"/>
  <c r="E80" i="4"/>
  <c r="G84" i="4"/>
  <c r="I84" i="4"/>
  <c r="H105" i="4"/>
  <c r="J105" i="4"/>
  <c r="G107" i="4"/>
  <c r="G111" i="4"/>
  <c r="H116" i="4"/>
  <c r="K120" i="4"/>
  <c r="E119" i="4"/>
  <c r="H122" i="4"/>
  <c r="J122" i="4"/>
  <c r="G124" i="4"/>
  <c r="I124" i="4"/>
  <c r="G129" i="4"/>
  <c r="I129" i="4"/>
  <c r="K81" i="4"/>
  <c r="K111" i="4"/>
  <c r="E110" i="4"/>
  <c r="I38" i="4"/>
  <c r="J38" i="4"/>
  <c r="K47" i="4"/>
  <c r="E46" i="4"/>
  <c r="J47" i="4"/>
  <c r="I51" i="4"/>
  <c r="K60" i="4"/>
  <c r="E59" i="4"/>
  <c r="J60" i="4"/>
  <c r="I63" i="4"/>
  <c r="G73" i="4"/>
  <c r="I73" i="4"/>
  <c r="J81" i="4"/>
  <c r="C80" i="4"/>
  <c r="H81" i="4"/>
  <c r="H84" i="4"/>
  <c r="J84" i="4"/>
  <c r="K86" i="4"/>
  <c r="G87" i="4"/>
  <c r="G100" i="4"/>
  <c r="H107" i="4"/>
  <c r="J107" i="4"/>
  <c r="H111" i="4"/>
  <c r="J111" i="4"/>
  <c r="G113" i="4"/>
  <c r="I113" i="4"/>
  <c r="B119" i="4"/>
  <c r="F120" i="4"/>
  <c r="H124" i="4"/>
  <c r="J124" i="4"/>
  <c r="H129" i="4"/>
  <c r="J129" i="4"/>
  <c r="G135" i="4"/>
  <c r="G110" i="4" l="1"/>
  <c r="H80" i="4"/>
  <c r="G6" i="4"/>
  <c r="K22" i="4"/>
  <c r="F100" i="4"/>
  <c r="I135" i="4"/>
  <c r="H22" i="4"/>
  <c r="G22" i="4"/>
  <c r="H6" i="4"/>
  <c r="I81" i="4"/>
  <c r="I107" i="4"/>
  <c r="B99" i="4"/>
  <c r="I99" i="4" s="1"/>
  <c r="F81" i="4"/>
  <c r="I47" i="4"/>
  <c r="B6" i="4"/>
  <c r="F6" i="4" s="1"/>
  <c r="I7" i="4"/>
  <c r="F110" i="4"/>
  <c r="H110" i="4"/>
  <c r="I86" i="4"/>
  <c r="H46" i="4"/>
  <c r="G37" i="4"/>
  <c r="I22" i="4"/>
  <c r="F22" i="4"/>
  <c r="J22" i="4"/>
  <c r="J119" i="4"/>
  <c r="I119" i="4"/>
  <c r="K119" i="4"/>
  <c r="H119" i="4"/>
  <c r="G119" i="4"/>
  <c r="K37" i="4"/>
  <c r="J37" i="4"/>
  <c r="I37" i="4"/>
  <c r="F37" i="4"/>
  <c r="I59" i="4"/>
  <c r="K59" i="4"/>
  <c r="J59" i="4"/>
  <c r="G59" i="4"/>
  <c r="I46" i="4"/>
  <c r="K46" i="4"/>
  <c r="J46" i="4"/>
  <c r="G46" i="4"/>
  <c r="J99" i="4"/>
  <c r="H99" i="4"/>
  <c r="K99" i="4"/>
  <c r="J86" i="4"/>
  <c r="G99" i="4"/>
  <c r="C144" i="4"/>
  <c r="C145" i="4" s="1"/>
  <c r="F59" i="4"/>
  <c r="K80" i="4"/>
  <c r="I80" i="4"/>
  <c r="J80" i="4"/>
  <c r="I31" i="4"/>
  <c r="J31" i="4"/>
  <c r="G31" i="4"/>
  <c r="F31" i="4"/>
  <c r="K31" i="4"/>
  <c r="F119" i="4"/>
  <c r="G80" i="4"/>
  <c r="J110" i="4"/>
  <c r="I110" i="4"/>
  <c r="K110" i="4"/>
  <c r="H37" i="4"/>
  <c r="F80" i="4"/>
  <c r="H31" i="4"/>
  <c r="J6" i="4"/>
  <c r="K6" i="4"/>
  <c r="H59" i="4"/>
  <c r="F46" i="4"/>
  <c r="F99" i="4" l="1"/>
  <c r="I6" i="4"/>
  <c r="B144" i="4"/>
  <c r="B145" i="4" l="1"/>
  <c r="G134" i="4"/>
  <c r="K134" i="4"/>
  <c r="J134" i="4"/>
  <c r="I134" i="4"/>
  <c r="F134" i="4"/>
  <c r="E133" i="4"/>
  <c r="J133" i="4" s="1"/>
  <c r="H134" i="4"/>
  <c r="D133" i="4"/>
  <c r="H133" i="4" l="1"/>
  <c r="G133" i="4"/>
  <c r="D128" i="4"/>
  <c r="D144" i="4" s="1"/>
  <c r="D145" i="4" s="1"/>
  <c r="K133" i="4"/>
  <c r="E128" i="4"/>
  <c r="F133" i="4"/>
  <c r="I133" i="4"/>
  <c r="K128" i="4" l="1"/>
  <c r="H128" i="4"/>
  <c r="J128" i="4"/>
  <c r="F128" i="4"/>
  <c r="E144" i="4"/>
  <c r="E145" i="4" s="1"/>
  <c r="G128" i="4"/>
  <c r="I128" i="4"/>
  <c r="F144" i="4" l="1"/>
  <c r="H144" i="4"/>
  <c r="G144" i="4"/>
  <c r="J144" i="4"/>
  <c r="I144" i="4"/>
  <c r="K144" i="4"/>
</calcChain>
</file>

<file path=xl/sharedStrings.xml><?xml version="1.0" encoding="utf-8"?>
<sst xmlns="http://schemas.openxmlformats.org/spreadsheetml/2006/main" count="151" uniqueCount="75">
  <si>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</si>
  <si>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</si>
  <si>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</si>
  <si>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</si>
  <si>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</si>
  <si>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</si>
  <si>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</si>
  <si>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</si>
  <si>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</si>
  <si>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</si>
  <si>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</si>
  <si>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</si>
  <si>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</si>
  <si>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</si>
  <si>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</si>
  <si>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</si>
  <si>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</si>
  <si>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</si>
  <si>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</si>
  <si>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</si>
  <si>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</si>
  <si>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</si>
  <si>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</si>
  <si>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</si>
  <si>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</si>
  <si>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</si>
  <si>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</si>
  <si>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</si>
  <si>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</si>
  <si>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</si>
  <si>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</si>
  <si>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</si>
  <si>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</si>
  <si>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</si>
  <si>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</si>
  <si>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</si>
  <si>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</si>
  <si>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</si>
  <si>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</si>
  <si>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</si>
  <si>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</si>
  <si>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</si>
  <si>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</si>
  <si>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</si>
  <si>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</si>
  <si>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</si>
  <si>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</si>
  <si>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</si>
  <si>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</si>
  <si>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</si>
  <si>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</si>
  <si>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</si>
  <si>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</si>
  <si>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</si>
  <si>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</si>
  <si>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</si>
  <si>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</si>
  <si>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</si>
  <si>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</si>
  <si>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</si>
  <si>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</si>
  <si>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незаконного оборота потребления наркотических средств и психотропных веществ"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</si>
  <si>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</si>
  <si>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</si>
  <si>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</si>
  <si>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</si>
  <si>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Первоначальный план на 2021 год, руб.</t>
  </si>
  <si>
    <t>Уточненный план на 2021 год, руб.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</si>
  <si>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</si>
  <si>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Дума города Нефтеюганска</t>
  </si>
  <si>
    <t xml:space="preserve">Отклонение от уточненного плана, руб.  (гр.3-гр.5) </t>
  </si>
  <si>
    <t xml:space="preserve"> Исполнение по муниципальным программам города Нефтеюганска за 9 месяцев 2021 года</t>
  </si>
  <si>
    <t>План 9 месяцев  2021 года, руб.</t>
  </si>
  <si>
    <t xml:space="preserve">Отклонение от  плана 9 месяцев 2021 года, руб.                 (гр.4-гр.5) </t>
  </si>
  <si>
    <t>% исполнения  к плану 9 месяцевя  2021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</si>
</sst>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1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1/1%20&#1082;&#1074;&#1072;&#1088;&#1090;&#1072;&#1083;/&#1087;&#1088;&#1086;&#1075;&#1088;&#1072;&#1084;&#1084;&#1099;%20&#1087;&#1077;&#1088;&#1074;&#1086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1/9%20&#1084;&#1077;&#1089;&#1103;&#1094;&#1077;&#1074;/&#1055;&#1088;&#1086;&#1075;&#1088;&#1072;&#1084;&#1084;&#1099;%20&#1076;&#1083;&#1103;%20&#1089;&#1072;&#1081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2">
          <cell r="D2">
            <v>10952876531</v>
          </cell>
        </row>
        <row r="7">
          <cell r="D7">
            <v>623633270</v>
          </cell>
        </row>
        <row r="9">
          <cell r="D9">
            <v>89838000</v>
          </cell>
        </row>
        <row r="11">
          <cell r="D11">
            <v>570240</v>
          </cell>
        </row>
        <row r="13">
          <cell r="D13">
            <v>40080000</v>
          </cell>
        </row>
        <row r="15">
          <cell r="D15">
            <v>600300</v>
          </cell>
        </row>
        <row r="17">
          <cell r="D17">
            <v>185337600</v>
          </cell>
        </row>
        <row r="19">
          <cell r="D19">
            <v>92036000</v>
          </cell>
        </row>
        <row r="21">
          <cell r="D21">
            <v>904160300</v>
          </cell>
        </row>
        <row r="23">
          <cell r="D23">
            <v>160847300</v>
          </cell>
        </row>
        <row r="25">
          <cell r="D25">
            <v>1959376000</v>
          </cell>
        </row>
        <row r="27">
          <cell r="D27">
            <v>23155100</v>
          </cell>
        </row>
        <row r="29">
          <cell r="D29">
            <v>3965900</v>
          </cell>
        </row>
        <row r="31">
          <cell r="D31">
            <v>134961600</v>
          </cell>
        </row>
        <row r="34">
          <cell r="D34">
            <v>32235000</v>
          </cell>
        </row>
        <row r="37">
          <cell r="D37">
            <v>193020200</v>
          </cell>
        </row>
        <row r="39">
          <cell r="D39">
            <v>21446700</v>
          </cell>
        </row>
        <row r="272">
          <cell r="D272">
            <v>96400</v>
          </cell>
        </row>
        <row r="274">
          <cell r="D274">
            <v>41400</v>
          </cell>
        </row>
        <row r="301">
          <cell r="D301">
            <v>86673900</v>
          </cell>
        </row>
        <row r="303">
          <cell r="D303">
            <v>212221900</v>
          </cell>
        </row>
        <row r="306">
          <cell r="D306">
            <v>1380500</v>
          </cell>
        </row>
        <row r="308">
          <cell r="D308">
            <v>1946100</v>
          </cell>
        </row>
        <row r="414">
          <cell r="D414">
            <v>20000</v>
          </cell>
        </row>
        <row r="415">
          <cell r="D415">
            <v>52400</v>
          </cell>
        </row>
        <row r="416">
          <cell r="D416">
            <v>10000</v>
          </cell>
        </row>
        <row r="419">
          <cell r="D419">
            <v>480000</v>
          </cell>
        </row>
        <row r="420">
          <cell r="D420">
            <v>544600</v>
          </cell>
        </row>
        <row r="421">
          <cell r="D421">
            <v>490000</v>
          </cell>
        </row>
        <row r="428">
          <cell r="D428">
            <v>102561003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579">
          <cell r="D579">
            <v>11887015141.52</v>
          </cell>
          <cell r="E579">
            <v>7471299408.04</v>
          </cell>
          <cell r="F579">
            <v>5782016160.5900002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45"/>
  <sheetViews>
    <sheetView showGridLines="0" showZero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8" sqref="G8"/>
    </sheetView>
  </sheetViews>
  <sheetFormatPr defaultColWidth="9.140625" defaultRowHeight="12.75" customHeight="1" outlineLevelRow="1" x14ac:dyDescent="0.2"/>
  <cols>
    <col min="1" max="1" width="30.7109375" style="2" customWidth="1"/>
    <col min="2" max="2" width="16" style="2" customWidth="1"/>
    <col min="3" max="3" width="15.7109375" style="2" customWidth="1"/>
    <col min="4" max="4" width="15.28515625" style="2" customWidth="1"/>
    <col min="5" max="5" width="15.42578125" style="2" customWidth="1"/>
    <col min="6" max="6" width="16.28515625" style="2" customWidth="1"/>
    <col min="7" max="7" width="16.7109375" style="2" customWidth="1"/>
    <col min="8" max="8" width="15.140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20" t="s">
        <v>71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4" spans="1:14" ht="76.900000000000006" customHeight="1" x14ac:dyDescent="0.2">
      <c r="A4" s="3" t="s">
        <v>25</v>
      </c>
      <c r="B4" s="8" t="s">
        <v>66</v>
      </c>
      <c r="C4" s="8" t="s">
        <v>67</v>
      </c>
      <c r="D4" s="18" t="s">
        <v>72</v>
      </c>
      <c r="E4" s="18" t="s">
        <v>26</v>
      </c>
      <c r="F4" s="18" t="s">
        <v>56</v>
      </c>
      <c r="G4" s="18" t="s">
        <v>70</v>
      </c>
      <c r="H4" s="18" t="s">
        <v>73</v>
      </c>
      <c r="I4" s="18" t="s">
        <v>58</v>
      </c>
      <c r="J4" s="18" t="s">
        <v>57</v>
      </c>
      <c r="K4" s="18" t="s">
        <v>74</v>
      </c>
    </row>
    <row r="5" spans="1:14" s="11" customFormat="1" x14ac:dyDescent="0.2">
      <c r="A5" s="9">
        <v>1</v>
      </c>
      <c r="B5" s="10">
        <v>2</v>
      </c>
      <c r="C5" s="9">
        <v>3</v>
      </c>
      <c r="D5" s="10">
        <v>4</v>
      </c>
      <c r="E5" s="9">
        <v>5</v>
      </c>
      <c r="F5" s="10">
        <v>6</v>
      </c>
      <c r="G5" s="9">
        <v>7</v>
      </c>
      <c r="H5" s="10">
        <v>8</v>
      </c>
      <c r="I5" s="9">
        <v>9</v>
      </c>
      <c r="J5" s="10">
        <v>10</v>
      </c>
      <c r="K5" s="9">
        <v>11</v>
      </c>
    </row>
    <row r="6" spans="1:14" ht="51" x14ac:dyDescent="0.2">
      <c r="A6" s="12" t="s">
        <v>28</v>
      </c>
      <c r="B6" s="13">
        <f>B7+B11+B13+B15+B17+B20</f>
        <v>4725729571</v>
      </c>
      <c r="C6" s="13">
        <f>C7+C11+C13+C15+C17+C20</f>
        <v>4725320507</v>
      </c>
      <c r="D6" s="13">
        <f t="shared" ref="D6:E6" si="0">D7+D11+D13+D15+D17+D20</f>
        <v>3536248834</v>
      </c>
      <c r="E6" s="13">
        <f t="shared" si="0"/>
        <v>3034781303.71</v>
      </c>
      <c r="F6" s="13">
        <f t="shared" ref="F6:F65" si="1">B6-E6</f>
        <v>1690948267.29</v>
      </c>
      <c r="G6" s="13">
        <f>C6-E6</f>
        <v>1690539203.29</v>
      </c>
      <c r="H6" s="13">
        <f>D6-E6</f>
        <v>501467530.28999996</v>
      </c>
      <c r="I6" s="13">
        <f>E6/B6*100</f>
        <v>64.218260019221063</v>
      </c>
      <c r="J6" s="13">
        <f>E6/C6*100</f>
        <v>64.223819298909618</v>
      </c>
      <c r="K6" s="13">
        <f>E6/D6*100</f>
        <v>85.819223877331936</v>
      </c>
    </row>
    <row r="7" spans="1:14" ht="38.25" x14ac:dyDescent="0.2">
      <c r="A7" s="12" t="s">
        <v>31</v>
      </c>
      <c r="B7" s="13">
        <f>SUM(B8:B10)</f>
        <v>4465263510</v>
      </c>
      <c r="C7" s="13">
        <f t="shared" ref="C7:E7" si="2">SUM(C8:C10)</f>
        <v>4454910327</v>
      </c>
      <c r="D7" s="13">
        <f t="shared" si="2"/>
        <v>3331528805</v>
      </c>
      <c r="E7" s="13">
        <f t="shared" si="2"/>
        <v>2882097230.52</v>
      </c>
      <c r="F7" s="13">
        <f t="shared" si="1"/>
        <v>1583166279.48</v>
      </c>
      <c r="G7" s="13">
        <f t="shared" ref="G7:G67" si="3">C7-E7</f>
        <v>1572813096.48</v>
      </c>
      <c r="H7" s="13">
        <f t="shared" ref="H7:H67" si="4">D7-E7</f>
        <v>449431574.48000002</v>
      </c>
      <c r="I7" s="13">
        <f t="shared" ref="I7:I67" si="5">E7/B7*100</f>
        <v>64.544840949823353</v>
      </c>
      <c r="J7" s="13">
        <f t="shared" ref="J7:J67" si="6">E7/C7*100</f>
        <v>64.694842745821219</v>
      </c>
      <c r="K7" s="13">
        <f t="shared" ref="K7:K66" si="7">E7/D7*100</f>
        <v>86.5097497039351</v>
      </c>
      <c r="M7" s="14"/>
    </row>
    <row r="8" spans="1:14" ht="51" x14ac:dyDescent="0.2">
      <c r="A8" s="5" t="s">
        <v>1</v>
      </c>
      <c r="B8" s="15">
        <f>'[1]Бюджет (2)'!$D$7+'[1]Бюджет (2)'!$D$9+'[1]Бюджет (2)'!$D$11+'[1]Бюджет (2)'!$D$13+'[1]Бюджет (2)'!$D$17+'[1]Бюджет (2)'!$D$19+'[1]Бюджет (2)'!$D$21+'[1]Бюджет (2)'!$D$23+'[1]Бюджет (2)'!$D$25+'[1]Бюджет (2)'!$D$27+'[1]Бюджет (2)'!$D$29+'[1]Бюджет (2)'!$D$31+'[1]Бюджет (2)'!$D$34+'[1]Бюджет (2)'!$D$15</f>
        <v>4250796610</v>
      </c>
      <c r="C8" s="15">
        <v>4258424442</v>
      </c>
      <c r="D8" s="15">
        <v>3288149668</v>
      </c>
      <c r="E8" s="15">
        <v>2866596383.1500001</v>
      </c>
      <c r="F8" s="15">
        <f t="shared" si="1"/>
        <v>1384200226.8499999</v>
      </c>
      <c r="G8" s="15">
        <f t="shared" si="3"/>
        <v>1391828058.8499999</v>
      </c>
      <c r="H8" s="15">
        <f t="shared" si="4"/>
        <v>421553284.8499999</v>
      </c>
      <c r="I8" s="15">
        <f t="shared" si="5"/>
        <v>67.436686488512095</v>
      </c>
      <c r="J8" s="15">
        <f t="shared" si="6"/>
        <v>67.315891644743658</v>
      </c>
      <c r="K8" s="15">
        <f t="shared" si="7"/>
        <v>87.179619925682772</v>
      </c>
      <c r="M8" s="14"/>
      <c r="N8" s="14"/>
    </row>
    <row r="9" spans="1:14" ht="33.75" x14ac:dyDescent="0.2">
      <c r="A9" s="1" t="s">
        <v>9</v>
      </c>
      <c r="B9" s="13"/>
      <c r="C9" s="15">
        <v>3625143</v>
      </c>
      <c r="D9" s="15">
        <v>3625143</v>
      </c>
      <c r="E9" s="15">
        <v>0</v>
      </c>
      <c r="F9" s="15">
        <f t="shared" si="1"/>
        <v>0</v>
      </c>
      <c r="G9" s="15">
        <f t="shared" si="3"/>
        <v>3625143</v>
      </c>
      <c r="H9" s="15">
        <f t="shared" si="4"/>
        <v>3625143</v>
      </c>
      <c r="I9" s="15"/>
      <c r="J9" s="15"/>
      <c r="K9" s="15"/>
    </row>
    <row r="10" spans="1:14" ht="56.25" x14ac:dyDescent="0.2">
      <c r="A10" s="1" t="s">
        <v>2</v>
      </c>
      <c r="B10" s="15">
        <f>'[1]Бюджет (2)'!$D$37+'[1]Бюджет (2)'!$D$39</f>
        <v>214466900</v>
      </c>
      <c r="C10" s="15">
        <v>192860742</v>
      </c>
      <c r="D10" s="15">
        <v>39753994</v>
      </c>
      <c r="E10" s="15">
        <v>15500847.370000001</v>
      </c>
      <c r="F10" s="15">
        <f t="shared" si="1"/>
        <v>198966052.63</v>
      </c>
      <c r="G10" s="15">
        <f t="shared" si="3"/>
        <v>177359894.63</v>
      </c>
      <c r="H10" s="15">
        <f t="shared" si="4"/>
        <v>24253146.629999999</v>
      </c>
      <c r="I10" s="15">
        <f t="shared" si="5"/>
        <v>7.2276175810812759</v>
      </c>
      <c r="J10" s="15">
        <f t="shared" si="6"/>
        <v>8.0373264197023584</v>
      </c>
      <c r="K10" s="15">
        <f t="shared" si="7"/>
        <v>38.991924610141062</v>
      </c>
    </row>
    <row r="11" spans="1:14" ht="51" x14ac:dyDescent="0.2">
      <c r="A11" s="12" t="s">
        <v>32</v>
      </c>
      <c r="B11" s="13">
        <f>B12</f>
        <v>2272200</v>
      </c>
      <c r="C11" s="13">
        <f t="shared" ref="C11:E11" si="8">C12</f>
        <v>3255082</v>
      </c>
      <c r="D11" s="13">
        <f t="shared" si="8"/>
        <v>3255082</v>
      </c>
      <c r="E11" s="13">
        <f t="shared" si="8"/>
        <v>3190034.28</v>
      </c>
      <c r="F11" s="13">
        <f t="shared" si="1"/>
        <v>-917834.2799999998</v>
      </c>
      <c r="G11" s="13">
        <f t="shared" si="3"/>
        <v>65047.720000000205</v>
      </c>
      <c r="H11" s="13">
        <f t="shared" si="4"/>
        <v>65047.720000000205</v>
      </c>
      <c r="I11" s="13">
        <f t="shared" si="5"/>
        <v>140.39407974650118</v>
      </c>
      <c r="J11" s="13">
        <f t="shared" si="6"/>
        <v>98.00165648668758</v>
      </c>
      <c r="K11" s="13">
        <f t="shared" si="7"/>
        <v>98.00165648668758</v>
      </c>
    </row>
    <row r="12" spans="1:14" ht="51" x14ac:dyDescent="0.2">
      <c r="A12" s="5" t="s">
        <v>1</v>
      </c>
      <c r="B12" s="15">
        <v>2272200</v>
      </c>
      <c r="C12" s="15">
        <v>3255082</v>
      </c>
      <c r="D12" s="15">
        <v>3255082</v>
      </c>
      <c r="E12" s="15">
        <v>3190034.28</v>
      </c>
      <c r="F12" s="6">
        <f t="shared" si="1"/>
        <v>-917834.2799999998</v>
      </c>
      <c r="G12" s="6">
        <f t="shared" si="3"/>
        <v>65047.720000000205</v>
      </c>
      <c r="H12" s="6">
        <f t="shared" si="4"/>
        <v>65047.720000000205</v>
      </c>
      <c r="I12" s="6">
        <f t="shared" si="5"/>
        <v>140.39407974650118</v>
      </c>
      <c r="J12" s="6">
        <f t="shared" si="6"/>
        <v>98.00165648668758</v>
      </c>
      <c r="K12" s="6">
        <f t="shared" si="7"/>
        <v>98.00165648668758</v>
      </c>
    </row>
    <row r="13" spans="1:14" ht="38.25" x14ac:dyDescent="0.2">
      <c r="A13" s="12" t="s">
        <v>34</v>
      </c>
      <c r="B13" s="13">
        <f>B14</f>
        <v>66515761</v>
      </c>
      <c r="C13" s="13">
        <f t="shared" ref="C13:E13" si="9">C14</f>
        <v>65656611</v>
      </c>
      <c r="D13" s="13">
        <f t="shared" si="9"/>
        <v>44015266</v>
      </c>
      <c r="E13" s="13">
        <f t="shared" si="9"/>
        <v>14291954.49</v>
      </c>
      <c r="F13" s="13">
        <f t="shared" si="1"/>
        <v>52223806.509999998</v>
      </c>
      <c r="G13" s="13">
        <f t="shared" si="3"/>
        <v>51364656.509999998</v>
      </c>
      <c r="H13" s="13">
        <f t="shared" si="4"/>
        <v>29723311.509999998</v>
      </c>
      <c r="I13" s="13">
        <f t="shared" si="5"/>
        <v>21.486568408951978</v>
      </c>
      <c r="J13" s="13">
        <f t="shared" si="6"/>
        <v>21.767731036254673</v>
      </c>
      <c r="K13" s="13">
        <f t="shared" si="7"/>
        <v>32.470448980133391</v>
      </c>
      <c r="M13" s="14"/>
    </row>
    <row r="14" spans="1:14" ht="51" x14ac:dyDescent="0.2">
      <c r="A14" s="5" t="s">
        <v>1</v>
      </c>
      <c r="B14" s="15">
        <v>66515761</v>
      </c>
      <c r="C14" s="15">
        <v>65656611</v>
      </c>
      <c r="D14" s="15">
        <v>44015266</v>
      </c>
      <c r="E14" s="15">
        <v>14291954.49</v>
      </c>
      <c r="F14" s="15">
        <f t="shared" si="1"/>
        <v>52223806.509999998</v>
      </c>
      <c r="G14" s="15">
        <f t="shared" si="3"/>
        <v>51364656.509999998</v>
      </c>
      <c r="H14" s="15">
        <f t="shared" si="4"/>
        <v>29723311.509999998</v>
      </c>
      <c r="I14" s="15">
        <f t="shared" si="5"/>
        <v>21.486568408951978</v>
      </c>
      <c r="J14" s="15">
        <f t="shared" si="6"/>
        <v>21.767731036254673</v>
      </c>
      <c r="K14" s="15">
        <f t="shared" si="7"/>
        <v>32.470448980133391</v>
      </c>
    </row>
    <row r="15" spans="1:14" ht="25.5" x14ac:dyDescent="0.2">
      <c r="A15" s="12" t="s">
        <v>3</v>
      </c>
      <c r="B15" s="13">
        <f>B16</f>
        <v>63309800</v>
      </c>
      <c r="C15" s="13">
        <f t="shared" ref="C15:E15" si="10">C16</f>
        <v>66284600</v>
      </c>
      <c r="D15" s="13">
        <f t="shared" si="10"/>
        <v>53345853</v>
      </c>
      <c r="E15" s="13">
        <f t="shared" si="10"/>
        <v>43486855.270000003</v>
      </c>
      <c r="F15" s="13">
        <f t="shared" si="1"/>
        <v>19822944.729999997</v>
      </c>
      <c r="G15" s="13">
        <f t="shared" si="3"/>
        <v>22797744.729999997</v>
      </c>
      <c r="H15" s="13">
        <f t="shared" si="4"/>
        <v>9858997.7299999967</v>
      </c>
      <c r="I15" s="13">
        <f t="shared" si="5"/>
        <v>68.688979068011591</v>
      </c>
      <c r="J15" s="13">
        <f t="shared" si="6"/>
        <v>65.606272452424847</v>
      </c>
      <c r="K15" s="13">
        <f t="shared" si="7"/>
        <v>81.518717621780283</v>
      </c>
    </row>
    <row r="16" spans="1:14" ht="51" x14ac:dyDescent="0.2">
      <c r="A16" s="5" t="s">
        <v>1</v>
      </c>
      <c r="B16" s="15">
        <v>63309800</v>
      </c>
      <c r="C16" s="15">
        <v>66284600</v>
      </c>
      <c r="D16" s="15">
        <v>53345853</v>
      </c>
      <c r="E16" s="15">
        <v>43486855.270000003</v>
      </c>
      <c r="F16" s="15">
        <f t="shared" si="1"/>
        <v>19822944.729999997</v>
      </c>
      <c r="G16" s="15">
        <f t="shared" si="3"/>
        <v>22797744.729999997</v>
      </c>
      <c r="H16" s="15">
        <f t="shared" si="4"/>
        <v>9858997.7299999967</v>
      </c>
      <c r="I16" s="15">
        <f t="shared" si="5"/>
        <v>68.688979068011591</v>
      </c>
      <c r="J16" s="15">
        <f t="shared" si="6"/>
        <v>65.606272452424847</v>
      </c>
      <c r="K16" s="15">
        <f t="shared" si="7"/>
        <v>81.518717621780283</v>
      </c>
    </row>
    <row r="17" spans="1:11" ht="38.25" x14ac:dyDescent="0.2">
      <c r="A17" s="12" t="s">
        <v>35</v>
      </c>
      <c r="B17" s="13">
        <f>B18</f>
        <v>128309300</v>
      </c>
      <c r="C17" s="13">
        <f>SUM(C18:C19)</f>
        <v>135154887</v>
      </c>
      <c r="D17" s="13">
        <f t="shared" ref="D17:E17" si="11">SUM(D18:D19)</f>
        <v>104044828</v>
      </c>
      <c r="E17" s="13">
        <f t="shared" si="11"/>
        <v>91656229.150000006</v>
      </c>
      <c r="F17" s="13">
        <f t="shared" si="1"/>
        <v>36653070.849999994</v>
      </c>
      <c r="G17" s="13">
        <f t="shared" si="3"/>
        <v>43498657.849999994</v>
      </c>
      <c r="H17" s="13">
        <f t="shared" si="4"/>
        <v>12388598.849999994</v>
      </c>
      <c r="I17" s="13">
        <f t="shared" si="5"/>
        <v>71.433815904225185</v>
      </c>
      <c r="J17" s="13">
        <f t="shared" si="6"/>
        <v>67.815697370972615</v>
      </c>
      <c r="K17" s="13">
        <f t="shared" si="7"/>
        <v>88.09301808831863</v>
      </c>
    </row>
    <row r="18" spans="1:11" ht="51" x14ac:dyDescent="0.2">
      <c r="A18" s="5" t="s">
        <v>1</v>
      </c>
      <c r="B18" s="15">
        <v>128309300</v>
      </c>
      <c r="C18" s="15">
        <v>128874500</v>
      </c>
      <c r="D18" s="15">
        <v>104044828</v>
      </c>
      <c r="E18" s="15">
        <v>91656229.150000006</v>
      </c>
      <c r="F18" s="15">
        <f t="shared" si="1"/>
        <v>36653070.849999994</v>
      </c>
      <c r="G18" s="15">
        <f t="shared" si="3"/>
        <v>37218270.849999994</v>
      </c>
      <c r="H18" s="15">
        <f t="shared" si="4"/>
        <v>12388598.849999994</v>
      </c>
      <c r="I18" s="15">
        <f t="shared" si="5"/>
        <v>71.433815904225185</v>
      </c>
      <c r="J18" s="15">
        <f t="shared" si="6"/>
        <v>71.120531330868403</v>
      </c>
      <c r="K18" s="15">
        <f t="shared" si="7"/>
        <v>88.09301808831863</v>
      </c>
    </row>
    <row r="19" spans="1:11" ht="56.25" x14ac:dyDescent="0.2">
      <c r="A19" s="1" t="s">
        <v>2</v>
      </c>
      <c r="B19" s="15"/>
      <c r="C19" s="15">
        <v>6280387</v>
      </c>
      <c r="D19" s="15"/>
      <c r="E19" s="15"/>
      <c r="F19" s="15">
        <f t="shared" si="1"/>
        <v>0</v>
      </c>
      <c r="G19" s="15">
        <f t="shared" si="3"/>
        <v>6280387</v>
      </c>
      <c r="H19" s="15">
        <f t="shared" si="4"/>
        <v>0</v>
      </c>
      <c r="I19" s="15"/>
      <c r="J19" s="15"/>
      <c r="K19" s="15"/>
    </row>
    <row r="20" spans="1:11" ht="38.25" x14ac:dyDescent="0.2">
      <c r="A20" s="12" t="s">
        <v>38</v>
      </c>
      <c r="B20" s="13">
        <f>B21</f>
        <v>59000</v>
      </c>
      <c r="C20" s="13">
        <f t="shared" ref="C20:E20" si="12">C21</f>
        <v>59000</v>
      </c>
      <c r="D20" s="13">
        <f t="shared" si="12"/>
        <v>59000</v>
      </c>
      <c r="E20" s="13">
        <f t="shared" si="12"/>
        <v>59000</v>
      </c>
      <c r="F20" s="13">
        <f t="shared" si="1"/>
        <v>0</v>
      </c>
      <c r="G20" s="13">
        <f t="shared" si="3"/>
        <v>0</v>
      </c>
      <c r="H20" s="13">
        <f t="shared" si="4"/>
        <v>0</v>
      </c>
      <c r="I20" s="13">
        <f t="shared" si="5"/>
        <v>100</v>
      </c>
      <c r="J20" s="13">
        <f t="shared" si="6"/>
        <v>100</v>
      </c>
      <c r="K20" s="13">
        <f t="shared" si="7"/>
        <v>100</v>
      </c>
    </row>
    <row r="21" spans="1:11" ht="51" x14ac:dyDescent="0.2">
      <c r="A21" s="5" t="s">
        <v>1</v>
      </c>
      <c r="B21" s="15">
        <v>59000</v>
      </c>
      <c r="C21" s="15">
        <v>59000</v>
      </c>
      <c r="D21" s="15">
        <v>59000</v>
      </c>
      <c r="E21" s="15">
        <v>59000</v>
      </c>
      <c r="F21" s="15">
        <f t="shared" si="1"/>
        <v>0</v>
      </c>
      <c r="G21" s="15">
        <f t="shared" si="3"/>
        <v>0</v>
      </c>
      <c r="H21" s="15">
        <f t="shared" si="4"/>
        <v>0</v>
      </c>
      <c r="I21" s="15">
        <f t="shared" si="5"/>
        <v>100</v>
      </c>
      <c r="J21" s="15">
        <f t="shared" si="6"/>
        <v>100</v>
      </c>
      <c r="K21" s="15">
        <f t="shared" si="7"/>
        <v>100</v>
      </c>
    </row>
    <row r="22" spans="1:11" ht="63.75" x14ac:dyDescent="0.2">
      <c r="A22" s="12" t="s">
        <v>29</v>
      </c>
      <c r="B22" s="13">
        <f>B23+B26</f>
        <v>102895100</v>
      </c>
      <c r="C22" s="13">
        <f>C23+C26</f>
        <v>250427607</v>
      </c>
      <c r="D22" s="13">
        <f>D23+D26</f>
        <v>52416385</v>
      </c>
      <c r="E22" s="13">
        <f>E23+E26</f>
        <v>39131894.219999999</v>
      </c>
      <c r="F22" s="13">
        <f t="shared" si="1"/>
        <v>63763205.780000001</v>
      </c>
      <c r="G22" s="13">
        <f t="shared" si="3"/>
        <v>211295712.78</v>
      </c>
      <c r="H22" s="13">
        <f t="shared" si="4"/>
        <v>13284490.780000001</v>
      </c>
      <c r="I22" s="13">
        <f t="shared" si="5"/>
        <v>38.030862713579168</v>
      </c>
      <c r="J22" s="13">
        <f t="shared" si="6"/>
        <v>15.6260304879246</v>
      </c>
      <c r="K22" s="13">
        <f t="shared" si="7"/>
        <v>74.655843244435871</v>
      </c>
    </row>
    <row r="23" spans="1:11" ht="63.75" x14ac:dyDescent="0.2">
      <c r="A23" s="12" t="s">
        <v>36</v>
      </c>
      <c r="B23" s="13">
        <f>SUM(B24:B25)</f>
        <v>64418100</v>
      </c>
      <c r="C23" s="13">
        <f>SUM(C24:C25)</f>
        <v>211378352</v>
      </c>
      <c r="D23" s="13">
        <f>SUM(D24:D25)</f>
        <v>23136336</v>
      </c>
      <c r="E23" s="13">
        <f>SUM(E24:E25)</f>
        <v>13276875.949999999</v>
      </c>
      <c r="F23" s="13">
        <f t="shared" si="1"/>
        <v>51141224.049999997</v>
      </c>
      <c r="G23" s="13">
        <f t="shared" si="3"/>
        <v>198101476.05000001</v>
      </c>
      <c r="H23" s="13">
        <f t="shared" si="4"/>
        <v>9859460.0500000007</v>
      </c>
      <c r="I23" s="13">
        <f t="shared" si="5"/>
        <v>20.610474307686815</v>
      </c>
      <c r="J23" s="13">
        <f t="shared" si="6"/>
        <v>6.2810954028064332</v>
      </c>
      <c r="K23" s="13">
        <f t="shared" si="7"/>
        <v>57.385386994725515</v>
      </c>
    </row>
    <row r="24" spans="1:11" ht="25.5" x14ac:dyDescent="0.2">
      <c r="A24" s="17" t="s">
        <v>13</v>
      </c>
      <c r="B24" s="15">
        <v>22742800</v>
      </c>
      <c r="C24" s="15">
        <v>22742800</v>
      </c>
      <c r="D24" s="15">
        <v>16075800</v>
      </c>
      <c r="E24" s="15">
        <v>13276875.949999999</v>
      </c>
      <c r="F24" s="6">
        <f t="shared" si="1"/>
        <v>9465924.0500000007</v>
      </c>
      <c r="G24" s="6">
        <f t="shared" si="3"/>
        <v>9465924.0500000007</v>
      </c>
      <c r="H24" s="6">
        <f t="shared" si="4"/>
        <v>2798924.0500000007</v>
      </c>
      <c r="I24" s="6">
        <f t="shared" si="5"/>
        <v>58.378370077563005</v>
      </c>
      <c r="J24" s="6">
        <f t="shared" si="6"/>
        <v>58.378370077563005</v>
      </c>
      <c r="K24" s="6">
        <f t="shared" si="7"/>
        <v>82.5892083131166</v>
      </c>
    </row>
    <row r="25" spans="1:11" ht="63.75" x14ac:dyDescent="0.2">
      <c r="A25" s="17" t="s">
        <v>4</v>
      </c>
      <c r="B25" s="15">
        <v>41675300</v>
      </c>
      <c r="C25" s="15">
        <v>188635552</v>
      </c>
      <c r="D25" s="15">
        <v>7060536</v>
      </c>
      <c r="E25" s="15">
        <v>0</v>
      </c>
      <c r="F25" s="6">
        <f t="shared" si="1"/>
        <v>41675300</v>
      </c>
      <c r="G25" s="6">
        <f t="shared" si="3"/>
        <v>188635552</v>
      </c>
      <c r="H25" s="6">
        <f t="shared" si="4"/>
        <v>7060536</v>
      </c>
      <c r="I25" s="6">
        <f t="shared" si="5"/>
        <v>0</v>
      </c>
      <c r="J25" s="6">
        <f t="shared" si="6"/>
        <v>0</v>
      </c>
      <c r="K25" s="6">
        <f t="shared" si="7"/>
        <v>0</v>
      </c>
    </row>
    <row r="26" spans="1:11" ht="51" x14ac:dyDescent="0.2">
      <c r="A26" s="12" t="s">
        <v>37</v>
      </c>
      <c r="B26" s="13">
        <f>B27</f>
        <v>38477000</v>
      </c>
      <c r="C26" s="13">
        <f t="shared" ref="C26:E26" si="13">C27</f>
        <v>39049255</v>
      </c>
      <c r="D26" s="13">
        <f t="shared" si="13"/>
        <v>29280049</v>
      </c>
      <c r="E26" s="13">
        <f t="shared" si="13"/>
        <v>25855018.27</v>
      </c>
      <c r="F26" s="13">
        <f t="shared" si="1"/>
        <v>12621981.73</v>
      </c>
      <c r="G26" s="13">
        <f t="shared" si="3"/>
        <v>13194236.73</v>
      </c>
      <c r="H26" s="13">
        <f t="shared" si="4"/>
        <v>3425030.7300000004</v>
      </c>
      <c r="I26" s="13">
        <f t="shared" si="5"/>
        <v>67.19603469605218</v>
      </c>
      <c r="J26" s="13">
        <f t="shared" si="6"/>
        <v>66.211297168153393</v>
      </c>
      <c r="K26" s="13">
        <f t="shared" si="7"/>
        <v>88.302510251946643</v>
      </c>
    </row>
    <row r="27" spans="1:11" ht="25.5" x14ac:dyDescent="0.2">
      <c r="A27" s="17" t="s">
        <v>13</v>
      </c>
      <c r="B27" s="15">
        <v>38477000</v>
      </c>
      <c r="C27" s="15">
        <v>39049255</v>
      </c>
      <c r="D27" s="15">
        <v>29280049</v>
      </c>
      <c r="E27" s="15">
        <v>25855018.27</v>
      </c>
      <c r="F27" s="6">
        <f t="shared" si="1"/>
        <v>12621981.73</v>
      </c>
      <c r="G27" s="6">
        <f t="shared" si="3"/>
        <v>13194236.73</v>
      </c>
      <c r="H27" s="6">
        <f t="shared" si="4"/>
        <v>3425030.7300000004</v>
      </c>
      <c r="I27" s="6">
        <f t="shared" si="5"/>
        <v>67.19603469605218</v>
      </c>
      <c r="J27" s="6">
        <f t="shared" si="6"/>
        <v>66.211297168153393</v>
      </c>
      <c r="K27" s="6">
        <f t="shared" si="7"/>
        <v>88.302510251946643</v>
      </c>
    </row>
    <row r="28" spans="1:11" ht="38.25" x14ac:dyDescent="0.2">
      <c r="A28" s="12" t="s">
        <v>30</v>
      </c>
      <c r="B28" s="13">
        <f>SUM(B29:B29)</f>
        <v>771000</v>
      </c>
      <c r="C28" s="13">
        <f>SUM(C29:C30)</f>
        <v>2303680</v>
      </c>
      <c r="D28" s="13">
        <f>SUM(D29:D30)</f>
        <v>2136946</v>
      </c>
      <c r="E28" s="13">
        <f>SUM(E29:E30)</f>
        <v>1056710.52</v>
      </c>
      <c r="F28" s="13">
        <f t="shared" si="1"/>
        <v>-285710.52</v>
      </c>
      <c r="G28" s="13">
        <f t="shared" si="3"/>
        <v>1246969.48</v>
      </c>
      <c r="H28" s="13">
        <f t="shared" si="4"/>
        <v>1080235.48</v>
      </c>
      <c r="I28" s="13">
        <f t="shared" si="5"/>
        <v>137.05713618677044</v>
      </c>
      <c r="J28" s="13">
        <f t="shared" si="6"/>
        <v>45.870542783719962</v>
      </c>
      <c r="K28" s="13">
        <f t="shared" si="7"/>
        <v>49.449565875787222</v>
      </c>
    </row>
    <row r="29" spans="1:11" ht="51" x14ac:dyDescent="0.2">
      <c r="A29" s="17" t="s">
        <v>1</v>
      </c>
      <c r="B29" s="15">
        <v>771000</v>
      </c>
      <c r="C29" s="15">
        <v>771000</v>
      </c>
      <c r="D29" s="15">
        <v>771000</v>
      </c>
      <c r="E29" s="15">
        <v>771000</v>
      </c>
      <c r="F29" s="6">
        <f t="shared" si="1"/>
        <v>0</v>
      </c>
      <c r="G29" s="6">
        <f t="shared" si="3"/>
        <v>0</v>
      </c>
      <c r="H29" s="6">
        <f t="shared" si="4"/>
        <v>0</v>
      </c>
      <c r="I29" s="6">
        <f t="shared" si="5"/>
        <v>100</v>
      </c>
      <c r="J29" s="6">
        <f t="shared" si="6"/>
        <v>100</v>
      </c>
      <c r="K29" s="6">
        <f t="shared" si="7"/>
        <v>100</v>
      </c>
    </row>
    <row r="30" spans="1:11" ht="33.75" x14ac:dyDescent="0.2">
      <c r="A30" s="19" t="s">
        <v>9</v>
      </c>
      <c r="B30" s="15"/>
      <c r="C30" s="15">
        <v>1532680</v>
      </c>
      <c r="D30" s="15">
        <v>1365946</v>
      </c>
      <c r="E30" s="15">
        <v>285710.52</v>
      </c>
      <c r="F30" s="6">
        <f t="shared" si="1"/>
        <v>-285710.52</v>
      </c>
      <c r="G30" s="6">
        <f t="shared" si="3"/>
        <v>1246969.48</v>
      </c>
      <c r="H30" s="6">
        <f t="shared" si="4"/>
        <v>1080235.48</v>
      </c>
      <c r="I30" s="6"/>
      <c r="J30" s="6">
        <f t="shared" si="6"/>
        <v>18.641237570791034</v>
      </c>
      <c r="K30" s="6">
        <f t="shared" si="7"/>
        <v>20.916677526051544</v>
      </c>
    </row>
    <row r="31" spans="1:11" ht="38.25" x14ac:dyDescent="0.2">
      <c r="A31" s="12" t="s">
        <v>33</v>
      </c>
      <c r="B31" s="13">
        <f>B32+B35</f>
        <v>693240842</v>
      </c>
      <c r="C31" s="13">
        <f>C32+C35</f>
        <v>729729843.5</v>
      </c>
      <c r="D31" s="13">
        <f>D32+D35</f>
        <v>545717395.5</v>
      </c>
      <c r="E31" s="13">
        <f>E32+E35</f>
        <v>470972172.30000001</v>
      </c>
      <c r="F31" s="13">
        <f t="shared" si="1"/>
        <v>222268669.69999999</v>
      </c>
      <c r="G31" s="13">
        <f t="shared" si="3"/>
        <v>258757671.19999999</v>
      </c>
      <c r="H31" s="13">
        <f t="shared" si="4"/>
        <v>74745223.199999988</v>
      </c>
      <c r="I31" s="13">
        <f t="shared" si="5"/>
        <v>67.937741657177213</v>
      </c>
      <c r="J31" s="13">
        <f t="shared" si="6"/>
        <v>64.540620956528002</v>
      </c>
      <c r="K31" s="13">
        <f t="shared" si="7"/>
        <v>86.303309402201393</v>
      </c>
    </row>
    <row r="32" spans="1:11" ht="51" x14ac:dyDescent="0.2">
      <c r="A32" s="12" t="s">
        <v>59</v>
      </c>
      <c r="B32" s="13">
        <f>SUM(B33:B34)</f>
        <v>665454393</v>
      </c>
      <c r="C32" s="13">
        <f>SUM(C33:C34)</f>
        <v>701733164.5</v>
      </c>
      <c r="D32" s="13">
        <f>SUM(D33:D34)</f>
        <v>524894893.5</v>
      </c>
      <c r="E32" s="13">
        <f>SUM(E33:E34)</f>
        <v>452152045.68000001</v>
      </c>
      <c r="F32" s="13">
        <f t="shared" si="1"/>
        <v>213302347.31999999</v>
      </c>
      <c r="G32" s="13">
        <f t="shared" si="3"/>
        <v>249581118.81999999</v>
      </c>
      <c r="H32" s="13">
        <f t="shared" si="4"/>
        <v>72742847.819999993</v>
      </c>
      <c r="I32" s="13">
        <f t="shared" si="5"/>
        <v>67.946361228695054</v>
      </c>
      <c r="J32" s="13">
        <f t="shared" si="6"/>
        <v>64.433615019772944</v>
      </c>
      <c r="K32" s="13">
        <f t="shared" si="7"/>
        <v>86.141444940538364</v>
      </c>
    </row>
    <row r="33" spans="1:14" ht="38.25" x14ac:dyDescent="0.2">
      <c r="A33" s="17" t="s">
        <v>5</v>
      </c>
      <c r="B33" s="15">
        <v>665454393</v>
      </c>
      <c r="C33" s="15">
        <v>696253695.5</v>
      </c>
      <c r="D33" s="15">
        <v>519415424.5</v>
      </c>
      <c r="E33" s="15">
        <v>450312045.68000001</v>
      </c>
      <c r="F33" s="6">
        <f t="shared" si="1"/>
        <v>215142347.31999999</v>
      </c>
      <c r="G33" s="6">
        <f t="shared" si="3"/>
        <v>245941649.81999999</v>
      </c>
      <c r="H33" s="6">
        <f t="shared" si="4"/>
        <v>69103378.819999993</v>
      </c>
      <c r="I33" s="6">
        <f t="shared" si="5"/>
        <v>67.669858433108274</v>
      </c>
      <c r="J33" s="6">
        <f t="shared" si="6"/>
        <v>64.676431678630848</v>
      </c>
      <c r="K33" s="6">
        <f t="shared" si="7"/>
        <v>86.695932473218264</v>
      </c>
    </row>
    <row r="34" spans="1:14" ht="63.75" x14ac:dyDescent="0.2">
      <c r="A34" s="17" t="s">
        <v>2</v>
      </c>
      <c r="B34" s="15"/>
      <c r="C34" s="15">
        <v>5479469</v>
      </c>
      <c r="D34" s="15">
        <v>5479469</v>
      </c>
      <c r="E34" s="15">
        <v>1840000</v>
      </c>
      <c r="F34" s="6">
        <f t="shared" si="1"/>
        <v>-1840000</v>
      </c>
      <c r="G34" s="6">
        <f t="shared" si="3"/>
        <v>3639469</v>
      </c>
      <c r="H34" s="6">
        <f t="shared" si="4"/>
        <v>3639469</v>
      </c>
      <c r="I34" s="6"/>
      <c r="J34" s="6">
        <f t="shared" si="6"/>
        <v>33.579896154171138</v>
      </c>
      <c r="K34" s="6">
        <f t="shared" si="7"/>
        <v>33.579896154171138</v>
      </c>
      <c r="M34" s="14"/>
    </row>
    <row r="35" spans="1:14" ht="38.25" x14ac:dyDescent="0.2">
      <c r="A35" s="12" t="s">
        <v>39</v>
      </c>
      <c r="B35" s="13">
        <f>B36</f>
        <v>27786449</v>
      </c>
      <c r="C35" s="13">
        <f t="shared" ref="C35:E35" si="14">C36</f>
        <v>27996679</v>
      </c>
      <c r="D35" s="13">
        <f t="shared" si="14"/>
        <v>20822502</v>
      </c>
      <c r="E35" s="13">
        <f t="shared" si="14"/>
        <v>18820126.620000001</v>
      </c>
      <c r="F35" s="4">
        <f t="shared" si="1"/>
        <v>8966322.379999999</v>
      </c>
      <c r="G35" s="4">
        <f t="shared" si="3"/>
        <v>9176552.379999999</v>
      </c>
      <c r="H35" s="4">
        <f t="shared" si="4"/>
        <v>2002375.379999999</v>
      </c>
      <c r="I35" s="4">
        <f t="shared" si="5"/>
        <v>67.731312554547728</v>
      </c>
      <c r="J35" s="4">
        <f t="shared" si="6"/>
        <v>67.222711022260896</v>
      </c>
      <c r="K35" s="4">
        <f t="shared" si="7"/>
        <v>90.383598570431161</v>
      </c>
    </row>
    <row r="36" spans="1:14" ht="38.25" x14ac:dyDescent="0.2">
      <c r="A36" s="17" t="s">
        <v>5</v>
      </c>
      <c r="B36" s="15">
        <v>27786449</v>
      </c>
      <c r="C36" s="15">
        <v>27996679</v>
      </c>
      <c r="D36" s="15">
        <v>20822502</v>
      </c>
      <c r="E36" s="15">
        <v>18820126.620000001</v>
      </c>
      <c r="F36" s="6">
        <f t="shared" si="1"/>
        <v>8966322.379999999</v>
      </c>
      <c r="G36" s="6">
        <f t="shared" si="3"/>
        <v>9176552.379999999</v>
      </c>
      <c r="H36" s="6">
        <f t="shared" si="4"/>
        <v>2002375.379999999</v>
      </c>
      <c r="I36" s="6">
        <f t="shared" si="5"/>
        <v>67.731312554547728</v>
      </c>
      <c r="J36" s="6">
        <f t="shared" si="6"/>
        <v>67.222711022260896</v>
      </c>
      <c r="K36" s="6">
        <f t="shared" si="7"/>
        <v>90.383598570431161</v>
      </c>
    </row>
    <row r="37" spans="1:14" ht="38.25" x14ac:dyDescent="0.2">
      <c r="A37" s="12" t="s">
        <v>65</v>
      </c>
      <c r="B37" s="13">
        <f>B38+B41+B44</f>
        <v>1067435998</v>
      </c>
      <c r="C37" s="13">
        <f t="shared" ref="C37:E37" si="15">C38+C41+C44</f>
        <v>1598273070</v>
      </c>
      <c r="D37" s="13">
        <f t="shared" si="15"/>
        <v>693915110</v>
      </c>
      <c r="E37" s="13">
        <f t="shared" si="15"/>
        <v>550093894.13999999</v>
      </c>
      <c r="F37" s="13">
        <f t="shared" si="1"/>
        <v>517342103.86000001</v>
      </c>
      <c r="G37" s="13">
        <f t="shared" si="3"/>
        <v>1048179175.86</v>
      </c>
      <c r="H37" s="13">
        <f t="shared" si="4"/>
        <v>143821215.86000001</v>
      </c>
      <c r="I37" s="13">
        <f t="shared" si="5"/>
        <v>51.534133678336005</v>
      </c>
      <c r="J37" s="13">
        <f t="shared" si="6"/>
        <v>34.418016824872112</v>
      </c>
      <c r="K37" s="13">
        <f t="shared" si="7"/>
        <v>79.273946656097465</v>
      </c>
    </row>
    <row r="38" spans="1:14" ht="51" x14ac:dyDescent="0.2">
      <c r="A38" s="12" t="s">
        <v>8</v>
      </c>
      <c r="B38" s="13">
        <f>SUM(B39:B40)</f>
        <v>605332598</v>
      </c>
      <c r="C38" s="13">
        <f t="shared" ref="C38:E38" si="16">SUM(C39:C40)</f>
        <v>605332598</v>
      </c>
      <c r="D38" s="13">
        <f t="shared" si="16"/>
        <v>476174435</v>
      </c>
      <c r="E38" s="13">
        <f t="shared" si="16"/>
        <v>440195439.17999995</v>
      </c>
      <c r="F38" s="13">
        <f t="shared" si="1"/>
        <v>165137158.82000005</v>
      </c>
      <c r="G38" s="13">
        <f t="shared" si="3"/>
        <v>165137158.82000005</v>
      </c>
      <c r="H38" s="13">
        <f t="shared" si="4"/>
        <v>35978995.820000052</v>
      </c>
      <c r="I38" s="13">
        <f t="shared" si="5"/>
        <v>72.719599214447044</v>
      </c>
      <c r="J38" s="13">
        <f t="shared" si="6"/>
        <v>72.719599214447044</v>
      </c>
      <c r="K38" s="13">
        <f t="shared" si="7"/>
        <v>92.444156347872791</v>
      </c>
    </row>
    <row r="39" spans="1:14" ht="51" x14ac:dyDescent="0.2">
      <c r="A39" s="17" t="s">
        <v>1</v>
      </c>
      <c r="B39" s="15">
        <v>299170</v>
      </c>
      <c r="C39" s="15">
        <v>299170</v>
      </c>
      <c r="D39" s="15">
        <v>263170</v>
      </c>
      <c r="E39" s="15">
        <v>172200</v>
      </c>
      <c r="F39" s="6">
        <f t="shared" si="1"/>
        <v>126970</v>
      </c>
      <c r="G39" s="6">
        <f t="shared" si="3"/>
        <v>126970</v>
      </c>
      <c r="H39" s="6">
        <f t="shared" si="4"/>
        <v>90970</v>
      </c>
      <c r="I39" s="6">
        <f t="shared" si="5"/>
        <v>57.559247250727012</v>
      </c>
      <c r="J39" s="6">
        <f t="shared" si="6"/>
        <v>57.559247250727012</v>
      </c>
      <c r="K39" s="6">
        <f t="shared" si="7"/>
        <v>65.432990082456215</v>
      </c>
    </row>
    <row r="40" spans="1:14" ht="38.25" x14ac:dyDescent="0.2">
      <c r="A40" s="17" t="s">
        <v>6</v>
      </c>
      <c r="B40" s="15">
        <v>605033428</v>
      </c>
      <c r="C40" s="15">
        <v>605033428</v>
      </c>
      <c r="D40" s="15">
        <v>475911265</v>
      </c>
      <c r="E40" s="15">
        <v>440023239.17999995</v>
      </c>
      <c r="F40" s="6">
        <f t="shared" si="1"/>
        <v>165010188.82000005</v>
      </c>
      <c r="G40" s="6">
        <f t="shared" si="3"/>
        <v>165010188.82000005</v>
      </c>
      <c r="H40" s="6">
        <f t="shared" si="4"/>
        <v>35888025.820000052</v>
      </c>
      <c r="I40" s="6">
        <f t="shared" si="5"/>
        <v>72.727095531653816</v>
      </c>
      <c r="J40" s="6">
        <f t="shared" si="6"/>
        <v>72.727095531653816</v>
      </c>
      <c r="K40" s="6">
        <f t="shared" si="7"/>
        <v>92.459093016005824</v>
      </c>
      <c r="M40" s="14"/>
      <c r="N40" s="14"/>
    </row>
    <row r="41" spans="1:14" ht="38.25" x14ac:dyDescent="0.2">
      <c r="A41" s="12" t="s">
        <v>40</v>
      </c>
      <c r="B41" s="13">
        <f>SUM(B42:B43)</f>
        <v>440939100</v>
      </c>
      <c r="C41" s="13">
        <f t="shared" ref="C41:E41" si="17">SUM(C42:C43)</f>
        <v>970617686</v>
      </c>
      <c r="D41" s="13">
        <f t="shared" si="17"/>
        <v>200544608</v>
      </c>
      <c r="E41" s="13">
        <f t="shared" si="17"/>
        <v>92975564.299999997</v>
      </c>
      <c r="F41" s="13">
        <f t="shared" si="1"/>
        <v>347963535.69999999</v>
      </c>
      <c r="G41" s="13">
        <f t="shared" si="3"/>
        <v>877642121.70000005</v>
      </c>
      <c r="H41" s="13">
        <f t="shared" si="4"/>
        <v>107569043.7</v>
      </c>
      <c r="I41" s="13">
        <f t="shared" si="5"/>
        <v>21.085806248527287</v>
      </c>
      <c r="J41" s="13">
        <f t="shared" si="6"/>
        <v>9.5790099068934538</v>
      </c>
      <c r="K41" s="13">
        <f t="shared" si="7"/>
        <v>46.361537828032752</v>
      </c>
    </row>
    <row r="42" spans="1:14" ht="38.25" x14ac:dyDescent="0.2">
      <c r="A42" s="17" t="s">
        <v>6</v>
      </c>
      <c r="B42" s="15"/>
      <c r="C42" s="15">
        <v>18394188</v>
      </c>
      <c r="D42" s="15">
        <v>18394188</v>
      </c>
      <c r="E42" s="15">
        <v>3628547</v>
      </c>
      <c r="F42" s="6">
        <f t="shared" si="1"/>
        <v>-3628547</v>
      </c>
      <c r="G42" s="6">
        <f t="shared" si="3"/>
        <v>14765641</v>
      </c>
      <c r="H42" s="6">
        <f t="shared" si="4"/>
        <v>14765641</v>
      </c>
      <c r="I42" s="6"/>
      <c r="J42" s="6">
        <f t="shared" si="6"/>
        <v>19.726595161471653</v>
      </c>
      <c r="K42" s="6">
        <f t="shared" si="7"/>
        <v>19.726595161471653</v>
      </c>
    </row>
    <row r="43" spans="1:14" ht="63.75" x14ac:dyDescent="0.2">
      <c r="A43" s="17" t="s">
        <v>2</v>
      </c>
      <c r="B43" s="15">
        <v>440939100</v>
      </c>
      <c r="C43" s="15">
        <v>952223498</v>
      </c>
      <c r="D43" s="15">
        <v>182150420</v>
      </c>
      <c r="E43" s="15">
        <v>89347017.299999997</v>
      </c>
      <c r="F43" s="6">
        <f t="shared" si="1"/>
        <v>351592082.69999999</v>
      </c>
      <c r="G43" s="6">
        <f t="shared" si="3"/>
        <v>862876480.70000005</v>
      </c>
      <c r="H43" s="6">
        <f t="shared" si="4"/>
        <v>92803402.700000003</v>
      </c>
      <c r="I43" s="6">
        <f t="shared" si="5"/>
        <v>20.262892834860867</v>
      </c>
      <c r="J43" s="6">
        <f t="shared" si="6"/>
        <v>9.3829880787083866</v>
      </c>
      <c r="K43" s="6">
        <f t="shared" si="7"/>
        <v>49.051227716082124</v>
      </c>
      <c r="M43" s="14"/>
    </row>
    <row r="44" spans="1:14" ht="38.25" x14ac:dyDescent="0.2">
      <c r="A44" s="12" t="s">
        <v>41</v>
      </c>
      <c r="B44" s="13">
        <f>B45</f>
        <v>21164300</v>
      </c>
      <c r="C44" s="13">
        <f t="shared" ref="C44:E44" si="18">C45</f>
        <v>22322786</v>
      </c>
      <c r="D44" s="13">
        <f t="shared" si="18"/>
        <v>17196067</v>
      </c>
      <c r="E44" s="13">
        <f t="shared" si="18"/>
        <v>16922890.66</v>
      </c>
      <c r="F44" s="13">
        <f t="shared" si="1"/>
        <v>4241409.34</v>
      </c>
      <c r="G44" s="13">
        <f t="shared" si="3"/>
        <v>5399895.3399999999</v>
      </c>
      <c r="H44" s="13">
        <f t="shared" si="4"/>
        <v>273176.33999999985</v>
      </c>
      <c r="I44" s="13">
        <f t="shared" si="5"/>
        <v>79.959604900705443</v>
      </c>
      <c r="J44" s="13">
        <f t="shared" si="6"/>
        <v>75.809939942084299</v>
      </c>
      <c r="K44" s="13">
        <f t="shared" si="7"/>
        <v>98.411402211912758</v>
      </c>
    </row>
    <row r="45" spans="1:14" ht="38.25" x14ac:dyDescent="0.2">
      <c r="A45" s="17" t="s">
        <v>6</v>
      </c>
      <c r="B45" s="15">
        <v>21164300</v>
      </c>
      <c r="C45" s="15">
        <v>22322786</v>
      </c>
      <c r="D45" s="15">
        <v>17196067</v>
      </c>
      <c r="E45" s="15">
        <v>16922890.66</v>
      </c>
      <c r="F45" s="15">
        <f t="shared" si="1"/>
        <v>4241409.34</v>
      </c>
      <c r="G45" s="15">
        <f t="shared" si="3"/>
        <v>5399895.3399999999</v>
      </c>
      <c r="H45" s="15">
        <f t="shared" si="4"/>
        <v>273176.33999999985</v>
      </c>
      <c r="I45" s="15">
        <f t="shared" si="5"/>
        <v>79.959604900705443</v>
      </c>
      <c r="J45" s="15">
        <f t="shared" si="6"/>
        <v>75.809939942084299</v>
      </c>
      <c r="K45" s="15">
        <f t="shared" si="7"/>
        <v>98.411402211912758</v>
      </c>
    </row>
    <row r="46" spans="1:14" ht="38.25" x14ac:dyDescent="0.2">
      <c r="A46" s="12" t="s">
        <v>42</v>
      </c>
      <c r="B46" s="13">
        <f>B47+B51+B54+B57</f>
        <v>1980927646</v>
      </c>
      <c r="C46" s="13">
        <f t="shared" ref="C46:E46" si="19">C47+C51+C54+C57</f>
        <v>1470476220</v>
      </c>
      <c r="D46" s="13">
        <f t="shared" si="19"/>
        <v>838467493</v>
      </c>
      <c r="E46" s="13">
        <f t="shared" si="19"/>
        <v>238614540.21000004</v>
      </c>
      <c r="F46" s="13">
        <f t="shared" si="1"/>
        <v>1742313105.79</v>
      </c>
      <c r="G46" s="13">
        <f t="shared" si="3"/>
        <v>1231861679.79</v>
      </c>
      <c r="H46" s="13">
        <f t="shared" si="4"/>
        <v>599852952.78999996</v>
      </c>
      <c r="I46" s="13">
        <f t="shared" si="5"/>
        <v>12.045595945506838</v>
      </c>
      <c r="J46" s="13">
        <f t="shared" si="6"/>
        <v>16.227024753246265</v>
      </c>
      <c r="K46" s="13">
        <f t="shared" si="7"/>
        <v>28.45841278309403</v>
      </c>
    </row>
    <row r="47" spans="1:14" ht="38.25" x14ac:dyDescent="0.2">
      <c r="A47" s="12" t="s">
        <v>43</v>
      </c>
      <c r="B47" s="13">
        <f>SUM(B48:B50)</f>
        <v>152167946</v>
      </c>
      <c r="C47" s="13">
        <f t="shared" ref="C47:E47" si="20">SUM(C48:C50)</f>
        <v>109861539</v>
      </c>
      <c r="D47" s="13">
        <f t="shared" si="20"/>
        <v>54554534</v>
      </c>
      <c r="E47" s="13">
        <f t="shared" si="20"/>
        <v>32629971.07</v>
      </c>
      <c r="F47" s="13">
        <f t="shared" si="1"/>
        <v>119537974.93000001</v>
      </c>
      <c r="G47" s="13">
        <f t="shared" si="3"/>
        <v>77231567.930000007</v>
      </c>
      <c r="H47" s="13">
        <f t="shared" si="4"/>
        <v>21924562.93</v>
      </c>
      <c r="I47" s="13">
        <f t="shared" si="5"/>
        <v>21.443393255764917</v>
      </c>
      <c r="J47" s="13">
        <f t="shared" si="6"/>
        <v>29.700995787069761</v>
      </c>
      <c r="K47" s="13">
        <f t="shared" si="7"/>
        <v>59.811657579184896</v>
      </c>
    </row>
    <row r="48" spans="1:14" ht="63.75" x14ac:dyDescent="0.2">
      <c r="A48" s="17" t="s">
        <v>4</v>
      </c>
      <c r="B48" s="15"/>
      <c r="C48" s="15">
        <v>3515418</v>
      </c>
      <c r="D48" s="15"/>
      <c r="E48" s="15"/>
      <c r="F48" s="15">
        <f t="shared" si="1"/>
        <v>0</v>
      </c>
      <c r="G48" s="15">
        <f t="shared" si="3"/>
        <v>3515418</v>
      </c>
      <c r="H48" s="15">
        <f t="shared" si="4"/>
        <v>0</v>
      </c>
      <c r="I48" s="15" t="e">
        <f t="shared" si="5"/>
        <v>#DIV/0!</v>
      </c>
      <c r="J48" s="15">
        <f t="shared" si="6"/>
        <v>0</v>
      </c>
      <c r="K48" s="15" t="e">
        <f t="shared" si="7"/>
        <v>#DIV/0!</v>
      </c>
      <c r="M48" s="14"/>
    </row>
    <row r="49" spans="1:13" ht="63.75" x14ac:dyDescent="0.2">
      <c r="A49" s="17" t="s">
        <v>2</v>
      </c>
      <c r="B49" s="15">
        <v>143836546</v>
      </c>
      <c r="C49" s="15">
        <v>71507898</v>
      </c>
      <c r="D49" s="15">
        <v>35119010</v>
      </c>
      <c r="E49" s="15">
        <v>25547514.109999999</v>
      </c>
      <c r="F49" s="15">
        <f t="shared" si="1"/>
        <v>118289031.89</v>
      </c>
      <c r="G49" s="15">
        <f t="shared" si="3"/>
        <v>45960383.890000001</v>
      </c>
      <c r="H49" s="15">
        <f t="shared" si="4"/>
        <v>9571495.8900000006</v>
      </c>
      <c r="I49" s="15">
        <f t="shared" si="5"/>
        <v>17.7614902613137</v>
      </c>
      <c r="J49" s="15">
        <f t="shared" si="6"/>
        <v>35.726842523045491</v>
      </c>
      <c r="K49" s="15">
        <f t="shared" si="7"/>
        <v>72.7455418304787</v>
      </c>
      <c r="M49" s="14"/>
    </row>
    <row r="50" spans="1:13" ht="33.75" x14ac:dyDescent="0.2">
      <c r="A50" s="19" t="s">
        <v>9</v>
      </c>
      <c r="B50" s="15">
        <v>8331400</v>
      </c>
      <c r="C50" s="15">
        <v>34838223</v>
      </c>
      <c r="D50" s="15">
        <v>19435524</v>
      </c>
      <c r="E50" s="15">
        <v>7082456.96</v>
      </c>
      <c r="F50" s="15"/>
      <c r="G50" s="15"/>
      <c r="H50" s="15"/>
      <c r="I50" s="15"/>
      <c r="J50" s="15"/>
      <c r="K50" s="15"/>
      <c r="M50" s="14"/>
    </row>
    <row r="51" spans="1:13" ht="38.25" x14ac:dyDescent="0.2">
      <c r="A51" s="12" t="s">
        <v>44</v>
      </c>
      <c r="B51" s="13">
        <f>SUM(B52:B53)</f>
        <v>1668627600</v>
      </c>
      <c r="C51" s="13">
        <f t="shared" ref="C51:E51" si="21">SUM(C52:C53)</f>
        <v>1212430614</v>
      </c>
      <c r="D51" s="13">
        <f t="shared" si="21"/>
        <v>683274217</v>
      </c>
      <c r="E51" s="13">
        <f t="shared" si="21"/>
        <v>120942139.10000002</v>
      </c>
      <c r="F51" s="13">
        <f t="shared" si="1"/>
        <v>1547685460.9000001</v>
      </c>
      <c r="G51" s="13">
        <f t="shared" si="3"/>
        <v>1091488474.9000001</v>
      </c>
      <c r="H51" s="13">
        <f t="shared" si="4"/>
        <v>562332077.89999998</v>
      </c>
      <c r="I51" s="13">
        <f t="shared" si="5"/>
        <v>7.2480006383689215</v>
      </c>
      <c r="J51" s="13">
        <f t="shared" si="6"/>
        <v>9.9751802456548671</v>
      </c>
      <c r="K51" s="13">
        <f t="shared" si="7"/>
        <v>17.700380914563329</v>
      </c>
    </row>
    <row r="52" spans="1:13" ht="63.75" x14ac:dyDescent="0.2">
      <c r="A52" s="17" t="s">
        <v>4</v>
      </c>
      <c r="B52" s="15">
        <v>1446026400</v>
      </c>
      <c r="C52" s="15">
        <v>987704701</v>
      </c>
      <c r="D52" s="15">
        <v>681149504</v>
      </c>
      <c r="E52" s="15">
        <v>119476159.67000002</v>
      </c>
      <c r="F52" s="15">
        <f t="shared" si="1"/>
        <v>1326550240.3299999</v>
      </c>
      <c r="G52" s="15">
        <f t="shared" si="3"/>
        <v>868228541.32999992</v>
      </c>
      <c r="H52" s="15">
        <f t="shared" si="4"/>
        <v>561673344.32999992</v>
      </c>
      <c r="I52" s="15">
        <f t="shared" si="5"/>
        <v>8.2623774828730667</v>
      </c>
      <c r="J52" s="15">
        <f t="shared" si="6"/>
        <v>12.09634413494606</v>
      </c>
      <c r="K52" s="15">
        <f t="shared" si="7"/>
        <v>17.540372409931319</v>
      </c>
      <c r="M52" s="14"/>
    </row>
    <row r="53" spans="1:13" ht="51" x14ac:dyDescent="0.2">
      <c r="A53" s="17" t="s">
        <v>9</v>
      </c>
      <c r="B53" s="15">
        <v>222601200</v>
      </c>
      <c r="C53" s="15">
        <v>224725913</v>
      </c>
      <c r="D53" s="15">
        <v>2124713</v>
      </c>
      <c r="E53" s="15">
        <v>1465979.43</v>
      </c>
      <c r="F53" s="15">
        <f t="shared" si="1"/>
        <v>221135220.56999999</v>
      </c>
      <c r="G53" s="15">
        <f t="shared" si="3"/>
        <v>223259933.56999999</v>
      </c>
      <c r="H53" s="15">
        <f t="shared" si="4"/>
        <v>658733.57000000007</v>
      </c>
      <c r="I53" s="15">
        <f t="shared" si="5"/>
        <v>0.65856762227696886</v>
      </c>
      <c r="J53" s="15">
        <f t="shared" si="6"/>
        <v>0.65234107203293457</v>
      </c>
      <c r="K53" s="15">
        <f t="shared" si="7"/>
        <v>68.996585891835736</v>
      </c>
    </row>
    <row r="54" spans="1:13" ht="63.75" x14ac:dyDescent="0.2">
      <c r="A54" s="12" t="s">
        <v>45</v>
      </c>
      <c r="B54" s="13">
        <f>SUM(B55:B56)</f>
        <v>40517400</v>
      </c>
      <c r="C54" s="13">
        <f t="shared" ref="C54:E54" si="22">SUM(C55:C56)</f>
        <v>27023700</v>
      </c>
      <c r="D54" s="13">
        <f t="shared" si="22"/>
        <v>10395018</v>
      </c>
      <c r="E54" s="13">
        <f t="shared" si="22"/>
        <v>1890036</v>
      </c>
      <c r="F54" s="13">
        <f t="shared" si="1"/>
        <v>38627364</v>
      </c>
      <c r="G54" s="13">
        <f t="shared" si="3"/>
        <v>25133664</v>
      </c>
      <c r="H54" s="13">
        <f t="shared" si="4"/>
        <v>8504982</v>
      </c>
      <c r="I54" s="13">
        <f t="shared" si="5"/>
        <v>4.6647514401220214</v>
      </c>
      <c r="J54" s="13">
        <f t="shared" si="6"/>
        <v>6.9939941606811802</v>
      </c>
      <c r="K54" s="13"/>
    </row>
    <row r="55" spans="1:13" ht="51" x14ac:dyDescent="0.2">
      <c r="A55" s="17" t="s">
        <v>1</v>
      </c>
      <c r="B55" s="15">
        <v>13493700</v>
      </c>
      <c r="C55" s="15"/>
      <c r="D55" s="15"/>
      <c r="E55" s="15"/>
      <c r="F55" s="6">
        <f t="shared" si="1"/>
        <v>13493700</v>
      </c>
      <c r="G55" s="6">
        <f t="shared" si="3"/>
        <v>0</v>
      </c>
      <c r="H55" s="6">
        <f t="shared" si="4"/>
        <v>0</v>
      </c>
      <c r="I55" s="6">
        <f t="shared" si="5"/>
        <v>0</v>
      </c>
      <c r="J55" s="6" t="e">
        <f t="shared" si="6"/>
        <v>#DIV/0!</v>
      </c>
      <c r="K55" s="6"/>
    </row>
    <row r="56" spans="1:13" ht="51" x14ac:dyDescent="0.2">
      <c r="A56" s="17" t="s">
        <v>9</v>
      </c>
      <c r="B56" s="15">
        <v>27023700</v>
      </c>
      <c r="C56" s="15">
        <v>27023700</v>
      </c>
      <c r="D56" s="15">
        <v>10395018</v>
      </c>
      <c r="E56" s="15">
        <v>1890036</v>
      </c>
      <c r="F56" s="6">
        <f t="shared" si="1"/>
        <v>25133664</v>
      </c>
      <c r="G56" s="6">
        <f t="shared" si="3"/>
        <v>25133664</v>
      </c>
      <c r="H56" s="6">
        <f t="shared" si="4"/>
        <v>8504982</v>
      </c>
      <c r="I56" s="6">
        <f t="shared" si="5"/>
        <v>6.9939941606811802</v>
      </c>
      <c r="J56" s="6">
        <f t="shared" si="6"/>
        <v>6.9939941606811802</v>
      </c>
      <c r="K56" s="6"/>
    </row>
    <row r="57" spans="1:13" ht="38.25" x14ac:dyDescent="0.2">
      <c r="A57" s="12" t="s">
        <v>7</v>
      </c>
      <c r="B57" s="13">
        <f>SUM(B58:B58)</f>
        <v>119614700</v>
      </c>
      <c r="C57" s="13">
        <f t="shared" ref="C57:E57" si="23">SUM(C58:C58)</f>
        <v>121160367</v>
      </c>
      <c r="D57" s="13">
        <f t="shared" si="23"/>
        <v>90243724</v>
      </c>
      <c r="E57" s="13">
        <f t="shared" si="23"/>
        <v>83152394.040000007</v>
      </c>
      <c r="F57" s="4">
        <f t="shared" si="1"/>
        <v>36462305.959999993</v>
      </c>
      <c r="G57" s="4">
        <f t="shared" si="3"/>
        <v>38007972.959999993</v>
      </c>
      <c r="H57" s="4">
        <f t="shared" si="4"/>
        <v>7091329.9599999934</v>
      </c>
      <c r="I57" s="4">
        <f t="shared" si="5"/>
        <v>69.516868779506197</v>
      </c>
      <c r="J57" s="4">
        <f t="shared" si="6"/>
        <v>68.630028200558357</v>
      </c>
      <c r="K57" s="4">
        <f t="shared" si="7"/>
        <v>92.142024236499822</v>
      </c>
    </row>
    <row r="58" spans="1:13" ht="63.75" x14ac:dyDescent="0.2">
      <c r="A58" s="17" t="s">
        <v>2</v>
      </c>
      <c r="B58" s="15">
        <v>119614700</v>
      </c>
      <c r="C58" s="15">
        <v>121160367</v>
      </c>
      <c r="D58" s="15">
        <v>90243724</v>
      </c>
      <c r="E58" s="15">
        <v>83152394.040000007</v>
      </c>
      <c r="F58" s="15">
        <f t="shared" si="1"/>
        <v>36462305.959999993</v>
      </c>
      <c r="G58" s="15">
        <f t="shared" si="3"/>
        <v>38007972.959999993</v>
      </c>
      <c r="H58" s="15">
        <f t="shared" si="4"/>
        <v>7091329.9599999934</v>
      </c>
      <c r="I58" s="15">
        <f t="shared" si="5"/>
        <v>69.516868779506197</v>
      </c>
      <c r="J58" s="15">
        <f t="shared" si="6"/>
        <v>68.630028200558357</v>
      </c>
      <c r="K58" s="15">
        <f t="shared" si="7"/>
        <v>92.142024236499822</v>
      </c>
    </row>
    <row r="59" spans="1:13" ht="76.5" x14ac:dyDescent="0.2">
      <c r="A59" s="12" t="s">
        <v>46</v>
      </c>
      <c r="B59" s="13">
        <f>B60+B63+B66+B73+B76+B78</f>
        <v>1174783640</v>
      </c>
      <c r="C59" s="13">
        <f>C60+C63+C66+C73+C76+C78</f>
        <v>1831870507.02</v>
      </c>
      <c r="D59" s="13">
        <f>D60+D63+D66+D73+D76+D78</f>
        <v>896601720.53999996</v>
      </c>
      <c r="E59" s="13">
        <f>E60+E63+E66+E73+E76+E78</f>
        <v>633312777.76999998</v>
      </c>
      <c r="F59" s="13">
        <f t="shared" si="1"/>
        <v>541470862.23000002</v>
      </c>
      <c r="G59" s="13">
        <f t="shared" si="3"/>
        <v>1198557729.25</v>
      </c>
      <c r="H59" s="13">
        <f t="shared" si="4"/>
        <v>263288942.76999998</v>
      </c>
      <c r="I59" s="13">
        <f t="shared" si="5"/>
        <v>53.908886386092334</v>
      </c>
      <c r="J59" s="13">
        <f t="shared" si="6"/>
        <v>34.571918448550335</v>
      </c>
      <c r="K59" s="13">
        <f t="shared" si="7"/>
        <v>70.634793940454642</v>
      </c>
    </row>
    <row r="60" spans="1:13" ht="38.25" x14ac:dyDescent="0.2">
      <c r="A60" s="12" t="s">
        <v>10</v>
      </c>
      <c r="B60" s="13">
        <f>SUM(B61:B62)</f>
        <v>283483300</v>
      </c>
      <c r="C60" s="13">
        <f t="shared" ref="C60:E60" si="24">SUM(C61:C62)</f>
        <v>628436124</v>
      </c>
      <c r="D60" s="13">
        <f t="shared" si="24"/>
        <v>29526793</v>
      </c>
      <c r="E60" s="13">
        <f t="shared" si="24"/>
        <v>4982280.34</v>
      </c>
      <c r="F60" s="4">
        <f t="shared" si="1"/>
        <v>278501019.66000003</v>
      </c>
      <c r="G60" s="4">
        <f t="shared" si="3"/>
        <v>623453843.65999997</v>
      </c>
      <c r="H60" s="4">
        <f t="shared" si="4"/>
        <v>24544512.66</v>
      </c>
      <c r="I60" s="4">
        <f t="shared" si="5"/>
        <v>1.7575216388408064</v>
      </c>
      <c r="J60" s="4">
        <f t="shared" si="6"/>
        <v>0.79280616592944297</v>
      </c>
      <c r="K60" s="4">
        <f t="shared" si="7"/>
        <v>16.87376051980992</v>
      </c>
    </row>
    <row r="61" spans="1:13" ht="51" x14ac:dyDescent="0.2">
      <c r="A61" s="17" t="s">
        <v>9</v>
      </c>
      <c r="B61" s="15">
        <v>5996200</v>
      </c>
      <c r="C61" s="15">
        <v>58141172</v>
      </c>
      <c r="D61" s="15">
        <v>11554614</v>
      </c>
      <c r="E61" s="15">
        <v>1875205.34</v>
      </c>
      <c r="F61" s="6">
        <f t="shared" si="1"/>
        <v>4120994.66</v>
      </c>
      <c r="G61" s="6">
        <f t="shared" si="3"/>
        <v>56265966.659999996</v>
      </c>
      <c r="H61" s="6">
        <f t="shared" si="4"/>
        <v>9679408.6600000001</v>
      </c>
      <c r="I61" s="6">
        <f t="shared" si="5"/>
        <v>31.273228711517298</v>
      </c>
      <c r="J61" s="6">
        <f t="shared" si="6"/>
        <v>3.2252623665721769</v>
      </c>
      <c r="K61" s="6">
        <f t="shared" si="7"/>
        <v>16.229060875594804</v>
      </c>
    </row>
    <row r="62" spans="1:13" ht="63.75" x14ac:dyDescent="0.2">
      <c r="A62" s="17" t="s">
        <v>2</v>
      </c>
      <c r="B62" s="15">
        <v>277487100</v>
      </c>
      <c r="C62" s="15">
        <v>570294952</v>
      </c>
      <c r="D62" s="15">
        <v>17972179</v>
      </c>
      <c r="E62" s="15">
        <v>3107075</v>
      </c>
      <c r="F62" s="15">
        <f t="shared" si="1"/>
        <v>274380025</v>
      </c>
      <c r="G62" s="15">
        <f t="shared" si="3"/>
        <v>567187877</v>
      </c>
      <c r="H62" s="15">
        <f t="shared" si="4"/>
        <v>14865104</v>
      </c>
      <c r="I62" s="15">
        <f t="shared" si="5"/>
        <v>1.1197187184557409</v>
      </c>
      <c r="J62" s="15">
        <f t="shared" si="6"/>
        <v>0.54481895536750247</v>
      </c>
      <c r="K62" s="15">
        <f t="shared" si="7"/>
        <v>17.28824868704012</v>
      </c>
    </row>
    <row r="63" spans="1:13" ht="51" x14ac:dyDescent="0.2">
      <c r="A63" s="12" t="s">
        <v>11</v>
      </c>
      <c r="B63" s="13">
        <f>SUM(B64:B65)</f>
        <v>34811200</v>
      </c>
      <c r="C63" s="13">
        <f t="shared" ref="C63:E63" si="25">SUM(C64:C65)</f>
        <v>41913109</v>
      </c>
      <c r="D63" s="13">
        <f t="shared" si="25"/>
        <v>31791399</v>
      </c>
      <c r="E63" s="13">
        <f t="shared" si="25"/>
        <v>20423194.170000002</v>
      </c>
      <c r="F63" s="4">
        <f t="shared" si="1"/>
        <v>14388005.829999998</v>
      </c>
      <c r="G63" s="4">
        <f t="shared" si="3"/>
        <v>21489914.829999998</v>
      </c>
      <c r="H63" s="4">
        <f t="shared" si="4"/>
        <v>11368204.829999998</v>
      </c>
      <c r="I63" s="4">
        <f t="shared" si="5"/>
        <v>58.668457766465977</v>
      </c>
      <c r="J63" s="4">
        <f t="shared" si="6"/>
        <v>48.727461782899475</v>
      </c>
      <c r="K63" s="4">
        <f t="shared" si="7"/>
        <v>64.241256479464781</v>
      </c>
    </row>
    <row r="64" spans="1:13" ht="63.75" x14ac:dyDescent="0.2">
      <c r="A64" s="17" t="s">
        <v>4</v>
      </c>
      <c r="B64" s="15">
        <v>1589000</v>
      </c>
      <c r="C64" s="15">
        <v>1589000</v>
      </c>
      <c r="D64" s="15">
        <v>1098084</v>
      </c>
      <c r="E64" s="15">
        <v>1087858.25</v>
      </c>
      <c r="F64" s="6">
        <f t="shared" si="1"/>
        <v>501141.75</v>
      </c>
      <c r="G64" s="6">
        <f t="shared" si="3"/>
        <v>501141.75</v>
      </c>
      <c r="H64" s="6">
        <f t="shared" si="4"/>
        <v>10225.75</v>
      </c>
      <c r="I64" s="6">
        <f t="shared" si="5"/>
        <v>68.461815607300196</v>
      </c>
      <c r="J64" s="6">
        <f t="shared" si="6"/>
        <v>68.461815607300196</v>
      </c>
      <c r="K64" s="6">
        <f t="shared" si="7"/>
        <v>99.068764320398074</v>
      </c>
    </row>
    <row r="65" spans="1:11" ht="51" x14ac:dyDescent="0.2">
      <c r="A65" s="17" t="s">
        <v>9</v>
      </c>
      <c r="B65" s="15">
        <v>33222200</v>
      </c>
      <c r="C65" s="15">
        <v>40324109</v>
      </c>
      <c r="D65" s="15">
        <v>30693315</v>
      </c>
      <c r="E65" s="15">
        <v>19335335.920000002</v>
      </c>
      <c r="F65" s="6">
        <f t="shared" si="1"/>
        <v>13886864.079999998</v>
      </c>
      <c r="G65" s="6">
        <f t="shared" si="3"/>
        <v>20988773.079999998</v>
      </c>
      <c r="H65" s="6">
        <f t="shared" si="4"/>
        <v>11357979.079999998</v>
      </c>
      <c r="I65" s="6">
        <f t="shared" si="5"/>
        <v>58.200046715750318</v>
      </c>
      <c r="J65" s="6">
        <f t="shared" si="6"/>
        <v>47.949815630148215</v>
      </c>
      <c r="K65" s="6">
        <f t="shared" si="7"/>
        <v>62.995267601430484</v>
      </c>
    </row>
    <row r="66" spans="1:11" ht="38.25" x14ac:dyDescent="0.2">
      <c r="A66" s="12" t="s">
        <v>12</v>
      </c>
      <c r="B66" s="13">
        <f>SUM(B67:B72)</f>
        <v>4855800</v>
      </c>
      <c r="C66" s="13">
        <f>SUM(C67:C72)</f>
        <v>17139282</v>
      </c>
      <c r="D66" s="13">
        <f>SUM(D67:D72)</f>
        <v>17119282</v>
      </c>
      <c r="E66" s="13">
        <f>SUM(E67:E72)</f>
        <v>15147168</v>
      </c>
      <c r="F66" s="4">
        <f>B66-E66</f>
        <v>-10291368</v>
      </c>
      <c r="G66" s="4">
        <f>C66-E66</f>
        <v>1992114</v>
      </c>
      <c r="H66" s="4">
        <f t="shared" si="4"/>
        <v>1972114</v>
      </c>
      <c r="I66" s="4">
        <f t="shared" si="5"/>
        <v>311.93970097615227</v>
      </c>
      <c r="J66" s="4">
        <f t="shared" si="6"/>
        <v>88.376911004790045</v>
      </c>
      <c r="K66" s="4">
        <f t="shared" si="7"/>
        <v>88.480159389862251</v>
      </c>
    </row>
    <row r="67" spans="1:11" ht="25.5" x14ac:dyDescent="0.2">
      <c r="A67" s="17" t="s">
        <v>13</v>
      </c>
      <c r="B67" s="15">
        <v>285000</v>
      </c>
      <c r="C67" s="15">
        <v>285000</v>
      </c>
      <c r="D67" s="15">
        <v>285000</v>
      </c>
      <c r="E67" s="15">
        <v>285000</v>
      </c>
      <c r="F67" s="6">
        <f t="shared" ref="F67:F141" si="26">B67-E67</f>
        <v>0</v>
      </c>
      <c r="G67" s="6">
        <f t="shared" si="3"/>
        <v>0</v>
      </c>
      <c r="H67" s="6">
        <f t="shared" si="4"/>
        <v>0</v>
      </c>
      <c r="I67" s="6">
        <f t="shared" si="5"/>
        <v>100</v>
      </c>
      <c r="J67" s="6">
        <f t="shared" si="6"/>
        <v>100</v>
      </c>
      <c r="K67" s="6"/>
    </row>
    <row r="68" spans="1:11" ht="51" x14ac:dyDescent="0.2">
      <c r="A68" s="17" t="s">
        <v>1</v>
      </c>
      <c r="B68" s="15">
        <v>2755000</v>
      </c>
      <c r="C68" s="15">
        <v>15383147</v>
      </c>
      <c r="D68" s="15">
        <v>15383147</v>
      </c>
      <c r="E68" s="15">
        <v>13869718</v>
      </c>
      <c r="F68" s="6">
        <f t="shared" si="26"/>
        <v>-11114718</v>
      </c>
      <c r="G68" s="6">
        <f t="shared" ref="G68:G142" si="27">C68-E68</f>
        <v>1513429</v>
      </c>
      <c r="H68" s="6">
        <f t="shared" ref="H68:H142" si="28">D68-E68</f>
        <v>1513429</v>
      </c>
      <c r="I68" s="6">
        <f t="shared" ref="I68:I142" si="29">E68/B68*100</f>
        <v>503.4380399274047</v>
      </c>
      <c r="J68" s="6">
        <f t="shared" ref="J68:J142" si="30">E68/C68*100</f>
        <v>90.161772490375341</v>
      </c>
      <c r="K68" s="6">
        <f t="shared" ref="K68:K142" si="31">E68/D68*100</f>
        <v>90.161772490375341</v>
      </c>
    </row>
    <row r="69" spans="1:11" ht="38.25" x14ac:dyDescent="0.2">
      <c r="A69" s="17" t="s">
        <v>5</v>
      </c>
      <c r="B69" s="15">
        <v>200000</v>
      </c>
      <c r="C69" s="15">
        <v>200000</v>
      </c>
      <c r="D69" s="15">
        <v>200000</v>
      </c>
      <c r="E69" s="15">
        <v>200000</v>
      </c>
      <c r="F69" s="6">
        <f t="shared" si="26"/>
        <v>0</v>
      </c>
      <c r="G69" s="6">
        <f t="shared" si="27"/>
        <v>0</v>
      </c>
      <c r="H69" s="6">
        <f t="shared" si="28"/>
        <v>0</v>
      </c>
      <c r="I69" s="6">
        <f t="shared" si="29"/>
        <v>100</v>
      </c>
      <c r="J69" s="6">
        <f t="shared" si="30"/>
        <v>100</v>
      </c>
      <c r="K69" s="6">
        <f t="shared" si="31"/>
        <v>100</v>
      </c>
    </row>
    <row r="70" spans="1:11" ht="38.25" x14ac:dyDescent="0.2">
      <c r="A70" s="17" t="s">
        <v>6</v>
      </c>
      <c r="B70" s="15">
        <v>795000</v>
      </c>
      <c r="C70" s="15">
        <v>795000</v>
      </c>
      <c r="D70" s="15">
        <v>795000</v>
      </c>
      <c r="E70" s="15">
        <v>786950</v>
      </c>
      <c r="F70" s="6">
        <f t="shared" si="26"/>
        <v>8050</v>
      </c>
      <c r="G70" s="6">
        <f t="shared" si="27"/>
        <v>8050</v>
      </c>
      <c r="H70" s="6">
        <f t="shared" si="28"/>
        <v>8050</v>
      </c>
      <c r="I70" s="6">
        <f t="shared" si="29"/>
        <v>98.987421383647799</v>
      </c>
      <c r="J70" s="6">
        <f t="shared" si="30"/>
        <v>98.987421383647799</v>
      </c>
      <c r="K70" s="6"/>
    </row>
    <row r="71" spans="1:11" ht="51" x14ac:dyDescent="0.2">
      <c r="A71" s="17" t="s">
        <v>9</v>
      </c>
      <c r="B71" s="15">
        <v>820800</v>
      </c>
      <c r="C71" s="15">
        <v>464935</v>
      </c>
      <c r="D71" s="15">
        <v>444935</v>
      </c>
      <c r="E71" s="15">
        <v>0</v>
      </c>
      <c r="F71" s="6">
        <f t="shared" si="26"/>
        <v>820800</v>
      </c>
      <c r="G71" s="6">
        <f t="shared" si="27"/>
        <v>464935</v>
      </c>
      <c r="H71" s="6">
        <f t="shared" si="28"/>
        <v>444935</v>
      </c>
      <c r="I71" s="6">
        <f t="shared" si="29"/>
        <v>0</v>
      </c>
      <c r="J71" s="6">
        <f t="shared" si="30"/>
        <v>0</v>
      </c>
      <c r="K71" s="6">
        <f t="shared" si="31"/>
        <v>0</v>
      </c>
    </row>
    <row r="72" spans="1:11" ht="63.75" x14ac:dyDescent="0.2">
      <c r="A72" s="17" t="s">
        <v>2</v>
      </c>
      <c r="B72" s="15"/>
      <c r="C72" s="15">
        <v>11200</v>
      </c>
      <c r="D72" s="15">
        <v>11200</v>
      </c>
      <c r="E72" s="15">
        <v>5500</v>
      </c>
      <c r="F72" s="6">
        <f t="shared" si="26"/>
        <v>-5500</v>
      </c>
      <c r="G72" s="6">
        <f t="shared" si="27"/>
        <v>5700</v>
      </c>
      <c r="H72" s="6">
        <v>0</v>
      </c>
      <c r="I72" s="6"/>
      <c r="J72" s="6"/>
      <c r="K72" s="6"/>
    </row>
    <row r="73" spans="1:11" ht="25.5" x14ac:dyDescent="0.2">
      <c r="A73" s="12" t="s">
        <v>27</v>
      </c>
      <c r="B73" s="13">
        <f>SUM(B74:B75)</f>
        <v>533240340</v>
      </c>
      <c r="C73" s="13">
        <f t="shared" ref="C73:E73" si="32">SUM(C74:C75)</f>
        <v>765111083.01999998</v>
      </c>
      <c r="D73" s="13">
        <f t="shared" si="32"/>
        <v>560318893.81999993</v>
      </c>
      <c r="E73" s="13">
        <f t="shared" si="32"/>
        <v>394906640.23000002</v>
      </c>
      <c r="F73" s="4">
        <f t="shared" si="26"/>
        <v>138333699.76999998</v>
      </c>
      <c r="G73" s="4">
        <f t="shared" si="27"/>
        <v>370204442.78999996</v>
      </c>
      <c r="H73" s="4">
        <f t="shared" si="28"/>
        <v>165412253.58999991</v>
      </c>
      <c r="I73" s="4">
        <f t="shared" si="29"/>
        <v>74.057907965102572</v>
      </c>
      <c r="J73" s="4">
        <f t="shared" si="30"/>
        <v>51.614288303241992</v>
      </c>
      <c r="K73" s="4">
        <f t="shared" si="31"/>
        <v>70.478908454738303</v>
      </c>
    </row>
    <row r="74" spans="1:11" ht="63.75" x14ac:dyDescent="0.2">
      <c r="A74" s="17" t="s">
        <v>2</v>
      </c>
      <c r="B74" s="15"/>
      <c r="C74" s="15">
        <v>287925758</v>
      </c>
      <c r="D74" s="15">
        <v>287883424</v>
      </c>
      <c r="E74" s="15">
        <v>222865458</v>
      </c>
      <c r="F74" s="6">
        <f t="shared" ref="F74" si="33">B74-E74</f>
        <v>-222865458</v>
      </c>
      <c r="G74" s="6">
        <f t="shared" ref="G74" si="34">C74-E74</f>
        <v>65060300</v>
      </c>
      <c r="H74" s="6">
        <f t="shared" ref="H74" si="35">D74-E74</f>
        <v>65017966</v>
      </c>
      <c r="I74" s="6"/>
      <c r="J74" s="6">
        <f t="shared" ref="J74" si="36">E74/C74*100</f>
        <v>77.403793098636214</v>
      </c>
      <c r="K74" s="6">
        <f t="shared" ref="K74" si="37">E74/D74*100</f>
        <v>77.41517552604904</v>
      </c>
    </row>
    <row r="75" spans="1:11" ht="51" x14ac:dyDescent="0.2">
      <c r="A75" s="17" t="s">
        <v>9</v>
      </c>
      <c r="B75" s="15">
        <v>533240340</v>
      </c>
      <c r="C75" s="15">
        <v>477185325.01999998</v>
      </c>
      <c r="D75" s="15">
        <v>272435469.81999999</v>
      </c>
      <c r="E75" s="15">
        <v>172041182.23000002</v>
      </c>
      <c r="F75" s="6">
        <f t="shared" si="26"/>
        <v>361199157.76999998</v>
      </c>
      <c r="G75" s="6">
        <f t="shared" si="27"/>
        <v>305144142.78999996</v>
      </c>
      <c r="H75" s="6">
        <f t="shared" si="28"/>
        <v>100394287.58999997</v>
      </c>
      <c r="I75" s="6">
        <f t="shared" si="29"/>
        <v>32.263347185998718</v>
      </c>
      <c r="J75" s="6">
        <f t="shared" si="30"/>
        <v>36.053326288437169</v>
      </c>
      <c r="K75" s="6">
        <f t="shared" si="31"/>
        <v>63.149333067265005</v>
      </c>
    </row>
    <row r="76" spans="1:11" ht="38.25" x14ac:dyDescent="0.2">
      <c r="A76" s="12" t="s">
        <v>7</v>
      </c>
      <c r="B76" s="13">
        <f>B77</f>
        <v>279614600</v>
      </c>
      <c r="C76" s="13">
        <f t="shared" ref="C76:E76" si="38">C77</f>
        <v>295648380</v>
      </c>
      <c r="D76" s="13">
        <f t="shared" si="38"/>
        <v>213130156</v>
      </c>
      <c r="E76" s="13">
        <f t="shared" si="38"/>
        <v>197542115.50999999</v>
      </c>
      <c r="F76" s="4">
        <f t="shared" si="26"/>
        <v>82072484.49000001</v>
      </c>
      <c r="G76" s="4">
        <f t="shared" si="27"/>
        <v>98106264.49000001</v>
      </c>
      <c r="H76" s="4">
        <f t="shared" si="28"/>
        <v>15588040.49000001</v>
      </c>
      <c r="I76" s="4">
        <f t="shared" si="29"/>
        <v>70.647997461505938</v>
      </c>
      <c r="J76" s="4">
        <f t="shared" si="30"/>
        <v>66.816572953993528</v>
      </c>
      <c r="K76" s="4">
        <f t="shared" si="31"/>
        <v>92.686140346089729</v>
      </c>
    </row>
    <row r="77" spans="1:11" ht="51" x14ac:dyDescent="0.2">
      <c r="A77" s="17" t="s">
        <v>9</v>
      </c>
      <c r="B77" s="15">
        <v>279614600</v>
      </c>
      <c r="C77" s="15">
        <v>295648380</v>
      </c>
      <c r="D77" s="15">
        <v>213130156</v>
      </c>
      <c r="E77" s="15">
        <v>197542115.50999999</v>
      </c>
      <c r="F77" s="15">
        <f t="shared" si="26"/>
        <v>82072484.49000001</v>
      </c>
      <c r="G77" s="15">
        <f t="shared" si="27"/>
        <v>98106264.49000001</v>
      </c>
      <c r="H77" s="15">
        <f t="shared" si="28"/>
        <v>15588040.49000001</v>
      </c>
      <c r="I77" s="15">
        <f t="shared" si="29"/>
        <v>70.647997461505938</v>
      </c>
      <c r="J77" s="15">
        <f t="shared" si="30"/>
        <v>66.816572953993528</v>
      </c>
      <c r="K77" s="15">
        <f t="shared" si="31"/>
        <v>92.686140346089729</v>
      </c>
    </row>
    <row r="78" spans="1:11" ht="127.5" x14ac:dyDescent="0.2">
      <c r="A78" s="12" t="s">
        <v>47</v>
      </c>
      <c r="B78" s="13">
        <f>B79</f>
        <v>38778400</v>
      </c>
      <c r="C78" s="13">
        <f t="shared" ref="C78:E78" si="39">C79</f>
        <v>83622529</v>
      </c>
      <c r="D78" s="13">
        <f t="shared" si="39"/>
        <v>44715196.719999999</v>
      </c>
      <c r="E78" s="13">
        <f t="shared" si="39"/>
        <v>311379.52</v>
      </c>
      <c r="F78" s="4">
        <f t="shared" si="26"/>
        <v>38467020.479999997</v>
      </c>
      <c r="G78" s="4">
        <f t="shared" si="27"/>
        <v>83311149.480000004</v>
      </c>
      <c r="H78" s="4">
        <f t="shared" si="28"/>
        <v>44403817.199999996</v>
      </c>
      <c r="I78" s="4">
        <f t="shared" si="29"/>
        <v>0.80297155117281782</v>
      </c>
      <c r="J78" s="4">
        <f t="shared" si="30"/>
        <v>0.37236319413396363</v>
      </c>
      <c r="K78" s="4">
        <f t="shared" si="31"/>
        <v>0.69636173569762616</v>
      </c>
    </row>
    <row r="79" spans="1:11" ht="51" x14ac:dyDescent="0.2">
      <c r="A79" s="17" t="s">
        <v>9</v>
      </c>
      <c r="B79" s="15">
        <v>38778400</v>
      </c>
      <c r="C79" s="15">
        <v>83622529</v>
      </c>
      <c r="D79" s="15">
        <v>44715196.719999999</v>
      </c>
      <c r="E79" s="15">
        <v>311379.52</v>
      </c>
      <c r="F79" s="15">
        <f t="shared" si="26"/>
        <v>38467020.479999997</v>
      </c>
      <c r="G79" s="15">
        <f t="shared" si="27"/>
        <v>83311149.480000004</v>
      </c>
      <c r="H79" s="15">
        <f t="shared" si="28"/>
        <v>44403817.199999996</v>
      </c>
      <c r="I79" s="15">
        <f t="shared" si="29"/>
        <v>0.80297155117281782</v>
      </c>
      <c r="J79" s="15">
        <f t="shared" si="30"/>
        <v>0.37236319413396363</v>
      </c>
      <c r="K79" s="15">
        <f t="shared" si="31"/>
        <v>0.69636173569762616</v>
      </c>
    </row>
    <row r="80" spans="1:11" ht="89.25" x14ac:dyDescent="0.2">
      <c r="A80" s="12" t="s">
        <v>60</v>
      </c>
      <c r="B80" s="13">
        <f>B81+B84</f>
        <v>3235063</v>
      </c>
      <c r="C80" s="13">
        <f>C81+C84</f>
        <v>3412563</v>
      </c>
      <c r="D80" s="13">
        <f>D81+D84</f>
        <v>1830735</v>
      </c>
      <c r="E80" s="13">
        <f>E81+E84</f>
        <v>1695624.26</v>
      </c>
      <c r="F80" s="13">
        <f t="shared" si="26"/>
        <v>1539438.74</v>
      </c>
      <c r="G80" s="13">
        <f t="shared" si="27"/>
        <v>1716938.74</v>
      </c>
      <c r="H80" s="13">
        <f t="shared" si="28"/>
        <v>135110.74</v>
      </c>
      <c r="I80" s="13">
        <f t="shared" si="29"/>
        <v>52.413948661896228</v>
      </c>
      <c r="J80" s="13">
        <f t="shared" si="30"/>
        <v>49.687705692173303</v>
      </c>
      <c r="K80" s="13">
        <f t="shared" si="31"/>
        <v>92.619863606693485</v>
      </c>
    </row>
    <row r="81" spans="1:11" ht="25.5" x14ac:dyDescent="0.2">
      <c r="A81" s="12" t="s">
        <v>14</v>
      </c>
      <c r="B81" s="13">
        <f>SUM(B82:B83)</f>
        <v>3188800</v>
      </c>
      <c r="C81" s="13">
        <f>SUM(C82:C83)</f>
        <v>3366300</v>
      </c>
      <c r="D81" s="13">
        <f>SUM(D82:D83)</f>
        <v>1784472</v>
      </c>
      <c r="E81" s="13">
        <f>SUM(E82:E83)</f>
        <v>1655994.26</v>
      </c>
      <c r="F81" s="4">
        <f t="shared" si="26"/>
        <v>1532805.74</v>
      </c>
      <c r="G81" s="4">
        <f t="shared" si="27"/>
        <v>1710305.74</v>
      </c>
      <c r="H81" s="4">
        <f t="shared" si="28"/>
        <v>128477.73999999999</v>
      </c>
      <c r="I81" s="4">
        <f t="shared" si="29"/>
        <v>51.931581159056691</v>
      </c>
      <c r="J81" s="4">
        <f t="shared" si="30"/>
        <v>49.193306003624159</v>
      </c>
      <c r="K81" s="4">
        <f t="shared" si="31"/>
        <v>92.800237829453195</v>
      </c>
    </row>
    <row r="82" spans="1:11" ht="25.5" x14ac:dyDescent="0.2">
      <c r="A82" s="17" t="s">
        <v>13</v>
      </c>
      <c r="B82" s="15">
        <f>'[1]Бюджет (2)'!$D$272+'[1]Бюджет (2)'!$D$274</f>
        <v>137800</v>
      </c>
      <c r="C82" s="15">
        <v>335297</v>
      </c>
      <c r="D82" s="15">
        <v>93797</v>
      </c>
      <c r="E82" s="15">
        <v>81420.600000000006</v>
      </c>
      <c r="F82" s="15">
        <f t="shared" si="26"/>
        <v>56379.399999999994</v>
      </c>
      <c r="G82" s="15">
        <f t="shared" si="27"/>
        <v>253876.4</v>
      </c>
      <c r="H82" s="15">
        <f t="shared" si="28"/>
        <v>12376.399999999994</v>
      </c>
      <c r="I82" s="15">
        <f t="shared" si="29"/>
        <v>59.086066763425258</v>
      </c>
      <c r="J82" s="15">
        <f t="shared" si="30"/>
        <v>24.283128092407626</v>
      </c>
      <c r="K82" s="15">
        <f t="shared" si="31"/>
        <v>86.805121698988245</v>
      </c>
    </row>
    <row r="83" spans="1:11" ht="51" x14ac:dyDescent="0.2">
      <c r="A83" s="17" t="s">
        <v>9</v>
      </c>
      <c r="B83" s="15">
        <v>3051000</v>
      </c>
      <c r="C83" s="15">
        <v>3031003</v>
      </c>
      <c r="D83" s="15">
        <v>1690675</v>
      </c>
      <c r="E83" s="15">
        <v>1574573.66</v>
      </c>
      <c r="F83" s="15">
        <f t="shared" si="26"/>
        <v>1476426.34</v>
      </c>
      <c r="G83" s="15">
        <f t="shared" si="27"/>
        <v>1456429.34</v>
      </c>
      <c r="H83" s="15">
        <f t="shared" si="28"/>
        <v>116101.34000000008</v>
      </c>
      <c r="I83" s="15">
        <f t="shared" si="29"/>
        <v>51.608445099967227</v>
      </c>
      <c r="J83" s="15">
        <f t="shared" si="30"/>
        <v>51.948931096406035</v>
      </c>
      <c r="K83" s="15">
        <f t="shared" si="31"/>
        <v>93.132841025034381</v>
      </c>
    </row>
    <row r="84" spans="1:11" ht="51" x14ac:dyDescent="0.2">
      <c r="A84" s="12" t="s">
        <v>61</v>
      </c>
      <c r="B84" s="13">
        <f>B85</f>
        <v>46263</v>
      </c>
      <c r="C84" s="13">
        <f t="shared" ref="C84:E84" si="40">C85</f>
        <v>46263</v>
      </c>
      <c r="D84" s="13">
        <f t="shared" si="40"/>
        <v>46263</v>
      </c>
      <c r="E84" s="13">
        <f t="shared" si="40"/>
        <v>39630</v>
      </c>
      <c r="F84" s="4">
        <f t="shared" si="26"/>
        <v>6633</v>
      </c>
      <c r="G84" s="4">
        <f t="shared" si="27"/>
        <v>6633</v>
      </c>
      <c r="H84" s="4">
        <f t="shared" si="28"/>
        <v>6633</v>
      </c>
      <c r="I84" s="4">
        <f t="shared" si="29"/>
        <v>85.66240840412425</v>
      </c>
      <c r="J84" s="4">
        <f t="shared" si="30"/>
        <v>85.66240840412425</v>
      </c>
      <c r="K84" s="4">
        <f t="shared" si="31"/>
        <v>85.66240840412425</v>
      </c>
    </row>
    <row r="85" spans="1:11" ht="38.25" x14ac:dyDescent="0.2">
      <c r="A85" s="17" t="s">
        <v>5</v>
      </c>
      <c r="B85" s="15">
        <v>46263</v>
      </c>
      <c r="C85" s="15">
        <v>46263</v>
      </c>
      <c r="D85" s="15">
        <v>46263</v>
      </c>
      <c r="E85" s="15">
        <v>39630</v>
      </c>
      <c r="F85" s="15">
        <f t="shared" si="26"/>
        <v>6633</v>
      </c>
      <c r="G85" s="15">
        <f t="shared" si="27"/>
        <v>6633</v>
      </c>
      <c r="H85" s="15">
        <f t="shared" si="28"/>
        <v>6633</v>
      </c>
      <c r="I85" s="15">
        <f t="shared" si="29"/>
        <v>85.66240840412425</v>
      </c>
      <c r="J85" s="15">
        <f t="shared" si="30"/>
        <v>85.66240840412425</v>
      </c>
      <c r="K85" s="15">
        <f t="shared" si="31"/>
        <v>85.66240840412425</v>
      </c>
    </row>
    <row r="86" spans="1:11" ht="76.5" x14ac:dyDescent="0.2">
      <c r="A86" s="12" t="s">
        <v>48</v>
      </c>
      <c r="B86" s="13">
        <f>B87+B90</f>
        <v>12952768</v>
      </c>
      <c r="C86" s="13">
        <f t="shared" ref="C86:E86" si="41">C87+C90</f>
        <v>22970103</v>
      </c>
      <c r="D86" s="13">
        <f t="shared" si="41"/>
        <v>18407906</v>
      </c>
      <c r="E86" s="13">
        <f t="shared" si="41"/>
        <v>14589443.609999999</v>
      </c>
      <c r="F86" s="13">
        <f t="shared" si="26"/>
        <v>-1636675.6099999994</v>
      </c>
      <c r="G86" s="13">
        <f t="shared" si="27"/>
        <v>8380659.3900000006</v>
      </c>
      <c r="H86" s="13">
        <f t="shared" si="28"/>
        <v>3818462.3900000006</v>
      </c>
      <c r="I86" s="13">
        <f t="shared" si="29"/>
        <v>112.63572087448799</v>
      </c>
      <c r="J86" s="13">
        <f t="shared" si="30"/>
        <v>63.514924639214719</v>
      </c>
      <c r="K86" s="13">
        <f t="shared" si="31"/>
        <v>79.256399994654473</v>
      </c>
    </row>
    <row r="87" spans="1:11" ht="76.5" x14ac:dyDescent="0.2">
      <c r="A87" s="12" t="s">
        <v>62</v>
      </c>
      <c r="B87" s="13">
        <f>SUM(B88:B89)</f>
        <v>259400</v>
      </c>
      <c r="C87" s="13">
        <f t="shared" ref="C87:E87" si="42">SUM(C88:C89)</f>
        <v>2745132</v>
      </c>
      <c r="D87" s="13">
        <f t="shared" si="42"/>
        <v>259400</v>
      </c>
      <c r="E87" s="13">
        <f t="shared" si="42"/>
        <v>159110.5</v>
      </c>
      <c r="F87" s="4">
        <f t="shared" si="26"/>
        <v>100289.5</v>
      </c>
      <c r="G87" s="4">
        <f t="shared" si="27"/>
        <v>2586021.5</v>
      </c>
      <c r="H87" s="4">
        <f t="shared" si="28"/>
        <v>100289.5</v>
      </c>
      <c r="I87" s="4">
        <f t="shared" si="29"/>
        <v>61.337895142636853</v>
      </c>
      <c r="J87" s="4">
        <f t="shared" si="30"/>
        <v>5.796096508291769</v>
      </c>
      <c r="K87" s="4">
        <f t="shared" si="31"/>
        <v>61.337895142636853</v>
      </c>
    </row>
    <row r="88" spans="1:11" ht="25.5" x14ac:dyDescent="0.2">
      <c r="A88" s="17" t="s">
        <v>13</v>
      </c>
      <c r="B88" s="15">
        <v>259400</v>
      </c>
      <c r="C88" s="15">
        <v>259400</v>
      </c>
      <c r="D88" s="15">
        <v>259400</v>
      </c>
      <c r="E88" s="15">
        <v>159110.5</v>
      </c>
      <c r="F88" s="15">
        <f t="shared" si="26"/>
        <v>100289.5</v>
      </c>
      <c r="G88" s="15">
        <f t="shared" si="27"/>
        <v>100289.5</v>
      </c>
      <c r="H88" s="15">
        <f t="shared" si="28"/>
        <v>100289.5</v>
      </c>
      <c r="I88" s="15">
        <f t="shared" si="29"/>
        <v>61.337895142636853</v>
      </c>
      <c r="J88" s="15">
        <f t="shared" si="30"/>
        <v>61.337895142636853</v>
      </c>
      <c r="K88" s="15">
        <f t="shared" si="31"/>
        <v>61.337895142636853</v>
      </c>
    </row>
    <row r="89" spans="1:11" ht="51" x14ac:dyDescent="0.2">
      <c r="A89" s="17" t="s">
        <v>9</v>
      </c>
      <c r="B89" s="15"/>
      <c r="C89" s="15">
        <v>2485732</v>
      </c>
      <c r="D89" s="15"/>
      <c r="E89" s="15"/>
      <c r="F89" s="15">
        <f t="shared" ref="F89" si="43">B89-E89</f>
        <v>0</v>
      </c>
      <c r="G89" s="15">
        <f t="shared" ref="G89" si="44">C89-E89</f>
        <v>2485732</v>
      </c>
      <c r="H89" s="15">
        <f t="shared" ref="H89" si="45">D89-E89</f>
        <v>0</v>
      </c>
      <c r="I89" s="15"/>
      <c r="J89" s="15"/>
      <c r="K89" s="15"/>
    </row>
    <row r="90" spans="1:11" ht="51" x14ac:dyDescent="0.2">
      <c r="A90" s="12" t="s">
        <v>16</v>
      </c>
      <c r="B90" s="13">
        <f>SUM(B91:B98)</f>
        <v>12693368</v>
      </c>
      <c r="C90" s="13">
        <f t="shared" ref="C90:E90" si="46">SUM(C91:C98)</f>
        <v>20224971</v>
      </c>
      <c r="D90" s="13">
        <f t="shared" si="46"/>
        <v>18148506</v>
      </c>
      <c r="E90" s="13">
        <f t="shared" si="46"/>
        <v>14430333.109999999</v>
      </c>
      <c r="F90" s="13">
        <f t="shared" si="26"/>
        <v>-1736965.1099999994</v>
      </c>
      <c r="G90" s="13">
        <f t="shared" si="27"/>
        <v>5794637.8900000006</v>
      </c>
      <c r="H90" s="13">
        <f t="shared" si="28"/>
        <v>3718172.8900000006</v>
      </c>
      <c r="I90" s="13">
        <f t="shared" si="29"/>
        <v>113.68403649842973</v>
      </c>
      <c r="J90" s="13">
        <f t="shared" si="30"/>
        <v>71.34909172428479</v>
      </c>
      <c r="K90" s="13">
        <f t="shared" si="31"/>
        <v>79.512512545109772</v>
      </c>
    </row>
    <row r="91" spans="1:11" x14ac:dyDescent="0.2">
      <c r="A91" s="17" t="s">
        <v>69</v>
      </c>
      <c r="B91" s="15"/>
      <c r="C91" s="15">
        <v>49600</v>
      </c>
      <c r="D91" s="15">
        <v>35600</v>
      </c>
      <c r="E91" s="15">
        <v>15520</v>
      </c>
      <c r="F91" s="6">
        <f t="shared" ref="F91" si="47">B91-E91</f>
        <v>-15520</v>
      </c>
      <c r="G91" s="6">
        <f t="shared" ref="G91" si="48">C91-E91</f>
        <v>34080</v>
      </c>
      <c r="H91" s="6">
        <f t="shared" ref="H91" si="49">D91-E91</f>
        <v>20080</v>
      </c>
      <c r="I91" s="6"/>
      <c r="J91" s="6">
        <f t="shared" ref="J91" si="50">E91/C91*100</f>
        <v>31.290322580645164</v>
      </c>
      <c r="K91" s="6">
        <f t="shared" ref="K91" si="51">E91/D91*100</f>
        <v>43.595505617977523</v>
      </c>
    </row>
    <row r="92" spans="1:11" ht="25.5" x14ac:dyDescent="0.2">
      <c r="A92" s="17" t="s">
        <v>13</v>
      </c>
      <c r="B92" s="15">
        <v>151300</v>
      </c>
      <c r="C92" s="15">
        <v>151300</v>
      </c>
      <c r="D92" s="15">
        <v>80900</v>
      </c>
      <c r="E92" s="15">
        <v>31657.52</v>
      </c>
      <c r="F92" s="6">
        <f t="shared" si="26"/>
        <v>119642.48</v>
      </c>
      <c r="G92" s="6">
        <f t="shared" si="27"/>
        <v>119642.48</v>
      </c>
      <c r="H92" s="6">
        <f t="shared" si="28"/>
        <v>49242.479999999996</v>
      </c>
      <c r="I92" s="6">
        <f t="shared" si="29"/>
        <v>20.923674818241903</v>
      </c>
      <c r="J92" s="6">
        <f t="shared" si="30"/>
        <v>20.923674818241903</v>
      </c>
      <c r="K92" s="6">
        <f t="shared" si="31"/>
        <v>39.131668726823236</v>
      </c>
    </row>
    <row r="93" spans="1:11" ht="63.75" x14ac:dyDescent="0.2">
      <c r="A93" s="17" t="s">
        <v>4</v>
      </c>
      <c r="B93" s="15">
        <v>132900</v>
      </c>
      <c r="C93" s="15">
        <v>132900</v>
      </c>
      <c r="D93" s="15">
        <v>88500</v>
      </c>
      <c r="E93" s="15">
        <v>40300</v>
      </c>
      <c r="F93" s="6">
        <f t="shared" si="26"/>
        <v>92600</v>
      </c>
      <c r="G93" s="6">
        <f t="shared" si="27"/>
        <v>92600</v>
      </c>
      <c r="H93" s="6">
        <f t="shared" si="28"/>
        <v>48200</v>
      </c>
      <c r="I93" s="6">
        <f t="shared" si="29"/>
        <v>30.323551542513165</v>
      </c>
      <c r="J93" s="6">
        <f t="shared" si="30"/>
        <v>30.323551542513165</v>
      </c>
      <c r="K93" s="6">
        <f t="shared" si="31"/>
        <v>45.536723163841806</v>
      </c>
    </row>
    <row r="94" spans="1:11" ht="51" x14ac:dyDescent="0.2">
      <c r="A94" s="17" t="s">
        <v>1</v>
      </c>
      <c r="B94" s="15">
        <v>9276000</v>
      </c>
      <c r="C94" s="15">
        <v>16770716</v>
      </c>
      <c r="D94" s="15">
        <v>15657551</v>
      </c>
      <c r="E94" s="15">
        <v>12522749.779999999</v>
      </c>
      <c r="F94" s="6">
        <f t="shared" si="26"/>
        <v>-3246749.7799999993</v>
      </c>
      <c r="G94" s="6">
        <f t="shared" si="27"/>
        <v>4247966.2200000007</v>
      </c>
      <c r="H94" s="6">
        <f t="shared" si="28"/>
        <v>3134801.2200000007</v>
      </c>
      <c r="I94" s="6">
        <f t="shared" si="29"/>
        <v>135.00161470461404</v>
      </c>
      <c r="J94" s="6">
        <f t="shared" si="30"/>
        <v>74.67033476686386</v>
      </c>
      <c r="K94" s="6">
        <f t="shared" si="31"/>
        <v>79.978981259585225</v>
      </c>
    </row>
    <row r="95" spans="1:11" ht="38.25" x14ac:dyDescent="0.2">
      <c r="A95" s="17" t="s">
        <v>5</v>
      </c>
      <c r="B95" s="15">
        <v>1150168</v>
      </c>
      <c r="C95" s="15">
        <v>1207858</v>
      </c>
      <c r="D95" s="15">
        <v>966880</v>
      </c>
      <c r="E95" s="15">
        <v>802510.28</v>
      </c>
      <c r="F95" s="6">
        <f t="shared" si="26"/>
        <v>347657.72</v>
      </c>
      <c r="G95" s="6">
        <f t="shared" si="27"/>
        <v>405347.72</v>
      </c>
      <c r="H95" s="6">
        <f t="shared" si="28"/>
        <v>164369.71999999997</v>
      </c>
      <c r="I95" s="6">
        <f t="shared" si="29"/>
        <v>69.773309638244157</v>
      </c>
      <c r="J95" s="6">
        <f t="shared" si="30"/>
        <v>66.440780290398379</v>
      </c>
      <c r="K95" s="6">
        <f t="shared" si="31"/>
        <v>82.999987588945885</v>
      </c>
    </row>
    <row r="96" spans="1:11" ht="38.25" x14ac:dyDescent="0.2">
      <c r="A96" s="17" t="s">
        <v>6</v>
      </c>
      <c r="B96" s="15">
        <v>1373200</v>
      </c>
      <c r="C96" s="15">
        <v>1373200</v>
      </c>
      <c r="D96" s="15">
        <v>984659</v>
      </c>
      <c r="E96" s="15">
        <v>816537.31</v>
      </c>
      <c r="F96" s="6">
        <f t="shared" si="26"/>
        <v>556662.68999999994</v>
      </c>
      <c r="G96" s="6">
        <f t="shared" si="27"/>
        <v>556662.68999999994</v>
      </c>
      <c r="H96" s="6">
        <f t="shared" si="28"/>
        <v>168121.68999999994</v>
      </c>
      <c r="I96" s="6">
        <f t="shared" si="29"/>
        <v>59.4623732886688</v>
      </c>
      <c r="J96" s="6">
        <f t="shared" si="30"/>
        <v>59.4623732886688</v>
      </c>
      <c r="K96" s="6">
        <f t="shared" si="31"/>
        <v>82.925897188772964</v>
      </c>
    </row>
    <row r="97" spans="1:12" ht="63.75" x14ac:dyDescent="0.2">
      <c r="A97" s="17" t="s">
        <v>2</v>
      </c>
      <c r="B97" s="15">
        <v>94000</v>
      </c>
      <c r="C97" s="15">
        <v>170000</v>
      </c>
      <c r="D97" s="15">
        <v>93000</v>
      </c>
      <c r="E97" s="15">
        <v>66500</v>
      </c>
      <c r="F97" s="6">
        <f t="shared" si="26"/>
        <v>27500</v>
      </c>
      <c r="G97" s="6">
        <f t="shared" si="27"/>
        <v>103500</v>
      </c>
      <c r="H97" s="6">
        <f t="shared" si="28"/>
        <v>26500</v>
      </c>
      <c r="I97" s="6">
        <f t="shared" si="29"/>
        <v>70.744680851063833</v>
      </c>
      <c r="J97" s="6">
        <f t="shared" si="30"/>
        <v>39.117647058823529</v>
      </c>
      <c r="K97" s="6">
        <f t="shared" si="31"/>
        <v>71.505376344086031</v>
      </c>
    </row>
    <row r="98" spans="1:12" ht="51" x14ac:dyDescent="0.2">
      <c r="A98" s="17" t="s">
        <v>9</v>
      </c>
      <c r="B98" s="15">
        <v>515800</v>
      </c>
      <c r="C98" s="15">
        <v>369397</v>
      </c>
      <c r="D98" s="15">
        <v>241416</v>
      </c>
      <c r="E98" s="15">
        <v>134558.22</v>
      </c>
      <c r="F98" s="6">
        <f t="shared" si="26"/>
        <v>381241.78</v>
      </c>
      <c r="G98" s="6">
        <f t="shared" si="27"/>
        <v>234838.78</v>
      </c>
      <c r="H98" s="6">
        <f t="shared" si="28"/>
        <v>106857.78</v>
      </c>
      <c r="I98" s="6">
        <f t="shared" si="29"/>
        <v>26.087285769678171</v>
      </c>
      <c r="J98" s="6">
        <f t="shared" si="30"/>
        <v>36.426451757864847</v>
      </c>
      <c r="K98" s="6">
        <f t="shared" si="31"/>
        <v>55.737076250124261</v>
      </c>
    </row>
    <row r="99" spans="1:12" ht="38.25" x14ac:dyDescent="0.2">
      <c r="A99" s="12" t="s">
        <v>49</v>
      </c>
      <c r="B99" s="13">
        <f>B100+B103+B105+B107</f>
        <v>426619100</v>
      </c>
      <c r="C99" s="13">
        <f>C100+C103+C105+C107</f>
        <v>443372057</v>
      </c>
      <c r="D99" s="13">
        <f t="shared" ref="D99:E99" si="52">D100+D103+D105+D107</f>
        <v>338155235</v>
      </c>
      <c r="E99" s="13">
        <f t="shared" si="52"/>
        <v>303056912.68000001</v>
      </c>
      <c r="F99" s="13">
        <f t="shared" si="26"/>
        <v>123562187.31999999</v>
      </c>
      <c r="G99" s="13">
        <f t="shared" si="27"/>
        <v>140315144.31999999</v>
      </c>
      <c r="H99" s="13">
        <f t="shared" si="28"/>
        <v>35098322.319999993</v>
      </c>
      <c r="I99" s="13">
        <f t="shared" si="29"/>
        <v>71.036883411924123</v>
      </c>
      <c r="J99" s="13">
        <f t="shared" si="30"/>
        <v>68.352731728422839</v>
      </c>
      <c r="K99" s="13">
        <f t="shared" si="31"/>
        <v>89.620647948862896</v>
      </c>
    </row>
    <row r="100" spans="1:12" ht="38.25" x14ac:dyDescent="0.2">
      <c r="A100" s="12" t="s">
        <v>17</v>
      </c>
      <c r="B100" s="13">
        <f>SUM(B101:B102)</f>
        <v>303522400</v>
      </c>
      <c r="C100" s="13">
        <f t="shared" ref="C100:E100" si="53">SUM(C101:C102)</f>
        <v>309438451</v>
      </c>
      <c r="D100" s="13">
        <f t="shared" si="53"/>
        <v>227456701</v>
      </c>
      <c r="E100" s="13">
        <f t="shared" si="53"/>
        <v>219147172.46000001</v>
      </c>
      <c r="F100" s="4">
        <f t="shared" si="26"/>
        <v>84375227.539999992</v>
      </c>
      <c r="G100" s="4">
        <f t="shared" si="27"/>
        <v>90291278.539999992</v>
      </c>
      <c r="H100" s="4">
        <f t="shared" si="28"/>
        <v>8309528.5399999917</v>
      </c>
      <c r="I100" s="4">
        <f t="shared" si="29"/>
        <v>72.201317747882868</v>
      </c>
      <c r="J100" s="4">
        <f t="shared" si="30"/>
        <v>70.820924727289309</v>
      </c>
      <c r="K100" s="4">
        <f t="shared" si="31"/>
        <v>96.346764679401559</v>
      </c>
    </row>
    <row r="101" spans="1:12" ht="25.5" x14ac:dyDescent="0.2">
      <c r="A101" s="17" t="s">
        <v>13</v>
      </c>
      <c r="B101" s="15">
        <f>'[1]Бюджет (2)'!$D$301+'[1]Бюджет (2)'!$D$303+'[1]Бюджет (2)'!$D$306+'[1]Бюджет (2)'!$D$308</f>
        <v>302222400</v>
      </c>
      <c r="C101" s="15">
        <v>308888254</v>
      </c>
      <c r="D101" s="15">
        <v>227156485</v>
      </c>
      <c r="E101" s="15">
        <v>219022931.77000001</v>
      </c>
      <c r="F101" s="6">
        <f t="shared" si="26"/>
        <v>83199468.229999989</v>
      </c>
      <c r="G101" s="6">
        <f t="shared" si="27"/>
        <v>89865322.229999989</v>
      </c>
      <c r="H101" s="6">
        <f t="shared" si="28"/>
        <v>8133553.2299999893</v>
      </c>
      <c r="I101" s="6">
        <f t="shared" si="29"/>
        <v>72.470780382261552</v>
      </c>
      <c r="J101" s="6">
        <f t="shared" si="30"/>
        <v>70.9068502714901</v>
      </c>
      <c r="K101" s="6">
        <f t="shared" si="31"/>
        <v>96.419405226313486</v>
      </c>
    </row>
    <row r="102" spans="1:12" ht="63.75" x14ac:dyDescent="0.2">
      <c r="A102" s="17" t="s">
        <v>2</v>
      </c>
      <c r="B102" s="15">
        <v>1300000</v>
      </c>
      <c r="C102" s="15">
        <v>550197</v>
      </c>
      <c r="D102" s="15">
        <v>300216</v>
      </c>
      <c r="E102" s="15">
        <v>124240.69</v>
      </c>
      <c r="F102" s="6">
        <f t="shared" ref="F102" si="54">B102-E102</f>
        <v>1175759.31</v>
      </c>
      <c r="G102" s="6">
        <f t="shared" ref="G102" si="55">C102-E102</f>
        <v>425956.31</v>
      </c>
      <c r="H102" s="6">
        <f t="shared" ref="H102" si="56">D102-E102</f>
        <v>175975.31</v>
      </c>
      <c r="I102" s="6">
        <f t="shared" ref="I102" si="57">E102/B102*100</f>
        <v>9.5569761538461542</v>
      </c>
      <c r="J102" s="6">
        <f t="shared" ref="J102" si="58">E102/C102*100</f>
        <v>22.581128214076049</v>
      </c>
      <c r="K102" s="6">
        <f t="shared" ref="K102" si="59">E102/D102*100</f>
        <v>41.383767021078164</v>
      </c>
    </row>
    <row r="103" spans="1:12" ht="38.25" x14ac:dyDescent="0.2">
      <c r="A103" s="12" t="s">
        <v>18</v>
      </c>
      <c r="B103" s="13">
        <f>B104</f>
        <v>68742700</v>
      </c>
      <c r="C103" s="13">
        <f t="shared" ref="C103:E103" si="60">C104</f>
        <v>69671049</v>
      </c>
      <c r="D103" s="13">
        <f t="shared" si="60"/>
        <v>61555394</v>
      </c>
      <c r="E103" s="13">
        <f t="shared" si="60"/>
        <v>46780315.920000002</v>
      </c>
      <c r="F103" s="4">
        <f t="shared" si="26"/>
        <v>21962384.079999998</v>
      </c>
      <c r="G103" s="4">
        <f t="shared" si="27"/>
        <v>22890733.079999998</v>
      </c>
      <c r="H103" s="4">
        <f t="shared" si="28"/>
        <v>14775078.079999998</v>
      </c>
      <c r="I103" s="4">
        <f t="shared" si="29"/>
        <v>68.051321696703795</v>
      </c>
      <c r="J103" s="4">
        <f t="shared" si="30"/>
        <v>67.144555150877665</v>
      </c>
      <c r="K103" s="4">
        <f t="shared" si="31"/>
        <v>75.997102577233122</v>
      </c>
    </row>
    <row r="104" spans="1:12" ht="25.5" x14ac:dyDescent="0.2">
      <c r="A104" s="17" t="s">
        <v>13</v>
      </c>
      <c r="B104" s="15">
        <v>68742700</v>
      </c>
      <c r="C104" s="15">
        <v>69671049</v>
      </c>
      <c r="D104" s="15">
        <v>61555394</v>
      </c>
      <c r="E104" s="15">
        <v>46780315.920000002</v>
      </c>
      <c r="F104" s="6">
        <f t="shared" si="26"/>
        <v>21962384.079999998</v>
      </c>
      <c r="G104" s="6">
        <f t="shared" si="27"/>
        <v>22890733.079999998</v>
      </c>
      <c r="H104" s="6">
        <f t="shared" si="28"/>
        <v>14775078.079999998</v>
      </c>
      <c r="I104" s="6">
        <f t="shared" si="29"/>
        <v>68.051321696703795</v>
      </c>
      <c r="J104" s="6">
        <f t="shared" si="30"/>
        <v>67.144555150877665</v>
      </c>
      <c r="K104" s="6">
        <f t="shared" si="31"/>
        <v>75.997102577233122</v>
      </c>
      <c r="L104" s="14"/>
    </row>
    <row r="105" spans="1:12" ht="25.5" x14ac:dyDescent="0.2">
      <c r="A105" s="12" t="s">
        <v>19</v>
      </c>
      <c r="B105" s="13">
        <f>B106</f>
        <v>6423200</v>
      </c>
      <c r="C105" s="13">
        <f t="shared" ref="C105:E105" si="61">C106</f>
        <v>6423200</v>
      </c>
      <c r="D105" s="13">
        <f t="shared" si="61"/>
        <v>5000000</v>
      </c>
      <c r="E105" s="13">
        <f t="shared" si="61"/>
        <v>0</v>
      </c>
      <c r="F105" s="4">
        <f t="shared" si="26"/>
        <v>6423200</v>
      </c>
      <c r="G105" s="4">
        <f t="shared" si="27"/>
        <v>6423200</v>
      </c>
      <c r="H105" s="4">
        <f t="shared" si="28"/>
        <v>5000000</v>
      </c>
      <c r="I105" s="4">
        <f t="shared" si="29"/>
        <v>0</v>
      </c>
      <c r="J105" s="4">
        <f t="shared" si="30"/>
        <v>0</v>
      </c>
      <c r="K105" s="4">
        <f t="shared" si="31"/>
        <v>0</v>
      </c>
    </row>
    <row r="106" spans="1:12" ht="25.5" x14ac:dyDescent="0.2">
      <c r="A106" s="17" t="s">
        <v>13</v>
      </c>
      <c r="B106" s="15">
        <v>6423200</v>
      </c>
      <c r="C106" s="15">
        <v>6423200</v>
      </c>
      <c r="D106" s="15">
        <v>5000000</v>
      </c>
      <c r="E106" s="15">
        <v>0</v>
      </c>
      <c r="F106" s="6">
        <f t="shared" si="26"/>
        <v>6423200</v>
      </c>
      <c r="G106" s="6">
        <f t="shared" si="27"/>
        <v>6423200</v>
      </c>
      <c r="H106" s="6">
        <f t="shared" si="28"/>
        <v>5000000</v>
      </c>
      <c r="I106" s="6">
        <f t="shared" si="29"/>
        <v>0</v>
      </c>
      <c r="J106" s="6">
        <f t="shared" si="30"/>
        <v>0</v>
      </c>
      <c r="K106" s="6">
        <f t="shared" si="31"/>
        <v>0</v>
      </c>
    </row>
    <row r="107" spans="1:12" ht="76.5" x14ac:dyDescent="0.2">
      <c r="A107" s="12" t="s">
        <v>20</v>
      </c>
      <c r="B107" s="13">
        <f>SUM(B108:B109)</f>
        <v>47930800</v>
      </c>
      <c r="C107" s="13">
        <f t="shared" ref="C107:E107" si="62">SUM(C108:C109)</f>
        <v>57839357</v>
      </c>
      <c r="D107" s="13">
        <f t="shared" si="62"/>
        <v>44143140</v>
      </c>
      <c r="E107" s="13">
        <f t="shared" si="62"/>
        <v>37129424.299999997</v>
      </c>
      <c r="F107" s="4">
        <f t="shared" si="26"/>
        <v>10801375.700000003</v>
      </c>
      <c r="G107" s="4">
        <f t="shared" si="27"/>
        <v>20709932.700000003</v>
      </c>
      <c r="H107" s="4">
        <f t="shared" si="28"/>
        <v>7013715.700000003</v>
      </c>
      <c r="I107" s="4">
        <f t="shared" si="29"/>
        <v>77.464645488913177</v>
      </c>
      <c r="J107" s="4">
        <f t="shared" si="30"/>
        <v>64.194047489151714</v>
      </c>
      <c r="K107" s="4">
        <f t="shared" si="31"/>
        <v>84.111425467241347</v>
      </c>
    </row>
    <row r="108" spans="1:12" ht="25.5" x14ac:dyDescent="0.2">
      <c r="A108" s="17" t="s">
        <v>13</v>
      </c>
      <c r="B108" s="15">
        <v>24298500</v>
      </c>
      <c r="C108" s="15">
        <v>29612631</v>
      </c>
      <c r="D108" s="15">
        <v>23517814</v>
      </c>
      <c r="E108" s="15">
        <v>20368614.16</v>
      </c>
      <c r="F108" s="6">
        <f t="shared" si="26"/>
        <v>3929885.84</v>
      </c>
      <c r="G108" s="6">
        <f t="shared" si="27"/>
        <v>9244016.8399999999</v>
      </c>
      <c r="H108" s="6">
        <f t="shared" si="28"/>
        <v>3149199.84</v>
      </c>
      <c r="I108" s="6">
        <f t="shared" si="29"/>
        <v>83.826631932012262</v>
      </c>
      <c r="J108" s="6">
        <f t="shared" si="30"/>
        <v>68.783534161486699</v>
      </c>
      <c r="K108" s="6">
        <f t="shared" si="31"/>
        <v>86.609300337182702</v>
      </c>
    </row>
    <row r="109" spans="1:12" ht="63.75" x14ac:dyDescent="0.2">
      <c r="A109" s="17" t="s">
        <v>4</v>
      </c>
      <c r="B109" s="15">
        <v>23632300</v>
      </c>
      <c r="C109" s="15">
        <v>28226726</v>
      </c>
      <c r="D109" s="15">
        <v>20625326</v>
      </c>
      <c r="E109" s="15">
        <v>16760810.140000001</v>
      </c>
      <c r="F109" s="6">
        <f t="shared" si="26"/>
        <v>6871489.8599999994</v>
      </c>
      <c r="G109" s="6">
        <f t="shared" si="27"/>
        <v>11465915.859999999</v>
      </c>
      <c r="H109" s="6">
        <f t="shared" si="28"/>
        <v>3864515.8599999994</v>
      </c>
      <c r="I109" s="6">
        <f t="shared" si="29"/>
        <v>70.923313177303953</v>
      </c>
      <c r="J109" s="6">
        <f t="shared" si="30"/>
        <v>59.379221451329499</v>
      </c>
      <c r="K109" s="6">
        <f t="shared" si="31"/>
        <v>81.263249560273621</v>
      </c>
    </row>
    <row r="110" spans="1:12" ht="38.25" x14ac:dyDescent="0.2">
      <c r="A110" s="12" t="s">
        <v>50</v>
      </c>
      <c r="B110" s="13">
        <f>B111+B113+B116</f>
        <v>516682100</v>
      </c>
      <c r="C110" s="13">
        <f t="shared" ref="C110:E110" si="63">C111+C113+C116</f>
        <v>625611070</v>
      </c>
      <c r="D110" s="13">
        <f t="shared" si="63"/>
        <v>399793187</v>
      </c>
      <c r="E110" s="13">
        <f t="shared" si="63"/>
        <v>384147489.64000005</v>
      </c>
      <c r="F110" s="13">
        <f t="shared" si="26"/>
        <v>132534610.35999995</v>
      </c>
      <c r="G110" s="13">
        <f t="shared" si="27"/>
        <v>241463580.35999995</v>
      </c>
      <c r="H110" s="13">
        <f t="shared" si="28"/>
        <v>15645697.359999955</v>
      </c>
      <c r="I110" s="13">
        <f t="shared" si="29"/>
        <v>74.348906153319433</v>
      </c>
      <c r="J110" s="13">
        <f t="shared" si="30"/>
        <v>61.403563341678094</v>
      </c>
      <c r="K110" s="13">
        <f t="shared" si="31"/>
        <v>96.086552280341891</v>
      </c>
    </row>
    <row r="111" spans="1:12" x14ac:dyDescent="0.2">
      <c r="A111" s="12" t="s">
        <v>21</v>
      </c>
      <c r="B111" s="13">
        <f>B112</f>
        <v>280299200</v>
      </c>
      <c r="C111" s="13">
        <f t="shared" ref="C111:E111" si="64">C112</f>
        <v>297978373</v>
      </c>
      <c r="D111" s="13">
        <f t="shared" si="64"/>
        <v>202336197</v>
      </c>
      <c r="E111" s="13">
        <f t="shared" si="64"/>
        <v>197056165.77000001</v>
      </c>
      <c r="F111" s="4">
        <f t="shared" si="26"/>
        <v>83243034.229999989</v>
      </c>
      <c r="G111" s="4">
        <f t="shared" si="27"/>
        <v>100922207.22999999</v>
      </c>
      <c r="H111" s="4">
        <f t="shared" si="28"/>
        <v>5280031.2299999893</v>
      </c>
      <c r="I111" s="4">
        <f t="shared" si="29"/>
        <v>70.30207926743995</v>
      </c>
      <c r="J111" s="4">
        <f t="shared" si="30"/>
        <v>66.131029505956789</v>
      </c>
      <c r="K111" s="4">
        <f t="shared" si="31"/>
        <v>97.390466308902717</v>
      </c>
    </row>
    <row r="112" spans="1:12" ht="51" x14ac:dyDescent="0.2">
      <c r="A112" s="17" t="s">
        <v>9</v>
      </c>
      <c r="B112" s="15">
        <v>280299200</v>
      </c>
      <c r="C112" s="15">
        <v>297978373</v>
      </c>
      <c r="D112" s="15">
        <v>202336197</v>
      </c>
      <c r="E112" s="15">
        <v>197056165.77000001</v>
      </c>
      <c r="F112" s="6">
        <f t="shared" si="26"/>
        <v>83243034.229999989</v>
      </c>
      <c r="G112" s="6">
        <f t="shared" si="27"/>
        <v>100922207.22999999</v>
      </c>
      <c r="H112" s="6">
        <f t="shared" si="28"/>
        <v>5280031.2299999893</v>
      </c>
      <c r="I112" s="6">
        <f t="shared" si="29"/>
        <v>70.30207926743995</v>
      </c>
      <c r="J112" s="6">
        <f t="shared" si="30"/>
        <v>66.131029505956789</v>
      </c>
      <c r="K112" s="6">
        <f t="shared" si="31"/>
        <v>97.390466308902717</v>
      </c>
    </row>
    <row r="113" spans="1:11" ht="25.5" x14ac:dyDescent="0.2">
      <c r="A113" s="12" t="s">
        <v>22</v>
      </c>
      <c r="B113" s="13">
        <f>SUM(B114:B115)</f>
        <v>234382300</v>
      </c>
      <c r="C113" s="13">
        <f t="shared" ref="C113:E113" si="65">SUM(C114:C115)</f>
        <v>309076489</v>
      </c>
      <c r="D113" s="13">
        <f t="shared" si="65"/>
        <v>188477388</v>
      </c>
      <c r="E113" s="13">
        <f t="shared" si="65"/>
        <v>182421499.38000003</v>
      </c>
      <c r="F113" s="4">
        <f t="shared" si="26"/>
        <v>51960800.619999975</v>
      </c>
      <c r="G113" s="4">
        <f t="shared" si="27"/>
        <v>126654989.61999997</v>
      </c>
      <c r="H113" s="4">
        <f t="shared" si="28"/>
        <v>6055888.619999975</v>
      </c>
      <c r="I113" s="4">
        <f t="shared" si="29"/>
        <v>77.830748900407599</v>
      </c>
      <c r="J113" s="4">
        <f t="shared" si="30"/>
        <v>59.02147393035775</v>
      </c>
      <c r="K113" s="4">
        <f t="shared" si="31"/>
        <v>96.78694156139305</v>
      </c>
    </row>
    <row r="114" spans="1:11" ht="51" x14ac:dyDescent="0.2">
      <c r="A114" s="17" t="s">
        <v>9</v>
      </c>
      <c r="B114" s="15">
        <v>234382300</v>
      </c>
      <c r="C114" s="15">
        <v>303318554</v>
      </c>
      <c r="D114" s="15">
        <v>182747081</v>
      </c>
      <c r="E114" s="15">
        <v>182421499.38000003</v>
      </c>
      <c r="F114" s="6">
        <f t="shared" si="26"/>
        <v>51960800.619999975</v>
      </c>
      <c r="G114" s="6">
        <f t="shared" si="27"/>
        <v>120897054.61999997</v>
      </c>
      <c r="H114" s="6">
        <f t="shared" si="28"/>
        <v>325581.61999997497</v>
      </c>
      <c r="I114" s="6">
        <f t="shared" si="29"/>
        <v>77.830748900407599</v>
      </c>
      <c r="J114" s="6">
        <f t="shared" si="30"/>
        <v>60.141886137305015</v>
      </c>
      <c r="K114" s="6">
        <f t="shared" si="31"/>
        <v>99.821840317110201</v>
      </c>
    </row>
    <row r="115" spans="1:11" ht="63.75" x14ac:dyDescent="0.2">
      <c r="A115" s="17" t="s">
        <v>2</v>
      </c>
      <c r="B115" s="15"/>
      <c r="C115" s="15">
        <v>5757935</v>
      </c>
      <c r="D115" s="15">
        <v>5730307</v>
      </c>
      <c r="E115" s="15">
        <v>0</v>
      </c>
      <c r="F115" s="6">
        <f t="shared" ref="F115" si="66">B115-E115</f>
        <v>0</v>
      </c>
      <c r="G115" s="6">
        <f t="shared" ref="G115" si="67">C115-E115</f>
        <v>5757935</v>
      </c>
      <c r="H115" s="6">
        <f t="shared" ref="H115" si="68">D115-E115</f>
        <v>5730307</v>
      </c>
      <c r="I115" s="6"/>
      <c r="J115" s="6">
        <f t="shared" ref="J115" si="69">E115/C115*100</f>
        <v>0</v>
      </c>
      <c r="K115" s="6">
        <f t="shared" ref="K115" si="70">E115/D115*100</f>
        <v>0</v>
      </c>
    </row>
    <row r="116" spans="1:11" ht="25.5" x14ac:dyDescent="0.2">
      <c r="A116" s="12" t="s">
        <v>15</v>
      </c>
      <c r="B116" s="13">
        <f>SUM(B117:B118)</f>
        <v>2000600</v>
      </c>
      <c r="C116" s="13">
        <f t="shared" ref="C116:E116" si="71">SUM(C117:C118)</f>
        <v>18556208</v>
      </c>
      <c r="D116" s="13">
        <f t="shared" si="71"/>
        <v>8979602</v>
      </c>
      <c r="E116" s="13">
        <f t="shared" si="71"/>
        <v>4669824.49</v>
      </c>
      <c r="F116" s="4">
        <f t="shared" si="26"/>
        <v>-2669224.4900000002</v>
      </c>
      <c r="G116" s="4">
        <f t="shared" si="27"/>
        <v>13886383.51</v>
      </c>
      <c r="H116" s="4">
        <f t="shared" si="28"/>
        <v>4309777.51</v>
      </c>
      <c r="I116" s="4">
        <f t="shared" si="29"/>
        <v>233.42119814055783</v>
      </c>
      <c r="J116" s="4">
        <f t="shared" si="30"/>
        <v>25.165833935467852</v>
      </c>
      <c r="K116" s="4">
        <f t="shared" si="31"/>
        <v>52.004804778652783</v>
      </c>
    </row>
    <row r="117" spans="1:11" ht="63.75" x14ac:dyDescent="0.2">
      <c r="A117" s="17" t="s">
        <v>2</v>
      </c>
      <c r="B117" s="15"/>
      <c r="C117" s="15">
        <v>1420038</v>
      </c>
      <c r="D117" s="15"/>
      <c r="E117" s="15"/>
      <c r="F117" s="6">
        <f t="shared" ref="F117" si="72">B117-E117</f>
        <v>0</v>
      </c>
      <c r="G117" s="6">
        <f t="shared" ref="G117" si="73">C117-E117</f>
        <v>1420038</v>
      </c>
      <c r="H117" s="6">
        <f t="shared" ref="H117" si="74">D117-E117</f>
        <v>0</v>
      </c>
      <c r="I117" s="6" t="e">
        <f t="shared" ref="I117" si="75">E117/B117*100</f>
        <v>#DIV/0!</v>
      </c>
      <c r="J117" s="6">
        <f t="shared" ref="J117" si="76">E117/C117*100</f>
        <v>0</v>
      </c>
      <c r="K117" s="6" t="e">
        <f t="shared" ref="K117" si="77">E117/D117*100</f>
        <v>#DIV/0!</v>
      </c>
    </row>
    <row r="118" spans="1:11" ht="51" x14ac:dyDescent="0.2">
      <c r="A118" s="17" t="s">
        <v>9</v>
      </c>
      <c r="B118" s="15">
        <v>2000600</v>
      </c>
      <c r="C118" s="15">
        <v>17136170</v>
      </c>
      <c r="D118" s="15">
        <v>8979602</v>
      </c>
      <c r="E118" s="15">
        <v>4669824.49</v>
      </c>
      <c r="F118" s="6">
        <f t="shared" si="26"/>
        <v>-2669224.4900000002</v>
      </c>
      <c r="G118" s="6">
        <f t="shared" si="27"/>
        <v>12466345.51</v>
      </c>
      <c r="H118" s="6">
        <f t="shared" si="28"/>
        <v>4309777.51</v>
      </c>
      <c r="I118" s="6">
        <f t="shared" si="29"/>
        <v>233.42119814055783</v>
      </c>
      <c r="J118" s="6">
        <f t="shared" si="30"/>
        <v>27.251273125791819</v>
      </c>
      <c r="K118" s="6">
        <f t="shared" si="31"/>
        <v>52.004804778652783</v>
      </c>
    </row>
    <row r="119" spans="1:11" ht="38.25" x14ac:dyDescent="0.2">
      <c r="A119" s="12" t="s">
        <v>51</v>
      </c>
      <c r="B119" s="13">
        <f>B120+B122</f>
        <v>85062400</v>
      </c>
      <c r="C119" s="13">
        <f t="shared" ref="C119:E119" si="78">C120+C122</f>
        <v>88876279</v>
      </c>
      <c r="D119" s="13">
        <f t="shared" si="78"/>
        <v>71307631</v>
      </c>
      <c r="E119" s="13">
        <f t="shared" si="78"/>
        <v>51938512.549999997</v>
      </c>
      <c r="F119" s="13">
        <f t="shared" si="26"/>
        <v>33123887.450000003</v>
      </c>
      <c r="G119" s="13">
        <f t="shared" si="27"/>
        <v>36937766.450000003</v>
      </c>
      <c r="H119" s="13">
        <f t="shared" si="28"/>
        <v>19369118.450000003</v>
      </c>
      <c r="I119" s="13">
        <f t="shared" si="29"/>
        <v>61.059307696467535</v>
      </c>
      <c r="J119" s="13">
        <f t="shared" si="30"/>
        <v>58.439116864917352</v>
      </c>
      <c r="K119" s="13">
        <f t="shared" si="31"/>
        <v>72.837243113573635</v>
      </c>
    </row>
    <row r="120" spans="1:11" ht="38.25" x14ac:dyDescent="0.2">
      <c r="A120" s="12" t="s">
        <v>23</v>
      </c>
      <c r="B120" s="13">
        <f>B121</f>
        <v>69623000</v>
      </c>
      <c r="C120" s="13">
        <f t="shared" ref="C120:E120" si="79">C121</f>
        <v>73424679</v>
      </c>
      <c r="D120" s="13">
        <f t="shared" si="79"/>
        <v>55952855</v>
      </c>
      <c r="E120" s="13">
        <f t="shared" si="79"/>
        <v>51009914.229999997</v>
      </c>
      <c r="F120" s="4">
        <f t="shared" si="26"/>
        <v>18613085.770000003</v>
      </c>
      <c r="G120" s="4">
        <f t="shared" si="27"/>
        <v>22414764.770000003</v>
      </c>
      <c r="H120" s="4">
        <f t="shared" si="28"/>
        <v>4942940.7700000033</v>
      </c>
      <c r="I120" s="4">
        <f t="shared" si="29"/>
        <v>73.265895221406723</v>
      </c>
      <c r="J120" s="4">
        <f t="shared" si="30"/>
        <v>69.47243750292732</v>
      </c>
      <c r="K120" s="4">
        <f t="shared" si="31"/>
        <v>91.165882831179928</v>
      </c>
    </row>
    <row r="121" spans="1:11" ht="22.5" x14ac:dyDescent="0.2">
      <c r="A121" s="19" t="s">
        <v>0</v>
      </c>
      <c r="B121" s="15">
        <v>69623000</v>
      </c>
      <c r="C121" s="15">
        <v>73424679</v>
      </c>
      <c r="D121" s="15">
        <v>55952855</v>
      </c>
      <c r="E121" s="15">
        <v>51009914.229999997</v>
      </c>
      <c r="F121" s="6">
        <f t="shared" si="26"/>
        <v>18613085.770000003</v>
      </c>
      <c r="G121" s="6">
        <f t="shared" si="27"/>
        <v>22414764.770000003</v>
      </c>
      <c r="H121" s="6">
        <f t="shared" si="28"/>
        <v>4942940.7700000033</v>
      </c>
      <c r="I121" s="6">
        <f t="shared" si="29"/>
        <v>73.265895221406723</v>
      </c>
      <c r="J121" s="6">
        <f t="shared" si="30"/>
        <v>69.47243750292732</v>
      </c>
      <c r="K121" s="6">
        <f t="shared" si="31"/>
        <v>91.165882831179928</v>
      </c>
    </row>
    <row r="122" spans="1:11" ht="38.25" x14ac:dyDescent="0.2">
      <c r="A122" s="12" t="s">
        <v>63</v>
      </c>
      <c r="B122" s="13">
        <f>B123</f>
        <v>15439400</v>
      </c>
      <c r="C122" s="13">
        <f t="shared" ref="C122:E122" si="80">C123</f>
        <v>15451600</v>
      </c>
      <c r="D122" s="13">
        <f t="shared" si="80"/>
        <v>15354776</v>
      </c>
      <c r="E122" s="13">
        <f t="shared" si="80"/>
        <v>928598.32</v>
      </c>
      <c r="F122" s="4">
        <f t="shared" si="26"/>
        <v>14510801.68</v>
      </c>
      <c r="G122" s="4">
        <f t="shared" si="27"/>
        <v>14523001.68</v>
      </c>
      <c r="H122" s="4">
        <f t="shared" si="28"/>
        <v>14426177.68</v>
      </c>
      <c r="I122" s="4">
        <f t="shared" si="29"/>
        <v>6.0144715468217678</v>
      </c>
      <c r="J122" s="4">
        <f t="shared" si="30"/>
        <v>6.0097227471588699</v>
      </c>
      <c r="K122" s="4">
        <f t="shared" si="31"/>
        <v>6.0476187995187942</v>
      </c>
    </row>
    <row r="123" spans="1:11" ht="22.5" x14ac:dyDescent="0.2">
      <c r="A123" s="19" t="s">
        <v>0</v>
      </c>
      <c r="B123" s="15">
        <v>15439400</v>
      </c>
      <c r="C123" s="15">
        <v>15451600</v>
      </c>
      <c r="D123" s="15">
        <v>15354776</v>
      </c>
      <c r="E123" s="15">
        <v>928598.32</v>
      </c>
      <c r="F123" s="6">
        <f t="shared" si="26"/>
        <v>14510801.68</v>
      </c>
      <c r="G123" s="6">
        <f t="shared" si="27"/>
        <v>14523001.68</v>
      </c>
      <c r="H123" s="6">
        <f t="shared" si="28"/>
        <v>14426177.68</v>
      </c>
      <c r="I123" s="6">
        <f t="shared" si="29"/>
        <v>6.0144715468217678</v>
      </c>
      <c r="J123" s="6">
        <f t="shared" si="30"/>
        <v>6.0097227471588699</v>
      </c>
      <c r="K123" s="6">
        <f t="shared" si="31"/>
        <v>6.0476187995187942</v>
      </c>
    </row>
    <row r="124" spans="1:11" ht="51" x14ac:dyDescent="0.2">
      <c r="A124" s="12" t="s">
        <v>52</v>
      </c>
      <c r="B124" s="13">
        <f>SUM(B125:B127)</f>
        <v>53309000</v>
      </c>
      <c r="C124" s="13">
        <f t="shared" ref="C124:E124" si="81">SUM(C125:C127)</f>
        <v>72667282</v>
      </c>
      <c r="D124" s="13">
        <f t="shared" si="81"/>
        <v>59995141</v>
      </c>
      <c r="E124" s="13">
        <f t="shared" si="81"/>
        <v>46337624.149999999</v>
      </c>
      <c r="F124" s="13">
        <f t="shared" si="26"/>
        <v>6971375.8500000015</v>
      </c>
      <c r="G124" s="13">
        <f t="shared" si="27"/>
        <v>26329657.850000001</v>
      </c>
      <c r="H124" s="13">
        <f t="shared" si="28"/>
        <v>13657516.850000001</v>
      </c>
      <c r="I124" s="13">
        <f t="shared" si="29"/>
        <v>86.922703764842709</v>
      </c>
      <c r="J124" s="13">
        <f t="shared" si="30"/>
        <v>63.766832712967023</v>
      </c>
      <c r="K124" s="13">
        <f t="shared" si="31"/>
        <v>77.235628381971793</v>
      </c>
    </row>
    <row r="125" spans="1:11" ht="63.75" x14ac:dyDescent="0.2">
      <c r="A125" s="17" t="s">
        <v>4</v>
      </c>
      <c r="B125" s="15">
        <v>53309000</v>
      </c>
      <c r="C125" s="15">
        <v>65367948</v>
      </c>
      <c r="D125" s="15">
        <v>52695807</v>
      </c>
      <c r="E125" s="15">
        <v>40495935.5</v>
      </c>
      <c r="F125" s="6">
        <f t="shared" si="26"/>
        <v>12813064.5</v>
      </c>
      <c r="G125" s="6">
        <f t="shared" si="27"/>
        <v>24872012.5</v>
      </c>
      <c r="H125" s="6">
        <f t="shared" si="28"/>
        <v>12199871.5</v>
      </c>
      <c r="I125" s="6">
        <f t="shared" si="29"/>
        <v>75.964537882909084</v>
      </c>
      <c r="J125" s="6">
        <f t="shared" si="30"/>
        <v>61.950752224928337</v>
      </c>
      <c r="K125" s="6">
        <f t="shared" si="31"/>
        <v>76.848496693484549</v>
      </c>
    </row>
    <row r="126" spans="1:11" ht="63.75" x14ac:dyDescent="0.2">
      <c r="A126" s="17" t="s">
        <v>2</v>
      </c>
      <c r="B126" s="15"/>
      <c r="C126" s="15">
        <v>7201695</v>
      </c>
      <c r="D126" s="15">
        <v>7201695</v>
      </c>
      <c r="E126" s="15">
        <v>5744049.6500000004</v>
      </c>
      <c r="F126" s="6">
        <f t="shared" si="26"/>
        <v>-5744049.6500000004</v>
      </c>
      <c r="G126" s="6">
        <f t="shared" si="27"/>
        <v>1457645.3499999996</v>
      </c>
      <c r="H126" s="6">
        <f t="shared" si="28"/>
        <v>1457645.3499999996</v>
      </c>
      <c r="I126" s="6"/>
      <c r="J126" s="6">
        <f t="shared" si="30"/>
        <v>79.759690600615556</v>
      </c>
      <c r="K126" s="6">
        <f t="shared" si="31"/>
        <v>79.759690600615556</v>
      </c>
    </row>
    <row r="127" spans="1:11" ht="51" x14ac:dyDescent="0.2">
      <c r="A127" s="17" t="s">
        <v>9</v>
      </c>
      <c r="B127" s="15"/>
      <c r="C127" s="15">
        <v>97639</v>
      </c>
      <c r="D127" s="15">
        <v>97639</v>
      </c>
      <c r="E127" s="15">
        <v>97639</v>
      </c>
      <c r="F127" s="6">
        <f t="shared" ref="F127" si="82">B127-E127</f>
        <v>-97639</v>
      </c>
      <c r="G127" s="6">
        <f t="shared" ref="G127" si="83">C127-E127</f>
        <v>0</v>
      </c>
      <c r="H127" s="6">
        <f t="shared" ref="H127" si="84">D127-E127</f>
        <v>0</v>
      </c>
      <c r="I127" s="6"/>
      <c r="J127" s="6">
        <f t="shared" ref="J127" si="85">E127/C127*100</f>
        <v>100</v>
      </c>
      <c r="K127" s="6">
        <f t="shared" ref="K127" si="86">E127/D127*100</f>
        <v>100</v>
      </c>
    </row>
    <row r="128" spans="1:11" ht="63.75" x14ac:dyDescent="0.2">
      <c r="A128" s="12" t="s">
        <v>53</v>
      </c>
      <c r="B128" s="13">
        <f>B129+B133</f>
        <v>660100</v>
      </c>
      <c r="C128" s="13">
        <f t="shared" ref="C128:E128" si="87">C129+C133</f>
        <v>660100</v>
      </c>
      <c r="D128" s="13">
        <f t="shared" si="87"/>
        <v>451200</v>
      </c>
      <c r="E128" s="13">
        <f t="shared" si="87"/>
        <v>417329</v>
      </c>
      <c r="F128" s="13">
        <f t="shared" si="26"/>
        <v>242771</v>
      </c>
      <c r="G128" s="13">
        <f t="shared" si="27"/>
        <v>242771</v>
      </c>
      <c r="H128" s="13">
        <f t="shared" si="28"/>
        <v>33871</v>
      </c>
      <c r="I128" s="13">
        <f t="shared" si="29"/>
        <v>63.222087562490536</v>
      </c>
      <c r="J128" s="13">
        <f t="shared" si="30"/>
        <v>63.222087562490536</v>
      </c>
      <c r="K128" s="13">
        <f t="shared" si="31"/>
        <v>92.493129432624116</v>
      </c>
    </row>
    <row r="129" spans="1:11" ht="178.5" x14ac:dyDescent="0.2">
      <c r="A129" s="12" t="s">
        <v>68</v>
      </c>
      <c r="B129" s="13">
        <f>SUM(B130:B132)</f>
        <v>260150</v>
      </c>
      <c r="C129" s="13">
        <f t="shared" ref="C129:E129" si="88">SUM(C130:C132)</f>
        <v>260150</v>
      </c>
      <c r="D129" s="13">
        <f t="shared" si="88"/>
        <v>171250</v>
      </c>
      <c r="E129" s="13">
        <f t="shared" si="88"/>
        <v>170494</v>
      </c>
      <c r="F129" s="4">
        <f t="shared" si="26"/>
        <v>89656</v>
      </c>
      <c r="G129" s="4">
        <f t="shared" si="27"/>
        <v>89656</v>
      </c>
      <c r="H129" s="4">
        <f t="shared" si="28"/>
        <v>756</v>
      </c>
      <c r="I129" s="4">
        <f t="shared" si="29"/>
        <v>65.536805689025556</v>
      </c>
      <c r="J129" s="4">
        <f t="shared" si="30"/>
        <v>65.536805689025556</v>
      </c>
      <c r="K129" s="4">
        <f t="shared" si="31"/>
        <v>99.558540145985404</v>
      </c>
    </row>
    <row r="130" spans="1:11" ht="25.5" x14ac:dyDescent="0.2">
      <c r="A130" s="17" t="s">
        <v>13</v>
      </c>
      <c r="B130" s="15">
        <v>104500</v>
      </c>
      <c r="C130" s="15">
        <v>104500</v>
      </c>
      <c r="D130" s="15">
        <v>104500</v>
      </c>
      <c r="E130" s="15">
        <v>104494</v>
      </c>
      <c r="F130" s="6">
        <f t="shared" si="26"/>
        <v>6</v>
      </c>
      <c r="G130" s="6">
        <f t="shared" si="27"/>
        <v>6</v>
      </c>
      <c r="H130" s="6">
        <f t="shared" si="28"/>
        <v>6</v>
      </c>
      <c r="I130" s="6">
        <f t="shared" si="29"/>
        <v>99.994258373205753</v>
      </c>
      <c r="J130" s="6">
        <f t="shared" si="30"/>
        <v>99.994258373205753</v>
      </c>
      <c r="K130" s="6">
        <f t="shared" si="31"/>
        <v>99.994258373205753</v>
      </c>
    </row>
    <row r="131" spans="1:11" ht="51" x14ac:dyDescent="0.2">
      <c r="A131" s="17" t="s">
        <v>1</v>
      </c>
      <c r="B131" s="15">
        <v>66750</v>
      </c>
      <c r="C131" s="15">
        <v>66750</v>
      </c>
      <c r="D131" s="15">
        <v>66750</v>
      </c>
      <c r="E131" s="15">
        <v>66000</v>
      </c>
      <c r="F131" s="6">
        <f t="shared" si="26"/>
        <v>750</v>
      </c>
      <c r="G131" s="6">
        <f t="shared" si="27"/>
        <v>750</v>
      </c>
      <c r="H131" s="6">
        <f t="shared" si="28"/>
        <v>750</v>
      </c>
      <c r="I131" s="6">
        <f t="shared" si="29"/>
        <v>98.876404494382015</v>
      </c>
      <c r="J131" s="6">
        <f t="shared" si="30"/>
        <v>98.876404494382015</v>
      </c>
      <c r="K131" s="6">
        <f t="shared" si="31"/>
        <v>98.876404494382015</v>
      </c>
    </row>
    <row r="132" spans="1:11" ht="38.25" x14ac:dyDescent="0.2">
      <c r="A132" s="17" t="s">
        <v>5</v>
      </c>
      <c r="B132" s="15">
        <v>88900</v>
      </c>
      <c r="C132" s="15">
        <v>88900</v>
      </c>
      <c r="D132" s="15"/>
      <c r="E132" s="15"/>
      <c r="F132" s="6">
        <f t="shared" si="26"/>
        <v>88900</v>
      </c>
      <c r="G132" s="6">
        <f t="shared" si="27"/>
        <v>88900</v>
      </c>
      <c r="H132" s="6">
        <f t="shared" si="28"/>
        <v>0</v>
      </c>
      <c r="I132" s="6">
        <f t="shared" si="29"/>
        <v>0</v>
      </c>
      <c r="J132" s="6">
        <f t="shared" si="30"/>
        <v>0</v>
      </c>
      <c r="K132" s="6"/>
    </row>
    <row r="133" spans="1:11" ht="63.75" x14ac:dyDescent="0.2">
      <c r="A133" s="12" t="s">
        <v>54</v>
      </c>
      <c r="B133" s="13">
        <f>SUM(B134)</f>
        <v>399950</v>
      </c>
      <c r="C133" s="13">
        <f t="shared" ref="C133:E133" si="89">SUM(C134)</f>
        <v>399950</v>
      </c>
      <c r="D133" s="13">
        <f t="shared" si="89"/>
        <v>279950</v>
      </c>
      <c r="E133" s="13">
        <f t="shared" si="89"/>
        <v>246835</v>
      </c>
      <c r="F133" s="4">
        <f t="shared" ref="F133:F134" si="90">B133-E133</f>
        <v>153115</v>
      </c>
      <c r="G133" s="4">
        <f t="shared" ref="G133:G134" si="91">C133-E133</f>
        <v>153115</v>
      </c>
      <c r="H133" s="4">
        <f t="shared" ref="H133:H134" si="92">D133-E133</f>
        <v>33115</v>
      </c>
      <c r="I133" s="4">
        <f t="shared" ref="I133:I134" si="93">E133/B133*100</f>
        <v>61.71646455806976</v>
      </c>
      <c r="J133" s="4">
        <f t="shared" ref="J133:J134" si="94">E133/C133*100</f>
        <v>61.71646455806976</v>
      </c>
      <c r="K133" s="4">
        <f t="shared" ref="K133:K134" si="95">E133/D133*100</f>
        <v>88.171101982496864</v>
      </c>
    </row>
    <row r="134" spans="1:11" ht="51" x14ac:dyDescent="0.2">
      <c r="A134" s="17" t="s">
        <v>1</v>
      </c>
      <c r="B134" s="15">
        <v>399950</v>
      </c>
      <c r="C134" s="15">
        <v>399950</v>
      </c>
      <c r="D134" s="15">
        <v>279950</v>
      </c>
      <c r="E134" s="15">
        <v>246835</v>
      </c>
      <c r="F134" s="6">
        <f t="shared" si="90"/>
        <v>153115</v>
      </c>
      <c r="G134" s="6">
        <f t="shared" si="91"/>
        <v>153115</v>
      </c>
      <c r="H134" s="6">
        <f t="shared" si="92"/>
        <v>33115</v>
      </c>
      <c r="I134" s="6">
        <f t="shared" si="93"/>
        <v>61.71646455806976</v>
      </c>
      <c r="J134" s="6">
        <f t="shared" si="94"/>
        <v>61.71646455806976</v>
      </c>
      <c r="K134" s="6">
        <f t="shared" si="95"/>
        <v>88.171101982496864</v>
      </c>
    </row>
    <row r="135" spans="1:11" ht="38.25" x14ac:dyDescent="0.2">
      <c r="A135" s="12" t="s">
        <v>64</v>
      </c>
      <c r="B135" s="13">
        <f>SUM(B136:B140)</f>
        <v>1597000</v>
      </c>
      <c r="C135" s="13">
        <f>SUM(C136:C140)</f>
        <v>16630053</v>
      </c>
      <c r="D135" s="13">
        <f>SUM(D136:D140)</f>
        <v>11961689</v>
      </c>
      <c r="E135" s="13">
        <f>SUM(E136:E140)</f>
        <v>7977414.4500000002</v>
      </c>
      <c r="F135" s="13">
        <f t="shared" si="26"/>
        <v>-6380414.4500000002</v>
      </c>
      <c r="G135" s="13">
        <f t="shared" si="27"/>
        <v>8652638.5500000007</v>
      </c>
      <c r="H135" s="13">
        <f t="shared" si="28"/>
        <v>3984274.55</v>
      </c>
      <c r="I135" s="13">
        <f t="shared" si="29"/>
        <v>499.52501252348156</v>
      </c>
      <c r="J135" s="13">
        <f t="shared" si="30"/>
        <v>47.969867865123462</v>
      </c>
      <c r="K135" s="13">
        <f t="shared" si="31"/>
        <v>66.691371511163695</v>
      </c>
    </row>
    <row r="136" spans="1:11" ht="51" x14ac:dyDescent="0.2">
      <c r="A136" s="17" t="s">
        <v>1</v>
      </c>
      <c r="B136" s="15">
        <f>'[1]Бюджет (2)'!$D$414+'[1]Бюджет (2)'!$D$419</f>
        <v>500000</v>
      </c>
      <c r="C136" s="15">
        <v>12859669</v>
      </c>
      <c r="D136" s="15">
        <v>9245435</v>
      </c>
      <c r="E136" s="15">
        <v>6875594.4500000002</v>
      </c>
      <c r="F136" s="6">
        <f t="shared" si="26"/>
        <v>-6375594.4500000002</v>
      </c>
      <c r="G136" s="6">
        <f t="shared" si="27"/>
        <v>5984074.5499999998</v>
      </c>
      <c r="H136" s="6">
        <f t="shared" si="28"/>
        <v>2369840.5499999998</v>
      </c>
      <c r="I136" s="6">
        <f t="shared" si="29"/>
        <v>1375.11889</v>
      </c>
      <c r="J136" s="6">
        <f t="shared" si="30"/>
        <v>53.466340774400955</v>
      </c>
      <c r="K136" s="6">
        <f t="shared" si="31"/>
        <v>74.367452153414092</v>
      </c>
    </row>
    <row r="137" spans="1:11" ht="38.25" x14ac:dyDescent="0.2">
      <c r="A137" s="17" t="s">
        <v>5</v>
      </c>
      <c r="B137" s="15">
        <f>'[1]Бюджет (2)'!$D$415+'[1]Бюджет (2)'!$D$420</f>
        <v>597000</v>
      </c>
      <c r="C137" s="15">
        <v>2103270</v>
      </c>
      <c r="D137" s="15">
        <v>2067940</v>
      </c>
      <c r="E137" s="15">
        <v>564840</v>
      </c>
      <c r="F137" s="6">
        <f t="shared" si="26"/>
        <v>32160</v>
      </c>
      <c r="G137" s="6">
        <f t="shared" si="27"/>
        <v>1538430</v>
      </c>
      <c r="H137" s="6">
        <f t="shared" si="28"/>
        <v>1503100</v>
      </c>
      <c r="I137" s="6">
        <f t="shared" si="29"/>
        <v>94.613065326633162</v>
      </c>
      <c r="J137" s="6">
        <f t="shared" si="30"/>
        <v>26.855325279208092</v>
      </c>
      <c r="K137" s="6">
        <f t="shared" si="31"/>
        <v>27.314138708086311</v>
      </c>
    </row>
    <row r="138" spans="1:11" ht="38.25" x14ac:dyDescent="0.2">
      <c r="A138" s="17" t="s">
        <v>6</v>
      </c>
      <c r="B138" s="15">
        <f>'[1]Бюджет (2)'!$D$416+'[1]Бюджет (2)'!$D$421</f>
        <v>500000</v>
      </c>
      <c r="C138" s="15">
        <v>1518800</v>
      </c>
      <c r="D138" s="15">
        <v>500000</v>
      </c>
      <c r="E138" s="15">
        <v>488000</v>
      </c>
      <c r="F138" s="6">
        <f t="shared" si="26"/>
        <v>12000</v>
      </c>
      <c r="G138" s="6">
        <f t="shared" si="27"/>
        <v>1030800</v>
      </c>
      <c r="H138" s="6">
        <f t="shared" si="28"/>
        <v>12000</v>
      </c>
      <c r="I138" s="6">
        <f t="shared" si="29"/>
        <v>97.6</v>
      </c>
      <c r="J138" s="6">
        <f t="shared" si="30"/>
        <v>32.13062944429813</v>
      </c>
      <c r="K138" s="6">
        <f t="shared" si="31"/>
        <v>97.6</v>
      </c>
    </row>
    <row r="139" spans="1:11" ht="63.75" x14ac:dyDescent="0.2">
      <c r="A139" s="17" t="s">
        <v>2</v>
      </c>
      <c r="B139" s="15"/>
      <c r="C139" s="15">
        <v>48980</v>
      </c>
      <c r="D139" s="15">
        <v>48980</v>
      </c>
      <c r="E139" s="15">
        <v>48980</v>
      </c>
      <c r="F139" s="6">
        <f t="shared" ref="F139" si="96">B139-E139</f>
        <v>-48980</v>
      </c>
      <c r="G139" s="6">
        <f t="shared" ref="G139" si="97">C139-E139</f>
        <v>0</v>
      </c>
      <c r="H139" s="6">
        <f t="shared" ref="H139" si="98">D139-E139</f>
        <v>0</v>
      </c>
      <c r="I139" s="6"/>
      <c r="J139" s="6">
        <f t="shared" ref="J139" si="99">E139/C139*100</f>
        <v>100</v>
      </c>
      <c r="K139" s="6">
        <f t="shared" ref="K139" si="100">E139/D139*100</f>
        <v>100</v>
      </c>
    </row>
    <row r="140" spans="1:11" ht="51" x14ac:dyDescent="0.2">
      <c r="A140" s="17" t="s">
        <v>9</v>
      </c>
      <c r="B140" s="15"/>
      <c r="C140" s="15">
        <v>99334</v>
      </c>
      <c r="D140" s="15">
        <v>99334</v>
      </c>
      <c r="E140" s="15">
        <v>0</v>
      </c>
      <c r="F140" s="6"/>
      <c r="G140" s="6"/>
      <c r="H140" s="6"/>
      <c r="I140" s="6"/>
      <c r="J140" s="6"/>
      <c r="K140" s="6"/>
    </row>
    <row r="141" spans="1:11" ht="76.5" x14ac:dyDescent="0.2">
      <c r="A141" s="12" t="s">
        <v>55</v>
      </c>
      <c r="B141" s="13">
        <f>SUM(B142:B143)</f>
        <v>4414200</v>
      </c>
      <c r="C141" s="13">
        <f t="shared" ref="C141:E141" si="101">SUM(C142:C143)</f>
        <v>4414200</v>
      </c>
      <c r="D141" s="13">
        <f t="shared" si="101"/>
        <v>3892800</v>
      </c>
      <c r="E141" s="13">
        <f t="shared" si="101"/>
        <v>3892517.38</v>
      </c>
      <c r="F141" s="13">
        <f t="shared" si="26"/>
        <v>521682.62000000011</v>
      </c>
      <c r="G141" s="13">
        <f t="shared" si="27"/>
        <v>521682.62000000011</v>
      </c>
      <c r="H141" s="13">
        <f t="shared" si="28"/>
        <v>282.62000000011176</v>
      </c>
      <c r="I141" s="13">
        <f t="shared" si="29"/>
        <v>88.181717638530202</v>
      </c>
      <c r="J141" s="13">
        <f t="shared" si="30"/>
        <v>88.181717638530202</v>
      </c>
      <c r="K141" s="13">
        <f t="shared" si="31"/>
        <v>99.992739930127414</v>
      </c>
    </row>
    <row r="142" spans="1:11" ht="51" x14ac:dyDescent="0.2">
      <c r="A142" s="17" t="s">
        <v>1</v>
      </c>
      <c r="B142" s="15">
        <v>1464200</v>
      </c>
      <c r="C142" s="15">
        <v>1464200</v>
      </c>
      <c r="D142" s="15">
        <v>942800</v>
      </c>
      <c r="E142" s="15">
        <v>942517.38</v>
      </c>
      <c r="F142" s="6">
        <f t="shared" ref="F142:F144" si="102">B142-E142</f>
        <v>521682.62</v>
      </c>
      <c r="G142" s="6">
        <f t="shared" si="27"/>
        <v>521682.62</v>
      </c>
      <c r="H142" s="6">
        <f t="shared" si="28"/>
        <v>282.61999999999534</v>
      </c>
      <c r="I142" s="6">
        <f t="shared" si="29"/>
        <v>64.370808632700445</v>
      </c>
      <c r="J142" s="6">
        <f t="shared" si="30"/>
        <v>64.370808632700445</v>
      </c>
      <c r="K142" s="6">
        <f t="shared" si="31"/>
        <v>99.970023334747566</v>
      </c>
    </row>
    <row r="143" spans="1:11" ht="25.5" x14ac:dyDescent="0.2">
      <c r="A143" s="17" t="s">
        <v>13</v>
      </c>
      <c r="B143" s="15">
        <v>2950000</v>
      </c>
      <c r="C143" s="15">
        <v>2950000</v>
      </c>
      <c r="D143" s="15">
        <v>2950000</v>
      </c>
      <c r="E143" s="15">
        <v>2950000</v>
      </c>
      <c r="F143" s="6">
        <f t="shared" si="102"/>
        <v>0</v>
      </c>
      <c r="G143" s="6">
        <f t="shared" ref="G143:G144" si="103">C143-E143</f>
        <v>0</v>
      </c>
      <c r="H143" s="6">
        <f t="shared" ref="H143:H144" si="104">D143-E143</f>
        <v>0</v>
      </c>
      <c r="I143" s="6">
        <f t="shared" ref="I143:I144" si="105">E143/B143*100</f>
        <v>100</v>
      </c>
      <c r="J143" s="6">
        <f t="shared" ref="J143:J144" si="106">E143/C143*100</f>
        <v>100</v>
      </c>
      <c r="K143" s="6">
        <f t="shared" ref="K143:K144" si="107">E143/D143*100</f>
        <v>100</v>
      </c>
    </row>
    <row r="144" spans="1:11" collapsed="1" x14ac:dyDescent="0.2">
      <c r="A144" s="7" t="s">
        <v>24</v>
      </c>
      <c r="B144" s="16">
        <f>B6+B22+B28+B31+B37+B46+B59+B80+B86+B99+B110+B119+B124+B128+B141+B135</f>
        <v>10850315528</v>
      </c>
      <c r="C144" s="16">
        <f>C6+C22+C28+C31+C37+C46+C59+C80+C86+C99+C110+C119+C124+C128+C141+C135</f>
        <v>11887015141.52</v>
      </c>
      <c r="D144" s="16">
        <f>D6+D22+D28+D31+D37+D46+D59+D80+D86+D99+D110+D119+D124+D128+D141+D135</f>
        <v>7471299408.04</v>
      </c>
      <c r="E144" s="16">
        <f>E6+E22+E28+E31+E37+E46+E59+E80+E86+E99+E110+E119+E124+E128+E141+E135</f>
        <v>5782016160.5900011</v>
      </c>
      <c r="F144" s="16">
        <f t="shared" si="102"/>
        <v>5068299367.4099989</v>
      </c>
      <c r="G144" s="16">
        <f t="shared" si="103"/>
        <v>6104998980.9299994</v>
      </c>
      <c r="H144" s="16">
        <f t="shared" si="104"/>
        <v>1689283247.4499989</v>
      </c>
      <c r="I144" s="16">
        <f t="shared" si="105"/>
        <v>53.288921835213941</v>
      </c>
      <c r="J144" s="16">
        <f t="shared" si="106"/>
        <v>48.641446921305523</v>
      </c>
      <c r="K144" s="16">
        <f t="shared" si="107"/>
        <v>77.38969949949896</v>
      </c>
    </row>
    <row r="145" spans="2:5" ht="12.75" hidden="1" customHeight="1" outlineLevel="1" x14ac:dyDescent="0.2">
      <c r="B145" s="14" t="b">
        <f>'[1]Бюджет (2)'!$D$2-'[1]Бюджет (2)'!$D$428=B144</f>
        <v>1</v>
      </c>
      <c r="C145" s="14" t="b">
        <f>C144='[2]Бюджет (2)'!D579</f>
        <v>1</v>
      </c>
      <c r="D145" s="14" t="b">
        <f>D144='[2]Бюджет (2)'!E579</f>
        <v>1</v>
      </c>
      <c r="E145" s="14" t="b">
        <f>E144='[2]Бюджет (2)'!F579</f>
        <v>1</v>
      </c>
    </row>
  </sheetData>
  <autoFilter ref="A4:K145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0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2021-07-06T11:44:34Z</cp:lastPrinted>
  <dcterms:created xsi:type="dcterms:W3CDTF">2018-04-12T12:44:43Z</dcterms:created>
  <dcterms:modified xsi:type="dcterms:W3CDTF">2021-10-12T10:28:44Z</dcterms:modified>
</cp:coreProperties>
</file>