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2021 год\Изменение в бюджет 2021-2023\изменение 09.2021\Приложения к заключению\"/>
    </mc:Choice>
  </mc:AlternateContent>
  <bookViews>
    <workbookView xWindow="0" yWindow="0" windowWidth="19320" windowHeight="12015"/>
  </bookViews>
  <sheets>
    <sheet name="Приложение №1 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_xlnm._FilterDatabase" localSheetId="0" hidden="1">'Приложение №1  '!$A$7:$F$77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 '!#REF!,'Приложение №1  '!#REF!,'Приложение №1  '!$37:$37,'Приложение №1  '!$40:$42,'Приложение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AF23204C_253F_4CB4_B2B0_513D6962C84F_.wvu.Cols" localSheetId="0" hidden="1">'Приложение №1  '!#REF!</definedName>
    <definedName name="Z_AF23204C_253F_4CB4_B2B0_513D6962C84F_.wvu.PrintArea" localSheetId="0" hidden="1">'Приложение №1  '!$A$4:$B$84</definedName>
    <definedName name="Z_AF23204C_253F_4CB4_B2B0_513D6962C84F_.wvu.PrintTitles" localSheetId="0" hidden="1">'Приложение №1  '!$7:$7</definedName>
    <definedName name="Z_AF23204C_253F_4CB4_B2B0_513D6962C84F_.wvu.Rows" localSheetId="0" hidden="1">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Z_D98D50BE_849C_46DA_8784_1BBDD0B23E96_.wvu.PrintArea" localSheetId="0" hidden="1">'Приложение №1  '!$A$4:$B$84</definedName>
    <definedName name="Z_D98D50BE_849C_46DA_8784_1BBDD0B23E96_.wvu.Rows" localSheetId="0" hidden="1">'Приложение №1  '!#REF!,'Приложение №1  '!#REF!,'Приложение №1  '!#REF!,'Приложение №1  '!$37:$37,'Приложение №1  '!$40:$42,'Приложение №1  '!#REF!,'Приложение №1  '!#REF!,'Приложение №1  '!#REF!,'Приложение №1  '!#REF!,'Приложение №1  '!#REF!,'Приложение №1  '!#REF!,'Приложение №1 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 '!$7:$7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_xlnm.Print_Area" localSheetId="0">'Приложение №1  '!$A$1:$F$77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9" i="1" l="1"/>
  <c r="C68" i="1" s="1"/>
  <c r="C65" i="1"/>
  <c r="C47" i="1"/>
  <c r="C43" i="1"/>
  <c r="C40" i="1"/>
  <c r="C38" i="1"/>
  <c r="C30" i="1"/>
  <c r="C29" i="1" s="1"/>
  <c r="C26" i="1"/>
  <c r="C23" i="1"/>
  <c r="C18" i="1" s="1"/>
  <c r="C10" i="1" s="1"/>
  <c r="C20" i="1"/>
  <c r="C14" i="1"/>
  <c r="C12" i="1"/>
  <c r="C9" i="1" l="1"/>
  <c r="C77" i="1" s="1"/>
  <c r="D63" i="1"/>
  <c r="E75" i="1" l="1"/>
  <c r="E76" i="1"/>
  <c r="F65" i="1"/>
  <c r="D65" i="1" s="1"/>
  <c r="D66" i="1"/>
  <c r="E66" i="1"/>
  <c r="D67" i="1"/>
  <c r="E65" i="1" l="1"/>
  <c r="F40" i="1" l="1"/>
  <c r="D33" i="1" l="1"/>
  <c r="E33" i="1"/>
  <c r="D34" i="1"/>
  <c r="E34" i="1"/>
  <c r="D35" i="1"/>
  <c r="E35" i="1"/>
  <c r="D36" i="1"/>
  <c r="E36" i="1"/>
  <c r="D37" i="1"/>
  <c r="E37" i="1"/>
  <c r="D39" i="1"/>
  <c r="E39" i="1"/>
  <c r="D40" i="1"/>
  <c r="D41" i="1"/>
  <c r="E41" i="1"/>
  <c r="D42" i="1"/>
  <c r="E42" i="1"/>
  <c r="D44" i="1"/>
  <c r="E44" i="1"/>
  <c r="D45" i="1"/>
  <c r="E45" i="1"/>
  <c r="D46" i="1"/>
  <c r="E46" i="1"/>
  <c r="D48" i="1"/>
  <c r="E48" i="1"/>
  <c r="D49" i="1"/>
  <c r="E49" i="1"/>
  <c r="D50" i="1"/>
  <c r="E50" i="1"/>
  <c r="D51" i="1"/>
  <c r="E51" i="1"/>
  <c r="D52" i="1"/>
  <c r="E52" i="1"/>
  <c r="D53" i="1"/>
  <c r="E53" i="1"/>
  <c r="D54" i="1"/>
  <c r="E54" i="1"/>
  <c r="D55" i="1"/>
  <c r="E55" i="1"/>
  <c r="D56" i="1"/>
  <c r="E56" i="1"/>
  <c r="D57" i="1"/>
  <c r="E57" i="1"/>
  <c r="D58" i="1"/>
  <c r="E58" i="1"/>
  <c r="D59" i="1"/>
  <c r="E59" i="1"/>
  <c r="D60" i="1"/>
  <c r="E60" i="1"/>
  <c r="D61" i="1"/>
  <c r="E61" i="1"/>
  <c r="D62" i="1"/>
  <c r="E62" i="1"/>
  <c r="D64" i="1"/>
  <c r="E64" i="1"/>
  <c r="D19" i="1"/>
  <c r="E19" i="1"/>
  <c r="D21" i="1"/>
  <c r="E21" i="1"/>
  <c r="D22" i="1"/>
  <c r="E22" i="1"/>
  <c r="D24" i="1"/>
  <c r="E24" i="1"/>
  <c r="D25" i="1"/>
  <c r="E25" i="1"/>
  <c r="D27" i="1"/>
  <c r="E27" i="1"/>
  <c r="F69" i="1"/>
  <c r="F68" i="1" s="1"/>
  <c r="F47" i="1"/>
  <c r="D47" i="1" s="1"/>
  <c r="F43" i="1"/>
  <c r="E43" i="1" s="1"/>
  <c r="E40" i="1"/>
  <c r="F38" i="1"/>
  <c r="D38" i="1" s="1"/>
  <c r="F30" i="1"/>
  <c r="F26" i="1"/>
  <c r="D26" i="1" s="1"/>
  <c r="F23" i="1"/>
  <c r="D23" i="1" s="1"/>
  <c r="F20" i="1"/>
  <c r="D20" i="1" s="1"/>
  <c r="F14" i="1"/>
  <c r="F12" i="1"/>
  <c r="F29" i="1" l="1"/>
  <c r="E38" i="1"/>
  <c r="D43" i="1"/>
  <c r="E26" i="1"/>
  <c r="E20" i="1"/>
  <c r="F18" i="1"/>
  <c r="F10" i="1" s="1"/>
  <c r="F9" i="1" s="1"/>
  <c r="F77" i="1" s="1"/>
  <c r="E23" i="1"/>
  <c r="E47" i="1"/>
  <c r="D74" i="1" l="1"/>
  <c r="E74" i="1"/>
  <c r="D75" i="1" l="1"/>
  <c r="E73" i="1"/>
  <c r="D73" i="1"/>
  <c r="E72" i="1"/>
  <c r="D72" i="1"/>
  <c r="E71" i="1"/>
  <c r="D71" i="1"/>
  <c r="E70" i="1"/>
  <c r="D70" i="1"/>
  <c r="E32" i="1"/>
  <c r="D32" i="1"/>
  <c r="E31" i="1"/>
  <c r="D31" i="1"/>
  <c r="E30" i="1"/>
  <c r="E28" i="1"/>
  <c r="D28" i="1"/>
  <c r="E17" i="1"/>
  <c r="D17" i="1"/>
  <c r="E16" i="1"/>
  <c r="D16" i="1"/>
  <c r="E15" i="1"/>
  <c r="D15" i="1"/>
  <c r="D14" i="1"/>
  <c r="E13" i="1"/>
  <c r="D13" i="1"/>
  <c r="E11" i="1"/>
  <c r="D11" i="1"/>
  <c r="E68" i="1" l="1"/>
  <c r="E14" i="1"/>
  <c r="E12" i="1"/>
  <c r="D18" i="1"/>
  <c r="E69" i="1"/>
  <c r="E18" i="1"/>
  <c r="D30" i="1"/>
  <c r="D12" i="1"/>
  <c r="D69" i="1"/>
  <c r="D76" i="1"/>
  <c r="D68" i="1" l="1"/>
  <c r="E29" i="1"/>
  <c r="E10" i="1"/>
  <c r="D10" i="1"/>
  <c r="D29" i="1"/>
  <c r="E9" i="1" l="1"/>
  <c r="D9" i="1" l="1"/>
  <c r="E77" i="1"/>
  <c r="D77" i="1"/>
</calcChain>
</file>

<file path=xl/sharedStrings.xml><?xml version="1.0" encoding="utf-8"?>
<sst xmlns="http://schemas.openxmlformats.org/spreadsheetml/2006/main" count="144" uniqueCount="144">
  <si>
    <t xml:space="preserve"> Приложение № 1 </t>
  </si>
  <si>
    <t>к заключению Счётной палаты</t>
  </si>
  <si>
    <t>Код бюджетной классификации</t>
  </si>
  <si>
    <t xml:space="preserve">Наименование </t>
  </si>
  <si>
    <t>Уточнённый бюджет, в рублях</t>
  </si>
  <si>
    <t>Поправки вносимые в бюджет, в рублях (гр.6-гр.3)</t>
  </si>
  <si>
    <t>% изменения, ((гр.6/гр.3)*100-100)</t>
  </si>
  <si>
    <t>Бюджет с учётом поправок, в рублях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</si>
  <si>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</si>
  <si>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</si>
  <si>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</si>
  <si>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</si>
  <si>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</si>
  <si>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</si>
  <si>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</si>
  <si>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</si>
  <si>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</si>
  <si>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</si>
  <si>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</si>
  <si>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</si>
  <si>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</si>
  <si>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000 1 05 03000 01 0000 110</t>
  </si>
  <si>
    <t xml:space="preserve">Единый сельскохозяйственный налог </t>
  </si>
  <si>
    <t>000 1 06 00000 00 0000 000</t>
  </si>
  <si>
    <t>Налоги на имущество</t>
  </si>
  <si>
    <t>000 1 06 06000 00 0000 110</t>
  </si>
  <si>
    <t>Земельный налог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</si>
  <si>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</si>
  <si>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</si>
  <si>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</si>
  <si>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</si>
  <si>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</si>
  <si>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</si>
  <si>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</si>
  <si>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</si>
  <si>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</si>
  <si>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</si>
  <si>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000 1 14 00000 00 0000 000</t>
  </si>
  <si>
    <t>Доходы от продажи материальных и нематериальных активов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</si>
  <si>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</si>
  <si>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</si>
  <si>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000 1 16 00000 00 0000 000</t>
  </si>
  <si>
    <t>Штрафы, санкции, возмещение ущерба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</si>
  <si>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</si>
  <si>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</si>
  <si>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</si>
  <si>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</si>
  <si>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 xml:space="preserve">Дотации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</si>
  <si>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</si>
  <si>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</si>
  <si>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Иные межбюджетные трансферты</t>
  </si>
  <si>
    <t>000 2 18 04000 04 0000 180</t>
  </si>
  <si>
    <t>Доходы бюджетов городских округов от возврата организациями остатков субсидий прошлых лет</t>
  </si>
  <si>
    <t>000 2 19 00000 04 0000 151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</si>
  <si>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</si>
  <si>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ИТОГО ДОХОДОВ</t>
  </si>
  <si>
    <t>000 1 06 04000 02 0000 110</t>
  </si>
  <si>
    <t>Транспортный налог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</si>
  <si>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</si>
  <si>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</si>
  <si>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</si>
  <si>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</si>
  <si>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</si>
  <si>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</si>
  <si>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</si>
  <si>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</si>
  <si>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</si>
  <si>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</si>
  <si>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</si>
  <si>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000 2 02 10000 00 0000 150</t>
  </si>
  <si>
    <t>000 2 02 20000 00 0000 150</t>
  </si>
  <si>
    <t>000 2 02 30000 00 0000 150</t>
  </si>
  <si>
    <t>000 2 02 40000 00 0000 150</t>
  </si>
  <si>
    <t>Поправки, вносимые в доходную часть бюджета города на 2021 год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</si>
  <si>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</si>
  <si>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</si>
  <si>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</si>
  <si>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</si>
  <si>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</si>
  <si>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000 1 06 04012 02 0000 110</t>
  </si>
  <si>
    <t>Транспортный налог с организаций</t>
  </si>
  <si>
    <t>Транспортный налог с физических лиц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</si>
  <si>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</si>
  <si>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</si>
  <si>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000 1 08 03010 01 0000 110</t>
  </si>
  <si>
    <t xml:space="preserve">Государственная пошлина по делам, рассматриваемым в судах общей юрисдикции, мировыми судьями (за исключением Верховного Суда Российской Федерации) </t>
  </si>
  <si>
    <t>000 1 08 07173 01 0000 110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</si>
  <si>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</si>
  <si>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000 1 11 01040 04 0000 120</t>
  </si>
  <si>
    <t>000 1 06 06032 04 0000 110</t>
  </si>
  <si>
    <t>000 1 06 06042 04 0000 110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</si>
  <si>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</si>
  <si>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</si>
  <si>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</si>
  <si>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</si>
  <si>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</si>
  <si>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</si>
  <si>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</si>
  <si>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</si>
  <si>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</si>
  <si>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</si>
  <si>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</si>
  <si>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</si>
  <si>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000 1 11 09044 04 0000 120</t>
  </si>
  <si>
    <t>Прочие доходы от оказания платных услуг (работ) получателями средств  бюджетов городских округов</t>
  </si>
  <si>
    <t>000 1 13 01994 04 0000 130</t>
  </si>
  <si>
    <t>000 1 13 02994 04 0000 130</t>
  </si>
  <si>
    <t xml:space="preserve">Прочие доходы от компенсации затрат  бюджетов городских округов 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</si>
  <si>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</si>
  <si>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</si>
  <si>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</si>
  <si>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</si>
  <si>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</si>
  <si>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</si>
  <si>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</si>
  <si>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</si>
  <si>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000 1 16 01073 01 0000 140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</si>
  <si>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</si>
  <si>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</si>
  <si>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</si>
  <si>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</si>
  <si>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</si>
  <si>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</si>
  <si>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</si>
  <si>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</si>
  <si>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</si>
  <si>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</si>
  <si>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</si>
  <si>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</si>
  <si>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</si>
  <si>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</si>
  <si>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</si>
  <si>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</si>
  <si>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</si>
  <si>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</si>
  <si>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000 1 17 00000 00 0000 000</t>
  </si>
  <si>
    <t>Прочие неналоговые доходы</t>
  </si>
  <si>
    <t>000 1 17 05040 04 0000 180</t>
  </si>
  <si>
    <t>Прочие неналоговые доходы бюджетов городских округов</t>
  </si>
  <si>
    <t>000 1 17 15020 04 0000 150</t>
  </si>
  <si>
    <t>Инициативные платежи, зачисляемые в бюджеты городских округов</t>
  </si>
  <si>
    <t>Доходы от оказания платных услуг и компенсации затрат государства</t>
  </si>
  <si>
    <t xml:space="preserve">000 1 16 10123 01 0000 140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</si>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</sst>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8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0"/>
      <name val="Arial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6" fillId="0" borderId="0"/>
  </cellStyleXfs>
  <cellXfs count="64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wrapText="1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1" fontId="2" fillId="0" borderId="0" xfId="0" applyNumberFormat="1" applyFont="1" applyFill="1" applyBorder="1" applyAlignment="1">
      <alignment wrapText="1"/>
    </xf>
    <xf numFmtId="0" fontId="4" fillId="0" borderId="0" xfId="0" applyFont="1" applyFill="1" applyAlignment="1">
      <alignment horizontal="center" vertical="center" wrapText="1"/>
    </xf>
    <xf numFmtId="4" fontId="4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 applyBorder="1"/>
    <xf numFmtId="0" fontId="4" fillId="0" borderId="0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/>
    </xf>
    <xf numFmtId="4" fontId="2" fillId="2" borderId="1" xfId="0" applyNumberFormat="1" applyFont="1" applyFill="1" applyBorder="1" applyAlignment="1">
      <alignment horizontal="center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4" fontId="4" fillId="2" borderId="1" xfId="0" applyNumberFormat="1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 applyAlignment="1">
      <alignment horizontal="right"/>
    </xf>
    <xf numFmtId="3" fontId="7" fillId="2" borderId="0" xfId="0" applyNumberFormat="1" applyFont="1" applyFill="1" applyBorder="1"/>
    <xf numFmtId="0" fontId="7" fillId="2" borderId="0" xfId="0" applyFont="1" applyFill="1" applyBorder="1"/>
    <xf numFmtId="3" fontId="7" fillId="0" borderId="0" xfId="0" applyNumberFormat="1" applyFont="1" applyFill="1" applyBorder="1"/>
    <xf numFmtId="0" fontId="7" fillId="0" borderId="0" xfId="0" applyFont="1" applyFill="1" applyBorder="1"/>
    <xf numFmtId="0" fontId="2" fillId="2" borderId="1" xfId="0" applyFont="1" applyFill="1" applyBorder="1" applyAlignment="1">
      <alignment horizontal="left"/>
    </xf>
    <xf numFmtId="1" fontId="2" fillId="2" borderId="1" xfId="0" applyNumberFormat="1" applyFont="1" applyFill="1" applyBorder="1" applyAlignment="1">
      <alignment wrapText="1"/>
    </xf>
    <xf numFmtId="49" fontId="2" fillId="2" borderId="1" xfId="3" applyNumberFormat="1" applyFont="1" applyFill="1" applyBorder="1" applyAlignment="1" applyProtection="1">
      <alignment horizontal="center" vertical="center" wrapText="1"/>
    </xf>
    <xf numFmtId="0" fontId="2" fillId="2" borderId="1" xfId="3" applyNumberFormat="1" applyFont="1" applyFill="1" applyBorder="1" applyAlignment="1" applyProtection="1">
      <alignment horizontal="left" vertical="center" wrapText="1"/>
    </xf>
    <xf numFmtId="0" fontId="2" fillId="2" borderId="1" xfId="0" applyFont="1" applyFill="1" applyBorder="1" applyAlignment="1"/>
    <xf numFmtId="0" fontId="2" fillId="2" borderId="1" xfId="0" applyNumberFormat="1" applyFont="1" applyFill="1" applyBorder="1" applyAlignment="1">
      <alignment vertical="center" wrapText="1"/>
    </xf>
    <xf numFmtId="49" fontId="2" fillId="2" borderId="1" xfId="3" applyNumberFormat="1" applyFont="1" applyFill="1" applyBorder="1" applyAlignment="1" applyProtection="1">
      <alignment horizontal="center" wrapText="1"/>
    </xf>
    <xf numFmtId="49" fontId="2" fillId="2" borderId="1" xfId="3" applyNumberFormat="1" applyFont="1" applyFill="1" applyBorder="1" applyAlignment="1" applyProtection="1">
      <alignment horizontal="left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2" fillId="2" borderId="1" xfId="0" applyFont="1" applyFill="1" applyBorder="1"/>
    <xf numFmtId="0" fontId="2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/>
    </xf>
    <xf numFmtId="1" fontId="4" fillId="2" borderId="1" xfId="0" applyNumberFormat="1" applyFont="1" applyFill="1" applyBorder="1" applyAlignment="1">
      <alignment wrapText="1"/>
    </xf>
    <xf numFmtId="0" fontId="2" fillId="2" borderId="1" xfId="2" applyNumberFormat="1" applyFont="1" applyFill="1" applyBorder="1" applyAlignment="1">
      <alignment horizontal="left" vertical="top" wrapText="1"/>
    </xf>
    <xf numFmtId="0" fontId="2" fillId="2" borderId="1" xfId="2" applyNumberFormat="1" applyFont="1" applyFill="1" applyBorder="1" applyAlignment="1">
      <alignment horizontal="justify" wrapText="1"/>
    </xf>
    <xf numFmtId="49" fontId="2" fillId="0" borderId="1" xfId="3" applyNumberFormat="1" applyFont="1" applyFill="1" applyBorder="1" applyAlignment="1" applyProtection="1">
      <alignment horizontal="left" wrapText="1"/>
    </xf>
    <xf numFmtId="0" fontId="2" fillId="0" borderId="1" xfId="1" applyFont="1" applyFill="1" applyBorder="1" applyAlignment="1">
      <alignment horizontal="left" vertical="center" wrapText="1"/>
    </xf>
    <xf numFmtId="4" fontId="2" fillId="0" borderId="0" xfId="0" applyNumberFormat="1" applyFont="1" applyFill="1" applyBorder="1" applyAlignment="1">
      <alignment horizontal="right"/>
    </xf>
    <xf numFmtId="4" fontId="3" fillId="0" borderId="0" xfId="0" applyNumberFormat="1" applyFont="1" applyAlignment="1">
      <alignment horizontal="right"/>
    </xf>
    <xf numFmtId="1" fontId="4" fillId="0" borderId="0" xfId="0" applyNumberFormat="1" applyFont="1" applyFill="1" applyBorder="1" applyAlignment="1">
      <alignment horizontal="center" wrapText="1"/>
    </xf>
    <xf numFmtId="0" fontId="5" fillId="0" borderId="0" xfId="0" applyFont="1" applyAlignment="1"/>
  </cellXfs>
  <cellStyles count="4">
    <cellStyle name="Обычный" xfId="0" builtinId="0"/>
    <cellStyle name="Обычный 2" xfId="1"/>
    <cellStyle name="Обычный 3" xfId="3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83"/>
  <sheetViews>
    <sheetView tabSelected="1" topLeftCell="A59" zoomScale="80" zoomScaleNormal="80" zoomScaleSheetLayoutView="75" workbookViewId="0">
      <selection activeCell="F77" sqref="F77"/>
    </sheetView>
  </sheetViews>
  <sheetFormatPr defaultRowHeight="15" x14ac:dyDescent="0.25"/>
  <cols>
    <col min="1" max="1" width="27.42578125" style="36" customWidth="1"/>
    <col min="2" max="2" width="61.28515625" style="2" customWidth="1"/>
    <col min="3" max="3" width="18.85546875" style="3" customWidth="1"/>
    <col min="4" max="4" width="17.85546875" style="3" customWidth="1"/>
    <col min="5" max="5" width="16.5703125" style="3" customWidth="1"/>
    <col min="6" max="6" width="18.42578125" style="3" customWidth="1"/>
    <col min="7" max="17" width="16.7109375" style="4" customWidth="1"/>
    <col min="18" max="16384" width="9.140625" style="5"/>
  </cols>
  <sheetData>
    <row r="1" spans="1:17" x14ac:dyDescent="0.25">
      <c r="A1" s="1"/>
      <c r="E1" s="60" t="s">
        <v>0</v>
      </c>
      <c r="F1" s="61"/>
    </row>
    <row r="2" spans="1:17" x14ac:dyDescent="0.25">
      <c r="A2" s="1"/>
      <c r="E2" s="60" t="s">
        <v>1</v>
      </c>
      <c r="F2" s="60"/>
    </row>
    <row r="3" spans="1:17" ht="19.5" customHeight="1" x14ac:dyDescent="0.25">
      <c r="A3" s="6"/>
      <c r="B3" s="7"/>
    </row>
    <row r="4" spans="1:17" s="11" customFormat="1" x14ac:dyDescent="0.25">
      <c r="A4" s="8"/>
      <c r="B4" s="62" t="s">
        <v>73</v>
      </c>
      <c r="C4" s="63"/>
      <c r="D4" s="63"/>
      <c r="E4" s="63"/>
      <c r="F4" s="9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</row>
    <row r="5" spans="1:17" x14ac:dyDescent="0.25">
      <c r="A5" s="5"/>
      <c r="B5" s="7"/>
    </row>
    <row r="6" spans="1:17" x14ac:dyDescent="0.25">
      <c r="A6" s="5"/>
      <c r="B6" s="7"/>
    </row>
    <row r="7" spans="1:17" s="11" customFormat="1" ht="71.25" x14ac:dyDescent="0.2">
      <c r="A7" s="12" t="s">
        <v>2</v>
      </c>
      <c r="B7" s="13" t="s">
        <v>3</v>
      </c>
      <c r="C7" s="14" t="s">
        <v>4</v>
      </c>
      <c r="D7" s="15" t="s">
        <v>5</v>
      </c>
      <c r="E7" s="15" t="s">
        <v>6</v>
      </c>
      <c r="F7" s="15" t="s">
        <v>7</v>
      </c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</row>
    <row r="8" spans="1:17" x14ac:dyDescent="0.25">
      <c r="A8" s="16">
        <v>1</v>
      </c>
      <c r="B8" s="17">
        <v>2</v>
      </c>
      <c r="C8" s="18">
        <v>3</v>
      </c>
      <c r="D8" s="18">
        <v>4</v>
      </c>
      <c r="E8" s="18">
        <v>5</v>
      </c>
      <c r="F8" s="18">
        <v>6</v>
      </c>
    </row>
    <row r="9" spans="1:17" s="11" customFormat="1" ht="14.25" x14ac:dyDescent="0.2">
      <c r="A9" s="19" t="s">
        <v>8</v>
      </c>
      <c r="B9" s="20" t="s">
        <v>9</v>
      </c>
      <c r="C9" s="21">
        <f>C10+C29</f>
        <v>3243979338</v>
      </c>
      <c r="D9" s="21">
        <f>F9-C9</f>
        <v>12000000</v>
      </c>
      <c r="E9" s="21">
        <f>(F9/C9)*100-100</f>
        <v>0.36991604291161195</v>
      </c>
      <c r="F9" s="21">
        <f>F10+F29</f>
        <v>3255979338</v>
      </c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</row>
    <row r="10" spans="1:17" s="11" customFormat="1" ht="14.25" x14ac:dyDescent="0.2">
      <c r="A10" s="19"/>
      <c r="B10" s="22" t="s">
        <v>10</v>
      </c>
      <c r="C10" s="21">
        <f>C11+C14+C18+C26+C12</f>
        <v>2628929400</v>
      </c>
      <c r="D10" s="21">
        <f t="shared" ref="D10:D77" si="0">F10-C10</f>
        <v>12000000</v>
      </c>
      <c r="E10" s="21">
        <f t="shared" ref="E10:E77" si="1">(F10/C10)*100-100</f>
        <v>0.45645957628227052</v>
      </c>
      <c r="F10" s="21">
        <f>F11+F14+F18+F26+F12</f>
        <v>2640929400</v>
      </c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</row>
    <row r="11" spans="1:17" x14ac:dyDescent="0.25">
      <c r="A11" s="23" t="s">
        <v>11</v>
      </c>
      <c r="B11" s="24" t="s">
        <v>12</v>
      </c>
      <c r="C11" s="25">
        <v>1973671000</v>
      </c>
      <c r="D11" s="26">
        <f t="shared" si="0"/>
        <v>12000000</v>
      </c>
      <c r="E11" s="25">
        <f t="shared" si="1"/>
        <v>0.60800406957390862</v>
      </c>
      <c r="F11" s="25">
        <v>1985671000</v>
      </c>
    </row>
    <row r="12" spans="1:17" ht="30" x14ac:dyDescent="0.25">
      <c r="A12" s="27" t="s">
        <v>13</v>
      </c>
      <c r="B12" s="24" t="s">
        <v>14</v>
      </c>
      <c r="C12" s="25">
        <f>C13</f>
        <v>8192400</v>
      </c>
      <c r="D12" s="25">
        <f t="shared" si="0"/>
        <v>0</v>
      </c>
      <c r="E12" s="25">
        <f t="shared" si="1"/>
        <v>0</v>
      </c>
      <c r="F12" s="25">
        <f>F13</f>
        <v>8192400</v>
      </c>
    </row>
    <row r="13" spans="1:17" ht="30" x14ac:dyDescent="0.25">
      <c r="A13" s="27" t="s">
        <v>15</v>
      </c>
      <c r="B13" s="28" t="s">
        <v>16</v>
      </c>
      <c r="C13" s="25">
        <v>8192400</v>
      </c>
      <c r="D13" s="25">
        <f t="shared" si="0"/>
        <v>0</v>
      </c>
      <c r="E13" s="25">
        <f t="shared" si="1"/>
        <v>0</v>
      </c>
      <c r="F13" s="25">
        <v>8192400</v>
      </c>
    </row>
    <row r="14" spans="1:17" x14ac:dyDescent="0.25">
      <c r="A14" s="23" t="s">
        <v>17</v>
      </c>
      <c r="B14" s="24" t="s">
        <v>18</v>
      </c>
      <c r="C14" s="25">
        <f>C16+C17+C15</f>
        <v>457740000</v>
      </c>
      <c r="D14" s="25">
        <f t="shared" si="0"/>
        <v>0</v>
      </c>
      <c r="E14" s="25">
        <f t="shared" si="1"/>
        <v>0</v>
      </c>
      <c r="F14" s="25">
        <f>F16+F17+F15</f>
        <v>457740000</v>
      </c>
    </row>
    <row r="15" spans="1:17" ht="30" x14ac:dyDescent="0.25">
      <c r="A15" s="23" t="s">
        <v>19</v>
      </c>
      <c r="B15" s="29" t="s">
        <v>20</v>
      </c>
      <c r="C15" s="25">
        <v>430496400</v>
      </c>
      <c r="D15" s="25">
        <f t="shared" si="0"/>
        <v>0</v>
      </c>
      <c r="E15" s="25">
        <f t="shared" si="1"/>
        <v>0</v>
      </c>
      <c r="F15" s="25">
        <v>430496400</v>
      </c>
    </row>
    <row r="16" spans="1:17" x14ac:dyDescent="0.25">
      <c r="A16" s="23" t="s">
        <v>21</v>
      </c>
      <c r="B16" s="29" t="s">
        <v>22</v>
      </c>
      <c r="C16" s="25">
        <v>1243600</v>
      </c>
      <c r="D16" s="25">
        <f t="shared" si="0"/>
        <v>0</v>
      </c>
      <c r="E16" s="25">
        <f t="shared" si="1"/>
        <v>0</v>
      </c>
      <c r="F16" s="25">
        <v>1243600</v>
      </c>
    </row>
    <row r="17" spans="1:17" ht="30" x14ac:dyDescent="0.25">
      <c r="A17" s="23" t="s">
        <v>74</v>
      </c>
      <c r="B17" s="29" t="s">
        <v>75</v>
      </c>
      <c r="C17" s="25">
        <v>26000000</v>
      </c>
      <c r="D17" s="25">
        <f t="shared" si="0"/>
        <v>0</v>
      </c>
      <c r="E17" s="25">
        <f t="shared" si="1"/>
        <v>0</v>
      </c>
      <c r="F17" s="25">
        <v>26000000</v>
      </c>
    </row>
    <row r="18" spans="1:17" x14ac:dyDescent="0.25">
      <c r="A18" s="23" t="s">
        <v>23</v>
      </c>
      <c r="B18" s="29" t="s">
        <v>24</v>
      </c>
      <c r="C18" s="25">
        <f>C19+C23+C20</f>
        <v>167623900</v>
      </c>
      <c r="D18" s="25">
        <f t="shared" si="0"/>
        <v>0</v>
      </c>
      <c r="E18" s="25">
        <f t="shared" si="1"/>
        <v>0</v>
      </c>
      <c r="F18" s="25">
        <f>F19+F23+F20</f>
        <v>167623900</v>
      </c>
    </row>
    <row r="19" spans="1:17" ht="45" x14ac:dyDescent="0.25">
      <c r="A19" s="23" t="s">
        <v>76</v>
      </c>
      <c r="B19" s="30" t="s">
        <v>77</v>
      </c>
      <c r="C19" s="25">
        <v>54000000</v>
      </c>
      <c r="D19" s="25">
        <f t="shared" ref="D19:D27" si="2">F19-C19</f>
        <v>0</v>
      </c>
      <c r="E19" s="25">
        <f t="shared" ref="E19:E27" si="3">(F19/C19)*100-100</f>
        <v>0</v>
      </c>
      <c r="F19" s="25">
        <v>54000000</v>
      </c>
    </row>
    <row r="20" spans="1:17" x14ac:dyDescent="0.25">
      <c r="A20" s="23" t="s">
        <v>56</v>
      </c>
      <c r="B20" s="30" t="s">
        <v>57</v>
      </c>
      <c r="C20" s="25">
        <f>C21+C22</f>
        <v>44943000</v>
      </c>
      <c r="D20" s="25">
        <f t="shared" si="2"/>
        <v>0</v>
      </c>
      <c r="E20" s="25">
        <f t="shared" si="3"/>
        <v>0</v>
      </c>
      <c r="F20" s="25">
        <f>F21+F22</f>
        <v>44943000</v>
      </c>
    </row>
    <row r="21" spans="1:17" x14ac:dyDescent="0.25">
      <c r="A21" s="23" t="s">
        <v>78</v>
      </c>
      <c r="B21" s="30" t="s">
        <v>80</v>
      </c>
      <c r="C21" s="25">
        <v>26900000</v>
      </c>
      <c r="D21" s="25">
        <f t="shared" si="2"/>
        <v>0</v>
      </c>
      <c r="E21" s="25">
        <f t="shared" si="3"/>
        <v>0</v>
      </c>
      <c r="F21" s="25">
        <v>26900000</v>
      </c>
    </row>
    <row r="22" spans="1:17" x14ac:dyDescent="0.25">
      <c r="A22" s="23" t="s">
        <v>79</v>
      </c>
      <c r="B22" s="30" t="s">
        <v>81</v>
      </c>
      <c r="C22" s="25">
        <v>18043000</v>
      </c>
      <c r="D22" s="25">
        <f t="shared" si="2"/>
        <v>0</v>
      </c>
      <c r="E22" s="25">
        <f t="shared" si="3"/>
        <v>0</v>
      </c>
      <c r="F22" s="25">
        <v>18043000</v>
      </c>
    </row>
    <row r="23" spans="1:17" ht="14.25" customHeight="1" x14ac:dyDescent="0.25">
      <c r="A23" s="23" t="s">
        <v>25</v>
      </c>
      <c r="B23" s="30" t="s">
        <v>26</v>
      </c>
      <c r="C23" s="25">
        <f>C24+C25</f>
        <v>68680900</v>
      </c>
      <c r="D23" s="25">
        <f t="shared" si="2"/>
        <v>0</v>
      </c>
      <c r="E23" s="25">
        <f t="shared" si="3"/>
        <v>0</v>
      </c>
      <c r="F23" s="25">
        <f>F24+F25</f>
        <v>68680900</v>
      </c>
    </row>
    <row r="24" spans="1:17" ht="31.5" customHeight="1" x14ac:dyDescent="0.25">
      <c r="A24" s="23" t="s">
        <v>89</v>
      </c>
      <c r="B24" s="30" t="s">
        <v>82</v>
      </c>
      <c r="C24" s="25">
        <v>53416000</v>
      </c>
      <c r="D24" s="25">
        <f t="shared" si="2"/>
        <v>0</v>
      </c>
      <c r="E24" s="25">
        <f t="shared" si="3"/>
        <v>0</v>
      </c>
      <c r="F24" s="25">
        <v>53416000</v>
      </c>
    </row>
    <row r="25" spans="1:17" ht="30" customHeight="1" x14ac:dyDescent="0.25">
      <c r="A25" s="23" t="s">
        <v>90</v>
      </c>
      <c r="B25" s="30" t="s">
        <v>83</v>
      </c>
      <c r="C25" s="25">
        <v>15264900</v>
      </c>
      <c r="D25" s="25">
        <f t="shared" si="2"/>
        <v>0</v>
      </c>
      <c r="E25" s="25">
        <f t="shared" si="3"/>
        <v>0</v>
      </c>
      <c r="F25" s="25">
        <v>15264900</v>
      </c>
    </row>
    <row r="26" spans="1:17" x14ac:dyDescent="0.25">
      <c r="A26" s="23" t="s">
        <v>27</v>
      </c>
      <c r="B26" s="31" t="s">
        <v>28</v>
      </c>
      <c r="C26" s="25">
        <f>SUM(C27:C28)</f>
        <v>21702100</v>
      </c>
      <c r="D26" s="25">
        <f t="shared" si="2"/>
        <v>0</v>
      </c>
      <c r="E26" s="25">
        <f t="shared" si="3"/>
        <v>0</v>
      </c>
      <c r="F26" s="25">
        <f>SUM(F27:F28)</f>
        <v>21702100</v>
      </c>
    </row>
    <row r="27" spans="1:17" ht="45" x14ac:dyDescent="0.25">
      <c r="A27" s="23" t="s">
        <v>84</v>
      </c>
      <c r="B27" s="32" t="s">
        <v>85</v>
      </c>
      <c r="C27" s="25">
        <v>21587100</v>
      </c>
      <c r="D27" s="25">
        <f t="shared" si="2"/>
        <v>0</v>
      </c>
      <c r="E27" s="25">
        <f t="shared" si="3"/>
        <v>0</v>
      </c>
      <c r="F27" s="25">
        <v>21587100</v>
      </c>
    </row>
    <row r="28" spans="1:17" ht="90" x14ac:dyDescent="0.25">
      <c r="A28" s="23" t="s">
        <v>86</v>
      </c>
      <c r="B28" s="32" t="s">
        <v>87</v>
      </c>
      <c r="C28" s="25">
        <v>115000</v>
      </c>
      <c r="D28" s="25">
        <f t="shared" si="0"/>
        <v>0</v>
      </c>
      <c r="E28" s="25">
        <f t="shared" si="1"/>
        <v>0</v>
      </c>
      <c r="F28" s="25">
        <v>115000</v>
      </c>
    </row>
    <row r="29" spans="1:17" s="11" customFormat="1" ht="14.25" x14ac:dyDescent="0.2">
      <c r="A29" s="33"/>
      <c r="B29" s="34" t="s">
        <v>29</v>
      </c>
      <c r="C29" s="21">
        <f>C30+C38+C40+C43+C47+C65</f>
        <v>615049938</v>
      </c>
      <c r="D29" s="21">
        <f t="shared" si="0"/>
        <v>0</v>
      </c>
      <c r="E29" s="21">
        <f t="shared" si="1"/>
        <v>0</v>
      </c>
      <c r="F29" s="21">
        <f>F30+F38+F40+F43+F47+F65</f>
        <v>615049938</v>
      </c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</row>
    <row r="30" spans="1:17" ht="30" x14ac:dyDescent="0.25">
      <c r="A30" s="23" t="s">
        <v>30</v>
      </c>
      <c r="B30" s="29" t="s">
        <v>31</v>
      </c>
      <c r="C30" s="25">
        <f>C31+C32+C33+C34+C35+C36+C37</f>
        <v>382453698</v>
      </c>
      <c r="D30" s="25">
        <f t="shared" si="0"/>
        <v>0</v>
      </c>
      <c r="E30" s="25">
        <f t="shared" si="1"/>
        <v>0</v>
      </c>
      <c r="F30" s="25">
        <f>F31+F32+F33+F34+F35+F36+F37</f>
        <v>382453698</v>
      </c>
    </row>
    <row r="31" spans="1:17" ht="45" x14ac:dyDescent="0.25">
      <c r="A31" s="23" t="s">
        <v>88</v>
      </c>
      <c r="B31" s="29" t="s">
        <v>91</v>
      </c>
      <c r="C31" s="25">
        <v>3313400</v>
      </c>
      <c r="D31" s="25">
        <f t="shared" si="0"/>
        <v>0</v>
      </c>
      <c r="E31" s="25">
        <f t="shared" si="1"/>
        <v>0</v>
      </c>
      <c r="F31" s="25">
        <v>3313400</v>
      </c>
    </row>
    <row r="32" spans="1:17" s="39" customFormat="1" ht="74.25" customHeight="1" x14ac:dyDescent="0.25">
      <c r="A32" s="42" t="s">
        <v>92</v>
      </c>
      <c r="B32" s="43" t="s">
        <v>93</v>
      </c>
      <c r="C32" s="26">
        <v>303430000</v>
      </c>
      <c r="D32" s="26">
        <f t="shared" si="0"/>
        <v>0</v>
      </c>
      <c r="E32" s="26">
        <f t="shared" si="1"/>
        <v>0</v>
      </c>
      <c r="F32" s="26">
        <v>303430000</v>
      </c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</row>
    <row r="33" spans="1:6" ht="74.25" customHeight="1" x14ac:dyDescent="0.25">
      <c r="A33" s="42" t="s">
        <v>94</v>
      </c>
      <c r="B33" s="43" t="s">
        <v>95</v>
      </c>
      <c r="C33" s="26">
        <v>583700</v>
      </c>
      <c r="D33" s="26">
        <f t="shared" ref="D33:D64" si="4">F33-C33</f>
        <v>0</v>
      </c>
      <c r="E33" s="26">
        <f t="shared" ref="E33:E64" si="5">(F33/C33)*100-100</f>
        <v>0</v>
      </c>
      <c r="F33" s="26">
        <v>583700</v>
      </c>
    </row>
    <row r="34" spans="1:6" ht="60" customHeight="1" x14ac:dyDescent="0.25">
      <c r="A34" s="42" t="s">
        <v>96</v>
      </c>
      <c r="B34" s="43" t="s">
        <v>97</v>
      </c>
      <c r="C34" s="26">
        <v>18248</v>
      </c>
      <c r="D34" s="26">
        <f t="shared" si="4"/>
        <v>0</v>
      </c>
      <c r="E34" s="26">
        <f t="shared" si="5"/>
        <v>0</v>
      </c>
      <c r="F34" s="26">
        <v>18248</v>
      </c>
    </row>
    <row r="35" spans="1:6" ht="32.25" customHeight="1" x14ac:dyDescent="0.25">
      <c r="A35" s="42" t="s">
        <v>98</v>
      </c>
      <c r="B35" s="43" t="s">
        <v>99</v>
      </c>
      <c r="C35" s="26">
        <v>72083100</v>
      </c>
      <c r="D35" s="26">
        <f t="shared" si="4"/>
        <v>0</v>
      </c>
      <c r="E35" s="26">
        <f t="shared" si="5"/>
        <v>0</v>
      </c>
      <c r="F35" s="26">
        <v>72083100</v>
      </c>
    </row>
    <row r="36" spans="1:6" ht="45" x14ac:dyDescent="0.25">
      <c r="A36" s="42" t="s">
        <v>100</v>
      </c>
      <c r="B36" s="43" t="s">
        <v>101</v>
      </c>
      <c r="C36" s="26">
        <v>25250</v>
      </c>
      <c r="D36" s="26">
        <f t="shared" si="4"/>
        <v>0</v>
      </c>
      <c r="E36" s="26">
        <f t="shared" si="5"/>
        <v>0</v>
      </c>
      <c r="F36" s="26">
        <v>25250</v>
      </c>
    </row>
    <row r="37" spans="1:6" ht="75" x14ac:dyDescent="0.25">
      <c r="A37" s="42" t="s">
        <v>103</v>
      </c>
      <c r="B37" s="43" t="s">
        <v>102</v>
      </c>
      <c r="C37" s="26">
        <v>3000000</v>
      </c>
      <c r="D37" s="26">
        <f t="shared" si="4"/>
        <v>0</v>
      </c>
      <c r="E37" s="26">
        <f t="shared" si="5"/>
        <v>0</v>
      </c>
      <c r="F37" s="26">
        <v>3000000</v>
      </c>
    </row>
    <row r="38" spans="1:6" x14ac:dyDescent="0.25">
      <c r="A38" s="42" t="s">
        <v>32</v>
      </c>
      <c r="B38" s="43" t="s">
        <v>33</v>
      </c>
      <c r="C38" s="26">
        <f>C39</f>
        <v>4835649</v>
      </c>
      <c r="D38" s="26">
        <f t="shared" si="4"/>
        <v>0</v>
      </c>
      <c r="E38" s="26">
        <f t="shared" si="5"/>
        <v>0</v>
      </c>
      <c r="F38" s="26">
        <f>F39</f>
        <v>4835649</v>
      </c>
    </row>
    <row r="39" spans="1:6" x14ac:dyDescent="0.25">
      <c r="A39" s="42" t="s">
        <v>34</v>
      </c>
      <c r="B39" s="43" t="s">
        <v>35</v>
      </c>
      <c r="C39" s="26">
        <v>4835649</v>
      </c>
      <c r="D39" s="26">
        <f t="shared" si="4"/>
        <v>0</v>
      </c>
      <c r="E39" s="26">
        <f t="shared" si="5"/>
        <v>0</v>
      </c>
      <c r="F39" s="26">
        <v>4835649</v>
      </c>
    </row>
    <row r="40" spans="1:6" ht="30" x14ac:dyDescent="0.25">
      <c r="A40" s="42" t="s">
        <v>36</v>
      </c>
      <c r="B40" s="43" t="s">
        <v>141</v>
      </c>
      <c r="C40" s="26">
        <f>C41+C42</f>
        <v>137421190</v>
      </c>
      <c r="D40" s="26">
        <f t="shared" si="4"/>
        <v>0</v>
      </c>
      <c r="E40" s="26">
        <f t="shared" si="5"/>
        <v>0</v>
      </c>
      <c r="F40" s="26">
        <f>F41+F42</f>
        <v>137421190</v>
      </c>
    </row>
    <row r="41" spans="1:6" ht="30" x14ac:dyDescent="0.25">
      <c r="A41" s="42" t="s">
        <v>105</v>
      </c>
      <c r="B41" s="43" t="s">
        <v>104</v>
      </c>
      <c r="C41" s="26">
        <v>5624900</v>
      </c>
      <c r="D41" s="26">
        <f t="shared" si="4"/>
        <v>0</v>
      </c>
      <c r="E41" s="26">
        <f t="shared" si="5"/>
        <v>0</v>
      </c>
      <c r="F41" s="26">
        <v>5624900</v>
      </c>
    </row>
    <row r="42" spans="1:6" ht="30" x14ac:dyDescent="0.25">
      <c r="A42" s="42" t="s">
        <v>106</v>
      </c>
      <c r="B42" s="43" t="s">
        <v>107</v>
      </c>
      <c r="C42" s="26">
        <v>131796290</v>
      </c>
      <c r="D42" s="26">
        <f t="shared" si="4"/>
        <v>0</v>
      </c>
      <c r="E42" s="26">
        <f t="shared" si="5"/>
        <v>0</v>
      </c>
      <c r="F42" s="26">
        <v>131796290</v>
      </c>
    </row>
    <row r="43" spans="1:6" x14ac:dyDescent="0.25">
      <c r="A43" s="42" t="s">
        <v>37</v>
      </c>
      <c r="B43" s="43" t="s">
        <v>38</v>
      </c>
      <c r="C43" s="26">
        <f>C45+C46+C44</f>
        <v>56392513</v>
      </c>
      <c r="D43" s="26">
        <f t="shared" si="4"/>
        <v>0</v>
      </c>
      <c r="E43" s="26">
        <f t="shared" si="5"/>
        <v>0</v>
      </c>
      <c r="F43" s="26">
        <f>F45+F46+F44</f>
        <v>56392513</v>
      </c>
    </row>
    <row r="44" spans="1:6" ht="30" x14ac:dyDescent="0.25">
      <c r="A44" s="42" t="s">
        <v>108</v>
      </c>
      <c r="B44" s="43" t="s">
        <v>109</v>
      </c>
      <c r="C44" s="26">
        <v>37235613</v>
      </c>
      <c r="D44" s="26">
        <f t="shared" si="4"/>
        <v>0</v>
      </c>
      <c r="E44" s="26">
        <f t="shared" si="5"/>
        <v>0</v>
      </c>
      <c r="F44" s="26">
        <v>37235613</v>
      </c>
    </row>
    <row r="45" spans="1:6" ht="80.25" customHeight="1" x14ac:dyDescent="0.25">
      <c r="A45" s="42" t="s">
        <v>39</v>
      </c>
      <c r="B45" s="56" t="s">
        <v>40</v>
      </c>
      <c r="C45" s="26">
        <v>6033200</v>
      </c>
      <c r="D45" s="26">
        <f t="shared" si="4"/>
        <v>0</v>
      </c>
      <c r="E45" s="26">
        <f t="shared" si="5"/>
        <v>0</v>
      </c>
      <c r="F45" s="26">
        <v>6033200</v>
      </c>
    </row>
    <row r="46" spans="1:6" ht="45" x14ac:dyDescent="0.25">
      <c r="A46" s="42" t="s">
        <v>110</v>
      </c>
      <c r="B46" s="57" t="s">
        <v>111</v>
      </c>
      <c r="C46" s="26">
        <v>13123700</v>
      </c>
      <c r="D46" s="26">
        <f t="shared" si="4"/>
        <v>0</v>
      </c>
      <c r="E46" s="26">
        <f t="shared" si="5"/>
        <v>0</v>
      </c>
      <c r="F46" s="26">
        <v>13123700</v>
      </c>
    </row>
    <row r="47" spans="1:6" x14ac:dyDescent="0.25">
      <c r="A47" s="42" t="s">
        <v>41</v>
      </c>
      <c r="B47" s="43" t="s">
        <v>42</v>
      </c>
      <c r="C47" s="26">
        <f>SUM(C48:C64)</f>
        <v>33587033</v>
      </c>
      <c r="D47" s="26">
        <f t="shared" si="4"/>
        <v>0</v>
      </c>
      <c r="E47" s="26">
        <f t="shared" si="5"/>
        <v>0</v>
      </c>
      <c r="F47" s="26">
        <f>SUM(F48:F64)</f>
        <v>33587033</v>
      </c>
    </row>
    <row r="48" spans="1:6" ht="75" x14ac:dyDescent="0.25">
      <c r="A48" s="44" t="s">
        <v>112</v>
      </c>
      <c r="B48" s="45" t="s">
        <v>113</v>
      </c>
      <c r="C48" s="26">
        <v>43800</v>
      </c>
      <c r="D48" s="26">
        <f t="shared" si="4"/>
        <v>0</v>
      </c>
      <c r="E48" s="26">
        <f t="shared" si="5"/>
        <v>0</v>
      </c>
      <c r="F48" s="26">
        <v>43800</v>
      </c>
    </row>
    <row r="49" spans="1:17" ht="90" x14ac:dyDescent="0.25">
      <c r="A49" s="44" t="s">
        <v>114</v>
      </c>
      <c r="B49" s="45" t="s">
        <v>115</v>
      </c>
      <c r="C49" s="26">
        <v>74500</v>
      </c>
      <c r="D49" s="26">
        <f t="shared" si="4"/>
        <v>0</v>
      </c>
      <c r="E49" s="26">
        <f t="shared" si="5"/>
        <v>0</v>
      </c>
      <c r="F49" s="26">
        <v>74500</v>
      </c>
    </row>
    <row r="50" spans="1:17" ht="75" x14ac:dyDescent="0.25">
      <c r="A50" s="44" t="s">
        <v>116</v>
      </c>
      <c r="B50" s="45" t="s">
        <v>117</v>
      </c>
      <c r="C50" s="26">
        <v>12400</v>
      </c>
      <c r="D50" s="26">
        <f t="shared" si="4"/>
        <v>0</v>
      </c>
      <c r="E50" s="26">
        <f t="shared" si="5"/>
        <v>0</v>
      </c>
      <c r="F50" s="26">
        <v>12400</v>
      </c>
    </row>
    <row r="51" spans="1:17" ht="90" x14ac:dyDescent="0.25">
      <c r="A51" s="44" t="s">
        <v>118</v>
      </c>
      <c r="B51" s="45" t="s">
        <v>119</v>
      </c>
      <c r="C51" s="26">
        <v>13150</v>
      </c>
      <c r="D51" s="26">
        <f t="shared" si="4"/>
        <v>0</v>
      </c>
      <c r="E51" s="26">
        <f t="shared" si="5"/>
        <v>0</v>
      </c>
      <c r="F51" s="26">
        <v>13150</v>
      </c>
    </row>
    <row r="52" spans="1:17" ht="105" x14ac:dyDescent="0.25">
      <c r="A52" s="44" t="s">
        <v>120</v>
      </c>
      <c r="B52" s="45" t="s">
        <v>121</v>
      </c>
      <c r="C52" s="26">
        <v>19000</v>
      </c>
      <c r="D52" s="26">
        <f t="shared" si="4"/>
        <v>0</v>
      </c>
      <c r="E52" s="26">
        <f t="shared" si="5"/>
        <v>0</v>
      </c>
      <c r="F52" s="26">
        <v>19000</v>
      </c>
    </row>
    <row r="53" spans="1:17" ht="120" x14ac:dyDescent="0.25">
      <c r="A53" s="44" t="s">
        <v>122</v>
      </c>
      <c r="B53" s="45" t="s">
        <v>123</v>
      </c>
      <c r="C53" s="26">
        <v>441000</v>
      </c>
      <c r="D53" s="26">
        <f t="shared" si="4"/>
        <v>0</v>
      </c>
      <c r="E53" s="26">
        <f t="shared" si="5"/>
        <v>0</v>
      </c>
      <c r="F53" s="26">
        <v>441000</v>
      </c>
    </row>
    <row r="54" spans="1:17" ht="105" x14ac:dyDescent="0.25">
      <c r="A54" s="44" t="s">
        <v>124</v>
      </c>
      <c r="B54" s="45" t="s">
        <v>58</v>
      </c>
      <c r="C54" s="26">
        <v>80000</v>
      </c>
      <c r="D54" s="26">
        <f t="shared" si="4"/>
        <v>0</v>
      </c>
      <c r="E54" s="26">
        <f t="shared" si="5"/>
        <v>0</v>
      </c>
      <c r="F54" s="26">
        <v>80000</v>
      </c>
    </row>
    <row r="55" spans="1:17" ht="90" x14ac:dyDescent="0.25">
      <c r="A55" s="44" t="s">
        <v>125</v>
      </c>
      <c r="B55" s="45" t="s">
        <v>126</v>
      </c>
      <c r="C55" s="26">
        <v>200000</v>
      </c>
      <c r="D55" s="26">
        <f t="shared" si="4"/>
        <v>0</v>
      </c>
      <c r="E55" s="26">
        <f t="shared" si="5"/>
        <v>0</v>
      </c>
      <c r="F55" s="26">
        <v>200000</v>
      </c>
    </row>
    <row r="56" spans="1:17" ht="120" x14ac:dyDescent="0.25">
      <c r="A56" s="44" t="s">
        <v>127</v>
      </c>
      <c r="B56" s="45" t="s">
        <v>128</v>
      </c>
      <c r="C56" s="26">
        <v>700</v>
      </c>
      <c r="D56" s="26">
        <f t="shared" si="4"/>
        <v>0</v>
      </c>
      <c r="E56" s="26">
        <f t="shared" si="5"/>
        <v>0</v>
      </c>
      <c r="F56" s="26">
        <v>700</v>
      </c>
    </row>
    <row r="57" spans="1:17" ht="90" x14ac:dyDescent="0.25">
      <c r="A57" s="44" t="s">
        <v>129</v>
      </c>
      <c r="B57" s="45" t="s">
        <v>130</v>
      </c>
      <c r="C57" s="26">
        <v>26500</v>
      </c>
      <c r="D57" s="26">
        <f t="shared" si="4"/>
        <v>0</v>
      </c>
      <c r="E57" s="26">
        <f t="shared" si="5"/>
        <v>0</v>
      </c>
      <c r="F57" s="26">
        <v>26500</v>
      </c>
    </row>
    <row r="58" spans="1:17" ht="75" x14ac:dyDescent="0.25">
      <c r="A58" s="44" t="s">
        <v>131</v>
      </c>
      <c r="B58" s="45" t="s">
        <v>132</v>
      </c>
      <c r="C58" s="26">
        <v>401500</v>
      </c>
      <c r="D58" s="26">
        <f t="shared" si="4"/>
        <v>0</v>
      </c>
      <c r="E58" s="26">
        <f t="shared" si="5"/>
        <v>0</v>
      </c>
      <c r="F58" s="26">
        <v>401500</v>
      </c>
    </row>
    <row r="59" spans="1:17" ht="59.25" customHeight="1" x14ac:dyDescent="0.25">
      <c r="A59" s="44" t="s">
        <v>133</v>
      </c>
      <c r="B59" s="45" t="s">
        <v>134</v>
      </c>
      <c r="C59" s="26">
        <v>749700</v>
      </c>
      <c r="D59" s="26">
        <f t="shared" si="4"/>
        <v>0</v>
      </c>
      <c r="E59" s="26">
        <f t="shared" si="5"/>
        <v>0</v>
      </c>
      <c r="F59" s="26">
        <v>749700</v>
      </c>
    </row>
    <row r="60" spans="1:17" ht="60" x14ac:dyDescent="0.25">
      <c r="A60" s="46" t="s">
        <v>61</v>
      </c>
      <c r="B60" s="47" t="s">
        <v>62</v>
      </c>
      <c r="C60" s="26">
        <v>494000</v>
      </c>
      <c r="D60" s="26">
        <f t="shared" si="4"/>
        <v>0</v>
      </c>
      <c r="E60" s="26">
        <f t="shared" si="5"/>
        <v>0</v>
      </c>
      <c r="F60" s="26">
        <v>494000</v>
      </c>
    </row>
    <row r="61" spans="1:17" s="41" customFormat="1" ht="75" x14ac:dyDescent="0.25">
      <c r="A61" s="42" t="s">
        <v>63</v>
      </c>
      <c r="B61" s="53" t="s">
        <v>64</v>
      </c>
      <c r="C61" s="26">
        <v>18405700</v>
      </c>
      <c r="D61" s="26">
        <f t="shared" si="4"/>
        <v>0</v>
      </c>
      <c r="E61" s="26">
        <f t="shared" si="5"/>
        <v>0</v>
      </c>
      <c r="F61" s="26">
        <v>18405700</v>
      </c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</row>
    <row r="62" spans="1:17" ht="85.5" customHeight="1" x14ac:dyDescent="0.25">
      <c r="A62" s="42" t="s">
        <v>65</v>
      </c>
      <c r="B62" s="53" t="s">
        <v>66</v>
      </c>
      <c r="C62" s="26">
        <v>3602238</v>
      </c>
      <c r="D62" s="26">
        <f t="shared" si="4"/>
        <v>0</v>
      </c>
      <c r="E62" s="26">
        <f t="shared" si="5"/>
        <v>0</v>
      </c>
      <c r="F62" s="26">
        <v>3602238</v>
      </c>
    </row>
    <row r="63" spans="1:17" ht="64.5" customHeight="1" x14ac:dyDescent="0.25">
      <c r="A63" s="58" t="s">
        <v>142</v>
      </c>
      <c r="B63" s="59" t="s">
        <v>143</v>
      </c>
      <c r="C63" s="26">
        <v>22845</v>
      </c>
      <c r="D63" s="26">
        <f t="shared" si="4"/>
        <v>0</v>
      </c>
      <c r="E63" s="26">
        <v>0</v>
      </c>
      <c r="F63" s="26">
        <v>22845</v>
      </c>
    </row>
    <row r="64" spans="1:17" ht="67.5" customHeight="1" x14ac:dyDescent="0.25">
      <c r="A64" s="48" t="s">
        <v>59</v>
      </c>
      <c r="B64" s="49" t="s">
        <v>60</v>
      </c>
      <c r="C64" s="26">
        <v>9000000</v>
      </c>
      <c r="D64" s="26">
        <f t="shared" si="4"/>
        <v>0</v>
      </c>
      <c r="E64" s="26">
        <f t="shared" si="5"/>
        <v>0</v>
      </c>
      <c r="F64" s="26">
        <v>9000000</v>
      </c>
    </row>
    <row r="65" spans="1:17" x14ac:dyDescent="0.25">
      <c r="A65" s="48" t="s">
        <v>135</v>
      </c>
      <c r="B65" s="49" t="s">
        <v>136</v>
      </c>
      <c r="C65" s="26">
        <f>C66+C67</f>
        <v>359855</v>
      </c>
      <c r="D65" s="26">
        <f t="shared" ref="D65:D67" si="6">F65-C65</f>
        <v>0</v>
      </c>
      <c r="E65" s="26">
        <f t="shared" ref="E65:E66" si="7">(F65/C65)*100-100</f>
        <v>0</v>
      </c>
      <c r="F65" s="26">
        <f>F66+F67</f>
        <v>359855</v>
      </c>
    </row>
    <row r="66" spans="1:17" x14ac:dyDescent="0.25">
      <c r="A66" s="48" t="s">
        <v>137</v>
      </c>
      <c r="B66" s="49" t="s">
        <v>138</v>
      </c>
      <c r="C66" s="26">
        <v>-322985</v>
      </c>
      <c r="D66" s="26">
        <f t="shared" si="6"/>
        <v>0</v>
      </c>
      <c r="E66" s="26">
        <f t="shared" si="7"/>
        <v>0</v>
      </c>
      <c r="F66" s="26">
        <v>-322985</v>
      </c>
    </row>
    <row r="67" spans="1:17" s="41" customFormat="1" ht="30" x14ac:dyDescent="0.25">
      <c r="A67" s="48" t="s">
        <v>139</v>
      </c>
      <c r="B67" s="49" t="s">
        <v>140</v>
      </c>
      <c r="C67" s="26">
        <v>682840</v>
      </c>
      <c r="D67" s="26">
        <f t="shared" si="6"/>
        <v>0</v>
      </c>
      <c r="E67" s="26">
        <v>0</v>
      </c>
      <c r="F67" s="26">
        <v>682840</v>
      </c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</row>
    <row r="68" spans="1:17" s="11" customFormat="1" ht="14.25" x14ac:dyDescent="0.2">
      <c r="A68" s="50" t="s">
        <v>43</v>
      </c>
      <c r="B68" s="51" t="s">
        <v>44</v>
      </c>
      <c r="C68" s="35">
        <f>C69+C76+C75+C74</f>
        <v>7037443277.5200005</v>
      </c>
      <c r="D68" s="35">
        <f t="shared" si="0"/>
        <v>29511200</v>
      </c>
      <c r="E68" s="35">
        <f t="shared" si="1"/>
        <v>0.41934547585297821</v>
      </c>
      <c r="F68" s="35">
        <f>F69+F76+F75+F74</f>
        <v>7066954477.5200005</v>
      </c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</row>
    <row r="69" spans="1:17" ht="30" x14ac:dyDescent="0.25">
      <c r="A69" s="52" t="s">
        <v>45</v>
      </c>
      <c r="B69" s="53" t="s">
        <v>46</v>
      </c>
      <c r="C69" s="26">
        <f>C70+C71+C72+C73</f>
        <v>7249099803.5200005</v>
      </c>
      <c r="D69" s="26">
        <f t="shared" si="0"/>
        <v>29511200</v>
      </c>
      <c r="E69" s="26">
        <f t="shared" si="1"/>
        <v>0.40710158226362125</v>
      </c>
      <c r="F69" s="26">
        <f>F70+F71+F72+F73</f>
        <v>7278611003.5200005</v>
      </c>
    </row>
    <row r="70" spans="1:17" x14ac:dyDescent="0.25">
      <c r="A70" s="52" t="s">
        <v>69</v>
      </c>
      <c r="B70" s="53" t="s">
        <v>47</v>
      </c>
      <c r="C70" s="26">
        <v>1022268200</v>
      </c>
      <c r="D70" s="26">
        <f t="shared" si="0"/>
        <v>29511200</v>
      </c>
      <c r="E70" s="26">
        <f t="shared" si="1"/>
        <v>2.8868353725568312</v>
      </c>
      <c r="F70" s="26">
        <v>1051779400</v>
      </c>
    </row>
    <row r="71" spans="1:17" ht="30" x14ac:dyDescent="0.25">
      <c r="A71" s="42" t="s">
        <v>70</v>
      </c>
      <c r="B71" s="53" t="s">
        <v>48</v>
      </c>
      <c r="C71" s="26">
        <v>2462956881.52</v>
      </c>
      <c r="D71" s="26">
        <f t="shared" si="0"/>
        <v>0</v>
      </c>
      <c r="E71" s="26">
        <f t="shared" si="1"/>
        <v>0</v>
      </c>
      <c r="F71" s="26">
        <v>2462956881.52</v>
      </c>
    </row>
    <row r="72" spans="1:17" ht="28.5" customHeight="1" x14ac:dyDescent="0.25">
      <c r="A72" s="42" t="s">
        <v>71</v>
      </c>
      <c r="B72" s="53" t="s">
        <v>49</v>
      </c>
      <c r="C72" s="26">
        <v>3658506700</v>
      </c>
      <c r="D72" s="26">
        <f t="shared" si="0"/>
        <v>0</v>
      </c>
      <c r="E72" s="26">
        <f t="shared" si="1"/>
        <v>0</v>
      </c>
      <c r="F72" s="26">
        <v>3658506700</v>
      </c>
    </row>
    <row r="73" spans="1:17" x14ac:dyDescent="0.25">
      <c r="A73" s="42" t="s">
        <v>72</v>
      </c>
      <c r="B73" s="53" t="s">
        <v>50</v>
      </c>
      <c r="C73" s="26">
        <v>105368022</v>
      </c>
      <c r="D73" s="26">
        <f t="shared" si="0"/>
        <v>0</v>
      </c>
      <c r="E73" s="26">
        <f t="shared" si="1"/>
        <v>0</v>
      </c>
      <c r="F73" s="26">
        <v>105368022</v>
      </c>
    </row>
    <row r="74" spans="1:17" s="41" customFormat="1" ht="30" x14ac:dyDescent="0.25">
      <c r="A74" s="42" t="s">
        <v>67</v>
      </c>
      <c r="B74" s="53" t="s">
        <v>68</v>
      </c>
      <c r="C74" s="26">
        <v>49454</v>
      </c>
      <c r="D74" s="26">
        <f t="shared" ref="D74" si="8">F74-C74</f>
        <v>0</v>
      </c>
      <c r="E74" s="26">
        <f t="shared" ref="E74:E76" si="9">(F74/C74)*100-100</f>
        <v>0</v>
      </c>
      <c r="F74" s="26">
        <v>49454</v>
      </c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</row>
    <row r="75" spans="1:17" ht="29.25" customHeight="1" x14ac:dyDescent="0.25">
      <c r="A75" s="42" t="s">
        <v>51</v>
      </c>
      <c r="B75" s="53" t="s">
        <v>52</v>
      </c>
      <c r="C75" s="26">
        <v>1069351</v>
      </c>
      <c r="D75" s="26">
        <f>F75-C75</f>
        <v>0</v>
      </c>
      <c r="E75" s="26">
        <f t="shared" si="9"/>
        <v>0</v>
      </c>
      <c r="F75" s="26">
        <v>1069351</v>
      </c>
    </row>
    <row r="76" spans="1:17" ht="45" x14ac:dyDescent="0.25">
      <c r="A76" s="42" t="s">
        <v>53</v>
      </c>
      <c r="B76" s="53" t="s">
        <v>54</v>
      </c>
      <c r="C76" s="26">
        <v>-212775331</v>
      </c>
      <c r="D76" s="26">
        <f>F76-C76</f>
        <v>0</v>
      </c>
      <c r="E76" s="26">
        <f t="shared" si="9"/>
        <v>0</v>
      </c>
      <c r="F76" s="26">
        <v>-212775331</v>
      </c>
    </row>
    <row r="77" spans="1:17" s="11" customFormat="1" ht="14.25" x14ac:dyDescent="0.2">
      <c r="A77" s="54"/>
      <c r="B77" s="55" t="s">
        <v>55</v>
      </c>
      <c r="C77" s="35">
        <f>C9+C68</f>
        <v>10281422615.52</v>
      </c>
      <c r="D77" s="35">
        <f t="shared" si="0"/>
        <v>41511200</v>
      </c>
      <c r="E77" s="35">
        <f t="shared" si="1"/>
        <v>0.40374957389006738</v>
      </c>
      <c r="F77" s="35">
        <f>F9+F68</f>
        <v>10322933815.52</v>
      </c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</row>
    <row r="78" spans="1:17" x14ac:dyDescent="0.25">
      <c r="B78" s="37"/>
    </row>
    <row r="79" spans="1:17" x14ac:dyDescent="0.25">
      <c r="B79" s="37"/>
    </row>
    <row r="80" spans="1:17" x14ac:dyDescent="0.25">
      <c r="B80" s="37"/>
    </row>
    <row r="81" spans="1:2" x14ac:dyDescent="0.25">
      <c r="B81" s="37"/>
    </row>
    <row r="82" spans="1:2" x14ac:dyDescent="0.25">
      <c r="B82" s="37"/>
    </row>
    <row r="83" spans="1:2" x14ac:dyDescent="0.25">
      <c r="A83" s="5"/>
      <c r="B83" s="5"/>
    </row>
  </sheetData>
  <sheetProtection selectLockedCells="1" selectUnlockedCells="1"/>
  <autoFilter ref="A7:F77"/>
  <mergeCells count="3">
    <mergeCell ref="E1:F1"/>
    <mergeCell ref="E2:F2"/>
    <mergeCell ref="B4:E4"/>
  </mergeCells>
  <pageMargins left="0.98425196850393704" right="0.39370078740157483" top="0.78740157480314965" bottom="0.78740157480314965" header="0.39370078740157483" footer="0.19685039370078741"/>
  <pageSetup paperSize="9" scale="55" fitToWidth="0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  </vt:lpstr>
      <vt:lpstr>'Приложение №1  '!Заголовки_для_печати</vt:lpstr>
      <vt:lpstr>'Приложение №1 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2021-06-07T03:14:23Z</cp:lastPrinted>
  <dcterms:created xsi:type="dcterms:W3CDTF">2019-01-29T04:49:08Z</dcterms:created>
  <dcterms:modified xsi:type="dcterms:W3CDTF">2021-09-15T04:12:11Z</dcterms:modified>
</cp:coreProperties>
</file>