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7.09.2021\"/>
    </mc:Choice>
  </mc:AlternateContent>
  <bookViews>
    <workbookView xWindow="0" yWindow="0" windowWidth="23040" windowHeight="8796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69" i="2" l="1"/>
  <c r="C43" i="2" l="1"/>
  <c r="C61" i="2" l="1"/>
  <c r="C45" i="2"/>
  <c r="C58" i="2" l="1"/>
  <c r="C44" i="2" l="1"/>
  <c r="C34" i="2"/>
  <c r="C41" i="2"/>
  <c r="C35" i="2"/>
  <c r="C30" i="2"/>
  <c r="C72" i="2"/>
  <c r="C71" i="2"/>
  <c r="C75" i="2" l="1"/>
  <c r="C74" i="2"/>
  <c r="C64" i="2" l="1"/>
  <c r="C31" i="2"/>
  <c r="C73" i="2" l="1"/>
  <c r="C60" i="2" l="1"/>
  <c r="C68" i="2" l="1"/>
  <c r="C67" i="2" s="1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6" i="2" l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<sst xmlns="http://schemas.openxmlformats.org/spreadsheetml/2006/main" count="143" uniqueCount="143">
  <si>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</si>
  <si>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</si>
  <si>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</si>
  <si>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</si>
  <si>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</si>
  <si>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</si>
  <si>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</si>
  <si>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</si>
  <si>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</si>
  <si>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</si>
  <si>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</si>
  <si>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</si>
  <si>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</si>
  <si>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</si>
  <si>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</si>
  <si>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</si>
  <si>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</si>
  <si>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</si>
  <si>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</si>
  <si>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</si>
  <si>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</si>
  <si>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</si>
  <si>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</si>
  <si>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</si>
  <si>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</si>
  <si>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</si>
  <si>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</si>
  <si>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</si>
  <si>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</si>
  <si>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</si>
  <si>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</si>
  <si>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</si>
  <si>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</si>
  <si>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</si>
  <si>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</si>
  <si>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</si>
  <si>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</si>
  <si>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</si>
  <si>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</si>
  <si>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</si>
  <si>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</si>
  <si>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</si>
  <si>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</si>
  <si>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</si>
  <si>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</si>
  <si>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</si>
  <si>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</si>
  <si>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</si>
  <si>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</si>
  <si>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</si>
  <si>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</si>
  <si>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</si>
  <si>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</si>
  <si>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</si>
  <si>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</si>
  <si>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</si>
  <si>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</si>
  <si>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</si>
  <si>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</si>
  <si>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</si>
  <si>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</si>
  <si>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</si>
  <si>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</si>
  <si>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</si>
  <si>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</si>
  <si>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</si>
  <si>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</si>
  <si>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</si>
  <si>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</si>
  <si>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</si>
  <si>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</si>
  <si>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</si>
  <si>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</si>
  <si>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</si>
  <si>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</si>
  <si>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</si>
  <si>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</si>
  <si>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</si>
  <si>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</si>
  <si>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</si>
  <si>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</si>
  <si>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</si>
  <si>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</si>
  <si>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</si>
  <si>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</si>
  <si>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</si>
  <si>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</si>
  <si>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</si>
  <si>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</si>
  <si>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</si>
  <si>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</si>
  <si>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</si>
  <si>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</si>
  <si>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</si>
  <si>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</si>
  <si>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</si>
  <si>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</si>
  <si>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</si>
  <si>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</si>
  <si>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</si>
  <si>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</si>
  <si>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</si>
  <si>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</si>
  <si>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</si>
  <si>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</si>
  <si>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</si>
  <si>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</si>
  <si>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</si>
  <si>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</si>
  <si>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</si>
  <si>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</si>
  <si>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</si>
  <si>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</si>
  <si>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</si>
  <si>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</si>
  <si>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</si>
  <si>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</si>
  <si>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</si>
  <si>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</si>
  <si>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</si>
  <si>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</si>
  <si>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</si>
  <si>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</si>
  <si>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</si>
  <si>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</si>
  <si>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</si>
  <si>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</si>
  <si>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</si>
  <si>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</si>
  <si>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</si>
  <si>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</si>
  <si>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</si>
  <si>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</si>
  <si>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</si>
  <si>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</si>
  <si>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</si>
  <si>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</si>
  <si>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</si>
  <si>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</si>
  <si>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</si>
  <si>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</si>
  <si>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(в редакции Решений Думы от 25.02.2021 №916-VI, от 28.04.2021 №960-VI, от 17.06.2021 №976-VI, от 08.09.2021 №1014-VI, от 15.09.2021 №1018-VI)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</si>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</sst>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6"/>
  <sheetViews>
    <sheetView showGridLines="0" tabSelected="1" zoomScale="90" zoomScaleNormal="90" workbookViewId="0">
      <pane xSplit="2" topLeftCell="C1" activePane="topRight" state="frozen"/>
      <selection pane="topRight" activeCell="F9" sqref="F9"/>
    </sheetView>
  </sheetViews>
  <sheetFormatPr defaultColWidth="9.109375" defaultRowHeight="12.75" customHeight="1" outlineLevelRow="7" x14ac:dyDescent="0.25"/>
  <cols>
    <col min="1" max="1" width="30.109375" style="18" customWidth="1"/>
    <col min="2" max="2" width="81.44140625" style="29" customWidth="1"/>
    <col min="3" max="3" width="20" style="18" customWidth="1"/>
    <col min="4" max="4" width="19.33203125" style="1" bestFit="1" customWidth="1"/>
    <col min="5" max="16384" width="9.109375" style="1"/>
  </cols>
  <sheetData>
    <row r="1" spans="1:3" ht="15.6" x14ac:dyDescent="0.3">
      <c r="A1" s="28"/>
      <c r="B1" s="2"/>
      <c r="C1" s="19" t="s">
        <v>0</v>
      </c>
    </row>
    <row r="2" spans="1:3" ht="15.6" x14ac:dyDescent="0.3">
      <c r="A2" s="28"/>
      <c r="B2" s="2"/>
      <c r="C2" s="20" t="s">
        <v>1</v>
      </c>
    </row>
    <row r="3" spans="1:3" ht="15.6" x14ac:dyDescent="0.3">
      <c r="A3" s="28"/>
      <c r="B3" s="2"/>
      <c r="C3" s="20" t="s">
        <v>142</v>
      </c>
    </row>
    <row r="4" spans="1:3" ht="15.6" x14ac:dyDescent="0.25">
      <c r="A4" s="28"/>
      <c r="B4" s="2"/>
      <c r="C4" s="31"/>
    </row>
    <row r="5" spans="1:3" ht="15.6" x14ac:dyDescent="0.25">
      <c r="A5" s="33" t="s">
        <v>112</v>
      </c>
      <c r="B5" s="33"/>
      <c r="C5" s="33"/>
    </row>
    <row r="6" spans="1:3" ht="33" customHeight="1" x14ac:dyDescent="0.25">
      <c r="A6" s="32" t="s">
        <v>141</v>
      </c>
      <c r="B6" s="32"/>
      <c r="C6" s="30"/>
    </row>
    <row r="7" spans="1:3" ht="15.6" x14ac:dyDescent="0.25">
      <c r="A7" s="2"/>
      <c r="B7" s="2"/>
      <c r="C7" s="21" t="s">
        <v>2</v>
      </c>
    </row>
    <row r="8" spans="1:3" ht="24.75" customHeight="1" x14ac:dyDescent="0.25">
      <c r="A8" s="3" t="s">
        <v>3</v>
      </c>
      <c r="B8" s="3" t="s">
        <v>4</v>
      </c>
      <c r="C8" s="22" t="s">
        <v>113</v>
      </c>
    </row>
    <row r="9" spans="1:3" ht="23.25" customHeight="1" x14ac:dyDescent="0.25">
      <c r="A9" s="4" t="s">
        <v>5</v>
      </c>
      <c r="B9" s="16" t="s">
        <v>6</v>
      </c>
      <c r="C9" s="23">
        <f>C10+C28</f>
        <v>3255979338</v>
      </c>
    </row>
    <row r="10" spans="1:3" ht="15.6" outlineLevel="1" x14ac:dyDescent="0.25">
      <c r="A10" s="4"/>
      <c r="B10" s="5" t="s">
        <v>7</v>
      </c>
      <c r="C10" s="23">
        <f>C11+C12+C13+C17+C25</f>
        <v>2640929400</v>
      </c>
    </row>
    <row r="11" spans="1:3" ht="19.5" customHeight="1" outlineLevel="2" x14ac:dyDescent="0.25">
      <c r="A11" s="6" t="s">
        <v>8</v>
      </c>
      <c r="B11" s="7" t="s">
        <v>62</v>
      </c>
      <c r="C11" s="24">
        <f>1973671000+12000000</f>
        <v>1985671000</v>
      </c>
    </row>
    <row r="12" spans="1:3" ht="33.75" customHeight="1" outlineLevel="1" x14ac:dyDescent="0.25">
      <c r="A12" s="6" t="s">
        <v>116</v>
      </c>
      <c r="B12" s="9" t="s">
        <v>114</v>
      </c>
      <c r="C12" s="24">
        <v>8192400</v>
      </c>
    </row>
    <row r="13" spans="1:3" ht="15.6" outlineLevel="1" x14ac:dyDescent="0.25">
      <c r="A13" s="6" t="s">
        <v>9</v>
      </c>
      <c r="B13" s="9" t="s">
        <v>10</v>
      </c>
      <c r="C13" s="24">
        <f>C14+C15+C16</f>
        <v>457740000</v>
      </c>
    </row>
    <row r="14" spans="1:3" ht="21" customHeight="1" outlineLevel="2" x14ac:dyDescent="0.25">
      <c r="A14" s="6" t="s">
        <v>11</v>
      </c>
      <c r="B14" s="7" t="s">
        <v>63</v>
      </c>
      <c r="C14" s="24">
        <v>430496400</v>
      </c>
    </row>
    <row r="15" spans="1:3" s="10" customFormat="1" ht="15.6" outlineLevel="3" x14ac:dyDescent="0.25">
      <c r="A15" s="6" t="s">
        <v>115</v>
      </c>
      <c r="B15" s="7" t="s">
        <v>64</v>
      </c>
      <c r="C15" s="24">
        <v>1243600</v>
      </c>
    </row>
    <row r="16" spans="1:3" s="10" customFormat="1" ht="31.2" outlineLevel="3" x14ac:dyDescent="0.25">
      <c r="A16" s="6" t="s">
        <v>65</v>
      </c>
      <c r="B16" s="7" t="s">
        <v>66</v>
      </c>
      <c r="C16" s="24">
        <v>26000000</v>
      </c>
    </row>
    <row r="17" spans="1:4" s="10" customFormat="1" ht="15.75" customHeight="1" outlineLevel="1" x14ac:dyDescent="0.25">
      <c r="A17" s="6" t="s">
        <v>12</v>
      </c>
      <c r="B17" s="11" t="s">
        <v>13</v>
      </c>
      <c r="C17" s="24">
        <f t="shared" ref="C17" si="0">C18+C22+C19</f>
        <v>167623900</v>
      </c>
      <c r="D17" s="10" t="s">
        <v>67</v>
      </c>
    </row>
    <row r="18" spans="1:4" s="10" customFormat="1" ht="45.75" customHeight="1" outlineLevel="3" x14ac:dyDescent="0.25">
      <c r="A18" s="6" t="s">
        <v>68</v>
      </c>
      <c r="B18" s="7" t="s">
        <v>69</v>
      </c>
      <c r="C18" s="24">
        <v>54000000</v>
      </c>
    </row>
    <row r="19" spans="1:4" s="10" customFormat="1" ht="21.75" customHeight="1" outlineLevel="3" x14ac:dyDescent="0.25">
      <c r="A19" s="6" t="s">
        <v>14</v>
      </c>
      <c r="B19" s="7" t="s">
        <v>15</v>
      </c>
      <c r="C19" s="24">
        <f t="shared" ref="C19" si="1">C20+C21</f>
        <v>44943000</v>
      </c>
    </row>
    <row r="20" spans="1:4" s="10" customFormat="1" ht="21.75" customHeight="1" outlineLevel="3" x14ac:dyDescent="0.25">
      <c r="A20" s="6" t="s">
        <v>70</v>
      </c>
      <c r="B20" s="7" t="s">
        <v>71</v>
      </c>
      <c r="C20" s="24">
        <v>26900000</v>
      </c>
    </row>
    <row r="21" spans="1:4" s="10" customFormat="1" ht="21.75" customHeight="1" outlineLevel="3" x14ac:dyDescent="0.25">
      <c r="A21" s="6" t="s">
        <v>72</v>
      </c>
      <c r="B21" s="7" t="s">
        <v>73</v>
      </c>
      <c r="C21" s="24">
        <v>18043000</v>
      </c>
    </row>
    <row r="22" spans="1:4" s="10" customFormat="1" ht="15.75" customHeight="1" outlineLevel="2" x14ac:dyDescent="0.25">
      <c r="A22" s="6" t="s">
        <v>16</v>
      </c>
      <c r="B22" s="7" t="s">
        <v>17</v>
      </c>
      <c r="C22" s="24">
        <f t="shared" ref="C22" si="2">C23+C24</f>
        <v>68680900</v>
      </c>
    </row>
    <row r="23" spans="1:4" s="10" customFormat="1" ht="31.2" outlineLevel="4" x14ac:dyDescent="0.25">
      <c r="A23" s="6" t="s">
        <v>18</v>
      </c>
      <c r="B23" s="7" t="s">
        <v>19</v>
      </c>
      <c r="C23" s="24">
        <v>53416000</v>
      </c>
    </row>
    <row r="24" spans="1:4" s="10" customFormat="1" ht="31.2" outlineLevel="4" x14ac:dyDescent="0.25">
      <c r="A24" s="6" t="s">
        <v>20</v>
      </c>
      <c r="B24" s="7" t="s">
        <v>21</v>
      </c>
      <c r="C24" s="24">
        <v>15264900</v>
      </c>
    </row>
    <row r="25" spans="1:4" s="10" customFormat="1" ht="15.75" customHeight="1" outlineLevel="1" x14ac:dyDescent="0.25">
      <c r="A25" s="6" t="s">
        <v>22</v>
      </c>
      <c r="B25" s="12" t="s">
        <v>23</v>
      </c>
      <c r="C25" s="24">
        <f>C26+C27</f>
        <v>21702100</v>
      </c>
    </row>
    <row r="26" spans="1:4" s="10" customFormat="1" ht="46.8" outlineLevel="3" x14ac:dyDescent="0.25">
      <c r="A26" s="6" t="s">
        <v>74</v>
      </c>
      <c r="B26" s="7" t="s">
        <v>75</v>
      </c>
      <c r="C26" s="24">
        <v>21587100</v>
      </c>
    </row>
    <row r="27" spans="1:4" s="10" customFormat="1" ht="63.75" customHeight="1" outlineLevel="3" x14ac:dyDescent="0.25">
      <c r="A27" s="6" t="s">
        <v>76</v>
      </c>
      <c r="B27" s="7" t="s">
        <v>77</v>
      </c>
      <c r="C27" s="24">
        <v>115000</v>
      </c>
    </row>
    <row r="28" spans="1:4" s="14" customFormat="1" ht="15.6" outlineLevel="7" x14ac:dyDescent="0.25">
      <c r="A28" s="4"/>
      <c r="B28" s="13" t="s">
        <v>24</v>
      </c>
      <c r="C28" s="23">
        <f>C29+C37+C39+C42+C46+C64</f>
        <v>615049938</v>
      </c>
    </row>
    <row r="29" spans="1:4" s="10" customFormat="1" ht="31.2" outlineLevel="1" x14ac:dyDescent="0.25">
      <c r="A29" s="6" t="s">
        <v>25</v>
      </c>
      <c r="B29" s="11" t="s">
        <v>26</v>
      </c>
      <c r="C29" s="24">
        <f t="shared" ref="C29" si="3">SUM(C30:C36)</f>
        <v>382453698</v>
      </c>
    </row>
    <row r="30" spans="1:4" s="10" customFormat="1" ht="50.25" customHeight="1" outlineLevel="3" x14ac:dyDescent="0.25">
      <c r="A30" s="6" t="s">
        <v>78</v>
      </c>
      <c r="B30" s="7" t="s">
        <v>79</v>
      </c>
      <c r="C30" s="24">
        <f>2599300+714100</f>
        <v>3313400</v>
      </c>
    </row>
    <row r="31" spans="1:4" s="10" customFormat="1" ht="64.5" customHeight="1" outlineLevel="4" x14ac:dyDescent="0.25">
      <c r="A31" s="6" t="s">
        <v>27</v>
      </c>
      <c r="B31" s="8" t="s">
        <v>28</v>
      </c>
      <c r="C31" s="24">
        <f>302430000+1000000</f>
        <v>303430000</v>
      </c>
    </row>
    <row r="32" spans="1:4" s="10" customFormat="1" ht="63" customHeight="1" outlineLevel="4" x14ac:dyDescent="0.25">
      <c r="A32" s="6" t="s">
        <v>29</v>
      </c>
      <c r="B32" s="7" t="s">
        <v>30</v>
      </c>
      <c r="C32" s="24">
        <v>583700</v>
      </c>
    </row>
    <row r="33" spans="1:3" s="10" customFormat="1" ht="65.25" customHeight="1" outlineLevel="4" x14ac:dyDescent="0.25">
      <c r="A33" s="6" t="s">
        <v>31</v>
      </c>
      <c r="B33" s="7" t="s">
        <v>32</v>
      </c>
      <c r="C33" s="24">
        <v>18248</v>
      </c>
    </row>
    <row r="34" spans="1:3" s="10" customFormat="1" ht="31.2" outlineLevel="4" x14ac:dyDescent="0.25">
      <c r="A34" s="6" t="s">
        <v>33</v>
      </c>
      <c r="B34" s="7" t="s">
        <v>34</v>
      </c>
      <c r="C34" s="24">
        <f>44956600+17326500+9800000</f>
        <v>72083100</v>
      </c>
    </row>
    <row r="35" spans="1:3" s="10" customFormat="1" ht="46.8" outlineLevel="4" x14ac:dyDescent="0.25">
      <c r="A35" s="6" t="s">
        <v>80</v>
      </c>
      <c r="B35" s="7" t="s">
        <v>81</v>
      </c>
      <c r="C35" s="24">
        <f>402750-377500</f>
        <v>25250</v>
      </c>
    </row>
    <row r="36" spans="1:3" s="10" customFormat="1" ht="62.4" outlineLevel="4" x14ac:dyDescent="0.25">
      <c r="A36" s="6" t="s">
        <v>82</v>
      </c>
      <c r="B36" s="7" t="s">
        <v>83</v>
      </c>
      <c r="C36" s="24">
        <v>3000000</v>
      </c>
    </row>
    <row r="37" spans="1:3" s="10" customFormat="1" ht="28.5" customHeight="1" outlineLevel="1" x14ac:dyDescent="0.25">
      <c r="A37" s="6" t="s">
        <v>35</v>
      </c>
      <c r="B37" s="11" t="s">
        <v>36</v>
      </c>
      <c r="C37" s="24">
        <f t="shared" ref="C37" si="4">C38</f>
        <v>4835649</v>
      </c>
    </row>
    <row r="38" spans="1:3" s="10" customFormat="1" ht="25.5" customHeight="1" outlineLevel="2" x14ac:dyDescent="0.25">
      <c r="A38" s="6" t="s">
        <v>37</v>
      </c>
      <c r="B38" s="7" t="s">
        <v>38</v>
      </c>
      <c r="C38" s="24">
        <v>4835649</v>
      </c>
    </row>
    <row r="39" spans="1:3" s="10" customFormat="1" ht="32.25" customHeight="1" outlineLevel="1" x14ac:dyDescent="0.25">
      <c r="A39" s="6" t="s">
        <v>84</v>
      </c>
      <c r="B39" s="11" t="s">
        <v>136</v>
      </c>
      <c r="C39" s="24">
        <f t="shared" ref="C39" si="5">C40+C41</f>
        <v>137421190</v>
      </c>
    </row>
    <row r="40" spans="1:3" s="10" customFormat="1" ht="31.2" outlineLevel="4" x14ac:dyDescent="0.25">
      <c r="A40" s="6" t="s">
        <v>85</v>
      </c>
      <c r="B40" s="7" t="s">
        <v>86</v>
      </c>
      <c r="C40" s="24">
        <f>5352000+272900</f>
        <v>5624900</v>
      </c>
    </row>
    <row r="41" spans="1:3" s="10" customFormat="1" ht="15.6" outlineLevel="4" x14ac:dyDescent="0.25">
      <c r="A41" s="6" t="s">
        <v>87</v>
      </c>
      <c r="B41" s="7" t="s">
        <v>88</v>
      </c>
      <c r="C41" s="24">
        <f>129463200+154656+35000+145734+1997700</f>
        <v>131796290</v>
      </c>
    </row>
    <row r="42" spans="1:3" s="10" customFormat="1" ht="15.6" outlineLevel="1" x14ac:dyDescent="0.25">
      <c r="A42" s="6" t="s">
        <v>39</v>
      </c>
      <c r="B42" s="11" t="s">
        <v>40</v>
      </c>
      <c r="C42" s="24">
        <f>SUM(C43:C45)</f>
        <v>56392513</v>
      </c>
    </row>
    <row r="43" spans="1:3" s="10" customFormat="1" ht="15.6" outlineLevel="3" x14ac:dyDescent="0.25">
      <c r="A43" s="6" t="s">
        <v>89</v>
      </c>
      <c r="B43" s="7" t="s">
        <v>90</v>
      </c>
      <c r="C43" s="24">
        <f>15258700+21976913</f>
        <v>37235613</v>
      </c>
    </row>
    <row r="44" spans="1:3" s="10" customFormat="1" ht="62.4" outlineLevel="4" x14ac:dyDescent="0.25">
      <c r="A44" s="6" t="s">
        <v>117</v>
      </c>
      <c r="B44" s="8" t="s">
        <v>118</v>
      </c>
      <c r="C44" s="24">
        <f>1899800+4123000+10400</f>
        <v>6033200</v>
      </c>
    </row>
    <row r="45" spans="1:3" s="10" customFormat="1" ht="31.2" outlineLevel="4" x14ac:dyDescent="0.25">
      <c r="A45" s="6" t="s">
        <v>91</v>
      </c>
      <c r="B45" s="7" t="s">
        <v>92</v>
      </c>
      <c r="C45" s="24">
        <f>7500000+2000000+3623700</f>
        <v>13123700</v>
      </c>
    </row>
    <row r="46" spans="1:3" s="10" customFormat="1" ht="15.75" customHeight="1" outlineLevel="1" x14ac:dyDescent="0.25">
      <c r="A46" s="6" t="s">
        <v>41</v>
      </c>
      <c r="B46" s="11" t="s">
        <v>42</v>
      </c>
      <c r="C46" s="24">
        <f>SUM(C47:C63)</f>
        <v>33587033</v>
      </c>
    </row>
    <row r="47" spans="1:3" s="10" customFormat="1" ht="62.4" outlineLevel="2" x14ac:dyDescent="0.25">
      <c r="A47" s="6" t="s">
        <v>93</v>
      </c>
      <c r="B47" s="7" t="s">
        <v>119</v>
      </c>
      <c r="C47" s="24">
        <v>43800</v>
      </c>
    </row>
    <row r="48" spans="1:3" s="10" customFormat="1" ht="86.25" customHeight="1" outlineLevel="2" x14ac:dyDescent="0.25">
      <c r="A48" s="6" t="s">
        <v>94</v>
      </c>
      <c r="B48" s="7" t="s">
        <v>120</v>
      </c>
      <c r="C48" s="24">
        <f>15000+48000+11500</f>
        <v>74500</v>
      </c>
    </row>
    <row r="49" spans="1:3" s="10" customFormat="1" ht="62.4" outlineLevel="2" x14ac:dyDescent="0.25">
      <c r="A49" s="6" t="s">
        <v>95</v>
      </c>
      <c r="B49" s="7" t="s">
        <v>121</v>
      </c>
      <c r="C49" s="24">
        <f>100+12300</f>
        <v>12400</v>
      </c>
    </row>
    <row r="50" spans="1:3" s="10" customFormat="1" ht="83.25" customHeight="1" outlineLevel="2" x14ac:dyDescent="0.25">
      <c r="A50" s="6" t="s">
        <v>96</v>
      </c>
      <c r="B50" s="7" t="s">
        <v>97</v>
      </c>
      <c r="C50" s="24">
        <v>13150</v>
      </c>
    </row>
    <row r="51" spans="1:3" s="10" customFormat="1" ht="78" outlineLevel="2" x14ac:dyDescent="0.25">
      <c r="A51" s="6" t="s">
        <v>98</v>
      </c>
      <c r="B51" s="7" t="s">
        <v>99</v>
      </c>
      <c r="C51" s="24">
        <f>18000+1000</f>
        <v>19000</v>
      </c>
    </row>
    <row r="52" spans="1:3" s="10" customFormat="1" ht="93.6" outlineLevel="3" x14ac:dyDescent="0.25">
      <c r="A52" s="6" t="s">
        <v>100</v>
      </c>
      <c r="B52" s="7" t="s">
        <v>139</v>
      </c>
      <c r="C52" s="24">
        <f>420000+600+14400+6000</f>
        <v>441000</v>
      </c>
    </row>
    <row r="53" spans="1:3" s="10" customFormat="1" ht="93.6" outlineLevel="3" x14ac:dyDescent="0.25">
      <c r="A53" s="6" t="s">
        <v>101</v>
      </c>
      <c r="B53" s="7" t="s">
        <v>140</v>
      </c>
      <c r="C53" s="24">
        <v>80000</v>
      </c>
    </row>
    <row r="54" spans="1:3" s="10" customFormat="1" ht="73.5" customHeight="1" outlineLevel="3" x14ac:dyDescent="0.25">
      <c r="A54" s="6" t="s">
        <v>102</v>
      </c>
      <c r="B54" s="7" t="s">
        <v>103</v>
      </c>
      <c r="C54" s="24">
        <v>200000</v>
      </c>
    </row>
    <row r="55" spans="1:3" s="10" customFormat="1" ht="93.6" outlineLevel="3" x14ac:dyDescent="0.25">
      <c r="A55" s="6" t="s">
        <v>104</v>
      </c>
      <c r="B55" s="7" t="s">
        <v>105</v>
      </c>
      <c r="C55" s="24">
        <v>700</v>
      </c>
    </row>
    <row r="56" spans="1:3" s="10" customFormat="1" ht="78" outlineLevel="3" x14ac:dyDescent="0.25">
      <c r="A56" s="6" t="s">
        <v>106</v>
      </c>
      <c r="B56" s="7" t="s">
        <v>107</v>
      </c>
      <c r="C56" s="24">
        <v>26500</v>
      </c>
    </row>
    <row r="57" spans="1:3" s="10" customFormat="1" ht="62.4" outlineLevel="3" x14ac:dyDescent="0.25">
      <c r="A57" s="6" t="s">
        <v>108</v>
      </c>
      <c r="B57" s="7" t="s">
        <v>109</v>
      </c>
      <c r="C57" s="24">
        <f>240000+1500+160000</f>
        <v>401500</v>
      </c>
    </row>
    <row r="58" spans="1:3" s="10" customFormat="1" ht="78" outlineLevel="3" x14ac:dyDescent="0.25">
      <c r="A58" s="6" t="s">
        <v>110</v>
      </c>
      <c r="B58" s="7" t="s">
        <v>111</v>
      </c>
      <c r="C58" s="24">
        <f>749700</f>
        <v>749700</v>
      </c>
    </row>
    <row r="59" spans="1:3" s="10" customFormat="1" ht="46.8" outlineLevel="1" x14ac:dyDescent="0.25">
      <c r="A59" s="6" t="s">
        <v>45</v>
      </c>
      <c r="B59" s="15" t="s">
        <v>46</v>
      </c>
      <c r="C59" s="24">
        <v>494000</v>
      </c>
    </row>
    <row r="60" spans="1:3" s="10" customFormat="1" ht="69.75" customHeight="1" outlineLevel="1" x14ac:dyDescent="0.25">
      <c r="A60" s="6" t="s">
        <v>47</v>
      </c>
      <c r="B60" s="15" t="s">
        <v>48</v>
      </c>
      <c r="C60" s="24">
        <f>500000+474700+41000+17390000</f>
        <v>18405700</v>
      </c>
    </row>
    <row r="61" spans="1:3" s="10" customFormat="1" ht="62.4" outlineLevel="1" x14ac:dyDescent="0.25">
      <c r="A61" s="6" t="s">
        <v>49</v>
      </c>
      <c r="B61" s="15" t="s">
        <v>50</v>
      </c>
      <c r="C61" s="24">
        <f>3364000+1098+14353+7+20680+202100</f>
        <v>3602238</v>
      </c>
    </row>
    <row r="62" spans="1:3" s="10" customFormat="1" ht="62.4" outlineLevel="1" x14ac:dyDescent="0.25">
      <c r="A62" s="6" t="s">
        <v>137</v>
      </c>
      <c r="B62" s="15" t="s">
        <v>138</v>
      </c>
      <c r="C62" s="24">
        <v>22845</v>
      </c>
    </row>
    <row r="63" spans="1:3" s="10" customFormat="1" ht="46.8" outlineLevel="3" x14ac:dyDescent="0.25">
      <c r="A63" s="6" t="s">
        <v>43</v>
      </c>
      <c r="B63" s="7" t="s">
        <v>44</v>
      </c>
      <c r="C63" s="24">
        <v>9000000</v>
      </c>
    </row>
    <row r="64" spans="1:3" s="10" customFormat="1" ht="15.6" outlineLevel="3" x14ac:dyDescent="0.25">
      <c r="A64" s="6" t="s">
        <v>130</v>
      </c>
      <c r="B64" s="7" t="s">
        <v>131</v>
      </c>
      <c r="C64" s="24">
        <f>C65+C66</f>
        <v>359855</v>
      </c>
    </row>
    <row r="65" spans="1:3" s="10" customFormat="1" ht="15.6" outlineLevel="3" x14ac:dyDescent="0.25">
      <c r="A65" s="6" t="s">
        <v>132</v>
      </c>
      <c r="B65" s="7" t="s">
        <v>133</v>
      </c>
      <c r="C65" s="24">
        <v>-322985</v>
      </c>
    </row>
    <row r="66" spans="1:3" s="10" customFormat="1" ht="15.6" outlineLevel="3" x14ac:dyDescent="0.25">
      <c r="A66" s="6" t="s">
        <v>134</v>
      </c>
      <c r="B66" s="7" t="s">
        <v>135</v>
      </c>
      <c r="C66" s="24">
        <v>682840</v>
      </c>
    </row>
    <row r="67" spans="1:3" ht="15.6" x14ac:dyDescent="0.25">
      <c r="A67" s="4" t="s">
        <v>51</v>
      </c>
      <c r="B67" s="16" t="s">
        <v>52</v>
      </c>
      <c r="C67" s="26">
        <f>C68+C73+C75+C74</f>
        <v>7066954477.5200005</v>
      </c>
    </row>
    <row r="68" spans="1:3" ht="15" customHeight="1" outlineLevel="1" x14ac:dyDescent="0.25">
      <c r="A68" s="6" t="s">
        <v>53</v>
      </c>
      <c r="B68" s="12" t="s">
        <v>54</v>
      </c>
      <c r="C68" s="25">
        <f>C70+C71+C72+C69</f>
        <v>7278611003.5200005</v>
      </c>
    </row>
    <row r="69" spans="1:3" ht="15.6" outlineLevel="2" x14ac:dyDescent="0.25">
      <c r="A69" s="6" t="s">
        <v>122</v>
      </c>
      <c r="B69" s="7" t="s">
        <v>55</v>
      </c>
      <c r="C69" s="24">
        <f>1022268200+29511200</f>
        <v>1051779400</v>
      </c>
    </row>
    <row r="70" spans="1:3" ht="31.2" outlineLevel="2" x14ac:dyDescent="0.25">
      <c r="A70" s="6" t="s">
        <v>123</v>
      </c>
      <c r="B70" s="7" t="s">
        <v>56</v>
      </c>
      <c r="C70" s="25">
        <v>2462956881.52</v>
      </c>
    </row>
    <row r="71" spans="1:3" ht="15.6" outlineLevel="2" x14ac:dyDescent="0.25">
      <c r="A71" s="6" t="s">
        <v>124</v>
      </c>
      <c r="B71" s="7" t="s">
        <v>57</v>
      </c>
      <c r="C71" s="24">
        <f>3569141200+90138400-772900</f>
        <v>3658506700</v>
      </c>
    </row>
    <row r="72" spans="1:3" ht="15.6" outlineLevel="2" x14ac:dyDescent="0.25">
      <c r="A72" s="6" t="s">
        <v>125</v>
      </c>
      <c r="B72" s="7" t="s">
        <v>58</v>
      </c>
      <c r="C72" s="24">
        <f>101871211+196811+3300000</f>
        <v>105368022</v>
      </c>
    </row>
    <row r="73" spans="1:3" ht="31.2" outlineLevel="2" x14ac:dyDescent="0.25">
      <c r="A73" s="6" t="s">
        <v>59</v>
      </c>
      <c r="B73" s="7" t="s">
        <v>60</v>
      </c>
      <c r="C73" s="24">
        <f>682840-633386</f>
        <v>49454</v>
      </c>
    </row>
    <row r="74" spans="1:3" ht="31.2" outlineLevel="2" x14ac:dyDescent="0.25">
      <c r="A74" s="6" t="s">
        <v>128</v>
      </c>
      <c r="B74" s="7" t="s">
        <v>129</v>
      </c>
      <c r="C74" s="24">
        <f>269351+800000</f>
        <v>1069351</v>
      </c>
    </row>
    <row r="75" spans="1:3" ht="31.2" outlineLevel="2" x14ac:dyDescent="0.25">
      <c r="A75" s="6" t="s">
        <v>126</v>
      </c>
      <c r="B75" s="7" t="s">
        <v>127</v>
      </c>
      <c r="C75" s="24">
        <f>-211363011-1412320</f>
        <v>-212775331</v>
      </c>
    </row>
    <row r="76" spans="1:3" ht="15.6" x14ac:dyDescent="0.25">
      <c r="A76" s="17"/>
      <c r="B76" s="13" t="s">
        <v>61</v>
      </c>
      <c r="C76" s="27">
        <f>C9+C67</f>
        <v>10322933815.52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2021-09-14T15:12:48Z</cp:lastPrinted>
  <dcterms:created xsi:type="dcterms:W3CDTF">2019-11-01T04:08:00Z</dcterms:created>
  <dcterms:modified xsi:type="dcterms:W3CDTF">2021-09-17T04:50:26Z</dcterms:modified>
</cp:coreProperties>
</file>