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1.08.2021 г" sheetId="13" r:id="rId1"/>
  </sheets>
  <definedNames>
    <definedName name="_xlnm.Print_Area" localSheetId="0">'на 31.08.2021 г'!$A$1:$AD$118</definedName>
  </definedNames>
  <calcPr calcId="144525"/>
</workbook>
</file>

<file path=xl/calcChain.xml><?xml version="1.0" encoding="utf-8"?>
<calcChain xmlns="http://schemas.openxmlformats.org/spreadsheetml/2006/main">
  <c r="AA83" i="13" l="1"/>
  <c r="AD70" i="13" l="1"/>
  <c r="Z69" i="13"/>
  <c r="AD69" i="13"/>
  <c r="AB69" i="13"/>
  <c r="AA69" i="13"/>
  <c r="T34" i="13" l="1"/>
  <c r="S34" i="13"/>
  <c r="R34" i="13"/>
  <c r="Q34" i="13"/>
  <c r="O34" i="13"/>
  <c r="N34" i="13"/>
  <c r="M34" i="13"/>
  <c r="L34" i="13"/>
  <c r="K34" i="13"/>
  <c r="F34" i="13"/>
  <c r="J34" i="13"/>
  <c r="J54" i="13" s="1"/>
  <c r="J115" i="13" s="1"/>
  <c r="T46" i="13"/>
  <c r="S46" i="13"/>
  <c r="R46" i="13"/>
  <c r="Q46" i="13"/>
  <c r="O46" i="13"/>
  <c r="N46" i="13"/>
  <c r="M46" i="13"/>
  <c r="L46" i="13"/>
  <c r="G46" i="13"/>
  <c r="H46" i="13"/>
  <c r="I46" i="13"/>
  <c r="J46" i="13"/>
  <c r="P50" i="13"/>
  <c r="P51" i="13"/>
  <c r="K49" i="13"/>
  <c r="K50" i="13"/>
  <c r="K51" i="13"/>
  <c r="F50" i="13"/>
  <c r="F51" i="13"/>
  <c r="Y32" i="13"/>
  <c r="X32" i="13"/>
  <c r="W32" i="13"/>
  <c r="V32" i="13"/>
  <c r="U32" i="13"/>
  <c r="O32" i="13"/>
  <c r="N32" i="13"/>
  <c r="M32" i="13"/>
  <c r="L32" i="13"/>
  <c r="K32" i="13"/>
  <c r="P45" i="13"/>
  <c r="K45" i="13"/>
  <c r="F45" i="13"/>
  <c r="U44" i="13"/>
  <c r="Y44" i="13"/>
  <c r="P44" i="13"/>
  <c r="K44" i="13"/>
  <c r="Y43" i="13"/>
  <c r="K43" i="13"/>
  <c r="O30" i="13"/>
  <c r="N30" i="13"/>
  <c r="M30" i="13"/>
  <c r="L30" i="13"/>
  <c r="K30" i="13"/>
  <c r="K31" i="13"/>
  <c r="Y112" i="13" l="1"/>
  <c r="U112" i="13"/>
  <c r="Y111" i="13"/>
  <c r="U111" i="13"/>
  <c r="V74" i="13" l="1"/>
  <c r="V22" i="13"/>
  <c r="G127" i="13" l="1"/>
  <c r="H127" i="13"/>
  <c r="I127" i="13"/>
  <c r="L127" i="13"/>
  <c r="M127" i="13"/>
  <c r="N127" i="13"/>
  <c r="Q127" i="13"/>
  <c r="R127" i="13"/>
  <c r="S127" i="13"/>
  <c r="AD33" i="13" l="1"/>
  <c r="Z33" i="13"/>
  <c r="AD32" i="13"/>
  <c r="Z32" i="13"/>
  <c r="G32" i="13"/>
  <c r="H32" i="13"/>
  <c r="I32" i="13"/>
  <c r="J32" i="13"/>
  <c r="F32" i="13"/>
  <c r="P33" i="13"/>
  <c r="T32" i="13"/>
  <c r="S32" i="13"/>
  <c r="R32" i="13"/>
  <c r="Q32" i="13"/>
  <c r="P32" i="13"/>
  <c r="F33" i="13"/>
  <c r="AA31" i="13"/>
  <c r="AA30" i="13"/>
  <c r="Q30" i="13"/>
  <c r="R30" i="13"/>
  <c r="S30" i="13"/>
  <c r="T30" i="13"/>
  <c r="P30" i="13"/>
  <c r="P31" i="13"/>
  <c r="G30" i="13"/>
  <c r="H30" i="13"/>
  <c r="I30" i="13"/>
  <c r="J30" i="13"/>
  <c r="F31" i="13"/>
  <c r="F30" i="13" s="1"/>
  <c r="Z30" i="13" s="1"/>
  <c r="Z31" i="13" l="1"/>
  <c r="AD43" i="13"/>
  <c r="AD44" i="13"/>
  <c r="P43" i="13"/>
  <c r="P34" i="13" s="1"/>
  <c r="F44" i="13"/>
  <c r="F43" i="13"/>
  <c r="G34" i="13"/>
  <c r="H34" i="13"/>
  <c r="I34" i="13"/>
  <c r="Z43" i="13" l="1"/>
  <c r="U43" i="13"/>
  <c r="Z44" i="13"/>
  <c r="U105" i="13"/>
  <c r="H113" i="13" l="1"/>
  <c r="W125" i="13"/>
  <c r="AB125" i="13"/>
  <c r="H125" i="13"/>
  <c r="J125" i="13"/>
  <c r="M125" i="13"/>
  <c r="R125" i="13"/>
  <c r="Z79" i="13"/>
  <c r="V79" i="13"/>
  <c r="L76" i="13"/>
  <c r="U69" i="13"/>
  <c r="P69" i="13"/>
  <c r="P70" i="13" s="1"/>
  <c r="K69" i="13"/>
  <c r="K70" i="13" s="1"/>
  <c r="F69" i="13"/>
  <c r="F70" i="13" s="1"/>
  <c r="V66" i="13"/>
  <c r="W66" i="13"/>
  <c r="Y66" i="13"/>
  <c r="O67" i="13"/>
  <c r="N67" i="13"/>
  <c r="M67" i="13"/>
  <c r="L67" i="13"/>
  <c r="W63" i="13"/>
  <c r="G28" i="13"/>
  <c r="H28" i="13"/>
  <c r="I28" i="13"/>
  <c r="J28" i="13"/>
  <c r="L28" i="13"/>
  <c r="M28" i="13"/>
  <c r="N28" i="13"/>
  <c r="O28" i="13"/>
  <c r="Q70" i="13"/>
  <c r="AA70" i="13" s="1"/>
  <c r="R70" i="13"/>
  <c r="AB70" i="13" s="1"/>
  <c r="S70" i="13"/>
  <c r="T70" i="13"/>
  <c r="G70" i="13"/>
  <c r="H70" i="13"/>
  <c r="I70" i="13"/>
  <c r="J70" i="13"/>
  <c r="L70" i="13"/>
  <c r="M70" i="13"/>
  <c r="N70" i="13"/>
  <c r="O70" i="13"/>
  <c r="Z70" i="13" l="1"/>
  <c r="V23" i="13"/>
  <c r="P23" i="13"/>
  <c r="F23" i="13"/>
  <c r="K66" i="13" l="1"/>
  <c r="K67" i="13" s="1"/>
  <c r="K19" i="13"/>
  <c r="AA79" i="13" l="1"/>
  <c r="AA66" i="13"/>
  <c r="AB66" i="13"/>
  <c r="AD66" i="13"/>
  <c r="Q67" i="13"/>
  <c r="R67" i="13"/>
  <c r="W67" i="13" s="1"/>
  <c r="S67" i="13"/>
  <c r="T67" i="13"/>
  <c r="Y67" i="13" s="1"/>
  <c r="P66" i="13"/>
  <c r="G67" i="13"/>
  <c r="H67" i="13"/>
  <c r="I67" i="13"/>
  <c r="J67" i="13"/>
  <c r="F66" i="13"/>
  <c r="F67" i="13" s="1"/>
  <c r="AB63" i="13"/>
  <c r="P63" i="13"/>
  <c r="F63" i="13"/>
  <c r="AA67" i="13" l="1"/>
  <c r="V67" i="13"/>
  <c r="AD67" i="13"/>
  <c r="P67" i="13"/>
  <c r="U67" i="13" s="1"/>
  <c r="U66" i="13"/>
  <c r="Z63" i="13"/>
  <c r="AB67" i="13"/>
  <c r="Z66" i="13"/>
  <c r="Z67" i="13" l="1"/>
  <c r="G54" i="13"/>
  <c r="H54" i="13"/>
  <c r="I54" i="13"/>
  <c r="V46" i="13"/>
  <c r="W46" i="13"/>
  <c r="X46" i="13"/>
  <c r="P49" i="13"/>
  <c r="F49" i="13"/>
  <c r="AD42" i="13"/>
  <c r="AD41" i="13"/>
  <c r="AD40" i="13"/>
  <c r="AD38" i="13"/>
  <c r="AD39" i="13"/>
  <c r="P38" i="13"/>
  <c r="P39" i="13"/>
  <c r="P40" i="13"/>
  <c r="P41" i="13"/>
  <c r="P42" i="13"/>
  <c r="F38" i="13"/>
  <c r="F39" i="13"/>
  <c r="F40" i="13"/>
  <c r="F41" i="13"/>
  <c r="F42" i="13"/>
  <c r="Q54" i="13"/>
  <c r="L54" i="13"/>
  <c r="M54" i="13"/>
  <c r="N54" i="13"/>
  <c r="O54" i="13"/>
  <c r="AA54" i="13" l="1"/>
  <c r="Z42" i="13"/>
  <c r="Z40" i="13"/>
  <c r="Z41" i="13"/>
  <c r="Z39" i="13"/>
  <c r="Z38" i="13"/>
  <c r="Q28" i="13"/>
  <c r="R28" i="13"/>
  <c r="S28" i="13"/>
  <c r="T28" i="13"/>
  <c r="AA27" i="13"/>
  <c r="P27" i="13"/>
  <c r="F27" i="13"/>
  <c r="Z27" i="13" l="1"/>
  <c r="AC91" i="13"/>
  <c r="AD37" i="13" l="1"/>
  <c r="AD26" i="13" l="1"/>
  <c r="P26" i="13"/>
  <c r="F26" i="13"/>
  <c r="Z26" i="13" l="1"/>
  <c r="AD82" i="13"/>
  <c r="AA23" i="13" l="1"/>
  <c r="AB25" i="13" l="1"/>
  <c r="P8" i="13" l="1"/>
  <c r="P9" i="13"/>
  <c r="L64" i="13" l="1"/>
  <c r="M64" i="13"/>
  <c r="M113" i="13" s="1"/>
  <c r="N64" i="13"/>
  <c r="O64" i="13"/>
  <c r="V28" i="13" l="1"/>
  <c r="AC28" i="13" l="1"/>
  <c r="AD28" i="13"/>
  <c r="Y28" i="13"/>
  <c r="AA28" i="13"/>
  <c r="P24" i="13"/>
  <c r="P25" i="13"/>
  <c r="Y75" i="13" l="1"/>
  <c r="T61" i="13" l="1"/>
  <c r="S61" i="13"/>
  <c r="R61" i="13"/>
  <c r="Q61" i="13"/>
  <c r="O61" i="13"/>
  <c r="N61" i="13"/>
  <c r="M61" i="13"/>
  <c r="L61" i="13"/>
  <c r="K60" i="13"/>
  <c r="K61" i="13" s="1"/>
  <c r="Y35" i="13"/>
  <c r="U35" i="13" s="1"/>
  <c r="U36" i="13"/>
  <c r="U37" i="13"/>
  <c r="U48" i="13"/>
  <c r="V9" i="13"/>
  <c r="V10" i="13"/>
  <c r="V11" i="13"/>
  <c r="V8" i="13"/>
  <c r="AJ121" i="13" l="1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O95" i="13" l="1"/>
  <c r="L95" i="13"/>
  <c r="M95" i="13"/>
  <c r="N95" i="13"/>
  <c r="AA89" i="13"/>
  <c r="AA88" i="13"/>
  <c r="AD81" i="13"/>
  <c r="AD75" i="13"/>
  <c r="T76" i="13" l="1"/>
  <c r="S76" i="13"/>
  <c r="R76" i="13"/>
  <c r="Q76" i="13"/>
  <c r="V76" i="13" s="1"/>
  <c r="O76" i="13"/>
  <c r="N76" i="13"/>
  <c r="M76" i="13"/>
  <c r="T83" i="13"/>
  <c r="S83" i="13"/>
  <c r="R83" i="13"/>
  <c r="Q83" i="13"/>
  <c r="O83" i="13"/>
  <c r="N83" i="13"/>
  <c r="M83" i="13"/>
  <c r="L83" i="13"/>
  <c r="T92" i="13"/>
  <c r="S92" i="13"/>
  <c r="R92" i="13"/>
  <c r="Q92" i="13"/>
  <c r="O92" i="13"/>
  <c r="N92" i="13"/>
  <c r="M92" i="13"/>
  <c r="L92" i="13"/>
  <c r="T102" i="13"/>
  <c r="S102" i="13"/>
  <c r="R102" i="13"/>
  <c r="Q102" i="13"/>
  <c r="O102" i="13"/>
  <c r="N102" i="13"/>
  <c r="M102" i="13"/>
  <c r="L102" i="13"/>
  <c r="O106" i="13"/>
  <c r="N106" i="13"/>
  <c r="M106" i="13"/>
  <c r="M108" i="13" s="1"/>
  <c r="L106" i="13"/>
  <c r="K105" i="13"/>
  <c r="K104" i="13"/>
  <c r="T57" i="13"/>
  <c r="S57" i="13"/>
  <c r="R57" i="13"/>
  <c r="Q57" i="13"/>
  <c r="O57" i="13"/>
  <c r="N57" i="13"/>
  <c r="M57" i="13"/>
  <c r="L57" i="13"/>
  <c r="G57" i="13"/>
  <c r="H57" i="13"/>
  <c r="I57" i="13"/>
  <c r="J57" i="13"/>
  <c r="P37" i="13"/>
  <c r="AB34" i="13"/>
  <c r="AA34" i="13"/>
  <c r="AD35" i="13"/>
  <c r="K53" i="13"/>
  <c r="K52" i="13" s="1"/>
  <c r="O52" i="13"/>
  <c r="N52" i="13"/>
  <c r="M52" i="13"/>
  <c r="L52" i="13"/>
  <c r="K48" i="13"/>
  <c r="K47" i="13"/>
  <c r="K46" i="13" s="1"/>
  <c r="K37" i="13"/>
  <c r="K36" i="13"/>
  <c r="K35" i="13"/>
  <c r="K54" i="13" l="1"/>
  <c r="V92" i="13"/>
  <c r="X92" i="13"/>
  <c r="Y92" i="13"/>
  <c r="Y57" i="13"/>
  <c r="N71" i="13"/>
  <c r="N123" i="13" s="1"/>
  <c r="L108" i="13"/>
  <c r="K106" i="13"/>
  <c r="N108" i="13"/>
  <c r="O71" i="13"/>
  <c r="O123" i="13" s="1"/>
  <c r="L71" i="13"/>
  <c r="L123" i="13" s="1"/>
  <c r="M71" i="13"/>
  <c r="M123" i="13" s="1"/>
  <c r="AD57" i="13"/>
  <c r="O108" i="13"/>
  <c r="O127" i="13" s="1"/>
  <c r="L117" i="13"/>
  <c r="M117" i="13"/>
  <c r="N117" i="13"/>
  <c r="K24" i="13"/>
  <c r="T106" i="13" l="1"/>
  <c r="T108" i="13" s="1"/>
  <c r="T127" i="13" s="1"/>
  <c r="S106" i="13"/>
  <c r="S108" i="13" s="1"/>
  <c r="R106" i="13"/>
  <c r="R108" i="13" s="1"/>
  <c r="Q106" i="13"/>
  <c r="Q108" i="13" s="1"/>
  <c r="T95" i="13" l="1"/>
  <c r="T96" i="13" s="1"/>
  <c r="S95" i="13"/>
  <c r="S96" i="13" s="1"/>
  <c r="R95" i="13"/>
  <c r="R96" i="13" s="1"/>
  <c r="Q95" i="13"/>
  <c r="Q96" i="13" s="1"/>
  <c r="G95" i="13"/>
  <c r="H95" i="13"/>
  <c r="I95" i="13"/>
  <c r="J95" i="13"/>
  <c r="G92" i="13"/>
  <c r="AA92" i="13" s="1"/>
  <c r="H92" i="13"/>
  <c r="I92" i="13"/>
  <c r="J92" i="13"/>
  <c r="J96" i="13" s="1"/>
  <c r="T64" i="13"/>
  <c r="S64" i="13"/>
  <c r="R64" i="13"/>
  <c r="Q64" i="13"/>
  <c r="J64" i="13"/>
  <c r="I64" i="13"/>
  <c r="H64" i="13"/>
  <c r="G64" i="13"/>
  <c r="G61" i="13"/>
  <c r="H61" i="13"/>
  <c r="I61" i="13"/>
  <c r="J61" i="13"/>
  <c r="S113" i="13" l="1"/>
  <c r="S125" i="13"/>
  <c r="V96" i="13"/>
  <c r="Q125" i="13"/>
  <c r="Q113" i="13"/>
  <c r="T125" i="13"/>
  <c r="R113" i="13"/>
  <c r="W113" i="13" s="1"/>
  <c r="W64" i="13"/>
  <c r="AB64" i="13"/>
  <c r="I96" i="13"/>
  <c r="AC92" i="13"/>
  <c r="AD96" i="13"/>
  <c r="Q117" i="13"/>
  <c r="N115" i="13"/>
  <c r="K115" i="13"/>
  <c r="O115" i="13"/>
  <c r="L115" i="13"/>
  <c r="H96" i="13"/>
  <c r="M115" i="13"/>
  <c r="N96" i="13"/>
  <c r="L96" i="13"/>
  <c r="M96" i="13"/>
  <c r="O96" i="13"/>
  <c r="G96" i="13"/>
  <c r="AD95" i="13"/>
  <c r="AD92" i="13"/>
  <c r="F37" i="13"/>
  <c r="Z37" i="13" s="1"/>
  <c r="X96" i="13" l="1"/>
  <c r="N125" i="13"/>
  <c r="X125" i="13" s="1"/>
  <c r="N113" i="13"/>
  <c r="X113" i="13" s="1"/>
  <c r="L125" i="13"/>
  <c r="V125" i="13" s="1"/>
  <c r="L113" i="13"/>
  <c r="V113" i="13" s="1"/>
  <c r="O125" i="13"/>
  <c r="I125" i="13"/>
  <c r="AC125" i="13" s="1"/>
  <c r="I113" i="13"/>
  <c r="G125" i="13"/>
  <c r="AA125" i="13" s="1"/>
  <c r="Y125" i="13"/>
  <c r="AD125" i="13"/>
  <c r="AA96" i="13"/>
  <c r="AC96" i="13"/>
  <c r="Y96" i="13"/>
  <c r="Y95" i="13"/>
  <c r="J71" i="13" l="1"/>
  <c r="J123" i="13" s="1"/>
  <c r="I115" i="13"/>
  <c r="I71" i="13"/>
  <c r="I123" i="13" s="1"/>
  <c r="H115" i="13"/>
  <c r="H71" i="13"/>
  <c r="H123" i="13" s="1"/>
  <c r="G115" i="13"/>
  <c r="G71" i="13"/>
  <c r="G123" i="13" s="1"/>
  <c r="Q71" i="13"/>
  <c r="Q123" i="13" s="1"/>
  <c r="F24" i="13"/>
  <c r="V123" i="13" l="1"/>
  <c r="AA123" i="13"/>
  <c r="Q115" i="13"/>
  <c r="AA71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56" i="13"/>
  <c r="K57" i="13" s="1"/>
  <c r="K63" i="13"/>
  <c r="K74" i="13"/>
  <c r="K75" i="13"/>
  <c r="K79" i="13"/>
  <c r="U79" i="13" s="1"/>
  <c r="K80" i="13"/>
  <c r="K81" i="13"/>
  <c r="K82" i="13"/>
  <c r="K86" i="13"/>
  <c r="K87" i="13"/>
  <c r="K88" i="13"/>
  <c r="K89" i="13"/>
  <c r="K90" i="13"/>
  <c r="K91" i="13"/>
  <c r="K94" i="13"/>
  <c r="K95" i="13" s="1"/>
  <c r="K99" i="13"/>
  <c r="K100" i="13"/>
  <c r="K101" i="13"/>
  <c r="K111" i="13"/>
  <c r="K112" i="13" s="1"/>
  <c r="L112" i="13"/>
  <c r="M112" i="13"/>
  <c r="N112" i="13"/>
  <c r="O112" i="13"/>
  <c r="O113" i="13" s="1"/>
  <c r="Z23" i="13"/>
  <c r="F25" i="13"/>
  <c r="Z25" i="13" s="1"/>
  <c r="K64" i="13" l="1"/>
  <c r="U63" i="13"/>
  <c r="M121" i="13"/>
  <c r="K92" i="13"/>
  <c r="O121" i="13"/>
  <c r="X28" i="13"/>
  <c r="N121" i="13"/>
  <c r="L121" i="13"/>
  <c r="L118" i="13"/>
  <c r="M118" i="13"/>
  <c r="K83" i="13"/>
  <c r="K102" i="13"/>
  <c r="K108" i="13" s="1"/>
  <c r="K127" i="13" s="1"/>
  <c r="K76" i="13"/>
  <c r="K17" i="13"/>
  <c r="K28" i="13" s="1"/>
  <c r="X17" i="13"/>
  <c r="K71" i="13" l="1"/>
  <c r="K123" i="13" s="1"/>
  <c r="O118" i="13"/>
  <c r="N118" i="13"/>
  <c r="K96" i="13"/>
  <c r="K125" i="13" s="1"/>
  <c r="K113" i="13" l="1"/>
  <c r="J112" i="13"/>
  <c r="I112" i="13"/>
  <c r="H112" i="13"/>
  <c r="G112" i="13"/>
  <c r="F111" i="13"/>
  <c r="F112" i="13" s="1"/>
  <c r="J106" i="13"/>
  <c r="I106" i="13"/>
  <c r="H106" i="13"/>
  <c r="G106" i="13"/>
  <c r="F105" i="13"/>
  <c r="F104" i="13"/>
  <c r="F106" i="13" s="1"/>
  <c r="I102" i="13"/>
  <c r="H102" i="13"/>
  <c r="G102" i="13"/>
  <c r="F101" i="13"/>
  <c r="F100" i="13"/>
  <c r="F99" i="13"/>
  <c r="F94" i="13"/>
  <c r="F95" i="13" s="1"/>
  <c r="F91" i="13"/>
  <c r="F90" i="13"/>
  <c r="F89" i="13"/>
  <c r="F88" i="13"/>
  <c r="F87" i="13"/>
  <c r="F86" i="13"/>
  <c r="I83" i="13"/>
  <c r="H83" i="13"/>
  <c r="F82" i="13"/>
  <c r="F81" i="13"/>
  <c r="F80" i="13"/>
  <c r="F79" i="13"/>
  <c r="J76" i="13"/>
  <c r="I76" i="13"/>
  <c r="H76" i="13"/>
  <c r="G76" i="13"/>
  <c r="G113" i="13" s="1"/>
  <c r="F75" i="13"/>
  <c r="F74" i="13"/>
  <c r="F64" i="13"/>
  <c r="F60" i="13"/>
  <c r="F61" i="13" s="1"/>
  <c r="F56" i="13"/>
  <c r="F57" i="13" s="1"/>
  <c r="F53" i="13"/>
  <c r="F52" i="13" s="1"/>
  <c r="J52" i="13"/>
  <c r="I52" i="13"/>
  <c r="H52" i="13"/>
  <c r="G52" i="13"/>
  <c r="F48" i="13"/>
  <c r="F47" i="13"/>
  <c r="F46" i="13" s="1"/>
  <c r="F36" i="13"/>
  <c r="F35" i="13"/>
  <c r="I117" i="13"/>
  <c r="H117" i="13"/>
  <c r="G117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54" i="13" l="1"/>
  <c r="F115" i="13" s="1"/>
  <c r="K121" i="13"/>
  <c r="K118" i="13"/>
  <c r="I108" i="13"/>
  <c r="F92" i="13"/>
  <c r="F96" i="13" s="1"/>
  <c r="F125" i="13" s="1"/>
  <c r="J83" i="13"/>
  <c r="H108" i="13"/>
  <c r="F102" i="13"/>
  <c r="F108" i="13" s="1"/>
  <c r="F127" i="13" s="1"/>
  <c r="G108" i="13"/>
  <c r="F83" i="13"/>
  <c r="F76" i="13"/>
  <c r="J102" i="13"/>
  <c r="G83" i="13"/>
  <c r="F16" i="13"/>
  <c r="F28" i="13" s="1"/>
  <c r="J113" i="13" l="1"/>
  <c r="AD83" i="13"/>
  <c r="F113" i="13"/>
  <c r="F121" i="13" s="1"/>
  <c r="J108" i="13"/>
  <c r="J127" i="13" s="1"/>
  <c r="F71" i="13"/>
  <c r="F123" i="13" s="1"/>
  <c r="H121" i="13"/>
  <c r="G121" i="13"/>
  <c r="I121" i="13"/>
  <c r="H118" i="13" l="1"/>
  <c r="J118" i="13"/>
  <c r="J121" i="13"/>
  <c r="F118" i="13"/>
  <c r="I118" i="13"/>
  <c r="G118" i="13"/>
  <c r="R54" i="13" l="1"/>
  <c r="P48" i="13" l="1"/>
  <c r="P35" i="13"/>
  <c r="AD86" i="13"/>
  <c r="AD87" i="13"/>
  <c r="AD90" i="13"/>
  <c r="AD94" i="13"/>
  <c r="Z35" i="13" l="1"/>
  <c r="R117" i="13"/>
  <c r="AD56" i="13"/>
  <c r="P100" i="13" l="1"/>
  <c r="P99" i="13"/>
  <c r="Y94" i="13"/>
  <c r="P94" i="13"/>
  <c r="P95" i="13" s="1"/>
  <c r="P47" i="13" l="1"/>
  <c r="P46" i="13" s="1"/>
  <c r="Z95" i="13"/>
  <c r="U95" i="13"/>
  <c r="U94" i="13"/>
  <c r="Z94" i="13"/>
  <c r="P53" i="13"/>
  <c r="P60" i="13"/>
  <c r="P61" i="13" s="1"/>
  <c r="V106" i="13" l="1"/>
  <c r="W106" i="13"/>
  <c r="X106" i="13"/>
  <c r="P105" i="13"/>
  <c r="R115" i="13" l="1"/>
  <c r="R71" i="13"/>
  <c r="P56" i="13"/>
  <c r="AB71" i="13" l="1"/>
  <c r="R123" i="13"/>
  <c r="W71" i="13"/>
  <c r="P57" i="13"/>
  <c r="U57" i="13" s="1"/>
  <c r="U56" i="13"/>
  <c r="Z56" i="13"/>
  <c r="P101" i="13"/>
  <c r="P102" i="13" s="1"/>
  <c r="W123" i="13" l="1"/>
  <c r="AB123" i="13"/>
  <c r="Z57" i="13"/>
  <c r="AD102" i="13"/>
  <c r="Q52" i="13" l="1"/>
  <c r="R52" i="13"/>
  <c r="S52" i="13"/>
  <c r="T52" i="13"/>
  <c r="T112" i="13" l="1"/>
  <c r="T113" i="13" s="1"/>
  <c r="Y113" i="13" s="1"/>
  <c r="S112" i="13"/>
  <c r="R112" i="13"/>
  <c r="Q112" i="13"/>
  <c r="AD111" i="13"/>
  <c r="P111" i="13"/>
  <c r="P112" i="13" s="1"/>
  <c r="AD104" i="13"/>
  <c r="Y104" i="13"/>
  <c r="Y106" i="13" s="1"/>
  <c r="P104" i="13"/>
  <c r="P106" i="13" s="1"/>
  <c r="P108" i="13" s="1"/>
  <c r="P127" i="13" s="1"/>
  <c r="AD99" i="13"/>
  <c r="AD100" i="13"/>
  <c r="Y99" i="13"/>
  <c r="Y100" i="13"/>
  <c r="Y56" i="13"/>
  <c r="AA11" i="13"/>
  <c r="P11" i="13"/>
  <c r="U11" i="13" s="1"/>
  <c r="AA9" i="13"/>
  <c r="AB113" i="13" l="1"/>
  <c r="S121" i="13"/>
  <c r="T121" i="13"/>
  <c r="R121" i="13"/>
  <c r="AA113" i="13"/>
  <c r="Q121" i="13"/>
  <c r="R118" i="13"/>
  <c r="Q118" i="13"/>
  <c r="Z111" i="13"/>
  <c r="Z9" i="13"/>
  <c r="Z99" i="13"/>
  <c r="Z104" i="13"/>
  <c r="U99" i="13"/>
  <c r="Y102" i="13"/>
  <c r="Z100" i="13"/>
  <c r="U100" i="13"/>
  <c r="Z106" i="13"/>
  <c r="AD106" i="13"/>
  <c r="U104" i="13"/>
  <c r="U106" i="13" s="1"/>
  <c r="Z11" i="13"/>
  <c r="AB118" i="13" l="1"/>
  <c r="W118" i="13"/>
  <c r="W121" i="13"/>
  <c r="AB121" i="13"/>
  <c r="X121" i="13"/>
  <c r="AC121" i="13"/>
  <c r="V121" i="13"/>
  <c r="AA121" i="13"/>
  <c r="AD121" i="13"/>
  <c r="Y121" i="13"/>
  <c r="AC113" i="13"/>
  <c r="Z102" i="13"/>
  <c r="U102" i="13"/>
  <c r="V89" i="13" l="1"/>
  <c r="Y90" i="13"/>
  <c r="Y86" i="13"/>
  <c r="U82" i="13"/>
  <c r="Y81" i="13"/>
  <c r="W52" i="13"/>
  <c r="Y18" i="13"/>
  <c r="Y20" i="13"/>
  <c r="Y21" i="13"/>
  <c r="V14" i="13"/>
  <c r="V20" i="13"/>
  <c r="V21" i="13"/>
  <c r="Y16" i="13"/>
  <c r="Y15" i="13"/>
  <c r="V12" i="13"/>
  <c r="V13" i="13"/>
  <c r="X21" i="13"/>
  <c r="W21" i="13"/>
  <c r="X20" i="13"/>
  <c r="W20" i="13"/>
  <c r="U52" i="13" l="1"/>
  <c r="P17" i="13" l="1"/>
  <c r="U17" i="13" s="1"/>
  <c r="P91" i="13"/>
  <c r="Z91" i="13" s="1"/>
  <c r="AA76" i="13" l="1"/>
  <c r="AD112" i="13"/>
  <c r="AD113" i="13" l="1"/>
  <c r="Z112" i="13"/>
  <c r="Y83" i="13"/>
  <c r="Y108" i="13" l="1"/>
  <c r="AD108" i="13"/>
  <c r="Z108" i="13" l="1"/>
  <c r="U108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91" i="13"/>
  <c r="X91" i="13" l="1"/>
  <c r="AA80" i="13"/>
  <c r="Y87" i="13" l="1"/>
  <c r="P52" i="13" l="1"/>
  <c r="P74" i="13"/>
  <c r="U74" i="13" s="1"/>
  <c r="AA74" i="13"/>
  <c r="P75" i="13"/>
  <c r="AB75" i="13"/>
  <c r="AB74" i="13" s="1"/>
  <c r="Z75" i="13" l="1"/>
  <c r="U75" i="13"/>
  <c r="Z74" i="13"/>
  <c r="P76" i="13"/>
  <c r="U76" i="13" s="1"/>
  <c r="P20" i="13"/>
  <c r="U20" i="13" s="1"/>
  <c r="P21" i="13"/>
  <c r="U21" i="13" s="1"/>
  <c r="P22" i="13"/>
  <c r="U22" i="13" s="1"/>
  <c r="Z76" i="13" l="1"/>
  <c r="Z22" i="13"/>
  <c r="Z21" i="13"/>
  <c r="Z20" i="13"/>
  <c r="AA8" i="13" l="1"/>
  <c r="P64" i="13" l="1"/>
  <c r="Z64" i="13" l="1"/>
  <c r="U64" i="13"/>
  <c r="P86" i="13"/>
  <c r="AP71" i="13"/>
  <c r="Z86" i="13" l="1"/>
  <c r="AO71" i="13"/>
  <c r="AQ71" i="13"/>
  <c r="AR71" i="13" l="1"/>
  <c r="P88" i="13" l="1"/>
  <c r="Z88" i="13" s="1"/>
  <c r="U86" i="13" l="1"/>
  <c r="AN71" i="13" l="1"/>
  <c r="AA10" i="13"/>
  <c r="AC17" i="13"/>
  <c r="P90" i="13"/>
  <c r="Z90" i="13" s="1"/>
  <c r="P89" i="13"/>
  <c r="Z89" i="13" s="1"/>
  <c r="P87" i="13"/>
  <c r="P82" i="13"/>
  <c r="Z82" i="13" s="1"/>
  <c r="P81" i="13"/>
  <c r="U81" i="13" s="1"/>
  <c r="P80" i="13"/>
  <c r="P79" i="13"/>
  <c r="P19" i="13"/>
  <c r="U19" i="13" s="1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Z15" i="13"/>
  <c r="U15" i="13"/>
  <c r="Z14" i="13"/>
  <c r="U14" i="13"/>
  <c r="Z13" i="13"/>
  <c r="U13" i="13"/>
  <c r="Z12" i="13"/>
  <c r="U12" i="13"/>
  <c r="P83" i="13"/>
  <c r="Z83" i="13" s="1"/>
  <c r="P92" i="13"/>
  <c r="Z92" i="13" s="1"/>
  <c r="Z16" i="13"/>
  <c r="U87" i="13"/>
  <c r="Z87" i="13"/>
  <c r="U90" i="13"/>
  <c r="U89" i="13"/>
  <c r="Z8" i="13"/>
  <c r="Z10" i="13"/>
  <c r="Z18" i="13"/>
  <c r="Z81" i="13"/>
  <c r="Z80" i="13"/>
  <c r="AB80" i="13"/>
  <c r="Z28" i="13" l="1"/>
  <c r="U28" i="13"/>
  <c r="P96" i="13"/>
  <c r="U92" i="13"/>
  <c r="U83" i="13"/>
  <c r="AB79" i="13"/>
  <c r="Z96" i="13" l="1"/>
  <c r="P125" i="13"/>
  <c r="P113" i="13"/>
  <c r="U113" i="13" s="1"/>
  <c r="U96" i="13"/>
  <c r="P121" i="13" l="1"/>
  <c r="U125" i="13"/>
  <c r="Z125" i="13"/>
  <c r="Z121" i="13"/>
  <c r="U121" i="13"/>
  <c r="Z113" i="13"/>
  <c r="AB52" i="13"/>
  <c r="Z52" i="13" s="1"/>
  <c r="V71" i="13" l="1"/>
  <c r="V118" i="13" l="1"/>
  <c r="AA118" i="13"/>
  <c r="S54" i="13" l="1"/>
  <c r="S115" i="13" l="1"/>
  <c r="S71" i="13"/>
  <c r="S123" i="13" s="1"/>
  <c r="S117" i="13"/>
  <c r="AC71" i="13" l="1"/>
  <c r="X71" i="13"/>
  <c r="S118" i="13"/>
  <c r="AC123" i="13" l="1"/>
  <c r="X123" i="13"/>
  <c r="X118" i="13"/>
  <c r="AC118" i="13"/>
  <c r="AD36" i="13"/>
  <c r="P36" i="13"/>
  <c r="P54" i="13" s="1"/>
  <c r="Z54" i="13" s="1"/>
  <c r="AD34" i="13" l="1"/>
  <c r="T54" i="13"/>
  <c r="AD54" i="13" s="1"/>
  <c r="Z34" i="13"/>
  <c r="Z36" i="13"/>
  <c r="Y34" i="13"/>
  <c r="U34" i="13" s="1"/>
  <c r="P115" i="13" l="1"/>
  <c r="P118" i="13" s="1"/>
  <c r="P71" i="13"/>
  <c r="P123" i="13" s="1"/>
  <c r="T115" i="13"/>
  <c r="AD115" i="13" s="1"/>
  <c r="T71" i="13"/>
  <c r="T123" i="13" s="1"/>
  <c r="T118" i="13" l="1"/>
  <c r="Y118" i="13" s="1"/>
  <c r="AD71" i="13"/>
  <c r="Y71" i="13"/>
  <c r="U123" i="13"/>
  <c r="Z123" i="13"/>
  <c r="AS71" i="13"/>
  <c r="Z115" i="13"/>
  <c r="Z71" i="13"/>
  <c r="Y123" i="13"/>
  <c r="AD123" i="13"/>
  <c r="U71" i="13"/>
  <c r="U118" i="13"/>
  <c r="Z118" i="13"/>
  <c r="AD118" i="13" l="1"/>
</calcChain>
</file>

<file path=xl/sharedStrings.xml><?xml version="1.0" encoding="utf-8"?>
<sst xmlns="http://schemas.openxmlformats.org/spreadsheetml/2006/main" count="326" uniqueCount="181">
  <si>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</si>
  <si>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</si>
  <si>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</si>
  <si>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</si>
  <si>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</si>
  <si>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</si>
  <si>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</si>
  <si>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</si>
  <si>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</si>
  <si>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</si>
  <si>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</si>
  <si>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</si>
  <si>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</si>
  <si>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</si>
  <si>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</si>
  <si>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</si>
  <si>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</si>
  <si>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</si>
  <si>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</si>
  <si>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</si>
  <si>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</si>
  <si>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</si>
  <si>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</si>
  <si>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</si>
  <si>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</si>
  <si>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</si>
  <si>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</si>
  <si>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</si>
  <si>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</si>
  <si>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</si>
  <si>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</si>
  <si>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</si>
  <si>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</si>
  <si>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</si>
  <si>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</si>
  <si>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</si>
  <si>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</si>
  <si>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</si>
  <si>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</si>
  <si>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</si>
  <si>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</si>
  <si>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</si>
  <si>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</si>
  <si>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</si>
  <si>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</si>
  <si>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</si>
  <si>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</si>
  <si>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</si>
  <si>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</si>
  <si>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</si>
  <si>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</si>
  <si>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</si>
  <si>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</si>
  <si>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</si>
  <si>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</si>
  <si>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</si>
  <si>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</si>
  <si>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</si>
  <si>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</si>
  <si>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</si>
  <si>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</si>
  <si>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</si>
  <si>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</si>
  <si>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</si>
  <si>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</si>
  <si>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</si>
  <si>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</si>
  <si>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</si>
  <si>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</si>
  <si>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</si>
  <si>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</si>
  <si>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</si>
  <si>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</si>
  <si>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</si>
  <si>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</si>
  <si>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</si>
  <si>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</si>
  <si>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</si>
  <si>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</si>
  <si>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</si>
  <si>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</si>
  <si>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</si>
  <si>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</si>
  <si>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</si>
  <si>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</si>
  <si>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</si>
  <si>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</si>
  <si>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</si>
  <si>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</si>
  <si>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</si>
  <si>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</si>
  <si>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</si>
  <si>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</si>
  <si>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</si>
  <si>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</si>
  <si>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</si>
  <si>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</si>
  <si>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</si>
  <si>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</si>
  <si>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</si>
  <si>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</si>
  <si>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</si>
  <si>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</si>
  <si>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</si>
  <si>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</si>
  <si>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</si>
  <si>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</si>
  <si>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</si>
  <si>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</si>
  <si>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</si>
  <si>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</si>
  <si>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</si>
  <si>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</si>
  <si>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</si>
  <si>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</si>
  <si>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</si>
  <si>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</si>
  <si>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</si>
  <si>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</si>
  <si>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</si>
  <si>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</si>
  <si>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</si>
  <si>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</si>
  <si>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</si>
  <si>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</si>
  <si>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</si>
  <si>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</si>
  <si>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</si>
  <si>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</si>
  <si>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</si>
  <si>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</si>
  <si>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</si>
  <si>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</si>
  <si>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</si>
  <si>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</si>
  <si>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</si>
  <si>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</si>
  <si>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</si>
  <si>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</si>
  <si>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</si>
  <si>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</si>
  <si>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</si>
  <si>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</si>
  <si>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</si>
  <si>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</si>
  <si>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</si>
  <si>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</si>
  <si>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</si>
  <si>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</si>
  <si>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</si>
  <si>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</si>
  <si>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</si>
  <si>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</si>
  <si>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</si>
  <si>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</si>
  <si>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</si>
  <si>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</si>
  <si>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</si>
  <si>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</si>
  <si>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</si>
  <si>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</si>
  <si>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</si>
  <si>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</si>
  <si>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</si>
  <si>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</si>
  <si>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</si>
  <si>
    <t>ПИР "Нежилое строение гаража" (здание мастерских МБОУ «СОШ №10»)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</si>
  <si>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 за счет средств бюджета автономного округа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</si>
  <si>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</si>
  <si>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Детский сад на 300 мест в 16 микрорайоне г.Нефтеюганска</t>
  </si>
  <si>
    <t>0210282030</t>
  </si>
  <si>
    <t>02102S2030</t>
  </si>
  <si>
    <t>пр 5</t>
  </si>
  <si>
    <t>Развитие материально-технической базы образовательных организаций (показатель №№ 6,22)</t>
  </si>
  <si>
    <t>Региональный проект «Современная школа» (показатель №№ 6,22)</t>
  </si>
  <si>
    <t>ПЛАН на 1 полугодие 2021 года (рублей)</t>
  </si>
  <si>
    <t>% исполнения к плану 1 полугодия 2021 года</t>
  </si>
  <si>
    <t>Здание детского сада №25 (наружное освещение территории), расположенного по адресу: г.Нефтеюганск, мкр-н 12, здание №22</t>
  </si>
  <si>
    <t>"Здание детского сада №7" (благоустройство территории), расположенного по адресу г.Нефтеюганск, мкр-н 6, здание 64 (Ограждение)</t>
  </si>
  <si>
    <t>"Здание детского сада №25" (благоустройство территории), расположенного по адресу: г.Нефтеюганск, мкр-н 12, здание №22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</si>
  <si>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31.08.2021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</si>
</sst>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98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4" fontId="16" fillId="0" borderId="33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12" xfId="0" applyNumberFormat="1" applyFont="1" applyFill="1" applyBorder="1" applyAlignment="1">
      <alignment horizontal="center" vertical="center"/>
    </xf>
    <xf numFmtId="4" fontId="12" fillId="0" borderId="37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6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9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49" fontId="16" fillId="0" borderId="54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6" fillId="0" borderId="64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7" xfId="0" applyNumberFormat="1" applyFont="1" applyFill="1" applyBorder="1" applyAlignment="1">
      <alignment horizontal="center" vertical="center"/>
    </xf>
    <xf numFmtId="3" fontId="16" fillId="0" borderId="77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3" fontId="13" fillId="0" borderId="44" xfId="0" applyNumberFormat="1" applyFont="1" applyFill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43" fontId="13" fillId="0" borderId="1" xfId="15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 applyProtection="1">
      <alignment horizontal="center" vertical="center" wrapText="1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3" fillId="0" borderId="77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/>
    <xf numFmtId="4" fontId="16" fillId="0" borderId="21" xfId="0" applyNumberFormat="1" applyFont="1" applyFill="1" applyBorder="1" applyAlignment="1">
      <alignment vertical="center" wrapText="1"/>
    </xf>
    <xf numFmtId="3" fontId="16" fillId="0" borderId="42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/>
    <xf numFmtId="4" fontId="16" fillId="0" borderId="31" xfId="0" applyNumberFormat="1" applyFont="1" applyFill="1" applyBorder="1" applyAlignment="1">
      <alignment vertical="center" wrapText="1"/>
    </xf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3" fontId="16" fillId="0" borderId="43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6" fillId="0" borderId="49" xfId="0" applyNumberFormat="1" applyFont="1" applyFill="1" applyBorder="1" applyAlignment="1">
      <alignment horizontal="center" vertical="center" wrapText="1"/>
    </xf>
    <xf numFmtId="3" fontId="16" fillId="0" borderId="47" xfId="0" applyNumberFormat="1" applyFont="1" applyFill="1" applyBorder="1" applyAlignment="1">
      <alignment horizontal="center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49" fontId="16" fillId="0" borderId="74" xfId="0" applyNumberFormat="1" applyFont="1" applyFill="1" applyBorder="1" applyAlignment="1">
      <alignment horizontal="center" vertical="center" wrapText="1"/>
    </xf>
    <xf numFmtId="3" fontId="13" fillId="0" borderId="77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34" xfId="0" applyNumberFormat="1" applyFont="1" applyFill="1" applyBorder="1" applyAlignment="1">
      <alignment horizontal="center" vertical="center"/>
    </xf>
    <xf numFmtId="3" fontId="16" fillId="0" borderId="76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 applyProtection="1">
      <alignment horizontal="left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165" fontId="16" fillId="0" borderId="4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top" wrapText="1"/>
    </xf>
    <xf numFmtId="49" fontId="16" fillId="0" borderId="46" xfId="0" applyNumberFormat="1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" fontId="29" fillId="0" borderId="21" xfId="0" applyNumberFormat="1" applyFont="1" applyFill="1" applyBorder="1" applyAlignment="1">
      <alignment horizontal="left" vertical="top" wrapText="1"/>
    </xf>
    <xf numFmtId="49" fontId="29" fillId="0" borderId="35" xfId="0" applyNumberFormat="1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 wrapText="1"/>
    </xf>
    <xf numFmtId="4" fontId="29" fillId="0" borderId="58" xfId="0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42" xfId="0" applyNumberFormat="1" applyFont="1" applyFill="1" applyBorder="1" applyAlignment="1">
      <alignment horizontal="center" vertical="center" wrapText="1"/>
    </xf>
    <xf numFmtId="4" fontId="29" fillId="0" borderId="35" xfId="0" applyNumberFormat="1" applyFont="1" applyFill="1" applyBorder="1" applyAlignment="1">
      <alignment horizontal="center" vertical="center"/>
    </xf>
    <xf numFmtId="4" fontId="29" fillId="0" borderId="21" xfId="0" applyNumberFormat="1" applyFont="1" applyFill="1" applyBorder="1" applyAlignment="1">
      <alignment horizontal="center" vertical="center" wrapText="1"/>
    </xf>
    <xf numFmtId="4" fontId="29" fillId="0" borderId="2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4" fontId="29" fillId="0" borderId="58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1" fontId="16" fillId="0" borderId="39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/>
    </xf>
    <xf numFmtId="4" fontId="16" fillId="0" borderId="2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left" vertical="top" wrapText="1"/>
    </xf>
    <xf numFmtId="49" fontId="29" fillId="0" borderId="40" xfId="0" applyNumberFormat="1" applyFont="1" applyFill="1" applyBorder="1" applyAlignment="1">
      <alignment horizontal="center" vertical="center" wrapText="1"/>
    </xf>
    <xf numFmtId="4" fontId="29" fillId="0" borderId="72" xfId="0" applyNumberFormat="1" applyFont="1" applyFill="1" applyBorder="1" applyAlignment="1">
      <alignment horizontal="center" vertical="center" wrapText="1"/>
    </xf>
    <xf numFmtId="4" fontId="29" fillId="0" borderId="75" xfId="0" applyNumberFormat="1" applyFont="1" applyFill="1" applyBorder="1" applyAlignment="1">
      <alignment horizontal="center" vertical="center" wrapText="1"/>
    </xf>
    <xf numFmtId="4" fontId="29" fillId="0" borderId="24" xfId="0" applyNumberFormat="1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center" vertical="center" wrapText="1"/>
    </xf>
    <xf numFmtId="4" fontId="29" fillId="0" borderId="39" xfId="0" applyNumberFormat="1" applyFont="1" applyFill="1" applyBorder="1" applyAlignment="1">
      <alignment horizontal="center" vertical="center" wrapText="1"/>
    </xf>
    <xf numFmtId="4" fontId="29" fillId="0" borderId="47" xfId="0" applyNumberFormat="1" applyFont="1" applyFill="1" applyBorder="1" applyAlignment="1">
      <alignment horizontal="center" vertical="center"/>
    </xf>
    <xf numFmtId="4" fontId="29" fillId="0" borderId="25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center" vertical="center" wrapText="1"/>
    </xf>
    <xf numFmtId="4" fontId="29" fillId="0" borderId="26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4" fontId="29" fillId="0" borderId="39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left" vertical="center" wrapText="1"/>
    </xf>
    <xf numFmtId="4" fontId="13" fillId="0" borderId="30" xfId="0" applyNumberFormat="1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left" vertical="top" wrapText="1"/>
    </xf>
    <xf numFmtId="4" fontId="13" fillId="0" borderId="65" xfId="0" applyNumberFormat="1" applyFont="1" applyFill="1" applyBorder="1" applyAlignment="1">
      <alignment horizontal="left" vertical="top" wrapText="1"/>
    </xf>
    <xf numFmtId="4" fontId="13" fillId="0" borderId="24" xfId="0" applyNumberFormat="1" applyFont="1" applyFill="1" applyBorder="1" applyAlignment="1">
      <alignment horizontal="left" vertical="top" wrapText="1"/>
    </xf>
    <xf numFmtId="4" fontId="13" fillId="0" borderId="52" xfId="0" applyNumberFormat="1" applyFont="1" applyFill="1" applyBorder="1" applyAlignment="1">
      <alignment horizontal="left" vertical="top" wrapText="1"/>
    </xf>
    <xf numFmtId="0" fontId="13" fillId="0" borderId="6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29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S114" sqref="S114"/>
    </sheetView>
  </sheetViews>
  <sheetFormatPr defaultColWidth="9.140625" defaultRowHeight="15" x14ac:dyDescent="0.25"/>
  <cols>
    <col min="1" max="1" width="4.7109375" style="85" customWidth="1"/>
    <col min="2" max="2" width="95.85546875" style="184" customWidth="1"/>
    <col min="3" max="3" width="12.28515625" style="24" hidden="1" customWidth="1"/>
    <col min="4" max="4" width="16.85546875" style="185" customWidth="1"/>
    <col min="5" max="5" width="17.28515625" style="188" hidden="1" customWidth="1"/>
    <col min="6" max="6" width="17.85546875" style="73" customWidth="1"/>
    <col min="7" max="7" width="18" style="73" customWidth="1"/>
    <col min="8" max="8" width="15.140625" style="73" customWidth="1"/>
    <col min="9" max="9" width="16" style="73" customWidth="1"/>
    <col min="10" max="10" width="16.42578125" style="73" customWidth="1"/>
    <col min="11" max="11" width="16.140625" style="73" hidden="1" customWidth="1"/>
    <col min="12" max="12" width="16" style="73" hidden="1" customWidth="1"/>
    <col min="13" max="13" width="14.5703125" style="73" hidden="1" customWidth="1"/>
    <col min="14" max="14" width="16" style="73" hidden="1" customWidth="1"/>
    <col min="15" max="15" width="15.85546875" style="73" hidden="1" customWidth="1"/>
    <col min="16" max="17" width="17.42578125" style="73" customWidth="1"/>
    <col min="18" max="18" width="14.7109375" style="73" customWidth="1"/>
    <col min="19" max="20" width="15" style="73" customWidth="1"/>
    <col min="21" max="21" width="10.42578125" style="73" hidden="1" customWidth="1"/>
    <col min="22" max="22" width="11.28515625" style="73" hidden="1" customWidth="1"/>
    <col min="23" max="23" width="14.7109375" style="73" hidden="1" customWidth="1"/>
    <col min="24" max="24" width="11.7109375" style="73" hidden="1" customWidth="1"/>
    <col min="25" max="25" width="9.85546875" style="73" hidden="1" customWidth="1"/>
    <col min="26" max="26" width="9" style="73" customWidth="1"/>
    <col min="27" max="27" width="11.7109375" style="73" customWidth="1"/>
    <col min="28" max="28" width="15.42578125" style="73" customWidth="1"/>
    <col min="29" max="29" width="13.85546875" style="73" customWidth="1"/>
    <col min="30" max="30" width="9.7109375" style="73" customWidth="1"/>
    <col min="31" max="31" width="18.28515625" style="72" hidden="1" customWidth="1"/>
    <col min="32" max="32" width="15.7109375" style="72" customWidth="1"/>
    <col min="33" max="33" width="15.140625" style="20" customWidth="1"/>
    <col min="34" max="34" width="14.85546875" style="72" customWidth="1"/>
    <col min="35" max="35" width="118.28515625" style="72" customWidth="1"/>
    <col min="36" max="36" width="18.5703125" style="72" customWidth="1"/>
    <col min="37" max="38" width="9.140625" style="72" customWidth="1"/>
    <col min="39" max="39" width="18" style="72" customWidth="1"/>
    <col min="40" max="40" width="17.28515625" style="72" customWidth="1"/>
    <col min="41" max="41" width="14.85546875" style="72" customWidth="1"/>
    <col min="42" max="43" width="9.140625" style="72" customWidth="1"/>
    <col min="44" max="44" width="15.140625" style="72" customWidth="1"/>
    <col min="45" max="45" width="21.140625" style="72" customWidth="1"/>
    <col min="46" max="65" width="9.140625" style="72" customWidth="1"/>
    <col min="66" max="148" width="9.140625" style="72"/>
    <col min="149" max="16384" width="9.140625" style="73"/>
  </cols>
  <sheetData>
    <row r="1" spans="1:148" ht="24" customHeight="1" thickBot="1" x14ac:dyDescent="0.3">
      <c r="A1" s="553" t="s">
        <v>180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</row>
    <row r="2" spans="1:148" s="76" customFormat="1" ht="18.600000000000001" customHeight="1" thickBot="1" x14ac:dyDescent="0.3">
      <c r="A2" s="559" t="s">
        <v>32</v>
      </c>
      <c r="B2" s="74" t="s">
        <v>97</v>
      </c>
      <c r="C2" s="563" t="s">
        <v>37</v>
      </c>
      <c r="D2" s="561" t="s">
        <v>33</v>
      </c>
      <c r="E2" s="561" t="s">
        <v>6</v>
      </c>
      <c r="F2" s="554" t="s">
        <v>145</v>
      </c>
      <c r="G2" s="555"/>
      <c r="H2" s="555"/>
      <c r="I2" s="555"/>
      <c r="J2" s="556"/>
      <c r="K2" s="554" t="s">
        <v>175</v>
      </c>
      <c r="L2" s="555"/>
      <c r="M2" s="555"/>
      <c r="N2" s="555"/>
      <c r="O2" s="556"/>
      <c r="P2" s="554" t="s">
        <v>110</v>
      </c>
      <c r="Q2" s="555"/>
      <c r="R2" s="555"/>
      <c r="S2" s="555"/>
      <c r="T2" s="556"/>
      <c r="U2" s="510" t="s">
        <v>176</v>
      </c>
      <c r="V2" s="511"/>
      <c r="W2" s="511"/>
      <c r="X2" s="511"/>
      <c r="Y2" s="513"/>
      <c r="Z2" s="554" t="s">
        <v>146</v>
      </c>
      <c r="AA2" s="555"/>
      <c r="AB2" s="555"/>
      <c r="AC2" s="555"/>
      <c r="AD2" s="556"/>
      <c r="AE2" s="75"/>
      <c r="AF2" s="75"/>
      <c r="AG2" s="20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</row>
    <row r="3" spans="1:148" s="85" customFormat="1" ht="32.25" customHeight="1" thickBot="1" x14ac:dyDescent="0.3">
      <c r="A3" s="560"/>
      <c r="B3" s="77" t="s">
        <v>31</v>
      </c>
      <c r="C3" s="564"/>
      <c r="D3" s="562"/>
      <c r="E3" s="562"/>
      <c r="F3" s="78" t="s">
        <v>106</v>
      </c>
      <c r="G3" s="79" t="s">
        <v>3</v>
      </c>
      <c r="H3" s="79" t="s">
        <v>4</v>
      </c>
      <c r="I3" s="79" t="s">
        <v>29</v>
      </c>
      <c r="J3" s="80" t="s">
        <v>5</v>
      </c>
      <c r="K3" s="78" t="s">
        <v>105</v>
      </c>
      <c r="L3" s="79" t="s">
        <v>3</v>
      </c>
      <c r="M3" s="79" t="s">
        <v>4</v>
      </c>
      <c r="N3" s="79" t="s">
        <v>29</v>
      </c>
      <c r="O3" s="80" t="s">
        <v>5</v>
      </c>
      <c r="P3" s="78" t="s">
        <v>105</v>
      </c>
      <c r="Q3" s="79" t="s">
        <v>3</v>
      </c>
      <c r="R3" s="79" t="s">
        <v>4</v>
      </c>
      <c r="S3" s="79" t="s">
        <v>29</v>
      </c>
      <c r="T3" s="80" t="s">
        <v>5</v>
      </c>
      <c r="U3" s="451" t="s">
        <v>106</v>
      </c>
      <c r="V3" s="452" t="s">
        <v>3</v>
      </c>
      <c r="W3" s="452" t="s">
        <v>4</v>
      </c>
      <c r="X3" s="452" t="s">
        <v>29</v>
      </c>
      <c r="Y3" s="453" t="s">
        <v>5</v>
      </c>
      <c r="Z3" s="81" t="s">
        <v>106</v>
      </c>
      <c r="AA3" s="82" t="s">
        <v>3</v>
      </c>
      <c r="AB3" s="82" t="s">
        <v>4</v>
      </c>
      <c r="AC3" s="82" t="s">
        <v>29</v>
      </c>
      <c r="AD3" s="83" t="s">
        <v>5</v>
      </c>
      <c r="AE3" s="84"/>
      <c r="AF3" s="84"/>
      <c r="AG3" s="20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</row>
    <row r="4" spans="1:148" s="21" customFormat="1" ht="15.6" customHeight="1" thickBot="1" x14ac:dyDescent="0.3">
      <c r="A4" s="86">
        <v>1</v>
      </c>
      <c r="B4" s="86">
        <v>2</v>
      </c>
      <c r="C4" s="236"/>
      <c r="D4" s="448">
        <v>3</v>
      </c>
      <c r="E4" s="86">
        <v>5</v>
      </c>
      <c r="F4" s="86">
        <v>4</v>
      </c>
      <c r="G4" s="86">
        <v>5</v>
      </c>
      <c r="H4" s="86">
        <v>6</v>
      </c>
      <c r="I4" s="86">
        <v>7</v>
      </c>
      <c r="J4" s="86">
        <v>8</v>
      </c>
      <c r="K4" s="86">
        <v>9</v>
      </c>
      <c r="L4" s="86">
        <v>10</v>
      </c>
      <c r="M4" s="86">
        <v>11</v>
      </c>
      <c r="N4" s="86">
        <v>12</v>
      </c>
      <c r="O4" s="86">
        <v>13</v>
      </c>
      <c r="P4" s="86">
        <v>9</v>
      </c>
      <c r="Q4" s="86">
        <v>10</v>
      </c>
      <c r="R4" s="86">
        <v>11</v>
      </c>
      <c r="S4" s="86">
        <v>12</v>
      </c>
      <c r="T4" s="86">
        <v>13</v>
      </c>
      <c r="U4" s="86">
        <v>19</v>
      </c>
      <c r="V4" s="86">
        <v>20</v>
      </c>
      <c r="W4" s="86">
        <v>21</v>
      </c>
      <c r="X4" s="86">
        <v>22</v>
      </c>
      <c r="Y4" s="86">
        <v>23</v>
      </c>
      <c r="Z4" s="86">
        <v>14</v>
      </c>
      <c r="AA4" s="86">
        <v>15</v>
      </c>
      <c r="AB4" s="86">
        <v>16</v>
      </c>
      <c r="AC4" s="86">
        <v>17</v>
      </c>
      <c r="AD4" s="86">
        <v>18</v>
      </c>
      <c r="AE4" s="19"/>
      <c r="AF4" s="19"/>
      <c r="AG4" s="26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</row>
    <row r="5" spans="1:148" s="89" customFormat="1" ht="20.25" customHeight="1" thickBot="1" x14ac:dyDescent="0.3">
      <c r="A5" s="565" t="s">
        <v>96</v>
      </c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7"/>
      <c r="AE5" s="87"/>
      <c r="AF5" s="87"/>
      <c r="AG5" s="88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</row>
    <row r="6" spans="1:148" s="89" customFormat="1" ht="20.25" customHeight="1" thickBot="1" x14ac:dyDescent="0.3">
      <c r="A6" s="510" t="s">
        <v>128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3"/>
      <c r="AE6" s="87"/>
      <c r="AF6" s="87"/>
      <c r="AG6" s="90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</row>
    <row r="7" spans="1:148" s="85" customFormat="1" ht="30" customHeight="1" thickBot="1" x14ac:dyDescent="0.3">
      <c r="A7" s="454" t="s">
        <v>8</v>
      </c>
      <c r="B7" s="481" t="s">
        <v>153</v>
      </c>
      <c r="C7" s="479"/>
      <c r="D7" s="91" t="s">
        <v>9</v>
      </c>
      <c r="E7" s="455"/>
      <c r="F7" s="568"/>
      <c r="G7" s="569"/>
      <c r="H7" s="569"/>
      <c r="I7" s="569"/>
      <c r="J7" s="569"/>
      <c r="K7" s="515"/>
      <c r="L7" s="515"/>
      <c r="M7" s="515"/>
      <c r="N7" s="515"/>
      <c r="O7" s="515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15"/>
      <c r="AA7" s="515"/>
      <c r="AB7" s="515"/>
      <c r="AC7" s="515"/>
      <c r="AD7" s="516"/>
      <c r="AE7" s="84"/>
      <c r="AF7" s="84"/>
      <c r="AG7" s="92"/>
      <c r="AH7" s="93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</row>
    <row r="8" spans="1:148" s="21" customFormat="1" ht="48" customHeight="1" x14ac:dyDescent="0.25">
      <c r="A8" s="561"/>
      <c r="B8" s="331" t="s">
        <v>74</v>
      </c>
      <c r="C8" s="332" t="s">
        <v>67</v>
      </c>
      <c r="D8" s="333" t="s">
        <v>9</v>
      </c>
      <c r="E8" s="334" t="s">
        <v>10</v>
      </c>
      <c r="F8" s="335">
        <f>G8+H8+J8</f>
        <v>904160300</v>
      </c>
      <c r="G8" s="475">
        <v>904160300</v>
      </c>
      <c r="H8" s="336">
        <v>0</v>
      </c>
      <c r="I8" s="337">
        <v>0</v>
      </c>
      <c r="J8" s="338">
        <v>0</v>
      </c>
      <c r="K8" s="336">
        <f>L8+M8+N8+O8</f>
        <v>495824000</v>
      </c>
      <c r="L8" s="337">
        <v>495824000</v>
      </c>
      <c r="M8" s="337">
        <v>0</v>
      </c>
      <c r="N8" s="337">
        <v>0</v>
      </c>
      <c r="O8" s="339">
        <v>0</v>
      </c>
      <c r="P8" s="340">
        <f t="shared" ref="P8:P26" si="0">Q8+R8+S8+T8</f>
        <v>577110093.52999997</v>
      </c>
      <c r="Q8" s="475">
        <v>577110093.52999997</v>
      </c>
      <c r="R8" s="337">
        <v>0</v>
      </c>
      <c r="S8" s="337">
        <v>0</v>
      </c>
      <c r="T8" s="339">
        <v>0</v>
      </c>
      <c r="U8" s="48">
        <f t="shared" ref="U8:V23" si="1">P8/K8*100</f>
        <v>116.39414258486882</v>
      </c>
      <c r="V8" s="94">
        <f t="shared" si="1"/>
        <v>116.39414258486882</v>
      </c>
      <c r="W8" s="49">
        <v>0</v>
      </c>
      <c r="X8" s="49">
        <v>0</v>
      </c>
      <c r="Y8" s="341">
        <v>0</v>
      </c>
      <c r="Z8" s="96">
        <f t="shared" ref="Z8:AA14" si="2">P8/F8*100</f>
        <v>63.82829389102794</v>
      </c>
      <c r="AA8" s="94">
        <f t="shared" si="2"/>
        <v>63.82829389102794</v>
      </c>
      <c r="AB8" s="49">
        <v>0</v>
      </c>
      <c r="AC8" s="49">
        <v>0</v>
      </c>
      <c r="AD8" s="341">
        <v>0</v>
      </c>
      <c r="AE8" s="19"/>
      <c r="AF8" s="19"/>
      <c r="AG8" s="474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</row>
    <row r="9" spans="1:148" s="21" customFormat="1" ht="45" customHeight="1" x14ac:dyDescent="0.25">
      <c r="A9" s="587"/>
      <c r="B9" s="342" t="s">
        <v>75</v>
      </c>
      <c r="C9" s="343" t="s">
        <v>68</v>
      </c>
      <c r="D9" s="344" t="s">
        <v>9</v>
      </c>
      <c r="E9" s="345" t="s">
        <v>10</v>
      </c>
      <c r="F9" s="16">
        <f>G9+H9+J9</f>
        <v>160847300</v>
      </c>
      <c r="G9" s="476">
        <v>160847300</v>
      </c>
      <c r="H9" s="346">
        <v>0</v>
      </c>
      <c r="I9" s="347">
        <v>0</v>
      </c>
      <c r="J9" s="348">
        <v>0</v>
      </c>
      <c r="K9" s="346">
        <f>L9+M9+N9+O9</f>
        <v>91938341</v>
      </c>
      <c r="L9" s="347">
        <v>91938341</v>
      </c>
      <c r="M9" s="347">
        <v>0</v>
      </c>
      <c r="N9" s="347">
        <v>0</v>
      </c>
      <c r="O9" s="349">
        <v>0</v>
      </c>
      <c r="P9" s="25">
        <f t="shared" si="0"/>
        <v>121164613</v>
      </c>
      <c r="Q9" s="476">
        <v>121164613</v>
      </c>
      <c r="R9" s="347">
        <v>0</v>
      </c>
      <c r="S9" s="347">
        <v>0</v>
      </c>
      <c r="T9" s="349">
        <v>0</v>
      </c>
      <c r="U9" s="305">
        <f t="shared" si="1"/>
        <v>131.78899214637775</v>
      </c>
      <c r="V9" s="2">
        <f t="shared" si="1"/>
        <v>131.78899214637775</v>
      </c>
      <c r="W9" s="6">
        <v>0</v>
      </c>
      <c r="X9" s="6">
        <v>0</v>
      </c>
      <c r="Y9" s="8">
        <v>0</v>
      </c>
      <c r="Z9" s="350">
        <f t="shared" si="2"/>
        <v>75.328969152730579</v>
      </c>
      <c r="AA9" s="56">
        <f t="shared" si="2"/>
        <v>75.328969152730579</v>
      </c>
      <c r="AB9" s="222">
        <v>0</v>
      </c>
      <c r="AC9" s="222">
        <v>0</v>
      </c>
      <c r="AD9" s="351">
        <v>0</v>
      </c>
      <c r="AE9" s="19"/>
      <c r="AF9" s="19"/>
      <c r="AG9" s="474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</row>
    <row r="10" spans="1:148" s="21" customFormat="1" ht="44.25" customHeight="1" x14ac:dyDescent="0.25">
      <c r="A10" s="587"/>
      <c r="B10" s="352" t="s">
        <v>76</v>
      </c>
      <c r="C10" s="10" t="s">
        <v>69</v>
      </c>
      <c r="D10" s="193" t="s">
        <v>9</v>
      </c>
      <c r="E10" s="449" t="s">
        <v>10</v>
      </c>
      <c r="F10" s="16">
        <f t="shared" ref="F10:F53" si="3">G10+H10+J10</f>
        <v>1958467986</v>
      </c>
      <c r="G10" s="476">
        <v>1958467986</v>
      </c>
      <c r="H10" s="65">
        <v>0</v>
      </c>
      <c r="I10" s="17">
        <v>0</v>
      </c>
      <c r="J10" s="45">
        <v>0</v>
      </c>
      <c r="K10" s="65">
        <f t="shared" ref="K10:K25" si="4">L10+M10+N10+O10</f>
        <v>1192996568</v>
      </c>
      <c r="L10" s="17">
        <v>1192996568</v>
      </c>
      <c r="M10" s="17">
        <v>0</v>
      </c>
      <c r="N10" s="17">
        <v>0</v>
      </c>
      <c r="O10" s="44">
        <v>0</v>
      </c>
      <c r="P10" s="43">
        <f t="shared" si="0"/>
        <v>1308540189.5999999</v>
      </c>
      <c r="Q10" s="476">
        <v>1308540189.5999999</v>
      </c>
      <c r="R10" s="17">
        <v>0</v>
      </c>
      <c r="S10" s="17">
        <v>0</v>
      </c>
      <c r="T10" s="44">
        <v>0</v>
      </c>
      <c r="U10" s="305">
        <f t="shared" si="1"/>
        <v>109.68515959720682</v>
      </c>
      <c r="V10" s="2">
        <f t="shared" si="1"/>
        <v>109.68515959720682</v>
      </c>
      <c r="W10" s="6">
        <v>0</v>
      </c>
      <c r="X10" s="6">
        <v>0</v>
      </c>
      <c r="Y10" s="8">
        <v>0</v>
      </c>
      <c r="Z10" s="353">
        <f t="shared" si="2"/>
        <v>66.814479427492671</v>
      </c>
      <c r="AA10" s="2">
        <f t="shared" si="2"/>
        <v>66.814479427492671</v>
      </c>
      <c r="AB10" s="6">
        <v>0</v>
      </c>
      <c r="AC10" s="6">
        <v>0</v>
      </c>
      <c r="AD10" s="8">
        <v>0</v>
      </c>
      <c r="AE10" s="19"/>
      <c r="AF10" s="19"/>
      <c r="AG10" s="474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</row>
    <row r="11" spans="1:148" s="21" customFormat="1" ht="45" customHeight="1" x14ac:dyDescent="0.25">
      <c r="A11" s="587"/>
      <c r="B11" s="352" t="s">
        <v>77</v>
      </c>
      <c r="C11" s="10" t="s">
        <v>70</v>
      </c>
      <c r="D11" s="193" t="s">
        <v>9</v>
      </c>
      <c r="E11" s="449" t="s">
        <v>10</v>
      </c>
      <c r="F11" s="16">
        <f t="shared" si="3"/>
        <v>23155100</v>
      </c>
      <c r="G11" s="476">
        <v>23155100</v>
      </c>
      <c r="H11" s="65">
        <v>0</v>
      </c>
      <c r="I11" s="17">
        <v>0</v>
      </c>
      <c r="J11" s="45">
        <v>0</v>
      </c>
      <c r="K11" s="65">
        <f t="shared" si="4"/>
        <v>12949000</v>
      </c>
      <c r="L11" s="17">
        <v>12949000</v>
      </c>
      <c r="M11" s="17">
        <v>0</v>
      </c>
      <c r="N11" s="17">
        <v>0</v>
      </c>
      <c r="O11" s="44">
        <v>0</v>
      </c>
      <c r="P11" s="43">
        <f t="shared" si="0"/>
        <v>16154362.439999999</v>
      </c>
      <c r="Q11" s="476">
        <v>16154362.439999999</v>
      </c>
      <c r="R11" s="17">
        <v>0</v>
      </c>
      <c r="S11" s="17">
        <v>0</v>
      </c>
      <c r="T11" s="44">
        <v>0</v>
      </c>
      <c r="U11" s="305">
        <f t="shared" si="1"/>
        <v>124.75374499961387</v>
      </c>
      <c r="V11" s="2">
        <f t="shared" si="1"/>
        <v>124.75374499961387</v>
      </c>
      <c r="W11" s="6">
        <v>0</v>
      </c>
      <c r="X11" s="6">
        <v>0</v>
      </c>
      <c r="Y11" s="8">
        <v>0</v>
      </c>
      <c r="Z11" s="353">
        <f t="shared" si="2"/>
        <v>69.765893647619748</v>
      </c>
      <c r="AA11" s="2">
        <f t="shared" si="2"/>
        <v>69.765893647619748</v>
      </c>
      <c r="AB11" s="6">
        <v>0</v>
      </c>
      <c r="AC11" s="6">
        <v>0</v>
      </c>
      <c r="AD11" s="8">
        <v>0</v>
      </c>
      <c r="AE11" s="19"/>
      <c r="AF11" s="19"/>
      <c r="AG11" s="474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</row>
    <row r="12" spans="1:148" s="21" customFormat="1" ht="60" customHeight="1" x14ac:dyDescent="0.25">
      <c r="A12" s="587"/>
      <c r="B12" s="63" t="s">
        <v>116</v>
      </c>
      <c r="C12" s="10" t="s">
        <v>48</v>
      </c>
      <c r="D12" s="193" t="s">
        <v>9</v>
      </c>
      <c r="E12" s="64" t="s">
        <v>10</v>
      </c>
      <c r="F12" s="25">
        <f t="shared" si="3"/>
        <v>185337600</v>
      </c>
      <c r="G12" s="347">
        <v>185337600</v>
      </c>
      <c r="H12" s="17">
        <v>0</v>
      </c>
      <c r="I12" s="17">
        <v>0</v>
      </c>
      <c r="J12" s="45">
        <v>0</v>
      </c>
      <c r="K12" s="65">
        <f t="shared" si="4"/>
        <v>93388556</v>
      </c>
      <c r="L12" s="17">
        <v>93388556</v>
      </c>
      <c r="M12" s="17">
        <v>0</v>
      </c>
      <c r="N12" s="17">
        <v>0</v>
      </c>
      <c r="O12" s="44">
        <v>0</v>
      </c>
      <c r="P12" s="43">
        <f t="shared" si="0"/>
        <v>78130411.329999998</v>
      </c>
      <c r="Q12" s="17">
        <v>78130411.329999998</v>
      </c>
      <c r="R12" s="17">
        <v>0</v>
      </c>
      <c r="S12" s="17">
        <v>0</v>
      </c>
      <c r="T12" s="44">
        <v>0</v>
      </c>
      <c r="U12" s="305">
        <f t="shared" si="1"/>
        <v>83.661654785624904</v>
      </c>
      <c r="V12" s="2">
        <f t="shared" si="1"/>
        <v>83.661654785624904</v>
      </c>
      <c r="W12" s="6">
        <v>0</v>
      </c>
      <c r="X12" s="6">
        <v>0</v>
      </c>
      <c r="Y12" s="8">
        <v>0</v>
      </c>
      <c r="Z12" s="350">
        <f t="shared" si="2"/>
        <v>42.155726269251353</v>
      </c>
      <c r="AA12" s="56">
        <f t="shared" si="2"/>
        <v>42.155726269251353</v>
      </c>
      <c r="AB12" s="222">
        <v>0</v>
      </c>
      <c r="AC12" s="222">
        <v>0</v>
      </c>
      <c r="AD12" s="351">
        <v>0</v>
      </c>
      <c r="AE12" s="19"/>
      <c r="AF12" s="19"/>
      <c r="AG12" s="474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</row>
    <row r="13" spans="1:148" s="21" customFormat="1" ht="45.75" customHeight="1" x14ac:dyDescent="0.25">
      <c r="A13" s="587"/>
      <c r="B13" s="63" t="s">
        <v>73</v>
      </c>
      <c r="C13" s="10" t="s">
        <v>50</v>
      </c>
      <c r="D13" s="193" t="s">
        <v>9</v>
      </c>
      <c r="E13" s="64" t="s">
        <v>10</v>
      </c>
      <c r="F13" s="25">
        <f t="shared" si="3"/>
        <v>92036000</v>
      </c>
      <c r="G13" s="17">
        <v>92036000</v>
      </c>
      <c r="H13" s="17">
        <v>0</v>
      </c>
      <c r="I13" s="17">
        <v>0</v>
      </c>
      <c r="J13" s="45">
        <v>0</v>
      </c>
      <c r="K13" s="65">
        <f t="shared" si="4"/>
        <v>49297717</v>
      </c>
      <c r="L13" s="17">
        <v>49297717</v>
      </c>
      <c r="M13" s="17">
        <v>0</v>
      </c>
      <c r="N13" s="17">
        <v>0</v>
      </c>
      <c r="O13" s="44">
        <v>0</v>
      </c>
      <c r="P13" s="43">
        <f t="shared" si="0"/>
        <v>50781699.149999999</v>
      </c>
      <c r="Q13" s="17">
        <v>50781699.149999999</v>
      </c>
      <c r="R13" s="17">
        <v>0</v>
      </c>
      <c r="S13" s="17">
        <v>0</v>
      </c>
      <c r="T13" s="44">
        <v>0</v>
      </c>
      <c r="U13" s="305">
        <f t="shared" si="1"/>
        <v>103.0102451803194</v>
      </c>
      <c r="V13" s="2">
        <f t="shared" si="1"/>
        <v>103.0102451803194</v>
      </c>
      <c r="W13" s="6">
        <v>0</v>
      </c>
      <c r="X13" s="6">
        <v>0</v>
      </c>
      <c r="Y13" s="8">
        <v>0</v>
      </c>
      <c r="Z13" s="353">
        <f t="shared" si="2"/>
        <v>55.175908503194407</v>
      </c>
      <c r="AA13" s="2">
        <f t="shared" si="2"/>
        <v>55.175908503194407</v>
      </c>
      <c r="AB13" s="6">
        <v>0</v>
      </c>
      <c r="AC13" s="6">
        <v>0</v>
      </c>
      <c r="AD13" s="8">
        <v>0</v>
      </c>
      <c r="AE13" s="19"/>
      <c r="AF13" s="19"/>
      <c r="AG13" s="474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</row>
    <row r="14" spans="1:148" s="21" customFormat="1" ht="60.75" customHeight="1" x14ac:dyDescent="0.25">
      <c r="A14" s="587"/>
      <c r="B14" s="63" t="s">
        <v>72</v>
      </c>
      <c r="C14" s="10" t="s">
        <v>41</v>
      </c>
      <c r="D14" s="193" t="s">
        <v>9</v>
      </c>
      <c r="E14" s="64" t="s">
        <v>10</v>
      </c>
      <c r="F14" s="25">
        <f t="shared" si="3"/>
        <v>40080000</v>
      </c>
      <c r="G14" s="17">
        <v>40080000</v>
      </c>
      <c r="H14" s="17">
        <v>0</v>
      </c>
      <c r="I14" s="17">
        <v>0</v>
      </c>
      <c r="J14" s="45">
        <v>0</v>
      </c>
      <c r="K14" s="65">
        <f t="shared" si="4"/>
        <v>20699200</v>
      </c>
      <c r="L14" s="17">
        <v>20699200</v>
      </c>
      <c r="M14" s="17">
        <v>0</v>
      </c>
      <c r="N14" s="17">
        <v>0</v>
      </c>
      <c r="O14" s="44">
        <v>0</v>
      </c>
      <c r="P14" s="43">
        <f t="shared" si="0"/>
        <v>27032000</v>
      </c>
      <c r="Q14" s="17">
        <v>27032000</v>
      </c>
      <c r="R14" s="17">
        <v>0</v>
      </c>
      <c r="S14" s="17">
        <v>0</v>
      </c>
      <c r="T14" s="44">
        <v>0</v>
      </c>
      <c r="U14" s="305">
        <f t="shared" si="1"/>
        <v>130.59441910798486</v>
      </c>
      <c r="V14" s="2">
        <f t="shared" si="1"/>
        <v>130.59441910798486</v>
      </c>
      <c r="W14" s="6">
        <v>0</v>
      </c>
      <c r="X14" s="6">
        <v>0</v>
      </c>
      <c r="Y14" s="8">
        <v>0</v>
      </c>
      <c r="Z14" s="353">
        <f t="shared" si="2"/>
        <v>67.445109780439111</v>
      </c>
      <c r="AA14" s="2">
        <f t="shared" si="2"/>
        <v>67.445109780439111</v>
      </c>
      <c r="AB14" s="6">
        <v>0</v>
      </c>
      <c r="AC14" s="6">
        <v>0</v>
      </c>
      <c r="AD14" s="8">
        <v>0</v>
      </c>
      <c r="AE14" s="19"/>
      <c r="AF14" s="19"/>
      <c r="AG14" s="474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</row>
    <row r="15" spans="1:148" s="21" customFormat="1" ht="47.25" customHeight="1" x14ac:dyDescent="0.25">
      <c r="A15" s="587"/>
      <c r="B15" s="63" t="s">
        <v>51</v>
      </c>
      <c r="C15" s="10" t="s">
        <v>66</v>
      </c>
      <c r="D15" s="193" t="s">
        <v>9</v>
      </c>
      <c r="E15" s="64" t="s">
        <v>5</v>
      </c>
      <c r="F15" s="25">
        <f t="shared" si="3"/>
        <v>676556</v>
      </c>
      <c r="G15" s="2">
        <v>0</v>
      </c>
      <c r="H15" s="2">
        <v>0</v>
      </c>
      <c r="I15" s="2">
        <v>0</v>
      </c>
      <c r="J15" s="5">
        <v>676556</v>
      </c>
      <c r="K15" s="65">
        <f t="shared" si="4"/>
        <v>340000</v>
      </c>
      <c r="L15" s="2">
        <v>0</v>
      </c>
      <c r="M15" s="2">
        <v>0</v>
      </c>
      <c r="N15" s="2">
        <v>0</v>
      </c>
      <c r="O15" s="4">
        <v>340000</v>
      </c>
      <c r="P15" s="43">
        <f t="shared" si="0"/>
        <v>160600</v>
      </c>
      <c r="Q15" s="2">
        <v>0</v>
      </c>
      <c r="R15" s="2">
        <v>0</v>
      </c>
      <c r="S15" s="2">
        <v>0</v>
      </c>
      <c r="T15" s="4">
        <v>160600</v>
      </c>
      <c r="U15" s="305">
        <f t="shared" si="1"/>
        <v>47.235294117647058</v>
      </c>
      <c r="V15" s="6">
        <v>0</v>
      </c>
      <c r="W15" s="6">
        <v>0</v>
      </c>
      <c r="X15" s="6">
        <v>0</v>
      </c>
      <c r="Y15" s="5">
        <f>T15/O15*100</f>
        <v>47.235294117647058</v>
      </c>
      <c r="Z15" s="353">
        <f t="shared" ref="Z15:Z21" si="5">P15/F15*100</f>
        <v>23.737872400806438</v>
      </c>
      <c r="AA15" s="6">
        <v>0</v>
      </c>
      <c r="AB15" s="6">
        <v>0</v>
      </c>
      <c r="AC15" s="6">
        <v>0</v>
      </c>
      <c r="AD15" s="5">
        <f>T15/J15*100</f>
        <v>23.737872400806438</v>
      </c>
      <c r="AE15" s="19"/>
      <c r="AF15" s="19"/>
      <c r="AG15" s="474"/>
      <c r="AH15" s="19"/>
      <c r="AI15" s="354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</row>
    <row r="16" spans="1:148" s="21" customFormat="1" ht="28.9" customHeight="1" x14ac:dyDescent="0.25">
      <c r="A16" s="587"/>
      <c r="B16" s="63" t="s">
        <v>52</v>
      </c>
      <c r="C16" s="10" t="s">
        <v>49</v>
      </c>
      <c r="D16" s="193" t="s">
        <v>9</v>
      </c>
      <c r="E16" s="64" t="s">
        <v>5</v>
      </c>
      <c r="F16" s="25">
        <f t="shared" si="3"/>
        <v>657344072</v>
      </c>
      <c r="G16" s="2">
        <v>0</v>
      </c>
      <c r="H16" s="2">
        <v>0</v>
      </c>
      <c r="I16" s="2">
        <v>0</v>
      </c>
      <c r="J16" s="5">
        <v>657344072</v>
      </c>
      <c r="K16" s="65">
        <f t="shared" si="4"/>
        <v>346456252</v>
      </c>
      <c r="L16" s="2">
        <v>0</v>
      </c>
      <c r="M16" s="2">
        <v>0</v>
      </c>
      <c r="N16" s="2">
        <v>0</v>
      </c>
      <c r="O16" s="4">
        <v>346456252</v>
      </c>
      <c r="P16" s="43">
        <f t="shared" si="0"/>
        <v>354730160.56999999</v>
      </c>
      <c r="Q16" s="2">
        <v>0</v>
      </c>
      <c r="R16" s="2">
        <v>0</v>
      </c>
      <c r="S16" s="2">
        <v>0</v>
      </c>
      <c r="T16" s="4">
        <v>354730160.56999999</v>
      </c>
      <c r="U16" s="305">
        <f t="shared" si="1"/>
        <v>102.38815392195606</v>
      </c>
      <c r="V16" s="6">
        <v>0</v>
      </c>
      <c r="W16" s="6">
        <v>0</v>
      </c>
      <c r="X16" s="6">
        <v>0</v>
      </c>
      <c r="Y16" s="5">
        <f>T16/O16*100</f>
        <v>102.38815392195606</v>
      </c>
      <c r="Z16" s="353">
        <f t="shared" si="5"/>
        <v>53.964152972539466</v>
      </c>
      <c r="AA16" s="6">
        <v>0</v>
      </c>
      <c r="AB16" s="6">
        <v>0</v>
      </c>
      <c r="AC16" s="6">
        <v>0</v>
      </c>
      <c r="AD16" s="5">
        <f>T16/J16*100</f>
        <v>53.964152972539466</v>
      </c>
      <c r="AE16" s="19"/>
      <c r="AF16" s="19"/>
      <c r="AG16" s="474"/>
      <c r="AH16" s="19"/>
      <c r="AI16" s="355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</row>
    <row r="17" spans="1:148" s="371" customFormat="1" ht="30" customHeight="1" x14ac:dyDescent="0.25">
      <c r="A17" s="587"/>
      <c r="B17" s="356" t="s">
        <v>95</v>
      </c>
      <c r="C17" s="357"/>
      <c r="D17" s="358" t="s">
        <v>9</v>
      </c>
      <c r="E17" s="359" t="s">
        <v>11</v>
      </c>
      <c r="F17" s="360">
        <f>G17+H17+I17+J17</f>
        <v>233411241.34</v>
      </c>
      <c r="G17" s="361">
        <v>0</v>
      </c>
      <c r="H17" s="361">
        <v>0</v>
      </c>
      <c r="I17" s="361">
        <v>233411241.34</v>
      </c>
      <c r="J17" s="362">
        <v>0</v>
      </c>
      <c r="K17" s="363">
        <f>L17+M17+N17+O17</f>
        <v>233026534.22999999</v>
      </c>
      <c r="L17" s="361">
        <v>0</v>
      </c>
      <c r="M17" s="361">
        <v>0</v>
      </c>
      <c r="N17" s="361">
        <v>233026534.22999999</v>
      </c>
      <c r="O17" s="364">
        <v>0</v>
      </c>
      <c r="P17" s="365">
        <f>Q17+R17+S17+T17</f>
        <v>233411241.34</v>
      </c>
      <c r="Q17" s="361">
        <v>0</v>
      </c>
      <c r="R17" s="361">
        <v>0</v>
      </c>
      <c r="S17" s="361">
        <v>233411241.34</v>
      </c>
      <c r="T17" s="364">
        <v>0</v>
      </c>
      <c r="U17" s="366">
        <f t="shared" si="1"/>
        <v>100.16509154687951</v>
      </c>
      <c r="V17" s="367">
        <v>0</v>
      </c>
      <c r="W17" s="367">
        <v>0</v>
      </c>
      <c r="X17" s="361">
        <f>S17/N17*100</f>
        <v>100.16509154687951</v>
      </c>
      <c r="Y17" s="368">
        <v>0</v>
      </c>
      <c r="Z17" s="369">
        <f t="shared" si="5"/>
        <v>100</v>
      </c>
      <c r="AA17" s="367">
        <v>0</v>
      </c>
      <c r="AB17" s="367">
        <v>0</v>
      </c>
      <c r="AC17" s="361">
        <f>S17/I17*100</f>
        <v>100</v>
      </c>
      <c r="AD17" s="368">
        <v>0</v>
      </c>
      <c r="AE17" s="591"/>
      <c r="AF17" s="591"/>
      <c r="AG17" s="591"/>
      <c r="AH17" s="370"/>
      <c r="AI17" s="588"/>
      <c r="AJ17" s="588"/>
      <c r="AK17" s="588"/>
      <c r="AL17" s="588"/>
      <c r="AM17" s="588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/>
      <c r="CK17" s="370"/>
      <c r="CL17" s="370"/>
      <c r="CM17" s="370"/>
      <c r="CN17" s="370"/>
      <c r="CO17" s="370"/>
      <c r="CP17" s="370"/>
      <c r="CQ17" s="370"/>
      <c r="CR17" s="370"/>
      <c r="CS17" s="370"/>
      <c r="CT17" s="370"/>
      <c r="CU17" s="370"/>
      <c r="CV17" s="370"/>
      <c r="CW17" s="370"/>
      <c r="CX17" s="370"/>
      <c r="CY17" s="370"/>
      <c r="CZ17" s="370"/>
      <c r="DA17" s="370"/>
      <c r="DB17" s="370"/>
      <c r="DC17" s="370"/>
      <c r="DD17" s="370"/>
      <c r="DE17" s="370"/>
      <c r="DF17" s="370"/>
      <c r="DG17" s="370"/>
      <c r="DH17" s="370"/>
      <c r="DI17" s="370"/>
      <c r="DJ17" s="370"/>
      <c r="DK17" s="370"/>
      <c r="DL17" s="370"/>
      <c r="DM17" s="370"/>
      <c r="DN17" s="370"/>
      <c r="DO17" s="370"/>
      <c r="DP17" s="370"/>
      <c r="DQ17" s="370"/>
      <c r="DR17" s="370"/>
      <c r="DS17" s="370"/>
      <c r="DT17" s="370"/>
      <c r="DU17" s="370"/>
      <c r="DV17" s="370"/>
      <c r="DW17" s="370"/>
      <c r="DX17" s="370"/>
      <c r="DY17" s="370"/>
      <c r="DZ17" s="370"/>
      <c r="EA17" s="370"/>
      <c r="EB17" s="370"/>
      <c r="EC17" s="370"/>
      <c r="ED17" s="370"/>
      <c r="EE17" s="370"/>
      <c r="EF17" s="370"/>
      <c r="EG17" s="370"/>
      <c r="EH17" s="370"/>
      <c r="EI17" s="370"/>
      <c r="EJ17" s="370"/>
      <c r="EK17" s="370"/>
      <c r="EL17" s="370"/>
      <c r="EM17" s="370"/>
      <c r="EN17" s="370"/>
      <c r="EO17" s="370"/>
      <c r="EP17" s="370"/>
      <c r="EQ17" s="370"/>
      <c r="ER17" s="370"/>
    </row>
    <row r="18" spans="1:148" s="21" customFormat="1" ht="30" customHeight="1" x14ac:dyDescent="0.25">
      <c r="A18" s="587"/>
      <c r="B18" s="63" t="s">
        <v>0</v>
      </c>
      <c r="C18" s="10" t="s">
        <v>62</v>
      </c>
      <c r="D18" s="193" t="s">
        <v>9</v>
      </c>
      <c r="E18" s="64" t="s">
        <v>5</v>
      </c>
      <c r="F18" s="25">
        <f t="shared" si="3"/>
        <v>3965900</v>
      </c>
      <c r="G18" s="2">
        <v>0</v>
      </c>
      <c r="H18" s="2">
        <v>0</v>
      </c>
      <c r="I18" s="2">
        <v>0</v>
      </c>
      <c r="J18" s="5">
        <v>3965900</v>
      </c>
      <c r="K18" s="65">
        <f t="shared" si="4"/>
        <v>2125400</v>
      </c>
      <c r="L18" s="2">
        <v>0</v>
      </c>
      <c r="M18" s="2">
        <v>0</v>
      </c>
      <c r="N18" s="2">
        <v>0</v>
      </c>
      <c r="O18" s="4">
        <v>2125400</v>
      </c>
      <c r="P18" s="43">
        <f t="shared" si="0"/>
        <v>1342090.05</v>
      </c>
      <c r="Q18" s="2">
        <v>0</v>
      </c>
      <c r="R18" s="2">
        <v>0</v>
      </c>
      <c r="S18" s="2">
        <v>0</v>
      </c>
      <c r="T18" s="4">
        <v>1342090.05</v>
      </c>
      <c r="U18" s="305">
        <f t="shared" si="1"/>
        <v>63.145292650795149</v>
      </c>
      <c r="V18" s="6">
        <v>0</v>
      </c>
      <c r="W18" s="6">
        <v>0</v>
      </c>
      <c r="X18" s="6">
        <v>0</v>
      </c>
      <c r="Y18" s="5">
        <f>T18/O18*100</f>
        <v>63.145292650795149</v>
      </c>
      <c r="Z18" s="353">
        <f t="shared" si="5"/>
        <v>33.840743589097059</v>
      </c>
      <c r="AA18" s="6">
        <v>0</v>
      </c>
      <c r="AB18" s="6">
        <v>0</v>
      </c>
      <c r="AC18" s="6">
        <v>0</v>
      </c>
      <c r="AD18" s="5">
        <f>T18/J18*100</f>
        <v>33.840743589097059</v>
      </c>
      <c r="AE18" s="19"/>
      <c r="AF18" s="19"/>
      <c r="AG18" s="474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</row>
    <row r="19" spans="1:148" s="21" customFormat="1" ht="35.25" hidden="1" customHeight="1" x14ac:dyDescent="0.25">
      <c r="A19" s="587"/>
      <c r="B19" s="63" t="s">
        <v>60</v>
      </c>
      <c r="C19" s="10" t="s">
        <v>39</v>
      </c>
      <c r="D19" s="193" t="s">
        <v>9</v>
      </c>
      <c r="E19" s="449" t="s">
        <v>10</v>
      </c>
      <c r="F19" s="25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65">
        <f t="shared" si="4"/>
        <v>0</v>
      </c>
      <c r="L19" s="2"/>
      <c r="M19" s="2">
        <v>0</v>
      </c>
      <c r="N19" s="2">
        <v>0</v>
      </c>
      <c r="O19" s="4">
        <v>0</v>
      </c>
      <c r="P19" s="43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305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210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578"/>
      <c r="AF19" s="578"/>
      <c r="AG19" s="473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</row>
    <row r="20" spans="1:148" s="21" customFormat="1" ht="21.75" hidden="1" customHeight="1" x14ac:dyDescent="0.25">
      <c r="A20" s="587"/>
      <c r="B20" s="63"/>
      <c r="C20" s="10"/>
      <c r="D20" s="193" t="s">
        <v>9</v>
      </c>
      <c r="E20" s="64" t="s">
        <v>10</v>
      </c>
      <c r="F20" s="25">
        <f t="shared" si="3"/>
        <v>0</v>
      </c>
      <c r="G20" s="2"/>
      <c r="H20" s="2"/>
      <c r="I20" s="2"/>
      <c r="J20" s="5"/>
      <c r="K20" s="65">
        <f t="shared" si="4"/>
        <v>0</v>
      </c>
      <c r="L20" s="2"/>
      <c r="M20" s="2"/>
      <c r="N20" s="2"/>
      <c r="O20" s="4"/>
      <c r="P20" s="43">
        <f t="shared" si="0"/>
        <v>0</v>
      </c>
      <c r="Q20" s="2"/>
      <c r="R20" s="2"/>
      <c r="S20" s="2"/>
      <c r="T20" s="4"/>
      <c r="U20" s="305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210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19"/>
      <c r="AF20" s="19"/>
      <c r="AG20" s="20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</row>
    <row r="21" spans="1:148" s="21" customFormat="1" ht="18.75" hidden="1" customHeight="1" x14ac:dyDescent="0.25">
      <c r="A21" s="587"/>
      <c r="B21" s="97"/>
      <c r="C21" s="11"/>
      <c r="D21" s="193" t="s">
        <v>9</v>
      </c>
      <c r="E21" s="238" t="s">
        <v>5</v>
      </c>
      <c r="F21" s="25">
        <f t="shared" si="3"/>
        <v>0</v>
      </c>
      <c r="G21" s="98"/>
      <c r="H21" s="98"/>
      <c r="I21" s="98"/>
      <c r="J21" s="99"/>
      <c r="K21" s="65">
        <f t="shared" si="4"/>
        <v>0</v>
      </c>
      <c r="L21" s="98"/>
      <c r="M21" s="98"/>
      <c r="N21" s="98"/>
      <c r="O21" s="59"/>
      <c r="P21" s="43">
        <f t="shared" si="0"/>
        <v>0</v>
      </c>
      <c r="Q21" s="98"/>
      <c r="R21" s="98"/>
      <c r="S21" s="98"/>
      <c r="T21" s="59"/>
      <c r="U21" s="305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210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19"/>
      <c r="AF21" s="19"/>
      <c r="AG21" s="20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</row>
    <row r="22" spans="1:148" s="21" customFormat="1" ht="32.25" customHeight="1" x14ac:dyDescent="0.25">
      <c r="A22" s="587"/>
      <c r="B22" s="63" t="s">
        <v>53</v>
      </c>
      <c r="C22" s="343" t="s">
        <v>40</v>
      </c>
      <c r="D22" s="193" t="s">
        <v>9</v>
      </c>
      <c r="E22" s="449" t="s">
        <v>10</v>
      </c>
      <c r="F22" s="16">
        <f t="shared" si="3"/>
        <v>1629900</v>
      </c>
      <c r="G22" s="347">
        <v>1629900</v>
      </c>
      <c r="H22" s="56">
        <v>0</v>
      </c>
      <c r="I22" s="56">
        <v>0</v>
      </c>
      <c r="J22" s="372">
        <v>0</v>
      </c>
      <c r="K22" s="18">
        <f t="shared" si="4"/>
        <v>1278500</v>
      </c>
      <c r="L22" s="347">
        <v>1278500</v>
      </c>
      <c r="M22" s="56">
        <v>0</v>
      </c>
      <c r="N22" s="56">
        <v>0</v>
      </c>
      <c r="O22" s="373">
        <v>0</v>
      </c>
      <c r="P22" s="16">
        <f t="shared" si="0"/>
        <v>1478500</v>
      </c>
      <c r="Q22" s="347">
        <v>1478500</v>
      </c>
      <c r="R22" s="56">
        <v>0</v>
      </c>
      <c r="S22" s="56">
        <v>0</v>
      </c>
      <c r="T22" s="373">
        <v>0</v>
      </c>
      <c r="U22" s="305">
        <f t="shared" si="1"/>
        <v>115.64333202972233</v>
      </c>
      <c r="V22" s="2">
        <f t="shared" si="1"/>
        <v>115.64333202972233</v>
      </c>
      <c r="W22" s="6">
        <v>0</v>
      </c>
      <c r="X22" s="6">
        <v>0</v>
      </c>
      <c r="Y22" s="8">
        <v>0</v>
      </c>
      <c r="Z22" s="305">
        <f>P22/F22*100</f>
        <v>90.711086569728209</v>
      </c>
      <c r="AA22" s="2">
        <f t="shared" si="6"/>
        <v>90.711086569728209</v>
      </c>
      <c r="AB22" s="6">
        <v>0</v>
      </c>
      <c r="AC22" s="6">
        <v>0</v>
      </c>
      <c r="AD22" s="8">
        <v>0</v>
      </c>
      <c r="AE22" s="19"/>
      <c r="AF22" s="19"/>
      <c r="AG22" s="20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</row>
    <row r="23" spans="1:148" s="21" customFormat="1" ht="64.5" customHeight="1" thickBot="1" x14ac:dyDescent="0.3">
      <c r="A23" s="587"/>
      <c r="B23" s="1" t="s">
        <v>157</v>
      </c>
      <c r="C23" s="374" t="s">
        <v>113</v>
      </c>
      <c r="D23" s="193" t="s">
        <v>9</v>
      </c>
      <c r="E23" s="449" t="s">
        <v>10</v>
      </c>
      <c r="F23" s="16">
        <f>G23+H23+J23</f>
        <v>600300</v>
      </c>
      <c r="G23" s="17">
        <v>600300</v>
      </c>
      <c r="H23" s="2">
        <v>0</v>
      </c>
      <c r="I23" s="2">
        <v>0</v>
      </c>
      <c r="J23" s="3">
        <v>0</v>
      </c>
      <c r="K23" s="18">
        <f t="shared" si="4"/>
        <v>400000</v>
      </c>
      <c r="L23" s="17">
        <v>400000</v>
      </c>
      <c r="M23" s="2">
        <v>0</v>
      </c>
      <c r="N23" s="2">
        <v>0</v>
      </c>
      <c r="O23" s="4">
        <v>0</v>
      </c>
      <c r="P23" s="16">
        <f>Q23+R23+S23+T23</f>
        <v>199392</v>
      </c>
      <c r="Q23" s="17">
        <v>199392</v>
      </c>
      <c r="R23" s="2">
        <v>0</v>
      </c>
      <c r="S23" s="2">
        <v>0</v>
      </c>
      <c r="T23" s="4">
        <v>0</v>
      </c>
      <c r="U23" s="305">
        <f t="shared" si="1"/>
        <v>49.847999999999999</v>
      </c>
      <c r="V23" s="2">
        <f t="shared" si="1"/>
        <v>49.847999999999999</v>
      </c>
      <c r="W23" s="6">
        <v>0</v>
      </c>
      <c r="X23" s="6">
        <v>0</v>
      </c>
      <c r="Y23" s="8">
        <v>0</v>
      </c>
      <c r="Z23" s="305">
        <f>P23/F23*100</f>
        <v>33.215392303848077</v>
      </c>
      <c r="AA23" s="2">
        <f t="shared" si="6"/>
        <v>33.215392303848077</v>
      </c>
      <c r="AB23" s="6">
        <v>0</v>
      </c>
      <c r="AC23" s="6">
        <v>0</v>
      </c>
      <c r="AD23" s="8">
        <v>0</v>
      </c>
      <c r="AE23" s="19"/>
      <c r="AF23" s="19"/>
      <c r="AG23" s="20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</row>
    <row r="24" spans="1:148" s="21" customFormat="1" ht="57.75" hidden="1" customHeight="1" thickBot="1" x14ac:dyDescent="0.3">
      <c r="A24" s="587"/>
      <c r="B24" s="1" t="s">
        <v>107</v>
      </c>
      <c r="C24" s="12" t="s">
        <v>109</v>
      </c>
      <c r="D24" s="193" t="s">
        <v>9</v>
      </c>
      <c r="E24" s="64" t="s">
        <v>5</v>
      </c>
      <c r="F24" s="16">
        <f t="shared" si="3"/>
        <v>0</v>
      </c>
      <c r="G24" s="17">
        <v>0</v>
      </c>
      <c r="H24" s="2">
        <v>0</v>
      </c>
      <c r="I24" s="2">
        <v>0</v>
      </c>
      <c r="J24" s="3">
        <v>0</v>
      </c>
      <c r="K24" s="18">
        <f t="shared" ref="K24" si="7">L24+M24+N24+O24</f>
        <v>0</v>
      </c>
      <c r="L24" s="17">
        <v>0</v>
      </c>
      <c r="M24" s="2">
        <v>0</v>
      </c>
      <c r="N24" s="2">
        <v>0</v>
      </c>
      <c r="O24" s="4">
        <v>0</v>
      </c>
      <c r="P24" s="16">
        <f t="shared" si="0"/>
        <v>0</v>
      </c>
      <c r="Q24" s="17">
        <v>0</v>
      </c>
      <c r="R24" s="2">
        <v>0</v>
      </c>
      <c r="S24" s="2">
        <v>0</v>
      </c>
      <c r="T24" s="5">
        <v>0</v>
      </c>
      <c r="U24" s="56">
        <v>0</v>
      </c>
      <c r="V24" s="56">
        <v>0</v>
      </c>
      <c r="W24" s="222">
        <v>0</v>
      </c>
      <c r="X24" s="222">
        <v>0</v>
      </c>
      <c r="Y24" s="223">
        <v>0</v>
      </c>
      <c r="Z24" s="226">
        <v>0</v>
      </c>
      <c r="AA24" s="222">
        <v>0</v>
      </c>
      <c r="AB24" s="222">
        <v>0</v>
      </c>
      <c r="AC24" s="222">
        <v>0</v>
      </c>
      <c r="AD24" s="222">
        <v>0</v>
      </c>
      <c r="AE24" s="19"/>
      <c r="AF24" s="19"/>
      <c r="AG24" s="20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</row>
    <row r="25" spans="1:148" s="21" customFormat="1" ht="46.5" hidden="1" customHeight="1" thickBot="1" x14ac:dyDescent="0.3">
      <c r="A25" s="587"/>
      <c r="B25" s="1" t="s">
        <v>108</v>
      </c>
      <c r="C25" s="13" t="s">
        <v>112</v>
      </c>
      <c r="D25" s="193" t="s">
        <v>9</v>
      </c>
      <c r="E25" s="12" t="s">
        <v>4</v>
      </c>
      <c r="F25" s="43">
        <f t="shared" si="3"/>
        <v>0</v>
      </c>
      <c r="G25" s="17">
        <v>0</v>
      </c>
      <c r="H25" s="100">
        <v>0</v>
      </c>
      <c r="I25" s="2">
        <v>0</v>
      </c>
      <c r="J25" s="5">
        <v>0</v>
      </c>
      <c r="K25" s="65">
        <f t="shared" si="4"/>
        <v>0</v>
      </c>
      <c r="L25" s="17">
        <v>0</v>
      </c>
      <c r="M25" s="2">
        <v>0</v>
      </c>
      <c r="N25" s="2">
        <v>0</v>
      </c>
      <c r="O25" s="2">
        <v>0</v>
      </c>
      <c r="P25" s="16">
        <f t="shared" si="0"/>
        <v>0</v>
      </c>
      <c r="Q25" s="17">
        <v>0</v>
      </c>
      <c r="R25" s="2">
        <v>0</v>
      </c>
      <c r="S25" s="2">
        <v>0</v>
      </c>
      <c r="T25" s="2">
        <v>0</v>
      </c>
      <c r="U25" s="94">
        <v>0</v>
      </c>
      <c r="V25" s="2">
        <v>0</v>
      </c>
      <c r="W25" s="6">
        <v>0</v>
      </c>
      <c r="X25" s="6">
        <v>0</v>
      </c>
      <c r="Y25" s="7">
        <v>0</v>
      </c>
      <c r="Z25" s="210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19"/>
      <c r="AF25" s="19"/>
      <c r="AG25" s="20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</row>
    <row r="26" spans="1:148" s="21" customFormat="1" ht="46.5" hidden="1" customHeight="1" thickBot="1" x14ac:dyDescent="0.3">
      <c r="A26" s="587"/>
      <c r="B26" s="67" t="s">
        <v>137</v>
      </c>
      <c r="C26" s="211" t="s">
        <v>138</v>
      </c>
      <c r="D26" s="193" t="s">
        <v>9</v>
      </c>
      <c r="E26" s="68"/>
      <c r="F26" s="43">
        <f t="shared" si="3"/>
        <v>0</v>
      </c>
      <c r="G26" s="17">
        <v>0</v>
      </c>
      <c r="H26" s="100">
        <v>0</v>
      </c>
      <c r="I26" s="4">
        <v>0</v>
      </c>
      <c r="J26" s="4"/>
      <c r="K26" s="473"/>
      <c r="L26" s="473"/>
      <c r="M26" s="60"/>
      <c r="N26" s="60"/>
      <c r="O26" s="60"/>
      <c r="P26" s="16">
        <f t="shared" si="0"/>
        <v>0</v>
      </c>
      <c r="Q26" s="17">
        <v>0</v>
      </c>
      <c r="R26" s="2">
        <v>0</v>
      </c>
      <c r="S26" s="4">
        <v>0</v>
      </c>
      <c r="T26" s="4">
        <v>0</v>
      </c>
      <c r="U26" s="69"/>
      <c r="V26" s="60"/>
      <c r="W26" s="70"/>
      <c r="X26" s="70"/>
      <c r="Y26" s="70"/>
      <c r="Z26" s="210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19"/>
      <c r="AF26" s="19"/>
      <c r="AG26" s="20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</row>
    <row r="27" spans="1:148" s="21" customFormat="1" ht="80.25" hidden="1" customHeight="1" thickBot="1" x14ac:dyDescent="0.3">
      <c r="A27" s="562"/>
      <c r="B27" s="63" t="s">
        <v>136</v>
      </c>
      <c r="C27" s="190" t="s">
        <v>147</v>
      </c>
      <c r="D27" s="193" t="s">
        <v>9</v>
      </c>
      <c r="E27" s="68"/>
      <c r="F27" s="28">
        <f t="shared" ref="F27" si="8">G27+H27+J27</f>
        <v>0</v>
      </c>
      <c r="G27" s="53">
        <v>0</v>
      </c>
      <c r="H27" s="53">
        <v>0</v>
      </c>
      <c r="I27" s="53">
        <v>0</v>
      </c>
      <c r="J27" s="53">
        <v>0</v>
      </c>
      <c r="K27" s="225"/>
      <c r="L27" s="98"/>
      <c r="M27" s="98"/>
      <c r="N27" s="98"/>
      <c r="O27" s="59"/>
      <c r="P27" s="101">
        <f t="shared" ref="P27" si="9">Q27+R27+S27+T27</f>
        <v>0</v>
      </c>
      <c r="Q27" s="53">
        <v>0</v>
      </c>
      <c r="R27" s="53">
        <v>0</v>
      </c>
      <c r="S27" s="53">
        <v>0</v>
      </c>
      <c r="T27" s="53">
        <v>0</v>
      </c>
      <c r="U27" s="69"/>
      <c r="V27" s="60"/>
      <c r="W27" s="70"/>
      <c r="X27" s="70"/>
      <c r="Y27" s="70"/>
      <c r="Z27" s="244" t="e">
        <f>P27/F27*100</f>
        <v>#DIV/0!</v>
      </c>
      <c r="AA27" s="98" t="e">
        <f>Q27/G27*100</f>
        <v>#DIV/0!</v>
      </c>
      <c r="AB27" s="62">
        <v>0</v>
      </c>
      <c r="AC27" s="62">
        <v>0</v>
      </c>
      <c r="AD27" s="228">
        <v>0</v>
      </c>
      <c r="AE27" s="19"/>
      <c r="AF27" s="19"/>
      <c r="AG27" s="20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</row>
    <row r="28" spans="1:148" s="85" customFormat="1" ht="19.5" customHeight="1" thickBot="1" x14ac:dyDescent="0.3">
      <c r="A28" s="34"/>
      <c r="B28" s="481" t="s">
        <v>63</v>
      </c>
      <c r="C28" s="479"/>
      <c r="D28" s="546"/>
      <c r="E28" s="34"/>
      <c r="F28" s="66">
        <f>F8+F10+F12+F13+F14+F15+F16+F17+F18+F19+F22+F9+F11+F23+F25+F24+F26+F27</f>
        <v>4261712255.3400002</v>
      </c>
      <c r="G28" s="106">
        <f t="shared" ref="G28:O28" si="10">G8+G10+G12+G13+G14+G15+G16+G17+G18+G19+G22+G9+G11+G23+G25+G24+G26+G27</f>
        <v>3366314486</v>
      </c>
      <c r="H28" s="106">
        <f t="shared" si="10"/>
        <v>0</v>
      </c>
      <c r="I28" s="106">
        <f t="shared" si="10"/>
        <v>233411241.34</v>
      </c>
      <c r="J28" s="36">
        <f t="shared" si="10"/>
        <v>661986528</v>
      </c>
      <c r="K28" s="66">
        <f t="shared" si="10"/>
        <v>2540720068.23</v>
      </c>
      <c r="L28" s="106">
        <f t="shared" si="10"/>
        <v>1958771882</v>
      </c>
      <c r="M28" s="106">
        <f t="shared" si="10"/>
        <v>0</v>
      </c>
      <c r="N28" s="106">
        <f t="shared" si="10"/>
        <v>233026534.22999999</v>
      </c>
      <c r="O28" s="36">
        <f t="shared" si="10"/>
        <v>348921652</v>
      </c>
      <c r="P28" s="66">
        <f>P8+P10+P12+P13+P14+P15+P16+P17+P18+P19+P22+P9+P11+P23+P25+P24+P26+P27</f>
        <v>2770235353.0100002</v>
      </c>
      <c r="Q28" s="106">
        <f>Q8+Q10+Q12+Q13+Q14+Q15+Q16+Q17+Q18+Q19+Q22+Q9+Q11+Q23+Q25+Q24+Q26+Q27</f>
        <v>2180591261.0499997</v>
      </c>
      <c r="R28" s="106">
        <f>R8+R10+R12+R13+R14+R15+R16+R17+R18+R19+R22+R9+R11+R23+R25+R24+R26+R27</f>
        <v>0</v>
      </c>
      <c r="S28" s="106">
        <f>S8+S10+S12+S13+S14+S15+S16+S17+S18+S19+S22+S9+S11+S23+S25+S24+S26+S27</f>
        <v>233411241.34</v>
      </c>
      <c r="T28" s="58">
        <f>T8+T10+T12+T13+T14+T15+T16+T17+T18+T19+T22+T9+T11+T23+T25+T24+T26+T27</f>
        <v>356232850.62</v>
      </c>
      <c r="U28" s="66">
        <f>P28/K28*100</f>
        <v>109.03347392142624</v>
      </c>
      <c r="V28" s="106">
        <f>Q28/L28*100</f>
        <v>111.32441102960451</v>
      </c>
      <c r="W28" s="106">
        <v>0</v>
      </c>
      <c r="X28" s="106">
        <f t="shared" ref="X28:Y28" si="11">S28/N28*100</f>
        <v>100.16509154687951</v>
      </c>
      <c r="Y28" s="58">
        <f t="shared" si="11"/>
        <v>102.09536971354245</v>
      </c>
      <c r="Z28" s="66">
        <f>P28/F28*100</f>
        <v>65.002871780910283</v>
      </c>
      <c r="AA28" s="106">
        <f>Q28/G28*100</f>
        <v>64.776813637547932</v>
      </c>
      <c r="AB28" s="40">
        <v>0</v>
      </c>
      <c r="AC28" s="106">
        <f>S28/I28*100</f>
        <v>100</v>
      </c>
      <c r="AD28" s="58">
        <f>T28/J28*100</f>
        <v>53.812703967897072</v>
      </c>
      <c r="AE28" s="84"/>
      <c r="AF28" s="84"/>
      <c r="AG28" s="42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</row>
    <row r="29" spans="1:148" s="85" customFormat="1" ht="19.5" customHeight="1" thickBot="1" x14ac:dyDescent="0.3">
      <c r="A29" s="583" t="s">
        <v>12</v>
      </c>
      <c r="B29" s="579" t="s">
        <v>173</v>
      </c>
      <c r="C29" s="580"/>
      <c r="D29" s="521" t="s">
        <v>14</v>
      </c>
      <c r="E29" s="470" t="s">
        <v>7</v>
      </c>
      <c r="F29" s="570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2"/>
      <c r="AE29" s="84"/>
      <c r="AF29" s="84"/>
      <c r="AG29" s="20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</row>
    <row r="30" spans="1:148" s="85" customFormat="1" ht="51" customHeight="1" x14ac:dyDescent="0.25">
      <c r="A30" s="584"/>
      <c r="B30" s="581" t="s">
        <v>167</v>
      </c>
      <c r="C30" s="582"/>
      <c r="D30" s="522"/>
      <c r="E30" s="471"/>
      <c r="F30" s="127">
        <f>F31</f>
        <v>105269600</v>
      </c>
      <c r="G30" s="252">
        <f t="shared" ref="G30:O30" si="12">G31</f>
        <v>105269600</v>
      </c>
      <c r="H30" s="252">
        <f t="shared" si="12"/>
        <v>0</v>
      </c>
      <c r="I30" s="252">
        <f t="shared" si="12"/>
        <v>0</v>
      </c>
      <c r="J30" s="253">
        <f t="shared" si="12"/>
        <v>0</v>
      </c>
      <c r="K30" s="254">
        <f>K31</f>
        <v>0</v>
      </c>
      <c r="L30" s="252">
        <f t="shared" si="12"/>
        <v>0</v>
      </c>
      <c r="M30" s="252">
        <f t="shared" si="12"/>
        <v>0</v>
      </c>
      <c r="N30" s="252">
        <f t="shared" si="12"/>
        <v>0</v>
      </c>
      <c r="O30" s="255">
        <f t="shared" si="12"/>
        <v>0</v>
      </c>
      <c r="P30" s="127">
        <f>P31</f>
        <v>0</v>
      </c>
      <c r="Q30" s="252">
        <f t="shared" ref="Q30:T30" si="13">Q31</f>
        <v>0</v>
      </c>
      <c r="R30" s="252">
        <f t="shared" si="13"/>
        <v>0</v>
      </c>
      <c r="S30" s="252">
        <f t="shared" si="13"/>
        <v>0</v>
      </c>
      <c r="T30" s="253">
        <f t="shared" si="13"/>
        <v>0</v>
      </c>
      <c r="U30" s="298">
        <v>0</v>
      </c>
      <c r="V30" s="298">
        <v>0</v>
      </c>
      <c r="W30" s="257">
        <v>0</v>
      </c>
      <c r="X30" s="257">
        <v>0</v>
      </c>
      <c r="Y30" s="299">
        <v>0</v>
      </c>
      <c r="Z30" s="256">
        <f>P30/F30*100</f>
        <v>0</v>
      </c>
      <c r="AA30" s="257">
        <f t="shared" ref="AA30:AA31" si="14">Q30/G30*100</f>
        <v>0</v>
      </c>
      <c r="AB30" s="257">
        <v>0</v>
      </c>
      <c r="AC30" s="257">
        <v>0</v>
      </c>
      <c r="AD30" s="258">
        <v>0</v>
      </c>
      <c r="AE30" s="84"/>
      <c r="AF30" s="84"/>
      <c r="AG30" s="20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</row>
    <row r="31" spans="1:148" s="21" customFormat="1" ht="27.75" customHeight="1" thickBot="1" x14ac:dyDescent="0.3">
      <c r="A31" s="584"/>
      <c r="B31" s="259" t="s">
        <v>169</v>
      </c>
      <c r="C31" s="260" t="s">
        <v>170</v>
      </c>
      <c r="D31" s="522"/>
      <c r="E31" s="473"/>
      <c r="F31" s="101">
        <f t="shared" ref="F31" si="15">G31+H31+I31+J31</f>
        <v>105269600</v>
      </c>
      <c r="G31" s="102">
        <v>105269600</v>
      </c>
      <c r="H31" s="102">
        <v>0</v>
      </c>
      <c r="I31" s="102">
        <v>0</v>
      </c>
      <c r="J31" s="261">
        <v>0</v>
      </c>
      <c r="K31" s="225">
        <f>SUM(L31:O31)</f>
        <v>0</v>
      </c>
      <c r="L31" s="102">
        <v>0</v>
      </c>
      <c r="M31" s="102">
        <v>0</v>
      </c>
      <c r="N31" s="102">
        <v>0</v>
      </c>
      <c r="O31" s="46">
        <v>0</v>
      </c>
      <c r="P31" s="212">
        <f t="shared" ref="P31" si="16">Q31+R31+S31+T31</f>
        <v>0</v>
      </c>
      <c r="Q31" s="213">
        <v>0</v>
      </c>
      <c r="R31" s="213">
        <v>0</v>
      </c>
      <c r="S31" s="213">
        <v>0</v>
      </c>
      <c r="T31" s="272">
        <v>0</v>
      </c>
      <c r="U31" s="300">
        <v>0</v>
      </c>
      <c r="V31" s="300">
        <v>0</v>
      </c>
      <c r="W31" s="57">
        <v>0</v>
      </c>
      <c r="X31" s="57">
        <v>0</v>
      </c>
      <c r="Y31" s="301">
        <v>0</v>
      </c>
      <c r="Z31" s="262">
        <f>P31/F31*100</f>
        <v>0</v>
      </c>
      <c r="AA31" s="224">
        <f t="shared" si="14"/>
        <v>0</v>
      </c>
      <c r="AB31" s="224">
        <v>0</v>
      </c>
      <c r="AC31" s="224">
        <v>0</v>
      </c>
      <c r="AD31" s="263">
        <v>0</v>
      </c>
      <c r="AE31" s="19"/>
      <c r="AF31" s="19"/>
      <c r="AG31" s="26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</row>
    <row r="32" spans="1:148" s="85" customFormat="1" ht="47.25" customHeight="1" x14ac:dyDescent="0.25">
      <c r="A32" s="584"/>
      <c r="B32" s="581" t="s">
        <v>168</v>
      </c>
      <c r="C32" s="582"/>
      <c r="D32" s="522"/>
      <c r="E32" s="471"/>
      <c r="F32" s="127">
        <f>F33</f>
        <v>46520136</v>
      </c>
      <c r="G32" s="252">
        <f t="shared" ref="G32:O32" si="17">G33</f>
        <v>0</v>
      </c>
      <c r="H32" s="252">
        <f t="shared" si="17"/>
        <v>0</v>
      </c>
      <c r="I32" s="252">
        <f t="shared" si="17"/>
        <v>0</v>
      </c>
      <c r="J32" s="253">
        <f t="shared" si="17"/>
        <v>46520136</v>
      </c>
      <c r="K32" s="264">
        <f>K33</f>
        <v>0</v>
      </c>
      <c r="L32" s="265">
        <f t="shared" si="17"/>
        <v>0</v>
      </c>
      <c r="M32" s="265">
        <f t="shared" si="17"/>
        <v>0</v>
      </c>
      <c r="N32" s="265">
        <f t="shared" si="17"/>
        <v>0</v>
      </c>
      <c r="O32" s="266">
        <f t="shared" si="17"/>
        <v>0</v>
      </c>
      <c r="P32" s="127">
        <f>P33</f>
        <v>0</v>
      </c>
      <c r="Q32" s="252">
        <f t="shared" ref="Q32" si="18">Q33</f>
        <v>0</v>
      </c>
      <c r="R32" s="252">
        <f t="shared" ref="R32" si="19">R33</f>
        <v>0</v>
      </c>
      <c r="S32" s="252">
        <f t="shared" ref="S32" si="20">S33</f>
        <v>0</v>
      </c>
      <c r="T32" s="253">
        <f t="shared" ref="T32" si="21">T33</f>
        <v>0</v>
      </c>
      <c r="U32" s="307">
        <f>U33</f>
        <v>0</v>
      </c>
      <c r="V32" s="268">
        <f t="shared" ref="V32:Y32" si="22">V33</f>
        <v>0</v>
      </c>
      <c r="W32" s="268">
        <f t="shared" si="22"/>
        <v>0</v>
      </c>
      <c r="X32" s="268">
        <f t="shared" si="22"/>
        <v>0</v>
      </c>
      <c r="Y32" s="308">
        <f t="shared" si="22"/>
        <v>0</v>
      </c>
      <c r="Z32" s="267">
        <f t="shared" ref="Z32:Z33" si="23">P32/F32*100</f>
        <v>0</v>
      </c>
      <c r="AA32" s="268">
        <v>0</v>
      </c>
      <c r="AB32" s="268">
        <v>0</v>
      </c>
      <c r="AC32" s="268">
        <v>0</v>
      </c>
      <c r="AD32" s="269">
        <f>T32/J32*100</f>
        <v>0</v>
      </c>
      <c r="AE32" s="84"/>
      <c r="AF32" s="84"/>
      <c r="AG32" s="20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</row>
    <row r="33" spans="1:148" s="21" customFormat="1" ht="25.5" customHeight="1" thickBot="1" x14ac:dyDescent="0.3">
      <c r="A33" s="584"/>
      <c r="B33" s="270" t="s">
        <v>169</v>
      </c>
      <c r="C33" s="271" t="s">
        <v>171</v>
      </c>
      <c r="D33" s="522"/>
      <c r="E33" s="473"/>
      <c r="F33" s="101">
        <f>G33+H33+I33+J33</f>
        <v>46520136</v>
      </c>
      <c r="G33" s="102">
        <v>0</v>
      </c>
      <c r="H33" s="102">
        <v>0</v>
      </c>
      <c r="I33" s="102">
        <v>0</v>
      </c>
      <c r="J33" s="47">
        <v>46520136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101">
        <f t="shared" ref="P33" si="24">Q33+R33+S33+T33</f>
        <v>0</v>
      </c>
      <c r="Q33" s="102">
        <v>0</v>
      </c>
      <c r="R33" s="102">
        <v>0</v>
      </c>
      <c r="S33" s="102">
        <v>0</v>
      </c>
      <c r="T33" s="47">
        <v>0</v>
      </c>
      <c r="U33" s="300">
        <v>0</v>
      </c>
      <c r="V33" s="300">
        <v>0</v>
      </c>
      <c r="W33" s="300">
        <v>0</v>
      </c>
      <c r="X33" s="300">
        <v>0</v>
      </c>
      <c r="Y33" s="300">
        <v>0</v>
      </c>
      <c r="Z33" s="215">
        <f t="shared" si="23"/>
        <v>0</v>
      </c>
      <c r="AA33" s="57">
        <v>0</v>
      </c>
      <c r="AB33" s="57">
        <v>0</v>
      </c>
      <c r="AC33" s="57">
        <v>0</v>
      </c>
      <c r="AD33" s="288">
        <f>T33/J33*100</f>
        <v>0</v>
      </c>
      <c r="AE33" s="19"/>
      <c r="AF33" s="19"/>
      <c r="AG33" s="26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</row>
    <row r="34" spans="1:148" s="85" customFormat="1" ht="15.75" customHeight="1" x14ac:dyDescent="0.25">
      <c r="A34" s="585"/>
      <c r="B34" s="535" t="s">
        <v>114</v>
      </c>
      <c r="C34" s="537"/>
      <c r="D34" s="522"/>
      <c r="E34" s="577" t="s">
        <v>5</v>
      </c>
      <c r="F34" s="127">
        <f>SUM(F35:F45)</f>
        <v>1104016</v>
      </c>
      <c r="G34" s="252">
        <f t="shared" ref="G34:I34" si="25">SUM(G35:G44)</f>
        <v>0</v>
      </c>
      <c r="H34" s="252">
        <f t="shared" si="25"/>
        <v>0</v>
      </c>
      <c r="I34" s="252">
        <f t="shared" si="25"/>
        <v>0</v>
      </c>
      <c r="J34" s="255">
        <f>SUM(J35:J45)</f>
        <v>1104016</v>
      </c>
      <c r="K34" s="127">
        <f>SUM(K35:K45)</f>
        <v>418109</v>
      </c>
      <c r="L34" s="252">
        <f t="shared" ref="L34:N34" si="26">SUM(L35:L44)</f>
        <v>0</v>
      </c>
      <c r="M34" s="252">
        <f t="shared" si="26"/>
        <v>0</v>
      </c>
      <c r="N34" s="252">
        <f t="shared" si="26"/>
        <v>0</v>
      </c>
      <c r="O34" s="255">
        <f>SUM(O35:O45)</f>
        <v>418109</v>
      </c>
      <c r="P34" s="127">
        <f>SUM(P35:P45)</f>
        <v>339000</v>
      </c>
      <c r="Q34" s="252">
        <f t="shared" ref="Q34:S34" si="27">SUM(Q35:Q44)</f>
        <v>0</v>
      </c>
      <c r="R34" s="252">
        <f t="shared" si="27"/>
        <v>0</v>
      </c>
      <c r="S34" s="252">
        <f t="shared" si="27"/>
        <v>0</v>
      </c>
      <c r="T34" s="255">
        <f>SUM(T35:T45)</f>
        <v>339000</v>
      </c>
      <c r="U34" s="312">
        <f t="shared" ref="U34" si="28">V34+W34+X34+Y34</f>
        <v>81.079335771294097</v>
      </c>
      <c r="V34" s="303">
        <v>0</v>
      </c>
      <c r="W34" s="303">
        <v>0</v>
      </c>
      <c r="X34" s="303">
        <v>0</v>
      </c>
      <c r="Y34" s="319">
        <f>T34/O34*100</f>
        <v>81.079335771294097</v>
      </c>
      <c r="Z34" s="127">
        <f t="shared" ref="Z34:Z42" si="29">P34/F34*100</f>
        <v>30.706076723525744</v>
      </c>
      <c r="AA34" s="257">
        <f t="shared" ref="AA34:AB34" si="30">AA35+AA36+AA37</f>
        <v>0</v>
      </c>
      <c r="AB34" s="257">
        <f t="shared" si="30"/>
        <v>0</v>
      </c>
      <c r="AC34" s="257">
        <v>0</v>
      </c>
      <c r="AD34" s="253">
        <f t="shared" ref="AD34:AD42" si="31">T34/J34*100</f>
        <v>30.706076723525744</v>
      </c>
      <c r="AE34" s="84"/>
      <c r="AF34" s="84"/>
      <c r="AG34" s="20"/>
      <c r="AH34" s="84"/>
      <c r="AI34" s="275"/>
      <c r="AJ34" s="275"/>
      <c r="AK34" s="275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</row>
    <row r="35" spans="1:148" s="21" customFormat="1" ht="17.25" hidden="1" customHeight="1" x14ac:dyDescent="0.25">
      <c r="A35" s="585"/>
      <c r="B35" s="276" t="s">
        <v>102</v>
      </c>
      <c r="C35" s="306" t="s">
        <v>103</v>
      </c>
      <c r="D35" s="522"/>
      <c r="E35" s="578"/>
      <c r="F35" s="43">
        <f t="shared" ref="F35:F49" si="32">G35+H35+I35+J35</f>
        <v>0</v>
      </c>
      <c r="G35" s="17">
        <v>0</v>
      </c>
      <c r="H35" s="17">
        <v>0</v>
      </c>
      <c r="I35" s="17">
        <v>0</v>
      </c>
      <c r="J35" s="44">
        <v>0</v>
      </c>
      <c r="K35" s="43">
        <f t="shared" ref="K35:K37" si="33">L35+M35+N35+O35</f>
        <v>0</v>
      </c>
      <c r="L35" s="17">
        <v>0</v>
      </c>
      <c r="M35" s="17">
        <v>0</v>
      </c>
      <c r="N35" s="17">
        <v>0</v>
      </c>
      <c r="O35" s="44"/>
      <c r="P35" s="43">
        <f>Q35+R35+S35+T35</f>
        <v>0</v>
      </c>
      <c r="Q35" s="17">
        <v>0</v>
      </c>
      <c r="R35" s="17">
        <v>0</v>
      </c>
      <c r="S35" s="17">
        <v>0</v>
      </c>
      <c r="T35" s="44">
        <v>0</v>
      </c>
      <c r="U35" s="304" t="e">
        <f>V35+W35+X35+Y35</f>
        <v>#DIV/0!</v>
      </c>
      <c r="V35" s="6">
        <v>0</v>
      </c>
      <c r="W35" s="6">
        <v>0</v>
      </c>
      <c r="X35" s="6">
        <v>0</v>
      </c>
      <c r="Y35" s="4" t="e">
        <f t="shared" ref="Y35" si="34">T35/O35*100</f>
        <v>#DIV/0!</v>
      </c>
      <c r="Z35" s="210" t="e">
        <f t="shared" si="29"/>
        <v>#DIV/0!</v>
      </c>
      <c r="AA35" s="6">
        <v>0</v>
      </c>
      <c r="AB35" s="6">
        <v>0</v>
      </c>
      <c r="AC35" s="6">
        <v>0</v>
      </c>
      <c r="AD35" s="5" t="e">
        <f t="shared" si="31"/>
        <v>#DIV/0!</v>
      </c>
      <c r="AE35" s="19"/>
      <c r="AF35" s="19"/>
      <c r="AG35" s="26"/>
      <c r="AH35" s="19"/>
      <c r="AI35" s="277"/>
      <c r="AJ35" s="277"/>
      <c r="AK35" s="277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</row>
    <row r="36" spans="1:148" s="21" customFormat="1" ht="30" hidden="1" customHeight="1" x14ac:dyDescent="0.25">
      <c r="A36" s="585"/>
      <c r="B36" s="278" t="s">
        <v>101</v>
      </c>
      <c r="C36" s="306" t="s">
        <v>103</v>
      </c>
      <c r="D36" s="522"/>
      <c r="E36" s="578"/>
      <c r="F36" s="43">
        <f t="shared" si="32"/>
        <v>0</v>
      </c>
      <c r="G36" s="17">
        <v>0</v>
      </c>
      <c r="H36" s="17">
        <v>0</v>
      </c>
      <c r="I36" s="17">
        <v>0</v>
      </c>
      <c r="J36" s="44">
        <v>0</v>
      </c>
      <c r="K36" s="43">
        <f t="shared" si="33"/>
        <v>0</v>
      </c>
      <c r="L36" s="17">
        <v>0</v>
      </c>
      <c r="M36" s="17">
        <v>0</v>
      </c>
      <c r="N36" s="17">
        <v>0</v>
      </c>
      <c r="O36" s="44">
        <v>0</v>
      </c>
      <c r="P36" s="43">
        <f t="shared" ref="P36:P49" si="35">Q36+R36+S36+T36</f>
        <v>0</v>
      </c>
      <c r="Q36" s="17">
        <v>0</v>
      </c>
      <c r="R36" s="17">
        <v>0</v>
      </c>
      <c r="S36" s="17">
        <v>0</v>
      </c>
      <c r="T36" s="44">
        <v>0</v>
      </c>
      <c r="U36" s="305">
        <f t="shared" ref="U36:U48" si="36">V36+W36+X36+Y36</f>
        <v>0</v>
      </c>
      <c r="V36" s="6">
        <v>0</v>
      </c>
      <c r="W36" s="6">
        <v>0</v>
      </c>
      <c r="X36" s="6">
        <v>0</v>
      </c>
      <c r="Y36" s="4">
        <v>0</v>
      </c>
      <c r="Z36" s="210" t="e">
        <f t="shared" si="29"/>
        <v>#DIV/0!</v>
      </c>
      <c r="AA36" s="6">
        <v>0</v>
      </c>
      <c r="AB36" s="6">
        <v>0</v>
      </c>
      <c r="AC36" s="6">
        <v>0</v>
      </c>
      <c r="AD36" s="5" t="e">
        <f t="shared" si="31"/>
        <v>#DIV/0!</v>
      </c>
      <c r="AE36" s="19"/>
      <c r="AF36" s="19"/>
      <c r="AG36" s="26"/>
      <c r="AH36" s="19"/>
      <c r="AI36" s="277"/>
      <c r="AJ36" s="277"/>
      <c r="AK36" s="277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</row>
    <row r="37" spans="1:148" s="21" customFormat="1" ht="17.25" hidden="1" customHeight="1" x14ac:dyDescent="0.25">
      <c r="A37" s="585"/>
      <c r="B37" s="278" t="s">
        <v>117</v>
      </c>
      <c r="C37" s="306" t="s">
        <v>103</v>
      </c>
      <c r="D37" s="522"/>
      <c r="E37" s="578"/>
      <c r="F37" s="43">
        <f t="shared" si="32"/>
        <v>0</v>
      </c>
      <c r="G37" s="17">
        <v>0</v>
      </c>
      <c r="H37" s="17">
        <v>0</v>
      </c>
      <c r="I37" s="17">
        <v>0</v>
      </c>
      <c r="J37" s="44">
        <v>0</v>
      </c>
      <c r="K37" s="43">
        <f t="shared" si="33"/>
        <v>0</v>
      </c>
      <c r="L37" s="17">
        <v>0</v>
      </c>
      <c r="M37" s="17">
        <v>0</v>
      </c>
      <c r="N37" s="17">
        <v>0</v>
      </c>
      <c r="O37" s="44">
        <v>0</v>
      </c>
      <c r="P37" s="43">
        <f t="shared" si="35"/>
        <v>0</v>
      </c>
      <c r="Q37" s="17">
        <v>0</v>
      </c>
      <c r="R37" s="17">
        <v>0</v>
      </c>
      <c r="S37" s="17">
        <v>0</v>
      </c>
      <c r="T37" s="44">
        <v>0</v>
      </c>
      <c r="U37" s="305">
        <f t="shared" si="36"/>
        <v>0</v>
      </c>
      <c r="V37" s="6">
        <v>0</v>
      </c>
      <c r="W37" s="6">
        <v>0</v>
      </c>
      <c r="X37" s="6">
        <v>0</v>
      </c>
      <c r="Y37" s="4">
        <v>0</v>
      </c>
      <c r="Z37" s="210" t="e">
        <f t="shared" si="29"/>
        <v>#DIV/0!</v>
      </c>
      <c r="AA37" s="6">
        <v>0</v>
      </c>
      <c r="AB37" s="6">
        <v>0</v>
      </c>
      <c r="AC37" s="6">
        <v>0</v>
      </c>
      <c r="AD37" s="5" t="e">
        <f t="shared" si="31"/>
        <v>#DIV/0!</v>
      </c>
      <c r="AE37" s="19"/>
      <c r="AF37" s="19"/>
      <c r="AG37" s="26"/>
      <c r="AH37" s="19"/>
      <c r="AI37" s="277"/>
      <c r="AJ37" s="277"/>
      <c r="AK37" s="277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</row>
    <row r="38" spans="1:148" s="21" customFormat="1" ht="17.25" hidden="1" customHeight="1" x14ac:dyDescent="0.25">
      <c r="A38" s="585"/>
      <c r="B38" s="280" t="s">
        <v>142</v>
      </c>
      <c r="C38" s="306"/>
      <c r="D38" s="522"/>
      <c r="E38" s="578"/>
      <c r="F38" s="43">
        <f t="shared" si="32"/>
        <v>0</v>
      </c>
      <c r="G38" s="17">
        <v>0</v>
      </c>
      <c r="H38" s="17">
        <v>0</v>
      </c>
      <c r="I38" s="17">
        <v>0</v>
      </c>
      <c r="J38" s="44">
        <v>0</v>
      </c>
      <c r="K38" s="43"/>
      <c r="L38" s="17"/>
      <c r="M38" s="17"/>
      <c r="N38" s="17"/>
      <c r="O38" s="44"/>
      <c r="P38" s="43">
        <f t="shared" si="35"/>
        <v>0</v>
      </c>
      <c r="Q38" s="17">
        <v>0</v>
      </c>
      <c r="R38" s="17">
        <v>0</v>
      </c>
      <c r="S38" s="17">
        <v>0</v>
      </c>
      <c r="T38" s="44">
        <v>0</v>
      </c>
      <c r="U38" s="305"/>
      <c r="V38" s="6"/>
      <c r="W38" s="6"/>
      <c r="X38" s="6"/>
      <c r="Y38" s="4"/>
      <c r="Z38" s="210" t="e">
        <f t="shared" si="29"/>
        <v>#DIV/0!</v>
      </c>
      <c r="AA38" s="6">
        <v>0</v>
      </c>
      <c r="AB38" s="6">
        <v>0</v>
      </c>
      <c r="AC38" s="6">
        <v>0</v>
      </c>
      <c r="AD38" s="5" t="e">
        <f t="shared" si="31"/>
        <v>#DIV/0!</v>
      </c>
      <c r="AE38" s="19"/>
      <c r="AF38" s="19"/>
      <c r="AG38" s="26"/>
      <c r="AH38" s="19"/>
      <c r="AI38" s="277"/>
      <c r="AJ38" s="277"/>
      <c r="AK38" s="277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</row>
    <row r="39" spans="1:148" s="21" customFormat="1" ht="17.25" hidden="1" customHeight="1" x14ac:dyDescent="0.25">
      <c r="A39" s="585"/>
      <c r="B39" s="280" t="s">
        <v>139</v>
      </c>
      <c r="C39" s="306"/>
      <c r="D39" s="522"/>
      <c r="E39" s="578"/>
      <c r="F39" s="43">
        <f t="shared" si="32"/>
        <v>0</v>
      </c>
      <c r="G39" s="17">
        <v>0</v>
      </c>
      <c r="H39" s="17">
        <v>0</v>
      </c>
      <c r="I39" s="17">
        <v>0</v>
      </c>
      <c r="J39" s="44">
        <v>0</v>
      </c>
      <c r="K39" s="43"/>
      <c r="L39" s="17"/>
      <c r="M39" s="17"/>
      <c r="N39" s="17"/>
      <c r="O39" s="44"/>
      <c r="P39" s="43">
        <f t="shared" si="35"/>
        <v>0</v>
      </c>
      <c r="Q39" s="17">
        <v>0</v>
      </c>
      <c r="R39" s="17">
        <v>0</v>
      </c>
      <c r="S39" s="17">
        <v>0</v>
      </c>
      <c r="T39" s="44">
        <v>0</v>
      </c>
      <c r="U39" s="305"/>
      <c r="V39" s="6"/>
      <c r="W39" s="6"/>
      <c r="X39" s="6"/>
      <c r="Y39" s="4"/>
      <c r="Z39" s="210" t="e">
        <f t="shared" si="29"/>
        <v>#DIV/0!</v>
      </c>
      <c r="AA39" s="6">
        <v>0</v>
      </c>
      <c r="AB39" s="6">
        <v>0</v>
      </c>
      <c r="AC39" s="6">
        <v>0</v>
      </c>
      <c r="AD39" s="5" t="e">
        <f t="shared" si="31"/>
        <v>#DIV/0!</v>
      </c>
      <c r="AE39" s="19"/>
      <c r="AF39" s="19"/>
      <c r="AG39" s="26"/>
      <c r="AH39" s="19"/>
      <c r="AI39" s="277"/>
      <c r="AJ39" s="277"/>
      <c r="AK39" s="277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</row>
    <row r="40" spans="1:148" s="21" customFormat="1" ht="17.25" hidden="1" customHeight="1" x14ac:dyDescent="0.25">
      <c r="A40" s="585"/>
      <c r="B40" s="280" t="s">
        <v>140</v>
      </c>
      <c r="C40" s="306"/>
      <c r="D40" s="522"/>
      <c r="E40" s="578"/>
      <c r="F40" s="43">
        <f t="shared" si="32"/>
        <v>0</v>
      </c>
      <c r="G40" s="17">
        <v>0</v>
      </c>
      <c r="H40" s="17">
        <v>0</v>
      </c>
      <c r="I40" s="17">
        <v>0</v>
      </c>
      <c r="J40" s="44">
        <v>0</v>
      </c>
      <c r="K40" s="43"/>
      <c r="L40" s="17"/>
      <c r="M40" s="17"/>
      <c r="N40" s="17"/>
      <c r="O40" s="44"/>
      <c r="P40" s="43">
        <f t="shared" si="35"/>
        <v>0</v>
      </c>
      <c r="Q40" s="17">
        <v>0</v>
      </c>
      <c r="R40" s="17">
        <v>0</v>
      </c>
      <c r="S40" s="17">
        <v>0</v>
      </c>
      <c r="T40" s="44">
        <v>0</v>
      </c>
      <c r="U40" s="305"/>
      <c r="V40" s="6"/>
      <c r="W40" s="6"/>
      <c r="X40" s="6"/>
      <c r="Y40" s="4"/>
      <c r="Z40" s="210" t="e">
        <f t="shared" si="29"/>
        <v>#DIV/0!</v>
      </c>
      <c r="AA40" s="6">
        <v>0</v>
      </c>
      <c r="AB40" s="6">
        <v>0</v>
      </c>
      <c r="AC40" s="6">
        <v>0</v>
      </c>
      <c r="AD40" s="5" t="e">
        <f t="shared" si="31"/>
        <v>#DIV/0!</v>
      </c>
      <c r="AE40" s="19"/>
      <c r="AF40" s="19"/>
      <c r="AG40" s="26"/>
      <c r="AH40" s="19"/>
      <c r="AI40" s="277"/>
      <c r="AJ40" s="277"/>
      <c r="AK40" s="277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</row>
    <row r="41" spans="1:148" s="21" customFormat="1" ht="17.25" hidden="1" customHeight="1" x14ac:dyDescent="0.25">
      <c r="A41" s="585"/>
      <c r="B41" s="280" t="s">
        <v>141</v>
      </c>
      <c r="C41" s="306"/>
      <c r="D41" s="522"/>
      <c r="E41" s="578"/>
      <c r="F41" s="43">
        <f t="shared" si="32"/>
        <v>0</v>
      </c>
      <c r="G41" s="17">
        <v>0</v>
      </c>
      <c r="H41" s="17">
        <v>0</v>
      </c>
      <c r="I41" s="17">
        <v>0</v>
      </c>
      <c r="J41" s="44">
        <v>0</v>
      </c>
      <c r="K41" s="43"/>
      <c r="L41" s="17"/>
      <c r="M41" s="17"/>
      <c r="N41" s="17"/>
      <c r="O41" s="44"/>
      <c r="P41" s="43">
        <f t="shared" si="35"/>
        <v>0</v>
      </c>
      <c r="Q41" s="17">
        <v>0</v>
      </c>
      <c r="R41" s="17">
        <v>0</v>
      </c>
      <c r="S41" s="17">
        <v>0</v>
      </c>
      <c r="T41" s="44">
        <v>0</v>
      </c>
      <c r="U41" s="305"/>
      <c r="V41" s="6"/>
      <c r="W41" s="6"/>
      <c r="X41" s="6"/>
      <c r="Y41" s="4"/>
      <c r="Z41" s="210" t="e">
        <f t="shared" si="29"/>
        <v>#DIV/0!</v>
      </c>
      <c r="AA41" s="6">
        <v>0</v>
      </c>
      <c r="AB41" s="6">
        <v>0</v>
      </c>
      <c r="AC41" s="6">
        <v>0</v>
      </c>
      <c r="AD41" s="5" t="e">
        <f t="shared" si="31"/>
        <v>#DIV/0!</v>
      </c>
      <c r="AE41" s="19"/>
      <c r="AF41" s="19"/>
      <c r="AG41" s="26"/>
      <c r="AH41" s="19"/>
      <c r="AI41" s="277"/>
      <c r="AJ41" s="277"/>
      <c r="AK41" s="277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</row>
    <row r="42" spans="1:148" s="21" customFormat="1" ht="49.5" hidden="1" customHeight="1" x14ac:dyDescent="0.25">
      <c r="A42" s="585"/>
      <c r="B42" s="280" t="s">
        <v>143</v>
      </c>
      <c r="C42" s="306"/>
      <c r="D42" s="522"/>
      <c r="E42" s="578"/>
      <c r="F42" s="43">
        <f t="shared" si="32"/>
        <v>0</v>
      </c>
      <c r="G42" s="17">
        <v>0</v>
      </c>
      <c r="H42" s="17">
        <v>0</v>
      </c>
      <c r="I42" s="17">
        <v>0</v>
      </c>
      <c r="J42" s="44">
        <v>0</v>
      </c>
      <c r="K42" s="43"/>
      <c r="L42" s="17"/>
      <c r="M42" s="17"/>
      <c r="N42" s="17"/>
      <c r="O42" s="44"/>
      <c r="P42" s="43">
        <f t="shared" si="35"/>
        <v>0</v>
      </c>
      <c r="Q42" s="17">
        <v>0</v>
      </c>
      <c r="R42" s="17">
        <v>0</v>
      </c>
      <c r="S42" s="17">
        <v>0</v>
      </c>
      <c r="T42" s="44">
        <v>0</v>
      </c>
      <c r="U42" s="305"/>
      <c r="V42" s="6"/>
      <c r="W42" s="6"/>
      <c r="X42" s="6"/>
      <c r="Y42" s="4"/>
      <c r="Z42" s="210" t="e">
        <f t="shared" si="29"/>
        <v>#DIV/0!</v>
      </c>
      <c r="AA42" s="6">
        <v>0</v>
      </c>
      <c r="AB42" s="6">
        <v>0</v>
      </c>
      <c r="AC42" s="6">
        <v>0</v>
      </c>
      <c r="AD42" s="5" t="e">
        <f t="shared" si="31"/>
        <v>#DIV/0!</v>
      </c>
      <c r="AE42" s="19"/>
      <c r="AF42" s="19"/>
      <c r="AG42" s="26"/>
      <c r="AH42" s="19"/>
      <c r="AI42" s="277"/>
      <c r="AJ42" s="277"/>
      <c r="AK42" s="277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</row>
    <row r="43" spans="1:148" s="21" customFormat="1" ht="15.75" customHeight="1" x14ac:dyDescent="0.25">
      <c r="A43" s="585"/>
      <c r="B43" s="280" t="s">
        <v>166</v>
      </c>
      <c r="C43" s="306" t="s">
        <v>103</v>
      </c>
      <c r="D43" s="522"/>
      <c r="E43" s="578"/>
      <c r="F43" s="43">
        <f t="shared" si="32"/>
        <v>380334</v>
      </c>
      <c r="G43" s="17">
        <v>0</v>
      </c>
      <c r="H43" s="17">
        <v>0</v>
      </c>
      <c r="I43" s="17">
        <v>0</v>
      </c>
      <c r="J43" s="302">
        <v>380334</v>
      </c>
      <c r="K43" s="43">
        <f>SUM(L43:O43)</f>
        <v>380334</v>
      </c>
      <c r="L43" s="17">
        <v>0</v>
      </c>
      <c r="M43" s="17">
        <v>0</v>
      </c>
      <c r="N43" s="17">
        <v>0</v>
      </c>
      <c r="O43" s="44">
        <v>380334</v>
      </c>
      <c r="P43" s="43">
        <f t="shared" ref="P43" si="37">Q43+R43+S43+T43</f>
        <v>339000</v>
      </c>
      <c r="Q43" s="17">
        <v>0</v>
      </c>
      <c r="R43" s="17">
        <v>0</v>
      </c>
      <c r="S43" s="17">
        <v>0</v>
      </c>
      <c r="T43" s="44">
        <v>339000</v>
      </c>
      <c r="U43" s="210">
        <f>P43/K43*100</f>
        <v>89.132183817381559</v>
      </c>
      <c r="V43" s="6">
        <v>0</v>
      </c>
      <c r="W43" s="6">
        <v>0</v>
      </c>
      <c r="X43" s="6">
        <v>0</v>
      </c>
      <c r="Y43" s="7">
        <f>T43/O43*100</f>
        <v>89.132183817381559</v>
      </c>
      <c r="Z43" s="305">
        <f t="shared" ref="Z43:Z44" si="38">P43/F43*100</f>
        <v>89.132183817381559</v>
      </c>
      <c r="AA43" s="6">
        <v>0</v>
      </c>
      <c r="AB43" s="6">
        <v>0</v>
      </c>
      <c r="AC43" s="6">
        <v>0</v>
      </c>
      <c r="AD43" s="5">
        <f t="shared" ref="AD43:AD44" si="39">T43/J43*100</f>
        <v>89.132183817381559</v>
      </c>
      <c r="AE43" s="19"/>
      <c r="AF43" s="19"/>
      <c r="AG43" s="26"/>
      <c r="AH43" s="19"/>
      <c r="AI43" s="277"/>
      <c r="AJ43" s="277"/>
      <c r="AK43" s="277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</row>
    <row r="44" spans="1:148" s="21" customFormat="1" ht="49.5" customHeight="1" x14ac:dyDescent="0.25">
      <c r="A44" s="585"/>
      <c r="B44" s="280" t="s">
        <v>143</v>
      </c>
      <c r="C44" s="306" t="s">
        <v>103</v>
      </c>
      <c r="D44" s="522"/>
      <c r="E44" s="578"/>
      <c r="F44" s="43">
        <f t="shared" si="32"/>
        <v>37775</v>
      </c>
      <c r="G44" s="17">
        <v>0</v>
      </c>
      <c r="H44" s="17">
        <v>0</v>
      </c>
      <c r="I44" s="17">
        <v>0</v>
      </c>
      <c r="J44" s="302">
        <v>37775</v>
      </c>
      <c r="K44" s="43">
        <f>SUM(L44:O44)</f>
        <v>37775</v>
      </c>
      <c r="L44" s="17">
        <v>0</v>
      </c>
      <c r="M44" s="17">
        <v>0</v>
      </c>
      <c r="N44" s="17">
        <v>0</v>
      </c>
      <c r="O44" s="44">
        <v>37775</v>
      </c>
      <c r="P44" s="43">
        <f t="shared" ref="P44" si="40">Q44+R44+S44+T44</f>
        <v>0</v>
      </c>
      <c r="Q44" s="17">
        <v>0</v>
      </c>
      <c r="R44" s="17">
        <v>0</v>
      </c>
      <c r="S44" s="17">
        <v>0</v>
      </c>
      <c r="T44" s="44">
        <v>0</v>
      </c>
      <c r="U44" s="210">
        <f>P44/K44*100</f>
        <v>0</v>
      </c>
      <c r="V44" s="6">
        <v>0</v>
      </c>
      <c r="W44" s="6">
        <v>0</v>
      </c>
      <c r="X44" s="6">
        <v>0</v>
      </c>
      <c r="Y44" s="7">
        <f>T44/O44*100</f>
        <v>0</v>
      </c>
      <c r="Z44" s="210">
        <f t="shared" si="38"/>
        <v>0</v>
      </c>
      <c r="AA44" s="6">
        <v>0</v>
      </c>
      <c r="AB44" s="6">
        <v>0</v>
      </c>
      <c r="AC44" s="6">
        <v>0</v>
      </c>
      <c r="AD44" s="8">
        <f t="shared" si="39"/>
        <v>0</v>
      </c>
      <c r="AE44" s="19"/>
      <c r="AF44" s="19"/>
      <c r="AG44" s="26"/>
      <c r="AH44" s="19"/>
      <c r="AI44" s="277"/>
      <c r="AJ44" s="277"/>
      <c r="AK44" s="277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</row>
    <row r="45" spans="1:148" s="21" customFormat="1" ht="39" customHeight="1" thickBot="1" x14ac:dyDescent="0.3">
      <c r="A45" s="585"/>
      <c r="B45" s="320" t="s">
        <v>177</v>
      </c>
      <c r="C45" s="321" t="s">
        <v>103</v>
      </c>
      <c r="D45" s="522"/>
      <c r="E45" s="578"/>
      <c r="F45" s="101">
        <f t="shared" ref="F45" si="41">G45+H45+I45+J45</f>
        <v>685907</v>
      </c>
      <c r="G45" s="102">
        <v>0</v>
      </c>
      <c r="H45" s="102">
        <v>0</v>
      </c>
      <c r="I45" s="102">
        <v>0</v>
      </c>
      <c r="J45" s="322">
        <v>685907</v>
      </c>
      <c r="K45" s="101">
        <f>SUM(L45:O45)</f>
        <v>0</v>
      </c>
      <c r="L45" s="102">
        <v>0</v>
      </c>
      <c r="M45" s="102">
        <v>0</v>
      </c>
      <c r="N45" s="102">
        <v>0</v>
      </c>
      <c r="O45" s="46">
        <v>0</v>
      </c>
      <c r="P45" s="101">
        <f t="shared" ref="P45" si="42">Q45+R45+S45+T45</f>
        <v>0</v>
      </c>
      <c r="Q45" s="102">
        <v>0</v>
      </c>
      <c r="R45" s="102">
        <v>0</v>
      </c>
      <c r="S45" s="102">
        <v>0</v>
      </c>
      <c r="T45" s="46">
        <v>0</v>
      </c>
      <c r="U45" s="323">
        <v>0</v>
      </c>
      <c r="V45" s="227">
        <v>0</v>
      </c>
      <c r="W45" s="227">
        <v>0</v>
      </c>
      <c r="X45" s="227">
        <v>0</v>
      </c>
      <c r="Y45" s="324">
        <v>0</v>
      </c>
      <c r="Z45" s="230">
        <v>0</v>
      </c>
      <c r="AA45" s="62">
        <v>0</v>
      </c>
      <c r="AB45" s="62">
        <v>0</v>
      </c>
      <c r="AC45" s="62">
        <v>0</v>
      </c>
      <c r="AD45" s="228">
        <v>0</v>
      </c>
      <c r="AE45" s="19"/>
      <c r="AF45" s="19"/>
      <c r="AG45" s="26"/>
      <c r="AH45" s="19"/>
      <c r="AI45" s="277"/>
      <c r="AJ45" s="277"/>
      <c r="AK45" s="277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</row>
    <row r="46" spans="1:148" s="85" customFormat="1" ht="17.25" customHeight="1" x14ac:dyDescent="0.25">
      <c r="A46" s="585"/>
      <c r="B46" s="535" t="s">
        <v>0</v>
      </c>
      <c r="C46" s="537"/>
      <c r="D46" s="522"/>
      <c r="E46" s="578"/>
      <c r="F46" s="127">
        <f>SUM(F47:F51)</f>
        <v>1770459</v>
      </c>
      <c r="G46" s="252">
        <f t="shared" ref="G46:J46" si="43">SUM(G47:G51)</f>
        <v>0</v>
      </c>
      <c r="H46" s="252">
        <f t="shared" si="43"/>
        <v>0</v>
      </c>
      <c r="I46" s="252">
        <f t="shared" si="43"/>
        <v>0</v>
      </c>
      <c r="J46" s="253">
        <f t="shared" si="43"/>
        <v>1770459</v>
      </c>
      <c r="K46" s="254">
        <f>SUM(K47:K51)</f>
        <v>0</v>
      </c>
      <c r="L46" s="252">
        <f t="shared" ref="L46" si="44">SUM(L47:L51)</f>
        <v>0</v>
      </c>
      <c r="M46" s="252">
        <f t="shared" ref="M46" si="45">SUM(M47:M51)</f>
        <v>0</v>
      </c>
      <c r="N46" s="252">
        <f t="shared" ref="N46" si="46">SUM(N47:N51)</f>
        <v>0</v>
      </c>
      <c r="O46" s="255">
        <f t="shared" ref="O46" si="47">SUM(O47:O51)</f>
        <v>0</v>
      </c>
      <c r="P46" s="127">
        <f>SUM(P47:P51)</f>
        <v>0</v>
      </c>
      <c r="Q46" s="252">
        <f t="shared" ref="Q46" si="48">SUM(Q47:Q51)</f>
        <v>0</v>
      </c>
      <c r="R46" s="252">
        <f t="shared" ref="R46" si="49">SUM(R47:R51)</f>
        <v>0</v>
      </c>
      <c r="S46" s="252">
        <f t="shared" ref="S46" si="50">SUM(S47:S51)</f>
        <v>0</v>
      </c>
      <c r="T46" s="253">
        <f t="shared" ref="T46" si="51">SUM(T47:T51)</f>
        <v>0</v>
      </c>
      <c r="U46" s="256">
        <v>0</v>
      </c>
      <c r="V46" s="257">
        <f t="shared" ref="V46:X46" si="52">V47+V48+V49</f>
        <v>0</v>
      </c>
      <c r="W46" s="257">
        <f t="shared" si="52"/>
        <v>0</v>
      </c>
      <c r="X46" s="257">
        <f t="shared" si="52"/>
        <v>0</v>
      </c>
      <c r="Y46" s="299">
        <v>0</v>
      </c>
      <c r="Z46" s="312">
        <v>0</v>
      </c>
      <c r="AA46" s="303">
        <v>0</v>
      </c>
      <c r="AB46" s="303">
        <v>0</v>
      </c>
      <c r="AC46" s="303">
        <v>0</v>
      </c>
      <c r="AD46" s="313">
        <v>0</v>
      </c>
      <c r="AE46" s="84"/>
      <c r="AF46" s="84"/>
      <c r="AG46" s="20"/>
      <c r="AH46" s="84"/>
      <c r="AI46" s="275"/>
      <c r="AJ46" s="275"/>
      <c r="AK46" s="275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</row>
    <row r="47" spans="1:148" s="21" customFormat="1" ht="27.6" hidden="1" customHeight="1" x14ac:dyDescent="0.25">
      <c r="A47" s="585"/>
      <c r="B47" s="278" t="s">
        <v>104</v>
      </c>
      <c r="C47" s="306" t="s">
        <v>90</v>
      </c>
      <c r="D47" s="522"/>
      <c r="E47" s="578"/>
      <c r="F47" s="43">
        <f t="shared" si="32"/>
        <v>0</v>
      </c>
      <c r="G47" s="17">
        <v>0</v>
      </c>
      <c r="H47" s="17">
        <v>0</v>
      </c>
      <c r="I47" s="17">
        <v>0</v>
      </c>
      <c r="J47" s="45">
        <v>0</v>
      </c>
      <c r="K47" s="65">
        <f t="shared" ref="K47:K48" si="53">L47+M47+N47+O47</f>
        <v>0</v>
      </c>
      <c r="L47" s="17">
        <v>0</v>
      </c>
      <c r="M47" s="17">
        <v>0</v>
      </c>
      <c r="N47" s="17">
        <v>0</v>
      </c>
      <c r="O47" s="44"/>
      <c r="P47" s="43">
        <f t="shared" si="35"/>
        <v>0</v>
      </c>
      <c r="Q47" s="17">
        <v>0</v>
      </c>
      <c r="R47" s="17">
        <v>0</v>
      </c>
      <c r="S47" s="17">
        <v>0</v>
      </c>
      <c r="T47" s="45">
        <v>0</v>
      </c>
      <c r="U47" s="210">
        <v>0</v>
      </c>
      <c r="V47" s="6">
        <v>0</v>
      </c>
      <c r="W47" s="6">
        <v>0</v>
      </c>
      <c r="X47" s="6">
        <v>0</v>
      </c>
      <c r="Y47" s="7">
        <v>0</v>
      </c>
      <c r="Z47" s="210">
        <v>0</v>
      </c>
      <c r="AA47" s="6">
        <v>0</v>
      </c>
      <c r="AB47" s="6">
        <v>0</v>
      </c>
      <c r="AC47" s="6">
        <v>0</v>
      </c>
      <c r="AD47" s="8">
        <v>0</v>
      </c>
      <c r="AE47" s="19"/>
      <c r="AF47" s="19"/>
      <c r="AG47" s="26"/>
      <c r="AH47" s="19"/>
      <c r="AI47" s="277"/>
      <c r="AJ47" s="277"/>
      <c r="AK47" s="277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</row>
    <row r="48" spans="1:148" s="33" customFormat="1" ht="18" hidden="1" customHeight="1" thickBot="1" x14ac:dyDescent="0.3">
      <c r="A48" s="585"/>
      <c r="B48" s="278" t="s">
        <v>100</v>
      </c>
      <c r="C48" s="306" t="s">
        <v>90</v>
      </c>
      <c r="D48" s="522"/>
      <c r="E48" s="539"/>
      <c r="F48" s="43">
        <f t="shared" si="32"/>
        <v>0</v>
      </c>
      <c r="G48" s="17">
        <v>0</v>
      </c>
      <c r="H48" s="17">
        <v>0</v>
      </c>
      <c r="I48" s="17">
        <v>0</v>
      </c>
      <c r="J48" s="45">
        <v>0</v>
      </c>
      <c r="K48" s="65">
        <f t="shared" si="53"/>
        <v>0</v>
      </c>
      <c r="L48" s="17">
        <v>0</v>
      </c>
      <c r="M48" s="17">
        <v>0</v>
      </c>
      <c r="N48" s="17">
        <v>0</v>
      </c>
      <c r="O48" s="44"/>
      <c r="P48" s="43">
        <f t="shared" si="35"/>
        <v>0</v>
      </c>
      <c r="Q48" s="17">
        <v>0</v>
      </c>
      <c r="R48" s="17">
        <v>0</v>
      </c>
      <c r="S48" s="17">
        <v>0</v>
      </c>
      <c r="T48" s="45">
        <v>0</v>
      </c>
      <c r="U48" s="210">
        <f t="shared" si="36"/>
        <v>0</v>
      </c>
      <c r="V48" s="6">
        <v>0</v>
      </c>
      <c r="W48" s="6">
        <v>0</v>
      </c>
      <c r="X48" s="6">
        <v>0</v>
      </c>
      <c r="Y48" s="7">
        <v>0</v>
      </c>
      <c r="Z48" s="210">
        <v>0</v>
      </c>
      <c r="AA48" s="6">
        <v>0</v>
      </c>
      <c r="AB48" s="6">
        <v>0</v>
      </c>
      <c r="AC48" s="6">
        <v>0</v>
      </c>
      <c r="AD48" s="8">
        <v>0</v>
      </c>
      <c r="AE48" s="281"/>
      <c r="AF48" s="28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</row>
    <row r="49" spans="1:148" s="33" customFormat="1" ht="18" hidden="1" customHeight="1" thickBot="1" x14ac:dyDescent="0.3">
      <c r="A49" s="585"/>
      <c r="B49" s="278" t="s">
        <v>144</v>
      </c>
      <c r="C49" s="306" t="s">
        <v>90</v>
      </c>
      <c r="D49" s="522"/>
      <c r="E49" s="462"/>
      <c r="F49" s="43">
        <f t="shared" si="32"/>
        <v>0</v>
      </c>
      <c r="G49" s="17">
        <v>0</v>
      </c>
      <c r="H49" s="17">
        <v>0</v>
      </c>
      <c r="I49" s="17">
        <v>0</v>
      </c>
      <c r="J49" s="45">
        <v>0</v>
      </c>
      <c r="K49" s="65">
        <f t="shared" ref="K49:K51" si="54">L49+M49+N49+O49</f>
        <v>0</v>
      </c>
      <c r="L49" s="17">
        <v>0</v>
      </c>
      <c r="M49" s="17">
        <v>0</v>
      </c>
      <c r="N49" s="17">
        <v>0</v>
      </c>
      <c r="O49" s="44"/>
      <c r="P49" s="43">
        <f t="shared" si="35"/>
        <v>0</v>
      </c>
      <c r="Q49" s="17">
        <v>0</v>
      </c>
      <c r="R49" s="17">
        <v>0</v>
      </c>
      <c r="S49" s="17">
        <v>0</v>
      </c>
      <c r="T49" s="45">
        <v>0</v>
      </c>
      <c r="U49" s="210"/>
      <c r="V49" s="6"/>
      <c r="W49" s="6"/>
      <c r="X49" s="6"/>
      <c r="Y49" s="7"/>
      <c r="Z49" s="210">
        <v>0</v>
      </c>
      <c r="AA49" s="6">
        <v>0</v>
      </c>
      <c r="AB49" s="6">
        <v>0</v>
      </c>
      <c r="AC49" s="6">
        <v>0</v>
      </c>
      <c r="AD49" s="8">
        <v>0</v>
      </c>
      <c r="AE49" s="281"/>
      <c r="AF49" s="28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</row>
    <row r="50" spans="1:148" s="33" customFormat="1" ht="35.25" customHeight="1" thickBot="1" x14ac:dyDescent="0.3">
      <c r="A50" s="585"/>
      <c r="B50" s="278" t="s">
        <v>178</v>
      </c>
      <c r="C50" s="306" t="s">
        <v>90</v>
      </c>
      <c r="D50" s="522"/>
      <c r="E50" s="462"/>
      <c r="F50" s="43">
        <f t="shared" ref="F50:F51" si="55">G50+H50+I50+J50</f>
        <v>1147878</v>
      </c>
      <c r="G50" s="17">
        <v>0</v>
      </c>
      <c r="H50" s="17">
        <v>0</v>
      </c>
      <c r="I50" s="17">
        <v>0</v>
      </c>
      <c r="J50" s="45">
        <v>1147878</v>
      </c>
      <c r="K50" s="65">
        <f t="shared" si="54"/>
        <v>0</v>
      </c>
      <c r="L50" s="17">
        <v>0</v>
      </c>
      <c r="M50" s="17">
        <v>0</v>
      </c>
      <c r="N50" s="17">
        <v>0</v>
      </c>
      <c r="O50" s="44">
        <v>0</v>
      </c>
      <c r="P50" s="43">
        <f t="shared" ref="P50:P51" si="56">Q50+R50+S50+T50</f>
        <v>0</v>
      </c>
      <c r="Q50" s="17">
        <v>0</v>
      </c>
      <c r="R50" s="17">
        <v>0</v>
      </c>
      <c r="S50" s="17">
        <v>0</v>
      </c>
      <c r="T50" s="45">
        <v>0</v>
      </c>
      <c r="U50" s="210">
        <v>0</v>
      </c>
      <c r="V50" s="279">
        <v>0</v>
      </c>
      <c r="W50" s="279">
        <v>0</v>
      </c>
      <c r="X50" s="279">
        <v>0</v>
      </c>
      <c r="Y50" s="134">
        <v>0</v>
      </c>
      <c r="Z50" s="210">
        <v>0</v>
      </c>
      <c r="AA50" s="6">
        <v>0</v>
      </c>
      <c r="AB50" s="6">
        <v>0</v>
      </c>
      <c r="AC50" s="6">
        <v>0</v>
      </c>
      <c r="AD50" s="8">
        <v>0</v>
      </c>
      <c r="AE50" s="281"/>
      <c r="AF50" s="28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</row>
    <row r="51" spans="1:148" s="33" customFormat="1" ht="36" customHeight="1" thickBot="1" x14ac:dyDescent="0.3">
      <c r="A51" s="585"/>
      <c r="B51" s="282" t="s">
        <v>179</v>
      </c>
      <c r="C51" s="321" t="s">
        <v>90</v>
      </c>
      <c r="D51" s="522"/>
      <c r="E51" s="462"/>
      <c r="F51" s="212">
        <f t="shared" si="55"/>
        <v>622581</v>
      </c>
      <c r="G51" s="213">
        <v>0</v>
      </c>
      <c r="H51" s="213">
        <v>0</v>
      </c>
      <c r="I51" s="213">
        <v>0</v>
      </c>
      <c r="J51" s="272">
        <v>622581</v>
      </c>
      <c r="K51" s="273">
        <f t="shared" si="54"/>
        <v>0</v>
      </c>
      <c r="L51" s="213">
        <v>0</v>
      </c>
      <c r="M51" s="213">
        <v>0</v>
      </c>
      <c r="N51" s="213">
        <v>0</v>
      </c>
      <c r="O51" s="274">
        <v>0</v>
      </c>
      <c r="P51" s="212">
        <f t="shared" si="56"/>
        <v>0</v>
      </c>
      <c r="Q51" s="213">
        <v>0</v>
      </c>
      <c r="R51" s="213">
        <v>0</v>
      </c>
      <c r="S51" s="213">
        <v>0</v>
      </c>
      <c r="T51" s="272">
        <v>0</v>
      </c>
      <c r="U51" s="323">
        <v>0</v>
      </c>
      <c r="V51" s="291">
        <v>0</v>
      </c>
      <c r="W51" s="291">
        <v>0</v>
      </c>
      <c r="X51" s="291">
        <v>0</v>
      </c>
      <c r="Y51" s="325">
        <v>0</v>
      </c>
      <c r="Z51" s="323">
        <v>0</v>
      </c>
      <c r="AA51" s="227">
        <v>0</v>
      </c>
      <c r="AB51" s="227">
        <v>0</v>
      </c>
      <c r="AC51" s="227">
        <v>0</v>
      </c>
      <c r="AD51" s="326">
        <v>0</v>
      </c>
      <c r="AE51" s="281"/>
      <c r="AF51" s="28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</row>
    <row r="52" spans="1:148" s="33" customFormat="1" ht="18.600000000000001" hidden="1" customHeight="1" thickBot="1" x14ac:dyDescent="0.3">
      <c r="A52" s="586"/>
      <c r="B52" s="538"/>
      <c r="C52" s="539"/>
      <c r="D52" s="294" t="s">
        <v>13</v>
      </c>
      <c r="E52" s="229" t="s">
        <v>5</v>
      </c>
      <c r="F52" s="214">
        <f t="shared" ref="F52:T52" si="57">F53</f>
        <v>0</v>
      </c>
      <c r="G52" s="27">
        <f t="shared" si="57"/>
        <v>0</v>
      </c>
      <c r="H52" s="27">
        <f t="shared" si="57"/>
        <v>0</v>
      </c>
      <c r="I52" s="27">
        <f t="shared" si="57"/>
        <v>0</v>
      </c>
      <c r="J52" s="52">
        <f t="shared" si="57"/>
        <v>0</v>
      </c>
      <c r="K52" s="214">
        <f t="shared" si="57"/>
        <v>0</v>
      </c>
      <c r="L52" s="27">
        <f t="shared" si="57"/>
        <v>0</v>
      </c>
      <c r="M52" s="27">
        <f t="shared" si="57"/>
        <v>0</v>
      </c>
      <c r="N52" s="27">
        <f t="shared" si="57"/>
        <v>0</v>
      </c>
      <c r="O52" s="52">
        <f t="shared" si="57"/>
        <v>0</v>
      </c>
      <c r="P52" s="214">
        <f t="shared" si="57"/>
        <v>0</v>
      </c>
      <c r="Q52" s="27">
        <f t="shared" si="57"/>
        <v>0</v>
      </c>
      <c r="R52" s="27">
        <f t="shared" si="57"/>
        <v>0</v>
      </c>
      <c r="S52" s="27">
        <f t="shared" si="57"/>
        <v>0</v>
      </c>
      <c r="T52" s="52">
        <f t="shared" si="57"/>
        <v>0</v>
      </c>
      <c r="U52" s="309">
        <f t="shared" ref="U52" si="58">V52+W52+X52+Y52</f>
        <v>0</v>
      </c>
      <c r="V52" s="310">
        <v>0</v>
      </c>
      <c r="W52" s="310">
        <f>SUM(W55:W55)</f>
        <v>0</v>
      </c>
      <c r="X52" s="310">
        <v>0</v>
      </c>
      <c r="Y52" s="311">
        <v>0</v>
      </c>
      <c r="Z52" s="283">
        <f t="shared" ref="Z52" si="59">AA52+AB52+AC52+AD52</f>
        <v>0</v>
      </c>
      <c r="AA52" s="284">
        <v>0</v>
      </c>
      <c r="AB52" s="284">
        <f>SUM(AB55:AB55)</f>
        <v>0</v>
      </c>
      <c r="AC52" s="284">
        <v>0</v>
      </c>
      <c r="AD52" s="285">
        <v>0</v>
      </c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</row>
    <row r="53" spans="1:148" s="33" customFormat="1" ht="42.75" hidden="1" customHeight="1" thickBot="1" x14ac:dyDescent="0.3">
      <c r="A53" s="460"/>
      <c r="B53" s="286"/>
      <c r="C53" s="287"/>
      <c r="D53" s="296" t="s">
        <v>13</v>
      </c>
      <c r="E53" s="18"/>
      <c r="F53" s="28">
        <f t="shared" si="3"/>
        <v>0</v>
      </c>
      <c r="G53" s="53">
        <v>0</v>
      </c>
      <c r="H53" s="53">
        <v>0</v>
      </c>
      <c r="I53" s="53">
        <v>0</v>
      </c>
      <c r="J53" s="54">
        <v>0</v>
      </c>
      <c r="K53" s="28">
        <f t="shared" ref="K53" si="60">L53+M53+O53</f>
        <v>0</v>
      </c>
      <c r="L53" s="53">
        <v>0</v>
      </c>
      <c r="M53" s="53">
        <v>0</v>
      </c>
      <c r="N53" s="53">
        <v>0</v>
      </c>
      <c r="O53" s="55">
        <v>0</v>
      </c>
      <c r="P53" s="28">
        <f>Q53+R53+T53</f>
        <v>0</v>
      </c>
      <c r="Q53" s="53">
        <v>0</v>
      </c>
      <c r="R53" s="53">
        <v>0</v>
      </c>
      <c r="S53" s="53">
        <v>0</v>
      </c>
      <c r="T53" s="55">
        <v>0</v>
      </c>
      <c r="U53" s="215">
        <v>0</v>
      </c>
      <c r="V53" s="57">
        <v>0</v>
      </c>
      <c r="W53" s="57">
        <v>0</v>
      </c>
      <c r="X53" s="57">
        <v>0</v>
      </c>
      <c r="Y53" s="288">
        <v>0</v>
      </c>
      <c r="Z53" s="289">
        <v>0</v>
      </c>
      <c r="AA53" s="115">
        <v>0</v>
      </c>
      <c r="AB53" s="115">
        <v>0</v>
      </c>
      <c r="AC53" s="115">
        <v>0</v>
      </c>
      <c r="AD53" s="290">
        <v>0</v>
      </c>
      <c r="AE53" s="31"/>
      <c r="AF53" s="31"/>
      <c r="AG53" s="32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</row>
    <row r="54" spans="1:148" s="21" customFormat="1" ht="19.5" customHeight="1" thickBot="1" x14ac:dyDescent="0.3">
      <c r="A54" s="469"/>
      <c r="B54" s="481" t="s">
        <v>64</v>
      </c>
      <c r="C54" s="479"/>
      <c r="D54" s="480"/>
      <c r="E54" s="34" t="s">
        <v>7</v>
      </c>
      <c r="F54" s="66">
        <f>F34+F46+F30+F32</f>
        <v>154664211</v>
      </c>
      <c r="G54" s="106">
        <f t="shared" ref="G54:T54" si="61">G34+G46+G30+G32</f>
        <v>105269600</v>
      </c>
      <c r="H54" s="106">
        <f t="shared" si="61"/>
        <v>0</v>
      </c>
      <c r="I54" s="106">
        <f t="shared" si="61"/>
        <v>0</v>
      </c>
      <c r="J54" s="58">
        <f>J34+J46+J30+J32</f>
        <v>49394611</v>
      </c>
      <c r="K54" s="458">
        <f t="shared" si="61"/>
        <v>418109</v>
      </c>
      <c r="L54" s="457">
        <f t="shared" si="61"/>
        <v>0</v>
      </c>
      <c r="M54" s="457">
        <f t="shared" si="61"/>
        <v>0</v>
      </c>
      <c r="N54" s="457">
        <f t="shared" si="61"/>
        <v>0</v>
      </c>
      <c r="O54" s="457">
        <f t="shared" si="61"/>
        <v>418109</v>
      </c>
      <c r="P54" s="66">
        <f t="shared" si="61"/>
        <v>339000</v>
      </c>
      <c r="Q54" s="106">
        <f t="shared" si="61"/>
        <v>0</v>
      </c>
      <c r="R54" s="106">
        <f t="shared" si="61"/>
        <v>0</v>
      </c>
      <c r="S54" s="106">
        <f t="shared" si="61"/>
        <v>0</v>
      </c>
      <c r="T54" s="58">
        <f t="shared" si="61"/>
        <v>339000</v>
      </c>
      <c r="U54" s="246">
        <v>0</v>
      </c>
      <c r="V54" s="40">
        <v>0</v>
      </c>
      <c r="W54" s="40">
        <v>0</v>
      </c>
      <c r="X54" s="40">
        <v>0</v>
      </c>
      <c r="Y54" s="41">
        <v>0</v>
      </c>
      <c r="Z54" s="330">
        <f>P54/F54*100</f>
        <v>0.21918451450930687</v>
      </c>
      <c r="AA54" s="40">
        <f>Q54/G54*100</f>
        <v>0</v>
      </c>
      <c r="AB54" s="40">
        <v>0</v>
      </c>
      <c r="AC54" s="40">
        <v>0</v>
      </c>
      <c r="AD54" s="58">
        <f>T54/J54*100</f>
        <v>0.6863096866984133</v>
      </c>
      <c r="AE54" s="19"/>
      <c r="AF54" s="19"/>
      <c r="AG54" s="42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</row>
    <row r="55" spans="1:148" s="85" customFormat="1" ht="16.5" customHeight="1" x14ac:dyDescent="0.25">
      <c r="A55" s="251" t="s">
        <v>2</v>
      </c>
      <c r="B55" s="535" t="s">
        <v>65</v>
      </c>
      <c r="C55" s="536"/>
      <c r="D55" s="537"/>
      <c r="E55" s="465" t="s">
        <v>7</v>
      </c>
      <c r="F55" s="533"/>
      <c r="G55" s="573"/>
      <c r="H55" s="573"/>
      <c r="I55" s="573"/>
      <c r="J55" s="573"/>
      <c r="K55" s="574"/>
      <c r="L55" s="574"/>
      <c r="M55" s="574"/>
      <c r="N55" s="574"/>
      <c r="O55" s="574"/>
      <c r="P55" s="573"/>
      <c r="Q55" s="573"/>
      <c r="R55" s="573"/>
      <c r="S55" s="573"/>
      <c r="T55" s="573"/>
      <c r="U55" s="575"/>
      <c r="V55" s="573"/>
      <c r="W55" s="573"/>
      <c r="X55" s="573"/>
      <c r="Y55" s="573"/>
      <c r="Z55" s="574"/>
      <c r="AA55" s="574"/>
      <c r="AB55" s="574"/>
      <c r="AC55" s="574"/>
      <c r="AD55" s="576"/>
      <c r="AE55" s="84"/>
      <c r="AF55" s="84"/>
      <c r="AG55" s="20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</row>
    <row r="56" spans="1:148" s="21" customFormat="1" ht="30.75" customHeight="1" thickBot="1" x14ac:dyDescent="0.3">
      <c r="A56" s="464"/>
      <c r="B56" s="375" t="s">
        <v>0</v>
      </c>
      <c r="C56" s="14" t="s">
        <v>99</v>
      </c>
      <c r="D56" s="459" t="s">
        <v>9</v>
      </c>
      <c r="E56" s="459" t="s">
        <v>5</v>
      </c>
      <c r="F56" s="238">
        <f t="shared" ref="F56" si="62">G56+H56+J56</f>
        <v>32235000</v>
      </c>
      <c r="G56" s="98">
        <v>0</v>
      </c>
      <c r="H56" s="98">
        <v>0</v>
      </c>
      <c r="I56" s="98">
        <v>0</v>
      </c>
      <c r="J56" s="99">
        <v>32235000</v>
      </c>
      <c r="K56" s="101">
        <f t="shared" ref="K56" si="63">L56+M56+N56+O56</f>
        <v>16266531</v>
      </c>
      <c r="L56" s="102">
        <v>0</v>
      </c>
      <c r="M56" s="102">
        <v>0</v>
      </c>
      <c r="N56" s="102">
        <v>0</v>
      </c>
      <c r="O56" s="59">
        <v>16266531</v>
      </c>
      <c r="P56" s="212">
        <f>T56</f>
        <v>17381506.120000001</v>
      </c>
      <c r="Q56" s="213">
        <v>0</v>
      </c>
      <c r="R56" s="213">
        <v>0</v>
      </c>
      <c r="S56" s="213">
        <v>0</v>
      </c>
      <c r="T56" s="376">
        <v>17381506.120000001</v>
      </c>
      <c r="U56" s="377">
        <f>P56/K56*100</f>
        <v>106.85441241282486</v>
      </c>
      <c r="V56" s="224">
        <v>0</v>
      </c>
      <c r="W56" s="224">
        <v>0</v>
      </c>
      <c r="X56" s="224">
        <v>0</v>
      </c>
      <c r="Y56" s="376">
        <f>T56/O56*100</f>
        <v>106.85441241282486</v>
      </c>
      <c r="Z56" s="377">
        <f>P56/F56*100</f>
        <v>53.921222646192035</v>
      </c>
      <c r="AA56" s="104">
        <v>0</v>
      </c>
      <c r="AB56" s="104">
        <v>0</v>
      </c>
      <c r="AC56" s="104">
        <v>0</v>
      </c>
      <c r="AD56" s="105">
        <f>T56/J56*100</f>
        <v>53.921222646192035</v>
      </c>
      <c r="AE56" s="19"/>
      <c r="AF56" s="19"/>
      <c r="AG56" s="20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</row>
    <row r="57" spans="1:148" s="21" customFormat="1" ht="19.5" customHeight="1" thickBot="1" x14ac:dyDescent="0.3">
      <c r="A57" s="34"/>
      <c r="B57" s="481" t="s">
        <v>119</v>
      </c>
      <c r="C57" s="479"/>
      <c r="D57" s="480"/>
      <c r="E57" s="34" t="s">
        <v>7</v>
      </c>
      <c r="F57" s="66">
        <f>F56</f>
        <v>32235000</v>
      </c>
      <c r="G57" s="106">
        <f t="shared" ref="G57:J57" si="64">G56</f>
        <v>0</v>
      </c>
      <c r="H57" s="106">
        <f t="shared" si="64"/>
        <v>0</v>
      </c>
      <c r="I57" s="106">
        <f t="shared" si="64"/>
        <v>0</v>
      </c>
      <c r="J57" s="58">
        <f t="shared" si="64"/>
        <v>32235000</v>
      </c>
      <c r="K57" s="66">
        <f>K56</f>
        <v>16266531</v>
      </c>
      <c r="L57" s="106">
        <f t="shared" ref="L57" si="65">L56</f>
        <v>0</v>
      </c>
      <c r="M57" s="106">
        <f t="shared" ref="M57" si="66">M56</f>
        <v>0</v>
      </c>
      <c r="N57" s="106">
        <f t="shared" ref="N57" si="67">N56</f>
        <v>0</v>
      </c>
      <c r="O57" s="58">
        <f t="shared" ref="O57" si="68">O56</f>
        <v>16266531</v>
      </c>
      <c r="P57" s="66">
        <f>P56</f>
        <v>17381506.120000001</v>
      </c>
      <c r="Q57" s="106">
        <f t="shared" ref="Q57" si="69">Q56</f>
        <v>0</v>
      </c>
      <c r="R57" s="106">
        <f t="shared" ref="R57" si="70">R56</f>
        <v>0</v>
      </c>
      <c r="S57" s="106">
        <f t="shared" ref="S57" si="71">S56</f>
        <v>0</v>
      </c>
      <c r="T57" s="58">
        <f t="shared" ref="T57" si="72">T56</f>
        <v>17381506.120000001</v>
      </c>
      <c r="U57" s="467">
        <f>P57/K57*100</f>
        <v>106.85441241282486</v>
      </c>
      <c r="V57" s="107">
        <v>0</v>
      </c>
      <c r="W57" s="108">
        <v>0</v>
      </c>
      <c r="X57" s="107">
        <v>0</v>
      </c>
      <c r="Y57" s="109">
        <f t="shared" ref="Y57" si="73">T57/O57*100</f>
        <v>106.85441241282486</v>
      </c>
      <c r="Z57" s="110">
        <f>P57/F57*100</f>
        <v>53.921222646192035</v>
      </c>
      <c r="AA57" s="111">
        <v>0</v>
      </c>
      <c r="AB57" s="111">
        <v>0</v>
      </c>
      <c r="AC57" s="111">
        <v>0</v>
      </c>
      <c r="AD57" s="112">
        <f>T57/J57*100</f>
        <v>53.921222646192035</v>
      </c>
      <c r="AE57" s="19"/>
      <c r="AF57" s="19"/>
      <c r="AG57" s="42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</row>
    <row r="58" spans="1:148" s="114" customFormat="1" ht="15" customHeight="1" thickBot="1" x14ac:dyDescent="0.25">
      <c r="A58" s="533" t="s">
        <v>34</v>
      </c>
      <c r="B58" s="592" t="s">
        <v>174</v>
      </c>
      <c r="C58" s="593"/>
      <c r="D58" s="594"/>
      <c r="E58" s="34" t="s">
        <v>7</v>
      </c>
      <c r="F58" s="534"/>
      <c r="G58" s="575"/>
      <c r="H58" s="575"/>
      <c r="I58" s="575"/>
      <c r="J58" s="575"/>
      <c r="K58" s="575"/>
      <c r="L58" s="575"/>
      <c r="M58" s="575"/>
      <c r="N58" s="575"/>
      <c r="O58" s="575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2"/>
      <c r="AE58" s="113"/>
      <c r="AF58" s="113"/>
      <c r="AG58" s="113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</row>
    <row r="59" spans="1:148" s="114" customFormat="1" ht="47.25" customHeight="1" thickBot="1" x14ac:dyDescent="0.25">
      <c r="A59" s="534"/>
      <c r="B59" s="589" t="s">
        <v>92</v>
      </c>
      <c r="C59" s="590"/>
      <c r="D59" s="521" t="s">
        <v>14</v>
      </c>
      <c r="E59" s="34"/>
      <c r="F59" s="130">
        <v>0</v>
      </c>
      <c r="G59" s="317">
        <v>0</v>
      </c>
      <c r="H59" s="317">
        <v>0</v>
      </c>
      <c r="I59" s="317">
        <v>0</v>
      </c>
      <c r="J59" s="318">
        <v>0</v>
      </c>
      <c r="K59" s="130">
        <v>0</v>
      </c>
      <c r="L59" s="317">
        <v>0</v>
      </c>
      <c r="M59" s="317">
        <v>0</v>
      </c>
      <c r="N59" s="317">
        <v>0</v>
      </c>
      <c r="O59" s="318">
        <v>0</v>
      </c>
      <c r="P59" s="130">
        <v>0</v>
      </c>
      <c r="Q59" s="317">
        <v>0</v>
      </c>
      <c r="R59" s="317">
        <v>0</v>
      </c>
      <c r="S59" s="317">
        <v>0</v>
      </c>
      <c r="T59" s="318">
        <v>0</v>
      </c>
      <c r="U59" s="327">
        <v>0</v>
      </c>
      <c r="V59" s="328">
        <v>0</v>
      </c>
      <c r="W59" s="328">
        <v>0</v>
      </c>
      <c r="X59" s="328">
        <v>0</v>
      </c>
      <c r="Y59" s="329">
        <v>0</v>
      </c>
      <c r="Z59" s="327">
        <v>0</v>
      </c>
      <c r="AA59" s="328">
        <v>0</v>
      </c>
      <c r="AB59" s="328">
        <v>0</v>
      </c>
      <c r="AC59" s="328">
        <v>0</v>
      </c>
      <c r="AD59" s="329">
        <v>0</v>
      </c>
      <c r="AE59" s="113"/>
      <c r="AF59" s="113"/>
      <c r="AG59" s="113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</row>
    <row r="60" spans="1:148" s="33" customFormat="1" ht="41.25" hidden="1" customHeight="1" thickBot="1" x14ac:dyDescent="0.3">
      <c r="A60" s="506"/>
      <c r="B60" s="216" t="s">
        <v>124</v>
      </c>
      <c r="C60" s="217" t="s">
        <v>133</v>
      </c>
      <c r="D60" s="523"/>
      <c r="E60" s="461" t="s">
        <v>5</v>
      </c>
      <c r="F60" s="461">
        <f>G60+H60+J60</f>
        <v>0</v>
      </c>
      <c r="G60" s="27">
        <v>0</v>
      </c>
      <c r="H60" s="27">
        <v>0</v>
      </c>
      <c r="I60" s="27">
        <v>0</v>
      </c>
      <c r="J60" s="218">
        <v>0</v>
      </c>
      <c r="K60" s="28">
        <f>L60+M60+O60</f>
        <v>0</v>
      </c>
      <c r="L60" s="29">
        <v>0</v>
      </c>
      <c r="M60" s="29">
        <v>0</v>
      </c>
      <c r="N60" s="29">
        <v>0</v>
      </c>
      <c r="O60" s="219">
        <v>0</v>
      </c>
      <c r="P60" s="214">
        <f>Q60+R60+T60</f>
        <v>0</v>
      </c>
      <c r="Q60" s="27">
        <v>0</v>
      </c>
      <c r="R60" s="27">
        <v>0</v>
      </c>
      <c r="S60" s="27">
        <v>0</v>
      </c>
      <c r="T60" s="218">
        <v>0</v>
      </c>
      <c r="U60" s="314">
        <v>0</v>
      </c>
      <c r="V60" s="104">
        <v>0</v>
      </c>
      <c r="W60" s="104">
        <v>0</v>
      </c>
      <c r="X60" s="104">
        <v>0</v>
      </c>
      <c r="Y60" s="315">
        <v>0</v>
      </c>
      <c r="Z60" s="316">
        <v>0</v>
      </c>
      <c r="AA60" s="104">
        <v>0</v>
      </c>
      <c r="AB60" s="104">
        <v>0</v>
      </c>
      <c r="AC60" s="104">
        <v>0</v>
      </c>
      <c r="AD60" s="315">
        <v>0</v>
      </c>
      <c r="AE60" s="31"/>
      <c r="AF60" s="31"/>
      <c r="AG60" s="32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</row>
    <row r="61" spans="1:148" s="21" customFormat="1" ht="19.5" customHeight="1" thickBot="1" x14ac:dyDescent="0.3">
      <c r="A61" s="34"/>
      <c r="B61" s="481" t="s">
        <v>118</v>
      </c>
      <c r="C61" s="479"/>
      <c r="D61" s="479"/>
      <c r="E61" s="35" t="s">
        <v>7</v>
      </c>
      <c r="F61" s="457">
        <f>F60</f>
        <v>0</v>
      </c>
      <c r="G61" s="36">
        <f t="shared" ref="G61:T61" si="74">G60</f>
        <v>0</v>
      </c>
      <c r="H61" s="36">
        <f t="shared" si="74"/>
        <v>0</v>
      </c>
      <c r="I61" s="36">
        <f t="shared" si="74"/>
        <v>0</v>
      </c>
      <c r="J61" s="36">
        <f t="shared" si="74"/>
        <v>0</v>
      </c>
      <c r="K61" s="457">
        <f>K60</f>
        <v>0</v>
      </c>
      <c r="L61" s="36">
        <f t="shared" si="74"/>
        <v>0</v>
      </c>
      <c r="M61" s="36">
        <f t="shared" si="74"/>
        <v>0</v>
      </c>
      <c r="N61" s="36">
        <f t="shared" si="74"/>
        <v>0</v>
      </c>
      <c r="O61" s="36">
        <f t="shared" si="74"/>
        <v>0</v>
      </c>
      <c r="P61" s="457">
        <f>P60</f>
        <v>0</v>
      </c>
      <c r="Q61" s="36">
        <f t="shared" si="74"/>
        <v>0</v>
      </c>
      <c r="R61" s="36">
        <f t="shared" si="74"/>
        <v>0</v>
      </c>
      <c r="S61" s="36">
        <f t="shared" si="74"/>
        <v>0</v>
      </c>
      <c r="T61" s="36">
        <f t="shared" si="74"/>
        <v>0</v>
      </c>
      <c r="U61" s="39">
        <v>0</v>
      </c>
      <c r="V61" s="40">
        <v>0</v>
      </c>
      <c r="W61" s="40">
        <v>0</v>
      </c>
      <c r="X61" s="40">
        <v>0</v>
      </c>
      <c r="Y61" s="41">
        <v>0</v>
      </c>
      <c r="Z61" s="39">
        <v>0</v>
      </c>
      <c r="AA61" s="40">
        <v>0</v>
      </c>
      <c r="AB61" s="40">
        <v>0</v>
      </c>
      <c r="AC61" s="40">
        <v>0</v>
      </c>
      <c r="AD61" s="41">
        <v>0</v>
      </c>
      <c r="AE61" s="19"/>
      <c r="AF61" s="19"/>
      <c r="AG61" s="42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</row>
    <row r="62" spans="1:148" s="21" customFormat="1" ht="39" customHeight="1" thickBot="1" x14ac:dyDescent="0.3">
      <c r="A62" s="547" t="s">
        <v>35</v>
      </c>
      <c r="B62" s="481" t="s">
        <v>154</v>
      </c>
      <c r="C62" s="479"/>
      <c r="D62" s="521" t="s">
        <v>9</v>
      </c>
      <c r="E62" s="196"/>
      <c r="F62" s="141"/>
      <c r="G62" s="143"/>
      <c r="H62" s="143"/>
      <c r="I62" s="143"/>
      <c r="J62" s="143"/>
      <c r="K62" s="197"/>
      <c r="L62" s="198"/>
      <c r="M62" s="198"/>
      <c r="N62" s="198"/>
      <c r="O62" s="198"/>
      <c r="P62" s="197"/>
      <c r="Q62" s="198"/>
      <c r="R62" s="198"/>
      <c r="S62" s="198"/>
      <c r="T62" s="198"/>
      <c r="U62" s="39"/>
      <c r="V62" s="40"/>
      <c r="W62" s="40"/>
      <c r="X62" s="40"/>
      <c r="Y62" s="41"/>
      <c r="Z62" s="201"/>
      <c r="AA62" s="199"/>
      <c r="AB62" s="199"/>
      <c r="AC62" s="199"/>
      <c r="AD62" s="202"/>
      <c r="AE62" s="19"/>
      <c r="AF62" s="19"/>
      <c r="AG62" s="42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</row>
    <row r="63" spans="1:148" s="21" customFormat="1" ht="53.25" customHeight="1" thickBot="1" x14ac:dyDescent="0.3">
      <c r="A63" s="548"/>
      <c r="B63" s="378" t="s">
        <v>108</v>
      </c>
      <c r="C63" s="379" t="s">
        <v>149</v>
      </c>
      <c r="D63" s="523"/>
      <c r="E63" s="294" t="s">
        <v>7</v>
      </c>
      <c r="F63" s="461">
        <f>G63+H63+J63+I63</f>
        <v>89838000</v>
      </c>
      <c r="G63" s="380">
        <v>0</v>
      </c>
      <c r="H63" s="380">
        <v>89838000</v>
      </c>
      <c r="I63" s="380">
        <v>0</v>
      </c>
      <c r="J63" s="52">
        <v>0</v>
      </c>
      <c r="K63" s="381">
        <f t="shared" ref="K63" si="75">L63+M63+O63</f>
        <v>51733794</v>
      </c>
      <c r="L63" s="382">
        <v>0</v>
      </c>
      <c r="M63" s="382">
        <v>51733794</v>
      </c>
      <c r="N63" s="383">
        <v>0</v>
      </c>
      <c r="O63" s="384">
        <v>0</v>
      </c>
      <c r="P63" s="381">
        <f>Q63+R63+S63+T63</f>
        <v>53966411.600000001</v>
      </c>
      <c r="Q63" s="383">
        <v>0</v>
      </c>
      <c r="R63" s="383">
        <v>53966411.600000001</v>
      </c>
      <c r="S63" s="383">
        <v>0</v>
      </c>
      <c r="T63" s="384">
        <v>0</v>
      </c>
      <c r="U63" s="385">
        <f>P63/K63*100</f>
        <v>104.3155883753664</v>
      </c>
      <c r="V63" s="386">
        <v>0</v>
      </c>
      <c r="W63" s="383">
        <f>R63/M63*100</f>
        <v>104.3155883753664</v>
      </c>
      <c r="X63" s="386">
        <v>0</v>
      </c>
      <c r="Y63" s="387">
        <v>0</v>
      </c>
      <c r="Z63" s="381">
        <f>P63/F63*100</f>
        <v>60.07080700817027</v>
      </c>
      <c r="AA63" s="386">
        <v>0</v>
      </c>
      <c r="AB63" s="383">
        <f t="shared" ref="AB63" si="76">R63/H63*100</f>
        <v>60.07080700817027</v>
      </c>
      <c r="AC63" s="386">
        <v>0</v>
      </c>
      <c r="AD63" s="388">
        <v>0</v>
      </c>
      <c r="AE63" s="19"/>
      <c r="AF63" s="19"/>
      <c r="AG63" s="20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</row>
    <row r="64" spans="1:148" s="21" customFormat="1" ht="19.5" customHeight="1" thickBot="1" x14ac:dyDescent="0.3">
      <c r="A64" s="34"/>
      <c r="B64" s="481" t="s">
        <v>120</v>
      </c>
      <c r="C64" s="479"/>
      <c r="D64" s="480"/>
      <c r="E64" s="35" t="s">
        <v>7</v>
      </c>
      <c r="F64" s="467">
        <f>F63</f>
        <v>89838000</v>
      </c>
      <c r="G64" s="107">
        <f t="shared" ref="G64" si="77">G63</f>
        <v>0</v>
      </c>
      <c r="H64" s="107">
        <f t="shared" ref="H64" si="78">H63</f>
        <v>89838000</v>
      </c>
      <c r="I64" s="107">
        <f t="shared" ref="I64" si="79">I63</f>
        <v>0</v>
      </c>
      <c r="J64" s="109">
        <f t="shared" ref="J64:O64" si="80">J63</f>
        <v>0</v>
      </c>
      <c r="K64" s="109">
        <f t="shared" si="80"/>
        <v>51733794</v>
      </c>
      <c r="L64" s="109">
        <f t="shared" si="80"/>
        <v>0</v>
      </c>
      <c r="M64" s="109">
        <f t="shared" si="80"/>
        <v>51733794</v>
      </c>
      <c r="N64" s="109">
        <f t="shared" si="80"/>
        <v>0</v>
      </c>
      <c r="O64" s="109">
        <f t="shared" si="80"/>
        <v>0</v>
      </c>
      <c r="P64" s="457">
        <f>P63</f>
        <v>53966411.600000001</v>
      </c>
      <c r="Q64" s="36">
        <f t="shared" ref="Q64" si="81">Q63</f>
        <v>0</v>
      </c>
      <c r="R64" s="36">
        <f t="shared" ref="R64" si="82">R63</f>
        <v>53966411.600000001</v>
      </c>
      <c r="S64" s="36">
        <f t="shared" ref="S64" si="83">S63</f>
        <v>0</v>
      </c>
      <c r="T64" s="58">
        <f t="shared" ref="T64" si="84">T63</f>
        <v>0</v>
      </c>
      <c r="U64" s="158">
        <f>P64/K64*100</f>
        <v>104.3155883753664</v>
      </c>
      <c r="V64" s="37">
        <v>0</v>
      </c>
      <c r="W64" s="157">
        <f>R64/M64*100</f>
        <v>104.3155883753664</v>
      </c>
      <c r="X64" s="37">
        <v>0</v>
      </c>
      <c r="Y64" s="38">
        <v>0</v>
      </c>
      <c r="Z64" s="234">
        <f>P64/F64*100</f>
        <v>60.07080700817027</v>
      </c>
      <c r="AA64" s="111">
        <v>0</v>
      </c>
      <c r="AB64" s="142">
        <f>R64/H64*100</f>
        <v>60.07080700817027</v>
      </c>
      <c r="AC64" s="111">
        <v>0</v>
      </c>
      <c r="AD64" s="235">
        <v>0</v>
      </c>
      <c r="AE64" s="19"/>
      <c r="AF64" s="19"/>
      <c r="AG64" s="42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</row>
    <row r="65" spans="1:148" s="21" customFormat="1" ht="38.25" customHeight="1" thickBot="1" x14ac:dyDescent="0.3">
      <c r="A65" s="547" t="s">
        <v>150</v>
      </c>
      <c r="B65" s="545" t="s">
        <v>155</v>
      </c>
      <c r="C65" s="546"/>
      <c r="D65" s="477" t="s">
        <v>9</v>
      </c>
      <c r="E65" s="464"/>
      <c r="F65" s="467"/>
      <c r="G65" s="107"/>
      <c r="H65" s="107"/>
      <c r="I65" s="107"/>
      <c r="J65" s="107"/>
      <c r="K65" s="468"/>
      <c r="L65" s="107"/>
      <c r="M65" s="107"/>
      <c r="N65" s="107"/>
      <c r="O65" s="109"/>
      <c r="P65" s="457"/>
      <c r="Q65" s="36"/>
      <c r="R65" s="36"/>
      <c r="S65" s="36"/>
      <c r="T65" s="58"/>
      <c r="U65" s="195"/>
      <c r="V65" s="108"/>
      <c r="W65" s="108"/>
      <c r="X65" s="108"/>
      <c r="Y65" s="38"/>
      <c r="Z65" s="203"/>
      <c r="AA65" s="203"/>
      <c r="AB65" s="203"/>
      <c r="AC65" s="203"/>
      <c r="AD65" s="204"/>
      <c r="AE65" s="19"/>
      <c r="AF65" s="19"/>
      <c r="AG65" s="42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</row>
    <row r="66" spans="1:148" s="21" customFormat="1" ht="60" customHeight="1" thickBot="1" x14ac:dyDescent="0.3">
      <c r="A66" s="549"/>
      <c r="B66" s="389" t="s">
        <v>137</v>
      </c>
      <c r="C66" s="390" t="s">
        <v>152</v>
      </c>
      <c r="D66" s="478"/>
      <c r="E66" s="464"/>
      <c r="F66" s="391">
        <f>G66+H66+I66+J66</f>
        <v>106556800</v>
      </c>
      <c r="G66" s="392">
        <v>71979100</v>
      </c>
      <c r="H66" s="392">
        <v>30848200</v>
      </c>
      <c r="I66" s="392">
        <v>0</v>
      </c>
      <c r="J66" s="393">
        <v>3729500</v>
      </c>
      <c r="K66" s="381">
        <f>L66+M66+O66</f>
        <v>53283300</v>
      </c>
      <c r="L66" s="382">
        <v>35989000</v>
      </c>
      <c r="M66" s="382">
        <v>15424000</v>
      </c>
      <c r="N66" s="383">
        <v>0</v>
      </c>
      <c r="O66" s="384">
        <v>1870300</v>
      </c>
      <c r="P66" s="391">
        <f>Q66+R66+S66+T66</f>
        <v>39897092</v>
      </c>
      <c r="Q66" s="392">
        <v>26950483.039999999</v>
      </c>
      <c r="R66" s="392">
        <v>11550206.210000001</v>
      </c>
      <c r="S66" s="392">
        <v>0</v>
      </c>
      <c r="T66" s="393">
        <v>1396402.75</v>
      </c>
      <c r="U66" s="394">
        <f>P66/K66*100</f>
        <v>74.877291759331726</v>
      </c>
      <c r="V66" s="382">
        <f t="shared" ref="V66:Y66" si="85">Q66/L66*100</f>
        <v>74.885334518880768</v>
      </c>
      <c r="W66" s="382">
        <f t="shared" si="85"/>
        <v>74.884635697614115</v>
      </c>
      <c r="X66" s="30">
        <v>0</v>
      </c>
      <c r="Y66" s="393">
        <f t="shared" si="85"/>
        <v>74.661965994760209</v>
      </c>
      <c r="Z66" s="395">
        <f>P66/F66*100</f>
        <v>37.442089101774826</v>
      </c>
      <c r="AA66" s="382">
        <f t="shared" ref="AA66:AD66" si="86">Q66/G66*100</f>
        <v>37.442095052591654</v>
      </c>
      <c r="AB66" s="382">
        <f t="shared" si="86"/>
        <v>37.442075096764157</v>
      </c>
      <c r="AC66" s="30">
        <v>0</v>
      </c>
      <c r="AD66" s="393">
        <f t="shared" si="86"/>
        <v>37.442090092505694</v>
      </c>
      <c r="AE66" s="19"/>
      <c r="AF66" s="19"/>
      <c r="AG66" s="42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</row>
    <row r="67" spans="1:148" s="21" customFormat="1" ht="19.5" customHeight="1" thickBot="1" x14ac:dyDescent="0.3">
      <c r="A67" s="463"/>
      <c r="B67" s="543" t="s">
        <v>151</v>
      </c>
      <c r="C67" s="544"/>
      <c r="D67" s="480"/>
      <c r="E67" s="464"/>
      <c r="F67" s="158">
        <f>F66</f>
        <v>106556800</v>
      </c>
      <c r="G67" s="157">
        <f t="shared" ref="G67:O67" si="87">G66</f>
        <v>71979100</v>
      </c>
      <c r="H67" s="157">
        <f t="shared" si="87"/>
        <v>30848200</v>
      </c>
      <c r="I67" s="157">
        <f t="shared" si="87"/>
        <v>0</v>
      </c>
      <c r="J67" s="109">
        <f t="shared" si="87"/>
        <v>3729500</v>
      </c>
      <c r="K67" s="468">
        <f>K66</f>
        <v>53283300</v>
      </c>
      <c r="L67" s="107">
        <f t="shared" si="87"/>
        <v>35989000</v>
      </c>
      <c r="M67" s="107">
        <f t="shared" si="87"/>
        <v>15424000</v>
      </c>
      <c r="N67" s="107">
        <f t="shared" si="87"/>
        <v>0</v>
      </c>
      <c r="O67" s="107">
        <f t="shared" si="87"/>
        <v>1870300</v>
      </c>
      <c r="P67" s="158">
        <f>P66</f>
        <v>39897092</v>
      </c>
      <c r="Q67" s="157">
        <f t="shared" ref="Q67:T67" si="88">Q66</f>
        <v>26950483.039999999</v>
      </c>
      <c r="R67" s="157">
        <f t="shared" si="88"/>
        <v>11550206.210000001</v>
      </c>
      <c r="S67" s="157">
        <f t="shared" si="88"/>
        <v>0</v>
      </c>
      <c r="T67" s="109">
        <f t="shared" si="88"/>
        <v>1396402.75</v>
      </c>
      <c r="U67" s="140">
        <f>P67/K67*100</f>
        <v>74.877291759331726</v>
      </c>
      <c r="V67" s="198">
        <f t="shared" ref="V67" si="89">Q67/L67*100</f>
        <v>74.885334518880768</v>
      </c>
      <c r="W67" s="198">
        <f t="shared" ref="W67" si="90">R67/M67*100</f>
        <v>74.884635697614115</v>
      </c>
      <c r="X67" s="200">
        <v>0</v>
      </c>
      <c r="Y67" s="198">
        <f t="shared" ref="Y67" si="91">T67/O67*100</f>
        <v>74.661965994760209</v>
      </c>
      <c r="Z67" s="66">
        <f>P67/F67*100</f>
        <v>37.442089101774826</v>
      </c>
      <c r="AA67" s="106">
        <f t="shared" ref="AA67" si="92">Q67/G67*100</f>
        <v>37.442095052591654</v>
      </c>
      <c r="AB67" s="106">
        <f t="shared" ref="AB67" si="93">R67/H67*100</f>
        <v>37.442075096764157</v>
      </c>
      <c r="AC67" s="40">
        <v>0</v>
      </c>
      <c r="AD67" s="58">
        <f t="shared" ref="AD67" si="94">T67/J67*100</f>
        <v>37.442090092505694</v>
      </c>
      <c r="AE67" s="19"/>
      <c r="AF67" s="19"/>
      <c r="AG67" s="42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</row>
    <row r="68" spans="1:148" s="21" customFormat="1" ht="19.5" customHeight="1" thickBot="1" x14ac:dyDescent="0.3">
      <c r="A68" s="550" t="s">
        <v>162</v>
      </c>
      <c r="B68" s="479" t="s">
        <v>160</v>
      </c>
      <c r="C68" s="480"/>
      <c r="D68" s="477" t="s">
        <v>9</v>
      </c>
      <c r="E68" s="464"/>
      <c r="F68" s="158"/>
      <c r="G68" s="157"/>
      <c r="H68" s="157"/>
      <c r="I68" s="157"/>
      <c r="J68" s="109"/>
      <c r="K68" s="467"/>
      <c r="L68" s="107"/>
      <c r="M68" s="107"/>
      <c r="N68" s="107"/>
      <c r="O68" s="109"/>
      <c r="P68" s="158"/>
      <c r="Q68" s="157"/>
      <c r="R68" s="157"/>
      <c r="S68" s="157"/>
      <c r="T68" s="109"/>
      <c r="U68" s="239"/>
      <c r="V68" s="108"/>
      <c r="W68" s="108"/>
      <c r="X68" s="108"/>
      <c r="Y68" s="38"/>
      <c r="Z68" s="240"/>
      <c r="AA68" s="241"/>
      <c r="AB68" s="241"/>
      <c r="AC68" s="242"/>
      <c r="AD68" s="243"/>
      <c r="AE68" s="19"/>
      <c r="AF68" s="19"/>
      <c r="AG68" s="42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</row>
    <row r="69" spans="1:148" s="21" customFormat="1" ht="52.5" customHeight="1" thickBot="1" x14ac:dyDescent="0.3">
      <c r="A69" s="551"/>
      <c r="B69" s="396" t="s">
        <v>158</v>
      </c>
      <c r="C69" s="397" t="s">
        <v>159</v>
      </c>
      <c r="D69" s="478"/>
      <c r="E69" s="461"/>
      <c r="F69" s="244">
        <f>G69+H69+I69+J69</f>
        <v>1891346</v>
      </c>
      <c r="G69" s="98">
        <v>1067192.95</v>
      </c>
      <c r="H69" s="98">
        <v>682302.05</v>
      </c>
      <c r="I69" s="98">
        <v>0</v>
      </c>
      <c r="J69" s="99">
        <v>141851</v>
      </c>
      <c r="K69" s="244">
        <f>L69+M69+N69+O69</f>
        <v>1891346</v>
      </c>
      <c r="L69" s="98">
        <v>1067192.95</v>
      </c>
      <c r="M69" s="98">
        <v>682302.05</v>
      </c>
      <c r="N69" s="98">
        <v>0</v>
      </c>
      <c r="O69" s="99">
        <v>141851</v>
      </c>
      <c r="P69" s="244">
        <f>Q69+R69+S69+T69</f>
        <v>309884.76</v>
      </c>
      <c r="Q69" s="98">
        <v>174852.64</v>
      </c>
      <c r="R69" s="98">
        <v>111790.76</v>
      </c>
      <c r="S69" s="98">
        <v>0</v>
      </c>
      <c r="T69" s="98">
        <v>23241.360000000001</v>
      </c>
      <c r="U69" s="230">
        <f>V69+W69+X69+Y69</f>
        <v>0</v>
      </c>
      <c r="V69" s="62">
        <v>0</v>
      </c>
      <c r="W69" s="62">
        <v>0</v>
      </c>
      <c r="X69" s="62">
        <v>0</v>
      </c>
      <c r="Y69" s="62">
        <v>0</v>
      </c>
      <c r="Z69" s="377">
        <f>P69/F69*100</f>
        <v>16.384350615910574</v>
      </c>
      <c r="AA69" s="398">
        <f t="shared" ref="AA69" si="95">Q69/G69*100</f>
        <v>16.38435111476327</v>
      </c>
      <c r="AB69" s="398">
        <f t="shared" ref="AB69" si="96">R69/H69*100</f>
        <v>16.384350596630917</v>
      </c>
      <c r="AC69" s="227">
        <v>0</v>
      </c>
      <c r="AD69" s="376">
        <f t="shared" ref="AD69:AD70" si="97">T69/J69*100</f>
        <v>16.384346955608351</v>
      </c>
      <c r="AE69" s="19"/>
      <c r="AF69" s="19"/>
      <c r="AG69" s="39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</row>
    <row r="70" spans="1:148" s="21" customFormat="1" ht="19.5" customHeight="1" thickBot="1" x14ac:dyDescent="0.3">
      <c r="A70" s="552"/>
      <c r="B70" s="479" t="s">
        <v>161</v>
      </c>
      <c r="C70" s="479"/>
      <c r="D70" s="480"/>
      <c r="E70" s="464"/>
      <c r="F70" s="158">
        <f>F69</f>
        <v>1891346</v>
      </c>
      <c r="G70" s="157">
        <f t="shared" ref="G70:O70" si="98">G69</f>
        <v>1067192.95</v>
      </c>
      <c r="H70" s="157">
        <f t="shared" si="98"/>
        <v>682302.05</v>
      </c>
      <c r="I70" s="157">
        <f t="shared" si="98"/>
        <v>0</v>
      </c>
      <c r="J70" s="109">
        <f t="shared" si="98"/>
        <v>141851</v>
      </c>
      <c r="K70" s="158">
        <f t="shared" si="98"/>
        <v>1891346</v>
      </c>
      <c r="L70" s="157">
        <f t="shared" si="98"/>
        <v>1067192.95</v>
      </c>
      <c r="M70" s="157">
        <f t="shared" si="98"/>
        <v>682302.05</v>
      </c>
      <c r="N70" s="157">
        <f t="shared" si="98"/>
        <v>0</v>
      </c>
      <c r="O70" s="109">
        <f t="shared" si="98"/>
        <v>141851</v>
      </c>
      <c r="P70" s="66">
        <f t="shared" ref="P70" si="99">P69</f>
        <v>309884.76</v>
      </c>
      <c r="Q70" s="106">
        <f t="shared" ref="Q70" si="100">Q69</f>
        <v>174852.64</v>
      </c>
      <c r="R70" s="106">
        <f t="shared" ref="R70" si="101">R69</f>
        <v>111790.76</v>
      </c>
      <c r="S70" s="106">
        <f t="shared" ref="S70" si="102">S69</f>
        <v>0</v>
      </c>
      <c r="T70" s="58">
        <f t="shared" ref="T70" si="103">T69</f>
        <v>23241.360000000001</v>
      </c>
      <c r="U70" s="39">
        <v>0</v>
      </c>
      <c r="V70" s="40">
        <v>0</v>
      </c>
      <c r="W70" s="40">
        <v>0</v>
      </c>
      <c r="X70" s="40">
        <v>0</v>
      </c>
      <c r="Y70" s="41">
        <v>0</v>
      </c>
      <c r="Z70" s="330">
        <f>P70/F70*100</f>
        <v>16.384350615910574</v>
      </c>
      <c r="AA70" s="106">
        <f t="shared" ref="AA70" si="104">Q70/G70*100</f>
        <v>16.38435111476327</v>
      </c>
      <c r="AB70" s="106">
        <f t="shared" ref="AB70" si="105">R70/H70*100</f>
        <v>16.384350596630917</v>
      </c>
      <c r="AC70" s="40">
        <v>0</v>
      </c>
      <c r="AD70" s="58">
        <f t="shared" si="97"/>
        <v>16.384346955608351</v>
      </c>
      <c r="AE70" s="19"/>
      <c r="AF70" s="19"/>
      <c r="AG70" s="42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</row>
    <row r="71" spans="1:148" s="21" customFormat="1" ht="17.25" customHeight="1" thickBot="1" x14ac:dyDescent="0.3">
      <c r="A71" s="116"/>
      <c r="B71" s="540" t="s">
        <v>15</v>
      </c>
      <c r="C71" s="541"/>
      <c r="D71" s="542"/>
      <c r="E71" s="464"/>
      <c r="F71" s="66">
        <f>F61+F57+F54+F28+F64+F67+F70</f>
        <v>4646897612.3400002</v>
      </c>
      <c r="G71" s="106">
        <f t="shared" ref="G71:J71" si="106">G61+G57+G54+G28+G64+G67+G70</f>
        <v>3544630378.9499998</v>
      </c>
      <c r="H71" s="106">
        <f t="shared" si="106"/>
        <v>121368502.05</v>
      </c>
      <c r="I71" s="106">
        <f t="shared" si="106"/>
        <v>233411241.34</v>
      </c>
      <c r="J71" s="36">
        <f t="shared" si="106"/>
        <v>747487490</v>
      </c>
      <c r="K71" s="66">
        <f t="shared" ref="K71" si="107">K61+K57+K54+K28+K64+K67+K70</f>
        <v>2664313148.23</v>
      </c>
      <c r="L71" s="106">
        <f t="shared" ref="L71" si="108">L61+L57+L54+L28+L64+L67+L70</f>
        <v>1995828074.95</v>
      </c>
      <c r="M71" s="106">
        <f t="shared" ref="M71" si="109">M61+M57+M54+M28+M64+M67+M70</f>
        <v>67840096.049999997</v>
      </c>
      <c r="N71" s="106">
        <f t="shared" ref="N71" si="110">N61+N57+N54+N28+N64+N67+N70</f>
        <v>233026534.22999999</v>
      </c>
      <c r="O71" s="36">
        <f t="shared" ref="O71" si="111">O61+O57+O54+O28+O64+O67+O70</f>
        <v>367618443</v>
      </c>
      <c r="P71" s="66">
        <f t="shared" ref="P71" si="112">P61+P57+P54+P28+P64+P67+P70</f>
        <v>2882129247.4900002</v>
      </c>
      <c r="Q71" s="106">
        <f t="shared" ref="Q71" si="113">Q61+Q57+Q54+Q28+Q64+Q67+Q70</f>
        <v>2207716596.7299995</v>
      </c>
      <c r="R71" s="106">
        <f t="shared" ref="R71" si="114">R61+R57+R54+R28+R64+R67+R70</f>
        <v>65628408.57</v>
      </c>
      <c r="S71" s="106">
        <f t="shared" ref="S71" si="115">S61+S57+S54+S28+S64+S67+S70</f>
        <v>233411241.34</v>
      </c>
      <c r="T71" s="58">
        <f t="shared" ref="T71" si="116">T61+T57+T54+T28+T64+T67+T70</f>
        <v>375373000.85000002</v>
      </c>
      <c r="U71" s="245">
        <f>P71/K71*100</f>
        <v>108.17531900875478</v>
      </c>
      <c r="V71" s="143">
        <f>Q71/L71*100</f>
        <v>110.61657186004399</v>
      </c>
      <c r="W71" s="143">
        <f>R71/M71*100</f>
        <v>96.739852080442333</v>
      </c>
      <c r="X71" s="143">
        <f>S71/N71*100</f>
        <v>100.16509154687951</v>
      </c>
      <c r="Y71" s="112">
        <f>T71/O71*100</f>
        <v>102.10940392073854</v>
      </c>
      <c r="Z71" s="205">
        <f>P71/F71*100</f>
        <v>62.022654422951021</v>
      </c>
      <c r="AA71" s="205">
        <f>Q71/G71*100</f>
        <v>62.283407879158773</v>
      </c>
      <c r="AB71" s="205">
        <f>R71/H71*100</f>
        <v>54.073674356599675</v>
      </c>
      <c r="AC71" s="205">
        <f>S71/I71*100</f>
        <v>100</v>
      </c>
      <c r="AD71" s="206">
        <f>T71/J71*100</f>
        <v>50.217964296633241</v>
      </c>
      <c r="AE71" s="19"/>
      <c r="AF71" s="19"/>
      <c r="AG71" s="42"/>
      <c r="AH71" s="19"/>
      <c r="AI71" s="117"/>
      <c r="AJ71" s="117"/>
      <c r="AK71" s="117"/>
      <c r="AL71" s="117"/>
      <c r="AM71" s="117"/>
      <c r="AN71" s="117">
        <f>K71-F58-K17</f>
        <v>2431286614</v>
      </c>
      <c r="AO71" s="117">
        <f>L71-L58-L17</f>
        <v>1995828074.95</v>
      </c>
      <c r="AP71" s="117">
        <f>M71-M58-M17</f>
        <v>67840096.049999997</v>
      </c>
      <c r="AQ71" s="117">
        <f>N71-N58-N17</f>
        <v>0</v>
      </c>
      <c r="AR71" s="117">
        <f>O71-O58-O17</f>
        <v>367618443</v>
      </c>
      <c r="AS71" s="117">
        <f>P71-P58-P17</f>
        <v>2648718006.1500001</v>
      </c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</row>
    <row r="72" spans="1:148" s="89" customFormat="1" ht="20.25" customHeight="1" thickBot="1" x14ac:dyDescent="0.3">
      <c r="A72" s="510" t="s">
        <v>83</v>
      </c>
      <c r="B72" s="511"/>
      <c r="C72" s="511"/>
      <c r="D72" s="511"/>
      <c r="E72" s="511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511"/>
      <c r="AA72" s="511"/>
      <c r="AB72" s="511"/>
      <c r="AC72" s="511"/>
      <c r="AD72" s="513"/>
      <c r="AE72" s="87"/>
      <c r="AF72" s="87"/>
      <c r="AG72" s="118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</row>
    <row r="73" spans="1:148" s="21" customFormat="1" ht="15" customHeight="1" thickBot="1" x14ac:dyDescent="0.3">
      <c r="A73" s="482" t="s">
        <v>16</v>
      </c>
      <c r="B73" s="481" t="s">
        <v>125</v>
      </c>
      <c r="C73" s="479"/>
      <c r="D73" s="480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19"/>
      <c r="AA73" s="119"/>
      <c r="AB73" s="119"/>
      <c r="AC73" s="119"/>
      <c r="AD73" s="120"/>
      <c r="AE73" s="19"/>
      <c r="AF73" s="19"/>
      <c r="AG73" s="20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</row>
    <row r="74" spans="1:148" s="21" customFormat="1" ht="96.75" customHeight="1" thickBot="1" x14ac:dyDescent="0.3">
      <c r="A74" s="483"/>
      <c r="B74" s="400" t="s">
        <v>115</v>
      </c>
      <c r="C74" s="343" t="s">
        <v>121</v>
      </c>
      <c r="D74" s="401" t="s">
        <v>9</v>
      </c>
      <c r="E74" s="335" t="s">
        <v>10</v>
      </c>
      <c r="F74" s="340">
        <f t="shared" ref="F74:F75" si="117">G74+H74+J74</f>
        <v>3180214</v>
      </c>
      <c r="G74" s="337">
        <v>3180214</v>
      </c>
      <c r="H74" s="337">
        <v>0</v>
      </c>
      <c r="I74" s="337">
        <v>0</v>
      </c>
      <c r="J74" s="338">
        <v>0</v>
      </c>
      <c r="K74" s="25">
        <f t="shared" ref="K74:K75" si="118">L74+M74+N74+O74</f>
        <v>3048067</v>
      </c>
      <c r="L74" s="347">
        <v>3048067</v>
      </c>
      <c r="M74" s="347">
        <v>0</v>
      </c>
      <c r="N74" s="347">
        <v>0</v>
      </c>
      <c r="O74" s="349">
        <v>0</v>
      </c>
      <c r="P74" s="25">
        <f t="shared" ref="P74:P75" si="119">Q74+R74+S74+T74</f>
        <v>1942246.61</v>
      </c>
      <c r="Q74" s="347">
        <v>1942246.61</v>
      </c>
      <c r="R74" s="347">
        <v>0</v>
      </c>
      <c r="S74" s="347">
        <v>0</v>
      </c>
      <c r="T74" s="348">
        <v>0</v>
      </c>
      <c r="U74" s="103">
        <f>P74/K74*100</f>
        <v>63.720600957918585</v>
      </c>
      <c r="V74" s="121">
        <f t="shared" ref="V74" si="120">Q74/L74*100</f>
        <v>63.720600957918585</v>
      </c>
      <c r="W74" s="122">
        <v>0</v>
      </c>
      <c r="X74" s="122">
        <v>0</v>
      </c>
      <c r="Y74" s="402">
        <v>0</v>
      </c>
      <c r="Z74" s="48">
        <f>P74/F74*100</f>
        <v>61.072827488967732</v>
      </c>
      <c r="AA74" s="337">
        <f>Q74/G74*100</f>
        <v>61.072827488967732</v>
      </c>
      <c r="AB74" s="403">
        <f>SUM(AB75:AB76)</f>
        <v>0</v>
      </c>
      <c r="AC74" s="403">
        <v>0</v>
      </c>
      <c r="AD74" s="404">
        <v>0</v>
      </c>
      <c r="AE74" s="19"/>
      <c r="AF74" s="163"/>
      <c r="AG74" s="596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</row>
    <row r="75" spans="1:148" s="21" customFormat="1" ht="37.5" hidden="1" customHeight="1" thickBot="1" x14ac:dyDescent="0.3">
      <c r="A75" s="484"/>
      <c r="B75" s="124" t="s">
        <v>0</v>
      </c>
      <c r="C75" s="15" t="s">
        <v>98</v>
      </c>
      <c r="D75" s="459" t="s">
        <v>9</v>
      </c>
      <c r="E75" s="238" t="s">
        <v>10</v>
      </c>
      <c r="F75" s="28">
        <f t="shared" si="117"/>
        <v>0</v>
      </c>
      <c r="G75" s="102">
        <v>0</v>
      </c>
      <c r="H75" s="102">
        <v>0</v>
      </c>
      <c r="I75" s="102">
        <v>0</v>
      </c>
      <c r="J75" s="47">
        <v>0</v>
      </c>
      <c r="K75" s="101">
        <f t="shared" si="118"/>
        <v>0</v>
      </c>
      <c r="L75" s="102">
        <v>0</v>
      </c>
      <c r="M75" s="102">
        <v>0</v>
      </c>
      <c r="N75" s="102">
        <v>0</v>
      </c>
      <c r="O75" s="46"/>
      <c r="P75" s="101">
        <f t="shared" si="119"/>
        <v>0</v>
      </c>
      <c r="Q75" s="102">
        <v>0</v>
      </c>
      <c r="R75" s="102">
        <v>0</v>
      </c>
      <c r="S75" s="102">
        <v>0</v>
      </c>
      <c r="T75" s="47">
        <v>0</v>
      </c>
      <c r="U75" s="103" t="e">
        <f>P75/K75*100</f>
        <v>#DIV/0!</v>
      </c>
      <c r="V75" s="121">
        <v>0</v>
      </c>
      <c r="W75" s="122">
        <v>0</v>
      </c>
      <c r="X75" s="121">
        <v>0</v>
      </c>
      <c r="Y75" s="123" t="e">
        <f>T75/O75*100</f>
        <v>#DIV/0!</v>
      </c>
      <c r="Z75" s="125" t="e">
        <f>P75/F75*100</f>
        <v>#DIV/0!</v>
      </c>
      <c r="AA75" s="29">
        <v>0</v>
      </c>
      <c r="AB75" s="57">
        <f>SUM(AB76:AB76)</f>
        <v>0</v>
      </c>
      <c r="AC75" s="57">
        <v>0</v>
      </c>
      <c r="AD75" s="126" t="e">
        <f>T75/J75*100</f>
        <v>#DIV/0!</v>
      </c>
      <c r="AE75" s="19"/>
      <c r="AF75" s="19"/>
      <c r="AG75" s="596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</row>
    <row r="76" spans="1:148" s="21" customFormat="1" ht="15.75" customHeight="1" thickBot="1" x14ac:dyDescent="0.3">
      <c r="A76" s="127"/>
      <c r="B76" s="557" t="s">
        <v>17</v>
      </c>
      <c r="C76" s="558"/>
      <c r="D76" s="558"/>
      <c r="E76" s="34" t="s">
        <v>7</v>
      </c>
      <c r="F76" s="66">
        <f>F74+F75</f>
        <v>3180214</v>
      </c>
      <c r="G76" s="106">
        <f t="shared" ref="G76:T76" si="121">G74+G75</f>
        <v>3180214</v>
      </c>
      <c r="H76" s="106">
        <f t="shared" si="121"/>
        <v>0</v>
      </c>
      <c r="I76" s="106">
        <f t="shared" si="121"/>
        <v>0</v>
      </c>
      <c r="J76" s="58">
        <f t="shared" si="121"/>
        <v>0</v>
      </c>
      <c r="K76" s="66">
        <f>K74+K75</f>
        <v>3048067</v>
      </c>
      <c r="L76" s="106">
        <f>L74+L75</f>
        <v>3048067</v>
      </c>
      <c r="M76" s="106">
        <f t="shared" si="121"/>
        <v>0</v>
      </c>
      <c r="N76" s="106">
        <f t="shared" si="121"/>
        <v>0</v>
      </c>
      <c r="O76" s="58">
        <f t="shared" si="121"/>
        <v>0</v>
      </c>
      <c r="P76" s="66">
        <f>P74+P75</f>
        <v>1942246.61</v>
      </c>
      <c r="Q76" s="106">
        <f t="shared" si="121"/>
        <v>1942246.61</v>
      </c>
      <c r="R76" s="106">
        <f t="shared" si="121"/>
        <v>0</v>
      </c>
      <c r="S76" s="106">
        <f t="shared" si="121"/>
        <v>0</v>
      </c>
      <c r="T76" s="58">
        <f t="shared" si="121"/>
        <v>0</v>
      </c>
      <c r="U76" s="467">
        <f>P76/K76*100</f>
        <v>63.720600957918585</v>
      </c>
      <c r="V76" s="107">
        <f t="shared" ref="V76" si="122">Q76/L76*100</f>
        <v>63.720600957918585</v>
      </c>
      <c r="W76" s="108">
        <v>0</v>
      </c>
      <c r="X76" s="108">
        <v>0</v>
      </c>
      <c r="Y76" s="108">
        <v>0</v>
      </c>
      <c r="Z76" s="66">
        <f>P76/F76*100</f>
        <v>61.072827488967732</v>
      </c>
      <c r="AA76" s="106">
        <f>Q76/G76*100</f>
        <v>61.072827488967732</v>
      </c>
      <c r="AB76" s="40">
        <v>0</v>
      </c>
      <c r="AC76" s="40">
        <v>0</v>
      </c>
      <c r="AD76" s="233">
        <v>0</v>
      </c>
      <c r="AE76" s="19"/>
      <c r="AF76" s="19"/>
      <c r="AG76" s="20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</row>
    <row r="77" spans="1:148" s="89" customFormat="1" ht="21.75" customHeight="1" thickBot="1" x14ac:dyDescent="0.3">
      <c r="A77" s="510" t="s">
        <v>129</v>
      </c>
      <c r="B77" s="511"/>
      <c r="C77" s="511"/>
      <c r="D77" s="511"/>
      <c r="E77" s="511"/>
      <c r="F77" s="512"/>
      <c r="G77" s="512"/>
      <c r="H77" s="512"/>
      <c r="I77" s="512"/>
      <c r="J77" s="512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2"/>
      <c r="AA77" s="512"/>
      <c r="AB77" s="512"/>
      <c r="AC77" s="512"/>
      <c r="AD77" s="520"/>
      <c r="AE77" s="87"/>
      <c r="AF77" s="87"/>
      <c r="AG77" s="90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</row>
    <row r="78" spans="1:148" s="85" customFormat="1" ht="19.5" customHeight="1" thickBot="1" x14ac:dyDescent="0.3">
      <c r="A78" s="485" t="s">
        <v>18</v>
      </c>
      <c r="B78" s="495" t="s">
        <v>19</v>
      </c>
      <c r="C78" s="496"/>
      <c r="D78" s="497"/>
      <c r="E78" s="128"/>
      <c r="F78" s="128"/>
      <c r="G78" s="119"/>
      <c r="H78" s="119"/>
      <c r="I78" s="119"/>
      <c r="J78" s="120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19"/>
      <c r="AA78" s="119"/>
      <c r="AB78" s="119"/>
      <c r="AC78" s="119"/>
      <c r="AD78" s="120"/>
      <c r="AE78" s="84"/>
      <c r="AF78" s="84"/>
      <c r="AG78" s="20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</row>
    <row r="79" spans="1:148" s="21" customFormat="1" ht="36.75" customHeight="1" x14ac:dyDescent="0.25">
      <c r="A79" s="486"/>
      <c r="B79" s="405" t="s">
        <v>58</v>
      </c>
      <c r="C79" s="343" t="s">
        <v>57</v>
      </c>
      <c r="D79" s="401" t="s">
        <v>9</v>
      </c>
      <c r="E79" s="16" t="s">
        <v>10</v>
      </c>
      <c r="F79" s="25">
        <f t="shared" ref="F79:F82" si="123">G79+H79+I79+J79</f>
        <v>31644500</v>
      </c>
      <c r="G79" s="347">
        <v>31644500</v>
      </c>
      <c r="H79" s="347">
        <v>0</v>
      </c>
      <c r="I79" s="347">
        <v>0</v>
      </c>
      <c r="J79" s="348">
        <v>0</v>
      </c>
      <c r="K79" s="346">
        <f t="shared" ref="K79:K82" si="124">L79+M79+N79+O79</f>
        <v>15808000</v>
      </c>
      <c r="L79" s="347">
        <v>15808000</v>
      </c>
      <c r="M79" s="347">
        <v>0</v>
      </c>
      <c r="N79" s="347">
        <v>0</v>
      </c>
      <c r="O79" s="349">
        <v>0</v>
      </c>
      <c r="P79" s="25">
        <f t="shared" ref="P79:P82" si="125">Q79+R79+S79+T79</f>
        <v>0</v>
      </c>
      <c r="Q79" s="347">
        <v>0</v>
      </c>
      <c r="R79" s="347">
        <v>0</v>
      </c>
      <c r="S79" s="347">
        <v>0</v>
      </c>
      <c r="T79" s="348">
        <v>0</v>
      </c>
      <c r="U79" s="406">
        <f>P79/K79*100</f>
        <v>0</v>
      </c>
      <c r="V79" s="407">
        <f>Q79/L79*100</f>
        <v>0</v>
      </c>
      <c r="W79" s="95">
        <v>0</v>
      </c>
      <c r="X79" s="95">
        <v>0</v>
      </c>
      <c r="Y79" s="341">
        <v>0</v>
      </c>
      <c r="Z79" s="408">
        <f>P79/F79*100</f>
        <v>0</v>
      </c>
      <c r="AA79" s="49">
        <f>Q79/G79*100</f>
        <v>0</v>
      </c>
      <c r="AB79" s="403">
        <f t="shared" ref="AB79:AB80" si="126">SUM(AB80:AB82)</f>
        <v>0</v>
      </c>
      <c r="AC79" s="403">
        <v>0</v>
      </c>
      <c r="AD79" s="404">
        <v>0</v>
      </c>
      <c r="AE79" s="19"/>
      <c r="AF79" s="19"/>
      <c r="AG79" s="20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</row>
    <row r="80" spans="1:148" s="21" customFormat="1" ht="60" customHeight="1" x14ac:dyDescent="0.25">
      <c r="A80" s="486"/>
      <c r="B80" s="63" t="s">
        <v>78</v>
      </c>
      <c r="C80" s="10" t="s">
        <v>55</v>
      </c>
      <c r="D80" s="295" t="s">
        <v>9</v>
      </c>
      <c r="E80" s="64" t="s">
        <v>10</v>
      </c>
      <c r="F80" s="43">
        <f t="shared" si="123"/>
        <v>21353671</v>
      </c>
      <c r="G80" s="17">
        <v>21353671</v>
      </c>
      <c r="H80" s="17">
        <v>0</v>
      </c>
      <c r="I80" s="17">
        <v>0</v>
      </c>
      <c r="J80" s="45">
        <v>0</v>
      </c>
      <c r="K80" s="65">
        <f t="shared" si="124"/>
        <v>3116849</v>
      </c>
      <c r="L80" s="17">
        <v>3116849</v>
      </c>
      <c r="M80" s="17">
        <v>0</v>
      </c>
      <c r="N80" s="17">
        <v>0</v>
      </c>
      <c r="O80" s="44">
        <v>0</v>
      </c>
      <c r="P80" s="43">
        <f t="shared" si="125"/>
        <v>6602477.7000000002</v>
      </c>
      <c r="Q80" s="17">
        <v>6602477.7000000002</v>
      </c>
      <c r="R80" s="17">
        <v>0</v>
      </c>
      <c r="S80" s="17">
        <v>0</v>
      </c>
      <c r="T80" s="45">
        <v>0</v>
      </c>
      <c r="U80" s="226">
        <v>0</v>
      </c>
      <c r="V80" s="223">
        <v>0</v>
      </c>
      <c r="W80" s="223">
        <v>0</v>
      </c>
      <c r="X80" s="223">
        <v>0</v>
      </c>
      <c r="Y80" s="351">
        <v>0</v>
      </c>
      <c r="Z80" s="353">
        <f>P80/F80*100</f>
        <v>30.919637658555292</v>
      </c>
      <c r="AA80" s="2">
        <f>Q80/G80*100</f>
        <v>30.919637658555292</v>
      </c>
      <c r="AB80" s="409">
        <f t="shared" si="126"/>
        <v>0</v>
      </c>
      <c r="AC80" s="409">
        <v>0</v>
      </c>
      <c r="AD80" s="410">
        <v>0</v>
      </c>
      <c r="AE80" s="19"/>
      <c r="AF80" s="19"/>
      <c r="AG80" s="20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</row>
    <row r="81" spans="1:148" s="21" customFormat="1" ht="38.25" customHeight="1" x14ac:dyDescent="0.25">
      <c r="A81" s="486"/>
      <c r="B81" s="63" t="s">
        <v>54</v>
      </c>
      <c r="C81" s="10" t="s">
        <v>56</v>
      </c>
      <c r="D81" s="295" t="s">
        <v>9</v>
      </c>
      <c r="E81" s="64" t="s">
        <v>5</v>
      </c>
      <c r="F81" s="43">
        <f t="shared" si="123"/>
        <v>5787700</v>
      </c>
      <c r="G81" s="17">
        <v>0</v>
      </c>
      <c r="H81" s="17">
        <v>0</v>
      </c>
      <c r="I81" s="17">
        <v>0</v>
      </c>
      <c r="J81" s="45">
        <v>5787700</v>
      </c>
      <c r="K81" s="65">
        <f t="shared" si="124"/>
        <v>2664026</v>
      </c>
      <c r="L81" s="17">
        <v>0</v>
      </c>
      <c r="M81" s="17">
        <v>0</v>
      </c>
      <c r="N81" s="17">
        <v>0</v>
      </c>
      <c r="O81" s="44">
        <v>2664026</v>
      </c>
      <c r="P81" s="43">
        <f t="shared" si="125"/>
        <v>4753362.16</v>
      </c>
      <c r="Q81" s="17">
        <v>0</v>
      </c>
      <c r="R81" s="17">
        <v>0</v>
      </c>
      <c r="S81" s="44">
        <v>0</v>
      </c>
      <c r="T81" s="45">
        <v>4753362.16</v>
      </c>
      <c r="U81" s="350">
        <f>P81/K81*100</f>
        <v>178.42776909834964</v>
      </c>
      <c r="V81" s="6">
        <v>0</v>
      </c>
      <c r="W81" s="6">
        <v>0</v>
      </c>
      <c r="X81" s="6">
        <v>0</v>
      </c>
      <c r="Y81" s="5">
        <f>T81/O81*100</f>
        <v>178.42776909834964</v>
      </c>
      <c r="Z81" s="305">
        <f>P81/F81*100</f>
        <v>82.128689462135213</v>
      </c>
      <c r="AA81" s="6">
        <v>0</v>
      </c>
      <c r="AB81" s="6">
        <v>0</v>
      </c>
      <c r="AC81" s="6">
        <v>0</v>
      </c>
      <c r="AD81" s="5">
        <f>T81/J81*100</f>
        <v>82.128689462135213</v>
      </c>
      <c r="AE81" s="19"/>
      <c r="AF81" s="19"/>
      <c r="AG81" s="20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</row>
    <row r="82" spans="1:148" s="21" customFormat="1" ht="32.25" customHeight="1" thickBot="1" x14ac:dyDescent="0.3">
      <c r="A82" s="487"/>
      <c r="B82" s="124" t="s">
        <v>59</v>
      </c>
      <c r="C82" s="15" t="s">
        <v>45</v>
      </c>
      <c r="D82" s="459" t="s">
        <v>9</v>
      </c>
      <c r="E82" s="238" t="s">
        <v>5</v>
      </c>
      <c r="F82" s="101">
        <f t="shared" si="123"/>
        <v>7117890</v>
      </c>
      <c r="G82" s="102">
        <v>0</v>
      </c>
      <c r="H82" s="102">
        <v>0</v>
      </c>
      <c r="I82" s="102">
        <v>0</v>
      </c>
      <c r="J82" s="47">
        <v>7117890</v>
      </c>
      <c r="K82" s="225">
        <f t="shared" si="124"/>
        <v>1038953</v>
      </c>
      <c r="L82" s="102">
        <v>0</v>
      </c>
      <c r="M82" s="102">
        <v>0</v>
      </c>
      <c r="N82" s="102">
        <v>0</v>
      </c>
      <c r="O82" s="46">
        <v>1038953</v>
      </c>
      <c r="P82" s="101">
        <f t="shared" si="125"/>
        <v>2315404.9</v>
      </c>
      <c r="Q82" s="102">
        <v>0</v>
      </c>
      <c r="R82" s="102">
        <v>0</v>
      </c>
      <c r="S82" s="102">
        <v>0</v>
      </c>
      <c r="T82" s="47">
        <v>2315404.9</v>
      </c>
      <c r="U82" s="226">
        <f t="shared" ref="U82" si="127">V82+W82+X82+Y82</f>
        <v>0</v>
      </c>
      <c r="V82" s="6">
        <v>0</v>
      </c>
      <c r="W82" s="6">
        <v>0</v>
      </c>
      <c r="X82" s="6">
        <v>0</v>
      </c>
      <c r="Y82" s="8">
        <v>0</v>
      </c>
      <c r="Z82" s="305">
        <f>P82/F82*100</f>
        <v>32.529371766071122</v>
      </c>
      <c r="AA82" s="129">
        <v>0</v>
      </c>
      <c r="AB82" s="129">
        <v>0</v>
      </c>
      <c r="AC82" s="129">
        <v>0</v>
      </c>
      <c r="AD82" s="5">
        <f>T82/J82*100</f>
        <v>32.529371766071122</v>
      </c>
      <c r="AE82" s="19"/>
      <c r="AF82" s="19"/>
      <c r="AG82" s="20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</row>
    <row r="83" spans="1:148" s="21" customFormat="1" ht="15.75" customHeight="1" thickBot="1" x14ac:dyDescent="0.3">
      <c r="A83" s="130"/>
      <c r="B83" s="517" t="s">
        <v>20</v>
      </c>
      <c r="C83" s="496"/>
      <c r="D83" s="496"/>
      <c r="E83" s="34" t="s">
        <v>7</v>
      </c>
      <c r="F83" s="66">
        <f>F79+F80+F81+F82</f>
        <v>65903761</v>
      </c>
      <c r="G83" s="106">
        <f t="shared" ref="G83:T83" si="128">G79+G80+G81+G82</f>
        <v>52998171</v>
      </c>
      <c r="H83" s="106">
        <f t="shared" si="128"/>
        <v>0</v>
      </c>
      <c r="I83" s="106">
        <f t="shared" si="128"/>
        <v>0</v>
      </c>
      <c r="J83" s="58">
        <f t="shared" si="128"/>
        <v>12905590</v>
      </c>
      <c r="K83" s="66">
        <f>K79+K80+K81+K82</f>
        <v>22627828</v>
      </c>
      <c r="L83" s="106">
        <f t="shared" si="128"/>
        <v>18924849</v>
      </c>
      <c r="M83" s="106">
        <f t="shared" si="128"/>
        <v>0</v>
      </c>
      <c r="N83" s="106">
        <f t="shared" si="128"/>
        <v>0</v>
      </c>
      <c r="O83" s="58">
        <f t="shared" si="128"/>
        <v>3702979</v>
      </c>
      <c r="P83" s="66">
        <f>P79+P80+P81+P82</f>
        <v>13671244.76</v>
      </c>
      <c r="Q83" s="106">
        <f t="shared" si="128"/>
        <v>6602477.7000000002</v>
      </c>
      <c r="R83" s="106">
        <f t="shared" si="128"/>
        <v>0</v>
      </c>
      <c r="S83" s="106">
        <f t="shared" si="128"/>
        <v>0</v>
      </c>
      <c r="T83" s="58">
        <f t="shared" si="128"/>
        <v>7068767.0600000005</v>
      </c>
      <c r="U83" s="457">
        <f>P83/K83*100</f>
        <v>60.417839308306561</v>
      </c>
      <c r="V83" s="131">
        <v>0</v>
      </c>
      <c r="W83" s="131">
        <v>0</v>
      </c>
      <c r="X83" s="131">
        <v>0</v>
      </c>
      <c r="Y83" s="58">
        <f>T83/O83*100</f>
        <v>190.89406286128008</v>
      </c>
      <c r="Z83" s="457">
        <f>P83/F83*100</f>
        <v>20.744255794445479</v>
      </c>
      <c r="AA83" s="106">
        <f>Q83/G83*100</f>
        <v>12.457935010625178</v>
      </c>
      <c r="AB83" s="40">
        <v>0</v>
      </c>
      <c r="AC83" s="40">
        <v>0</v>
      </c>
      <c r="AD83" s="58">
        <f>T83/J83*100</f>
        <v>54.772908948757873</v>
      </c>
      <c r="AE83" s="19"/>
      <c r="AF83" s="19"/>
      <c r="AG83" s="20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</row>
    <row r="84" spans="1:148" s="89" customFormat="1" ht="16.5" customHeight="1" thickBot="1" x14ac:dyDescent="0.3">
      <c r="A84" s="518" t="s">
        <v>130</v>
      </c>
      <c r="B84" s="519"/>
      <c r="C84" s="519"/>
      <c r="D84" s="519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  <c r="AA84" s="512"/>
      <c r="AB84" s="512"/>
      <c r="AC84" s="512"/>
      <c r="AD84" s="520"/>
      <c r="AE84" s="87"/>
      <c r="AF84" s="87"/>
      <c r="AG84" s="90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</row>
    <row r="85" spans="1:148" s="85" customFormat="1" ht="17.25" customHeight="1" thickBot="1" x14ac:dyDescent="0.3">
      <c r="A85" s="485" t="s">
        <v>21</v>
      </c>
      <c r="B85" s="495" t="s">
        <v>84</v>
      </c>
      <c r="C85" s="496"/>
      <c r="D85" s="497"/>
      <c r="E85" s="35" t="s">
        <v>7</v>
      </c>
      <c r="F85" s="514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  <c r="AA85" s="515"/>
      <c r="AB85" s="515"/>
      <c r="AC85" s="515"/>
      <c r="AD85" s="516"/>
      <c r="AE85" s="84"/>
      <c r="AF85" s="84"/>
      <c r="AG85" s="20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</row>
    <row r="86" spans="1:148" s="21" customFormat="1" ht="30.75" customHeight="1" x14ac:dyDescent="0.25">
      <c r="A86" s="486"/>
      <c r="B86" s="411" t="s">
        <v>52</v>
      </c>
      <c r="C86" s="22" t="s">
        <v>44</v>
      </c>
      <c r="D86" s="401" t="s">
        <v>9</v>
      </c>
      <c r="E86" s="412" t="s">
        <v>5</v>
      </c>
      <c r="F86" s="340">
        <f t="shared" ref="F86:F90" si="129">G86+H86+I86+J86</f>
        <v>41569000</v>
      </c>
      <c r="G86" s="337">
        <v>0</v>
      </c>
      <c r="H86" s="337">
        <v>0</v>
      </c>
      <c r="I86" s="337">
        <v>0</v>
      </c>
      <c r="J86" s="339">
        <v>41569000</v>
      </c>
      <c r="K86" s="340">
        <f t="shared" ref="K86:K90" si="130">L86+M86+N86+O86</f>
        <v>20807602</v>
      </c>
      <c r="L86" s="337">
        <v>0</v>
      </c>
      <c r="M86" s="337">
        <v>0</v>
      </c>
      <c r="N86" s="337">
        <v>0</v>
      </c>
      <c r="O86" s="338">
        <v>20807602</v>
      </c>
      <c r="P86" s="340">
        <f t="shared" ref="P86:P90" si="131">Q86+R86+S86+T86</f>
        <v>24195251.530000001</v>
      </c>
      <c r="Q86" s="337">
        <v>0</v>
      </c>
      <c r="R86" s="337">
        <v>0</v>
      </c>
      <c r="S86" s="337">
        <v>0</v>
      </c>
      <c r="T86" s="338">
        <v>24195251.530000001</v>
      </c>
      <c r="U86" s="413">
        <f>P86/K86*100</f>
        <v>116.28082625763412</v>
      </c>
      <c r="V86" s="95">
        <v>0</v>
      </c>
      <c r="W86" s="95">
        <v>0</v>
      </c>
      <c r="X86" s="95">
        <v>0</v>
      </c>
      <c r="Y86" s="132">
        <f>T86/O86*100</f>
        <v>116.28082625763412</v>
      </c>
      <c r="Z86" s="350">
        <f t="shared" ref="Z86:AA91" si="132">P86/F86*100</f>
        <v>58.205036277033372</v>
      </c>
      <c r="AA86" s="49">
        <v>0</v>
      </c>
      <c r="AB86" s="222">
        <v>0</v>
      </c>
      <c r="AC86" s="222">
        <v>0</v>
      </c>
      <c r="AD86" s="372">
        <f>T86/J86*100</f>
        <v>58.205036277033372</v>
      </c>
      <c r="AE86" s="19"/>
      <c r="AF86" s="19"/>
      <c r="AG86" s="20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</row>
    <row r="87" spans="1:148" s="21" customFormat="1" ht="29.45" customHeight="1" x14ac:dyDescent="0.25">
      <c r="A87" s="486"/>
      <c r="B87" s="63" t="s">
        <v>1</v>
      </c>
      <c r="C87" s="10" t="s">
        <v>46</v>
      </c>
      <c r="D87" s="295" t="s">
        <v>9</v>
      </c>
      <c r="E87" s="133" t="s">
        <v>5</v>
      </c>
      <c r="F87" s="43">
        <f t="shared" si="129"/>
        <v>793000</v>
      </c>
      <c r="G87" s="17">
        <v>0</v>
      </c>
      <c r="H87" s="17">
        <v>0</v>
      </c>
      <c r="I87" s="17">
        <v>0</v>
      </c>
      <c r="J87" s="44">
        <v>793000</v>
      </c>
      <c r="K87" s="43">
        <f t="shared" si="130"/>
        <v>500955</v>
      </c>
      <c r="L87" s="17">
        <v>0</v>
      </c>
      <c r="M87" s="17">
        <v>0</v>
      </c>
      <c r="N87" s="17">
        <v>0</v>
      </c>
      <c r="O87" s="45">
        <v>500955</v>
      </c>
      <c r="P87" s="43">
        <f t="shared" si="131"/>
        <v>610510</v>
      </c>
      <c r="Q87" s="17">
        <v>0</v>
      </c>
      <c r="R87" s="17">
        <v>0</v>
      </c>
      <c r="S87" s="17">
        <v>0</v>
      </c>
      <c r="T87" s="45">
        <v>610510</v>
      </c>
      <c r="U87" s="414">
        <f>P87/K87*100</f>
        <v>121.86922977113713</v>
      </c>
      <c r="V87" s="7">
        <v>0</v>
      </c>
      <c r="W87" s="7">
        <v>0</v>
      </c>
      <c r="X87" s="7">
        <v>0</v>
      </c>
      <c r="Y87" s="4">
        <f>T87/O87*100</f>
        <v>121.86922977113713</v>
      </c>
      <c r="Z87" s="353">
        <f t="shared" si="132"/>
        <v>76.987389659520815</v>
      </c>
      <c r="AA87" s="6">
        <v>0</v>
      </c>
      <c r="AB87" s="6">
        <v>0</v>
      </c>
      <c r="AC87" s="6">
        <v>0</v>
      </c>
      <c r="AD87" s="5">
        <f>T87/J87*100</f>
        <v>76.987389659520815</v>
      </c>
      <c r="AE87" s="19"/>
      <c r="AF87" s="19"/>
      <c r="AG87" s="20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</row>
    <row r="88" spans="1:148" s="21" customFormat="1" ht="30.6" hidden="1" customHeight="1" x14ac:dyDescent="0.25">
      <c r="A88" s="486"/>
      <c r="B88" s="63" t="s">
        <v>61</v>
      </c>
      <c r="C88" s="10" t="s">
        <v>43</v>
      </c>
      <c r="D88" s="295" t="s">
        <v>9</v>
      </c>
      <c r="E88" s="133" t="s">
        <v>10</v>
      </c>
      <c r="F88" s="43">
        <f t="shared" si="129"/>
        <v>0</v>
      </c>
      <c r="G88" s="17">
        <v>0</v>
      </c>
      <c r="H88" s="17">
        <v>0</v>
      </c>
      <c r="I88" s="17">
        <v>0</v>
      </c>
      <c r="J88" s="44">
        <v>0</v>
      </c>
      <c r="K88" s="43">
        <f t="shared" si="130"/>
        <v>0</v>
      </c>
      <c r="L88" s="17"/>
      <c r="M88" s="17">
        <v>0</v>
      </c>
      <c r="N88" s="17">
        <v>0</v>
      </c>
      <c r="O88" s="45">
        <v>0</v>
      </c>
      <c r="P88" s="43">
        <f t="shared" si="131"/>
        <v>0</v>
      </c>
      <c r="Q88" s="17">
        <v>0</v>
      </c>
      <c r="R88" s="17">
        <v>0</v>
      </c>
      <c r="S88" s="17">
        <v>0</v>
      </c>
      <c r="T88" s="45">
        <v>0</v>
      </c>
      <c r="U88" s="134">
        <v>0</v>
      </c>
      <c r="V88" s="7">
        <v>0</v>
      </c>
      <c r="W88" s="7">
        <v>0</v>
      </c>
      <c r="X88" s="7">
        <v>0</v>
      </c>
      <c r="Y88" s="7">
        <v>0</v>
      </c>
      <c r="Z88" s="9" t="e">
        <f t="shared" si="132"/>
        <v>#DIV/0!</v>
      </c>
      <c r="AA88" s="6" t="e">
        <f t="shared" si="132"/>
        <v>#DIV/0!</v>
      </c>
      <c r="AB88" s="6">
        <v>0</v>
      </c>
      <c r="AC88" s="6">
        <v>0</v>
      </c>
      <c r="AD88" s="8">
        <v>0</v>
      </c>
      <c r="AE88" s="19"/>
      <c r="AF88" s="19"/>
      <c r="AG88" s="20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</row>
    <row r="89" spans="1:148" s="21" customFormat="1" ht="41.25" customHeight="1" x14ac:dyDescent="0.25">
      <c r="A89" s="486"/>
      <c r="B89" s="63" t="s">
        <v>60</v>
      </c>
      <c r="C89" s="10" t="s">
        <v>38</v>
      </c>
      <c r="D89" s="295" t="s">
        <v>9</v>
      </c>
      <c r="E89" s="133" t="s">
        <v>10</v>
      </c>
      <c r="F89" s="43">
        <f t="shared" si="129"/>
        <v>6353600</v>
      </c>
      <c r="G89" s="17">
        <v>6353600</v>
      </c>
      <c r="H89" s="17">
        <v>0</v>
      </c>
      <c r="I89" s="17">
        <v>0</v>
      </c>
      <c r="J89" s="44">
        <v>0</v>
      </c>
      <c r="K89" s="43">
        <f t="shared" si="130"/>
        <v>3015400</v>
      </c>
      <c r="L89" s="17">
        <v>3015400</v>
      </c>
      <c r="M89" s="17">
        <v>0</v>
      </c>
      <c r="N89" s="17">
        <v>0</v>
      </c>
      <c r="O89" s="45">
        <v>0</v>
      </c>
      <c r="P89" s="43">
        <f t="shared" si="131"/>
        <v>3370537.83</v>
      </c>
      <c r="Q89" s="17">
        <v>3370537.83</v>
      </c>
      <c r="R89" s="17">
        <v>0</v>
      </c>
      <c r="S89" s="17">
        <v>0</v>
      </c>
      <c r="T89" s="45">
        <v>0</v>
      </c>
      <c r="U89" s="414">
        <f>P89/K89*100</f>
        <v>111.77746998739802</v>
      </c>
      <c r="V89" s="4">
        <f>Q89/L89*100</f>
        <v>111.77746998739802</v>
      </c>
      <c r="W89" s="7">
        <v>0</v>
      </c>
      <c r="X89" s="7">
        <v>0</v>
      </c>
      <c r="Y89" s="7">
        <v>0</v>
      </c>
      <c r="Z89" s="353">
        <f t="shared" si="132"/>
        <v>53.049260734072021</v>
      </c>
      <c r="AA89" s="2">
        <f t="shared" si="132"/>
        <v>53.049260734072021</v>
      </c>
      <c r="AB89" s="6">
        <v>0</v>
      </c>
      <c r="AC89" s="6">
        <v>0</v>
      </c>
      <c r="AD89" s="8">
        <v>0</v>
      </c>
      <c r="AE89" s="19"/>
      <c r="AF89" s="19"/>
      <c r="AG89" s="20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</row>
    <row r="90" spans="1:148" s="21" customFormat="1" ht="29.45" customHeight="1" x14ac:dyDescent="0.25">
      <c r="A90" s="486"/>
      <c r="B90" s="63" t="s">
        <v>79</v>
      </c>
      <c r="C90" s="10" t="s">
        <v>42</v>
      </c>
      <c r="D90" s="295" t="s">
        <v>9</v>
      </c>
      <c r="E90" s="133" t="s">
        <v>5</v>
      </c>
      <c r="F90" s="43">
        <f t="shared" si="129"/>
        <v>17483000</v>
      </c>
      <c r="G90" s="17">
        <v>0</v>
      </c>
      <c r="H90" s="17">
        <v>0</v>
      </c>
      <c r="I90" s="17">
        <v>0</v>
      </c>
      <c r="J90" s="44">
        <v>17483000</v>
      </c>
      <c r="K90" s="43">
        <f t="shared" si="130"/>
        <v>9232800</v>
      </c>
      <c r="L90" s="17">
        <v>0</v>
      </c>
      <c r="M90" s="17">
        <v>0</v>
      </c>
      <c r="N90" s="17">
        <v>0</v>
      </c>
      <c r="O90" s="45">
        <v>9232800</v>
      </c>
      <c r="P90" s="43">
        <f t="shared" si="131"/>
        <v>11620338.91</v>
      </c>
      <c r="Q90" s="17">
        <v>0</v>
      </c>
      <c r="R90" s="17">
        <v>0</v>
      </c>
      <c r="S90" s="17">
        <v>0</v>
      </c>
      <c r="T90" s="45">
        <v>11620338.91</v>
      </c>
      <c r="U90" s="414">
        <f>P90/K90*100</f>
        <v>125.85931580885538</v>
      </c>
      <c r="V90" s="7">
        <v>0</v>
      </c>
      <c r="W90" s="7">
        <v>0</v>
      </c>
      <c r="X90" s="6">
        <v>0</v>
      </c>
      <c r="Y90" s="4">
        <f>T90/O90*100</f>
        <v>125.85931580885538</v>
      </c>
      <c r="Z90" s="353">
        <f t="shared" si="132"/>
        <v>66.466504089687135</v>
      </c>
      <c r="AA90" s="6">
        <v>0</v>
      </c>
      <c r="AB90" s="6">
        <v>0</v>
      </c>
      <c r="AC90" s="6">
        <v>0</v>
      </c>
      <c r="AD90" s="5">
        <f>T90/J90*100</f>
        <v>66.466504089687135</v>
      </c>
      <c r="AE90" s="19"/>
      <c r="AF90" s="19"/>
      <c r="AG90" s="20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</row>
    <row r="91" spans="1:148" s="436" customFormat="1" ht="36" customHeight="1" thickBot="1" x14ac:dyDescent="0.3">
      <c r="A91" s="487"/>
      <c r="B91" s="415" t="s">
        <v>30</v>
      </c>
      <c r="C91" s="416"/>
      <c r="D91" s="417" t="s">
        <v>9</v>
      </c>
      <c r="E91" s="418" t="s">
        <v>11</v>
      </c>
      <c r="F91" s="419">
        <f>G91+H91+I91+J91</f>
        <v>23124.94</v>
      </c>
      <c r="G91" s="420">
        <v>0</v>
      </c>
      <c r="H91" s="420">
        <v>0</v>
      </c>
      <c r="I91" s="421">
        <v>23124.94</v>
      </c>
      <c r="J91" s="422">
        <v>0</v>
      </c>
      <c r="K91" s="423">
        <f>L91+M91+N91+O91</f>
        <v>23124.94</v>
      </c>
      <c r="L91" s="424">
        <v>0</v>
      </c>
      <c r="M91" s="424">
        <v>0</v>
      </c>
      <c r="N91" s="421">
        <v>23124.94</v>
      </c>
      <c r="O91" s="425">
        <v>0</v>
      </c>
      <c r="P91" s="426">
        <f>Q91+R91+S91+T91</f>
        <v>23124.94</v>
      </c>
      <c r="Q91" s="420">
        <v>0</v>
      </c>
      <c r="R91" s="420">
        <v>0</v>
      </c>
      <c r="S91" s="421">
        <v>23124.94</v>
      </c>
      <c r="T91" s="427">
        <v>0</v>
      </c>
      <c r="U91" s="428">
        <f>P91/K91*100</f>
        <v>100</v>
      </c>
      <c r="V91" s="429">
        <v>0</v>
      </c>
      <c r="W91" s="429">
        <v>0</v>
      </c>
      <c r="X91" s="430">
        <f>S91/N91*100</f>
        <v>100</v>
      </c>
      <c r="Y91" s="430">
        <v>0</v>
      </c>
      <c r="Z91" s="369">
        <f t="shared" si="132"/>
        <v>100</v>
      </c>
      <c r="AA91" s="431">
        <v>0</v>
      </c>
      <c r="AB91" s="432">
        <v>0</v>
      </c>
      <c r="AC91" s="433">
        <f>S91/I91*100</f>
        <v>100</v>
      </c>
      <c r="AD91" s="434">
        <v>0</v>
      </c>
      <c r="AE91" s="595"/>
      <c r="AF91" s="595"/>
      <c r="AG91" s="59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  <c r="BL91" s="435"/>
      <c r="BM91" s="435"/>
      <c r="BN91" s="435"/>
      <c r="BO91" s="435"/>
      <c r="BP91" s="435"/>
      <c r="BQ91" s="435"/>
      <c r="BR91" s="435"/>
      <c r="BS91" s="435"/>
      <c r="BT91" s="435"/>
      <c r="BU91" s="435"/>
      <c r="BV91" s="435"/>
      <c r="BW91" s="435"/>
      <c r="BX91" s="435"/>
      <c r="BY91" s="435"/>
      <c r="BZ91" s="435"/>
      <c r="CA91" s="435"/>
      <c r="CB91" s="435"/>
      <c r="CC91" s="435"/>
      <c r="CD91" s="435"/>
      <c r="CE91" s="435"/>
      <c r="CF91" s="435"/>
      <c r="CG91" s="435"/>
      <c r="CH91" s="435"/>
      <c r="CI91" s="435"/>
      <c r="CJ91" s="435"/>
      <c r="CK91" s="435"/>
      <c r="CL91" s="435"/>
      <c r="CM91" s="435"/>
      <c r="CN91" s="435"/>
      <c r="CO91" s="435"/>
      <c r="CP91" s="435"/>
      <c r="CQ91" s="435"/>
      <c r="CR91" s="435"/>
      <c r="CS91" s="435"/>
      <c r="CT91" s="435"/>
      <c r="CU91" s="435"/>
      <c r="CV91" s="435"/>
      <c r="CW91" s="435"/>
      <c r="CX91" s="435"/>
      <c r="CY91" s="435"/>
      <c r="CZ91" s="435"/>
      <c r="DA91" s="435"/>
      <c r="DB91" s="435"/>
      <c r="DC91" s="435"/>
      <c r="DD91" s="435"/>
      <c r="DE91" s="435"/>
      <c r="DF91" s="435"/>
      <c r="DG91" s="435"/>
      <c r="DH91" s="435"/>
      <c r="DI91" s="435"/>
      <c r="DJ91" s="435"/>
      <c r="DK91" s="435"/>
      <c r="DL91" s="435"/>
      <c r="DM91" s="435"/>
      <c r="DN91" s="435"/>
      <c r="DO91" s="435"/>
      <c r="DP91" s="435"/>
      <c r="DQ91" s="435"/>
      <c r="DR91" s="435"/>
      <c r="DS91" s="435"/>
      <c r="DT91" s="435"/>
      <c r="DU91" s="435"/>
      <c r="DV91" s="435"/>
      <c r="DW91" s="435"/>
      <c r="DX91" s="435"/>
      <c r="DY91" s="435"/>
      <c r="DZ91" s="435"/>
      <c r="EA91" s="435"/>
      <c r="EB91" s="435"/>
      <c r="EC91" s="435"/>
      <c r="ED91" s="435"/>
      <c r="EE91" s="435"/>
      <c r="EF91" s="435"/>
      <c r="EG91" s="435"/>
      <c r="EH91" s="435"/>
      <c r="EI91" s="435"/>
      <c r="EJ91" s="435"/>
      <c r="EK91" s="435"/>
      <c r="EL91" s="435"/>
      <c r="EM91" s="435"/>
      <c r="EN91" s="435"/>
      <c r="EO91" s="435"/>
      <c r="EP91" s="435"/>
      <c r="EQ91" s="435"/>
      <c r="ER91" s="435"/>
    </row>
    <row r="92" spans="1:148" s="139" customFormat="1" ht="17.25" customHeight="1" thickBot="1" x14ac:dyDescent="0.3">
      <c r="A92" s="469"/>
      <c r="B92" s="527" t="s">
        <v>131</v>
      </c>
      <c r="C92" s="528"/>
      <c r="D92" s="529"/>
      <c r="E92" s="471"/>
      <c r="F92" s="467">
        <f>F86+F87+F88+F89+F90+F91</f>
        <v>66221724.939999998</v>
      </c>
      <c r="G92" s="106">
        <f t="shared" ref="G92:T92" si="133">G86+G87+G88+G89+G90+G91</f>
        <v>6353600</v>
      </c>
      <c r="H92" s="36">
        <f t="shared" si="133"/>
        <v>0</v>
      </c>
      <c r="I92" s="36">
        <f t="shared" si="133"/>
        <v>23124.94</v>
      </c>
      <c r="J92" s="58">
        <f t="shared" si="133"/>
        <v>59845000</v>
      </c>
      <c r="K92" s="467">
        <f>K86+K87+K88+K89+K90+K91</f>
        <v>33579881.939999998</v>
      </c>
      <c r="L92" s="106">
        <f t="shared" si="133"/>
        <v>3015400</v>
      </c>
      <c r="M92" s="36">
        <f t="shared" si="133"/>
        <v>0</v>
      </c>
      <c r="N92" s="36">
        <f t="shared" si="133"/>
        <v>23124.94</v>
      </c>
      <c r="O92" s="58">
        <f t="shared" si="133"/>
        <v>30541357</v>
      </c>
      <c r="P92" s="467">
        <f>P86+P87+P88+P89+P90+P91</f>
        <v>39819763.209999993</v>
      </c>
      <c r="Q92" s="106">
        <f t="shared" si="133"/>
        <v>3370537.83</v>
      </c>
      <c r="R92" s="36">
        <f t="shared" si="133"/>
        <v>0</v>
      </c>
      <c r="S92" s="36">
        <f t="shared" si="133"/>
        <v>23124.94</v>
      </c>
      <c r="T92" s="58">
        <f t="shared" si="133"/>
        <v>36426100.439999998</v>
      </c>
      <c r="U92" s="457">
        <f>P92/K92*100</f>
        <v>118.5822013345649</v>
      </c>
      <c r="V92" s="36">
        <f>Q92/L92*100</f>
        <v>111.77746998739802</v>
      </c>
      <c r="W92" s="36">
        <v>0</v>
      </c>
      <c r="X92" s="36">
        <f t="shared" ref="X92" si="134">S92/N92*100</f>
        <v>100</v>
      </c>
      <c r="Y92" s="58">
        <f>T92/O92*100</f>
        <v>119.26811385623762</v>
      </c>
      <c r="Z92" s="457">
        <f>P92/F92*100</f>
        <v>60.130966455613432</v>
      </c>
      <c r="AA92" s="249">
        <f>Q92/G92*100</f>
        <v>53.049260734072021</v>
      </c>
      <c r="AB92" s="131">
        <v>0</v>
      </c>
      <c r="AC92" s="136">
        <f>S92/I92*100</f>
        <v>100</v>
      </c>
      <c r="AD92" s="58">
        <f>T92/J92*100</f>
        <v>60.86740820452836</v>
      </c>
      <c r="AE92" s="137"/>
      <c r="AF92" s="137"/>
      <c r="AG92" s="138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7"/>
      <c r="DF92" s="137"/>
      <c r="DG92" s="137"/>
      <c r="DH92" s="137"/>
      <c r="DI92" s="137"/>
      <c r="DJ92" s="137"/>
      <c r="DK92" s="137"/>
      <c r="DL92" s="137"/>
      <c r="DM92" s="137"/>
      <c r="DN92" s="137"/>
      <c r="DO92" s="137"/>
      <c r="DP92" s="137"/>
      <c r="DQ92" s="137"/>
      <c r="DR92" s="137"/>
      <c r="DS92" s="137"/>
      <c r="DT92" s="137"/>
      <c r="DU92" s="137"/>
      <c r="DV92" s="137"/>
      <c r="DW92" s="137"/>
      <c r="DX92" s="137"/>
      <c r="DY92" s="137"/>
      <c r="DZ92" s="137"/>
      <c r="EA92" s="137"/>
      <c r="EB92" s="137"/>
      <c r="EC92" s="137"/>
      <c r="ED92" s="137"/>
      <c r="EE92" s="137"/>
      <c r="EF92" s="137"/>
      <c r="EG92" s="137"/>
      <c r="EH92" s="137"/>
      <c r="EI92" s="137"/>
      <c r="EJ92" s="137"/>
      <c r="EK92" s="137"/>
      <c r="EL92" s="137"/>
      <c r="EM92" s="137"/>
      <c r="EN92" s="137"/>
      <c r="EO92" s="137"/>
      <c r="EP92" s="137"/>
      <c r="EQ92" s="137"/>
      <c r="ER92" s="137"/>
    </row>
    <row r="93" spans="1:148" s="85" customFormat="1" ht="45" customHeight="1" thickBot="1" x14ac:dyDescent="0.3">
      <c r="A93" s="485" t="s">
        <v>93</v>
      </c>
      <c r="B93" s="530" t="s">
        <v>126</v>
      </c>
      <c r="C93" s="531"/>
      <c r="D93" s="532"/>
      <c r="E93" s="292" t="s">
        <v>7</v>
      </c>
      <c r="F93" s="514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  <c r="X93" s="515"/>
      <c r="Y93" s="515"/>
      <c r="Z93" s="515"/>
      <c r="AA93" s="515"/>
      <c r="AB93" s="515"/>
      <c r="AC93" s="515"/>
      <c r="AD93" s="516"/>
      <c r="AE93" s="140"/>
      <c r="AF93" s="140"/>
      <c r="AG93" s="140"/>
      <c r="AH93" s="140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</row>
    <row r="94" spans="1:148" s="21" customFormat="1" ht="30.75" customHeight="1" thickBot="1" x14ac:dyDescent="0.3">
      <c r="A94" s="487"/>
      <c r="B94" s="405" t="s">
        <v>0</v>
      </c>
      <c r="C94" s="343" t="s">
        <v>94</v>
      </c>
      <c r="D94" s="459" t="s">
        <v>9</v>
      </c>
      <c r="E94" s="437" t="s">
        <v>5</v>
      </c>
      <c r="F94" s="214">
        <f t="shared" ref="F94" si="135">G94+H94+I94+J94</f>
        <v>36000</v>
      </c>
      <c r="G94" s="27">
        <v>0</v>
      </c>
      <c r="H94" s="27">
        <v>0</v>
      </c>
      <c r="I94" s="27">
        <v>0</v>
      </c>
      <c r="J94" s="438">
        <v>36000</v>
      </c>
      <c r="K94" s="439">
        <f t="shared" ref="K94" si="136">L94+M94+N94+O94</f>
        <v>12000</v>
      </c>
      <c r="L94" s="440">
        <v>0</v>
      </c>
      <c r="M94" s="440">
        <v>0</v>
      </c>
      <c r="N94" s="440">
        <v>0</v>
      </c>
      <c r="O94" s="441">
        <v>12000</v>
      </c>
      <c r="P94" s="340">
        <f t="shared" ref="P94" si="137">Q94+R94+S94+T94</f>
        <v>12000</v>
      </c>
      <c r="Q94" s="337">
        <v>0</v>
      </c>
      <c r="R94" s="337">
        <v>0</v>
      </c>
      <c r="S94" s="337">
        <v>0</v>
      </c>
      <c r="T94" s="338">
        <v>12000</v>
      </c>
      <c r="U94" s="60">
        <f>P94/K94*100</f>
        <v>100</v>
      </c>
      <c r="V94" s="61">
        <v>0</v>
      </c>
      <c r="W94" s="61">
        <v>0</v>
      </c>
      <c r="X94" s="61">
        <v>0</v>
      </c>
      <c r="Y94" s="54">
        <f>T94/O94*100</f>
        <v>100</v>
      </c>
      <c r="Z94" s="394">
        <f>P94/F94*100</f>
        <v>33.333333333333329</v>
      </c>
      <c r="AA94" s="30">
        <v>0</v>
      </c>
      <c r="AB94" s="30">
        <v>0</v>
      </c>
      <c r="AC94" s="227">
        <v>0</v>
      </c>
      <c r="AD94" s="393">
        <f>T94/J94*100</f>
        <v>33.333333333333329</v>
      </c>
      <c r="AE94" s="442"/>
      <c r="AF94" s="19"/>
      <c r="AG94" s="20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</row>
    <row r="95" spans="1:148" s="139" customFormat="1" ht="17.25" customHeight="1" thickBot="1" x14ac:dyDescent="0.3">
      <c r="A95" s="469"/>
      <c r="B95" s="481" t="s">
        <v>131</v>
      </c>
      <c r="C95" s="479"/>
      <c r="D95" s="480"/>
      <c r="E95" s="471"/>
      <c r="F95" s="467">
        <f>F94</f>
        <v>36000</v>
      </c>
      <c r="G95" s="106">
        <f t="shared" ref="G95:J95" si="138">G94</f>
        <v>0</v>
      </c>
      <c r="H95" s="36">
        <f t="shared" si="138"/>
        <v>0</v>
      </c>
      <c r="I95" s="36">
        <f t="shared" si="138"/>
        <v>0</v>
      </c>
      <c r="J95" s="36">
        <f t="shared" si="138"/>
        <v>36000</v>
      </c>
      <c r="K95" s="66">
        <f>K94</f>
        <v>12000</v>
      </c>
      <c r="L95" s="106">
        <f t="shared" ref="L95:O95" si="139">L94</f>
        <v>0</v>
      </c>
      <c r="M95" s="106">
        <f t="shared" si="139"/>
        <v>0</v>
      </c>
      <c r="N95" s="106">
        <f t="shared" si="139"/>
        <v>0</v>
      </c>
      <c r="O95" s="58">
        <f t="shared" si="139"/>
        <v>12000</v>
      </c>
      <c r="P95" s="467">
        <f>P94</f>
        <v>12000</v>
      </c>
      <c r="Q95" s="106">
        <f t="shared" ref="Q95" si="140">Q94</f>
        <v>0</v>
      </c>
      <c r="R95" s="36">
        <f t="shared" ref="R95" si="141">R94</f>
        <v>0</v>
      </c>
      <c r="S95" s="36">
        <f t="shared" ref="S95" si="142">S94</f>
        <v>0</v>
      </c>
      <c r="T95" s="58">
        <f t="shared" ref="T95" si="143">T94</f>
        <v>12000</v>
      </c>
      <c r="U95" s="457">
        <f>P95/K95*100</f>
        <v>100</v>
      </c>
      <c r="V95" s="131">
        <v>0</v>
      </c>
      <c r="W95" s="131">
        <v>0</v>
      </c>
      <c r="X95" s="131">
        <v>0</v>
      </c>
      <c r="Y95" s="36">
        <f>T95/O95*100</f>
        <v>100</v>
      </c>
      <c r="Z95" s="457">
        <f>P95/F95*100</f>
        <v>33.333333333333329</v>
      </c>
      <c r="AA95" s="30">
        <v>0</v>
      </c>
      <c r="AB95" s="131">
        <v>0</v>
      </c>
      <c r="AC95" s="51">
        <v>0</v>
      </c>
      <c r="AD95" s="58">
        <f>T95/J95*100</f>
        <v>33.333333333333329</v>
      </c>
      <c r="AE95" s="137"/>
      <c r="AF95" s="137"/>
      <c r="AG95" s="138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  <c r="CM95" s="137"/>
      <c r="CN95" s="137"/>
      <c r="CO95" s="137"/>
      <c r="CP95" s="137"/>
      <c r="CQ95" s="137"/>
      <c r="CR95" s="137"/>
      <c r="CS95" s="137"/>
      <c r="CT95" s="137"/>
      <c r="CU95" s="137"/>
      <c r="CV95" s="137"/>
      <c r="CW95" s="137"/>
      <c r="CX95" s="137"/>
      <c r="CY95" s="137"/>
      <c r="CZ95" s="137"/>
      <c r="DA95" s="137"/>
      <c r="DB95" s="137"/>
      <c r="DC95" s="137"/>
      <c r="DD95" s="137"/>
      <c r="DE95" s="137"/>
      <c r="DF95" s="137"/>
      <c r="DG95" s="137"/>
      <c r="DH95" s="137"/>
      <c r="DI95" s="137"/>
      <c r="DJ95" s="137"/>
      <c r="DK95" s="137"/>
      <c r="DL95" s="137"/>
      <c r="DM95" s="137"/>
      <c r="DN95" s="137"/>
      <c r="DO95" s="137"/>
      <c r="DP95" s="137"/>
      <c r="DQ95" s="137"/>
      <c r="DR95" s="137"/>
      <c r="DS95" s="137"/>
      <c r="DT95" s="137"/>
      <c r="DU95" s="137"/>
      <c r="DV95" s="137"/>
      <c r="DW95" s="137"/>
      <c r="DX95" s="137"/>
      <c r="DY95" s="137"/>
      <c r="DZ95" s="137"/>
      <c r="EA95" s="137"/>
      <c r="EB95" s="137"/>
      <c r="EC95" s="137"/>
      <c r="ED95" s="137"/>
      <c r="EE95" s="137"/>
      <c r="EF95" s="137"/>
      <c r="EG95" s="137"/>
      <c r="EH95" s="137"/>
      <c r="EI95" s="137"/>
      <c r="EJ95" s="137"/>
      <c r="EK95" s="137"/>
      <c r="EL95" s="137"/>
      <c r="EM95" s="137"/>
      <c r="EN95" s="137"/>
      <c r="EO95" s="137"/>
      <c r="EP95" s="137"/>
      <c r="EQ95" s="137"/>
      <c r="ER95" s="137"/>
    </row>
    <row r="96" spans="1:148" s="21" customFormat="1" ht="18.75" customHeight="1" thickBot="1" x14ac:dyDescent="0.3">
      <c r="A96" s="34"/>
      <c r="B96" s="495" t="s">
        <v>22</v>
      </c>
      <c r="C96" s="496"/>
      <c r="D96" s="497"/>
      <c r="E96" s="470"/>
      <c r="F96" s="457">
        <f>F92+F95</f>
        <v>66257724.939999998</v>
      </c>
      <c r="G96" s="106">
        <f t="shared" ref="G96:T96" si="144">G92+G95</f>
        <v>6353600</v>
      </c>
      <c r="H96" s="36">
        <f t="shared" si="144"/>
        <v>0</v>
      </c>
      <c r="I96" s="36">
        <f t="shared" si="144"/>
        <v>23124.94</v>
      </c>
      <c r="J96" s="36">
        <f t="shared" si="144"/>
        <v>59881000</v>
      </c>
      <c r="K96" s="141">
        <f>K92+K95</f>
        <v>33591881.939999998</v>
      </c>
      <c r="L96" s="142">
        <f t="shared" si="144"/>
        <v>3015400</v>
      </c>
      <c r="M96" s="143">
        <f t="shared" si="144"/>
        <v>0</v>
      </c>
      <c r="N96" s="143">
        <f t="shared" si="144"/>
        <v>23124.94</v>
      </c>
      <c r="O96" s="112">
        <f t="shared" si="144"/>
        <v>30553357</v>
      </c>
      <c r="P96" s="457">
        <f>P92+P95</f>
        <v>39831763.209999993</v>
      </c>
      <c r="Q96" s="106">
        <f t="shared" si="144"/>
        <v>3370537.83</v>
      </c>
      <c r="R96" s="36">
        <f t="shared" si="144"/>
        <v>0</v>
      </c>
      <c r="S96" s="36">
        <f t="shared" si="144"/>
        <v>23124.94</v>
      </c>
      <c r="T96" s="58">
        <f t="shared" si="144"/>
        <v>36438100.439999998</v>
      </c>
      <c r="U96" s="457">
        <f>P96/K96*100</f>
        <v>118.57556323026299</v>
      </c>
      <c r="V96" s="106">
        <f t="shared" ref="V96" si="145">Q96/L96*100</f>
        <v>111.77746998739802</v>
      </c>
      <c r="W96" s="458">
        <v>0</v>
      </c>
      <c r="X96" s="36">
        <f>S96/N96*100</f>
        <v>100</v>
      </c>
      <c r="Y96" s="58">
        <f>T96/O96*100</f>
        <v>119.26054619791859</v>
      </c>
      <c r="Z96" s="457">
        <f>P96/F96*100</f>
        <v>60.11640642063977</v>
      </c>
      <c r="AA96" s="106">
        <f>Q96/G96*100</f>
        <v>53.049260734072021</v>
      </c>
      <c r="AB96" s="131">
        <v>0</v>
      </c>
      <c r="AC96" s="136">
        <f>S96/I96*100</f>
        <v>100</v>
      </c>
      <c r="AD96" s="58">
        <f>T96/J96*100</f>
        <v>60.850854928942397</v>
      </c>
      <c r="AE96" s="84"/>
      <c r="AF96" s="84"/>
      <c r="AG96" s="20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</row>
    <row r="97" spans="1:148" s="89" customFormat="1" ht="19.5" customHeight="1" thickBot="1" x14ac:dyDescent="0.3">
      <c r="A97" s="498" t="s">
        <v>85</v>
      </c>
      <c r="B97" s="499"/>
      <c r="C97" s="499"/>
      <c r="D97" s="499"/>
      <c r="E97" s="499"/>
      <c r="F97" s="519"/>
      <c r="G97" s="519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19"/>
      <c r="S97" s="519"/>
      <c r="T97" s="519"/>
      <c r="U97" s="519"/>
      <c r="V97" s="519"/>
      <c r="W97" s="519"/>
      <c r="X97" s="519"/>
      <c r="Y97" s="519"/>
      <c r="Z97" s="519"/>
      <c r="AA97" s="519"/>
      <c r="AB97" s="519"/>
      <c r="AC97" s="519"/>
      <c r="AD97" s="597"/>
      <c r="AE97" s="87"/>
      <c r="AF97" s="87"/>
      <c r="AG97" s="90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  <c r="EK97" s="87"/>
      <c r="EL97" s="87"/>
      <c r="EM97" s="87"/>
      <c r="EN97" s="87"/>
      <c r="EO97" s="87"/>
      <c r="EP97" s="87"/>
      <c r="EQ97" s="87"/>
      <c r="ER97" s="87"/>
    </row>
    <row r="98" spans="1:148" s="139" customFormat="1" ht="34.5" customHeight="1" thickBot="1" x14ac:dyDescent="0.3">
      <c r="A98" s="482" t="s">
        <v>23</v>
      </c>
      <c r="B98" s="481" t="s">
        <v>127</v>
      </c>
      <c r="C98" s="479"/>
      <c r="D98" s="480"/>
      <c r="E98" s="35" t="s">
        <v>7</v>
      </c>
      <c r="F98" s="524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6"/>
      <c r="AE98" s="137"/>
      <c r="AF98" s="137"/>
      <c r="AG98" s="138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  <c r="DV98" s="137"/>
      <c r="DW98" s="137"/>
      <c r="DX98" s="137"/>
      <c r="DY98" s="137"/>
      <c r="DZ98" s="137"/>
      <c r="EA98" s="137"/>
      <c r="EB98" s="137"/>
      <c r="EC98" s="137"/>
      <c r="ED98" s="137"/>
      <c r="EE98" s="137"/>
      <c r="EF98" s="137"/>
      <c r="EG98" s="137"/>
      <c r="EH98" s="137"/>
      <c r="EI98" s="137"/>
      <c r="EJ98" s="137"/>
      <c r="EK98" s="137"/>
      <c r="EL98" s="137"/>
      <c r="EM98" s="137"/>
      <c r="EN98" s="137"/>
      <c r="EO98" s="137"/>
      <c r="EP98" s="137"/>
      <c r="EQ98" s="137"/>
      <c r="ER98" s="137"/>
    </row>
    <row r="99" spans="1:148" s="146" customFormat="1" ht="21.75" hidden="1" customHeight="1" x14ac:dyDescent="0.25">
      <c r="A99" s="483"/>
      <c r="B99" s="220" t="s">
        <v>80</v>
      </c>
      <c r="C99" s="22" t="s">
        <v>122</v>
      </c>
      <c r="D99" s="521" t="s">
        <v>9</v>
      </c>
      <c r="E99" s="294" t="s">
        <v>5</v>
      </c>
      <c r="F99" s="48">
        <f>G99+H99+I99+J99</f>
        <v>0</v>
      </c>
      <c r="G99" s="94">
        <v>0</v>
      </c>
      <c r="H99" s="94">
        <v>0</v>
      </c>
      <c r="I99" s="94">
        <v>0</v>
      </c>
      <c r="J99" s="50">
        <v>0</v>
      </c>
      <c r="K99" s="48">
        <f>L99+M99+N99+O99</f>
        <v>0</v>
      </c>
      <c r="L99" s="94">
        <v>0</v>
      </c>
      <c r="M99" s="94">
        <v>0</v>
      </c>
      <c r="N99" s="94">
        <v>0</v>
      </c>
      <c r="O99" s="50"/>
      <c r="P99" s="48">
        <f>Q99+R99+S99+T99</f>
        <v>0</v>
      </c>
      <c r="Q99" s="94">
        <v>0</v>
      </c>
      <c r="R99" s="94">
        <v>0</v>
      </c>
      <c r="S99" s="94">
        <v>0</v>
      </c>
      <c r="T99" s="50">
        <v>0</v>
      </c>
      <c r="U99" s="96" t="e">
        <f>P99/K99*100</f>
        <v>#DIV/0!</v>
      </c>
      <c r="V99" s="95">
        <v>0</v>
      </c>
      <c r="W99" s="95">
        <v>0</v>
      </c>
      <c r="X99" s="95">
        <v>0</v>
      </c>
      <c r="Y99" s="132" t="e">
        <f>T99/O99*100</f>
        <v>#DIV/0!</v>
      </c>
      <c r="Z99" s="48" t="e">
        <f>P99/F99*100</f>
        <v>#DIV/0!</v>
      </c>
      <c r="AA99" s="49">
        <v>0</v>
      </c>
      <c r="AB99" s="49">
        <v>0</v>
      </c>
      <c r="AC99" s="49">
        <v>0</v>
      </c>
      <c r="AD99" s="50" t="e">
        <f>T99/J99*100</f>
        <v>#DIV/0!</v>
      </c>
      <c r="AE99" s="144"/>
      <c r="AF99" s="144"/>
      <c r="AG99" s="145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  <c r="CQ99" s="144"/>
      <c r="CR99" s="144"/>
      <c r="CS99" s="144"/>
      <c r="CT99" s="144"/>
      <c r="CU99" s="144"/>
      <c r="CV99" s="144"/>
      <c r="CW99" s="144"/>
      <c r="CX99" s="144"/>
      <c r="CY99" s="144"/>
      <c r="CZ99" s="144"/>
      <c r="DA99" s="144"/>
      <c r="DB99" s="144"/>
      <c r="DC99" s="144"/>
      <c r="DD99" s="144"/>
      <c r="DE99" s="144"/>
      <c r="DF99" s="144"/>
      <c r="DG99" s="144"/>
      <c r="DH99" s="144"/>
      <c r="DI99" s="144"/>
      <c r="DJ99" s="144"/>
      <c r="DK99" s="144"/>
      <c r="DL99" s="144"/>
      <c r="DM99" s="144"/>
      <c r="DN99" s="144"/>
      <c r="DO99" s="144"/>
      <c r="DP99" s="144"/>
      <c r="DQ99" s="144"/>
      <c r="DR99" s="144"/>
      <c r="DS99" s="144"/>
      <c r="DT99" s="144"/>
      <c r="DU99" s="144"/>
      <c r="DV99" s="144"/>
      <c r="DW99" s="144"/>
      <c r="DX99" s="144"/>
      <c r="DY99" s="144"/>
      <c r="DZ99" s="144"/>
      <c r="EA99" s="144"/>
      <c r="EB99" s="144"/>
      <c r="EC99" s="144"/>
      <c r="ED99" s="144"/>
      <c r="EE99" s="144"/>
      <c r="EF99" s="144"/>
      <c r="EG99" s="144"/>
      <c r="EH99" s="144"/>
      <c r="EI99" s="144"/>
      <c r="EJ99" s="144"/>
      <c r="EK99" s="144"/>
      <c r="EL99" s="144"/>
      <c r="EM99" s="144"/>
      <c r="EN99" s="144"/>
      <c r="EO99" s="144"/>
      <c r="EP99" s="144"/>
      <c r="EQ99" s="144"/>
      <c r="ER99" s="144"/>
    </row>
    <row r="100" spans="1:148" s="146" customFormat="1" ht="42.75" customHeight="1" thickBot="1" x14ac:dyDescent="0.3">
      <c r="A100" s="483"/>
      <c r="B100" s="443" t="s">
        <v>81</v>
      </c>
      <c r="C100" s="343" t="s">
        <v>71</v>
      </c>
      <c r="D100" s="522"/>
      <c r="E100" s="459" t="s">
        <v>5</v>
      </c>
      <c r="F100" s="147">
        <f>G100+H100+I100+J100</f>
        <v>60250200</v>
      </c>
      <c r="G100" s="56">
        <v>0</v>
      </c>
      <c r="H100" s="56">
        <v>0</v>
      </c>
      <c r="I100" s="56">
        <v>0</v>
      </c>
      <c r="J100" s="372">
        <v>60250200</v>
      </c>
      <c r="K100" s="147">
        <f>L100+M100+N100+O100</f>
        <v>29712446</v>
      </c>
      <c r="L100" s="56">
        <v>0</v>
      </c>
      <c r="M100" s="56">
        <v>0</v>
      </c>
      <c r="N100" s="56">
        <v>0</v>
      </c>
      <c r="O100" s="372">
        <v>29712446</v>
      </c>
      <c r="P100" s="147">
        <f>Q100+R100+S100+T100</f>
        <v>41653215.25</v>
      </c>
      <c r="Q100" s="56">
        <v>0</v>
      </c>
      <c r="R100" s="56">
        <v>0</v>
      </c>
      <c r="S100" s="56">
        <v>0</v>
      </c>
      <c r="T100" s="372">
        <v>41653215.25</v>
      </c>
      <c r="U100" s="350">
        <f>P100/K100*100</f>
        <v>140.18776929371617</v>
      </c>
      <c r="V100" s="223">
        <v>0</v>
      </c>
      <c r="W100" s="223">
        <v>0</v>
      </c>
      <c r="X100" s="223">
        <v>0</v>
      </c>
      <c r="Y100" s="373">
        <f>T100/O100*100</f>
        <v>140.18776929371617</v>
      </c>
      <c r="Z100" s="147">
        <f>P100/F100*100</f>
        <v>69.133737730331191</v>
      </c>
      <c r="AA100" s="222">
        <v>0</v>
      </c>
      <c r="AB100" s="222">
        <v>0</v>
      </c>
      <c r="AC100" s="222">
        <v>0</v>
      </c>
      <c r="AD100" s="372">
        <f>T100/J100*100</f>
        <v>69.133737730331191</v>
      </c>
      <c r="AE100" s="144"/>
      <c r="AF100" s="144"/>
      <c r="AG100" s="145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</row>
    <row r="101" spans="1:148" s="146" customFormat="1" ht="27.75" hidden="1" customHeight="1" thickBot="1" x14ac:dyDescent="0.3">
      <c r="A101" s="460"/>
      <c r="B101" s="148" t="s">
        <v>87</v>
      </c>
      <c r="C101" s="14" t="s">
        <v>88</v>
      </c>
      <c r="D101" s="523"/>
      <c r="E101" s="473"/>
      <c r="F101" s="147">
        <f>H101</f>
        <v>0</v>
      </c>
      <c r="G101" s="53">
        <v>0</v>
      </c>
      <c r="H101" s="53">
        <v>0</v>
      </c>
      <c r="I101" s="53">
        <v>0</v>
      </c>
      <c r="J101" s="55">
        <v>0</v>
      </c>
      <c r="K101" s="147">
        <f>L101+M101+N101+O101</f>
        <v>0</v>
      </c>
      <c r="L101" s="53">
        <v>0</v>
      </c>
      <c r="M101" s="53">
        <v>0</v>
      </c>
      <c r="N101" s="53">
        <v>0</v>
      </c>
      <c r="O101" s="55">
        <v>0</v>
      </c>
      <c r="P101" s="147">
        <f>R101</f>
        <v>0</v>
      </c>
      <c r="Q101" s="53">
        <v>0</v>
      </c>
      <c r="R101" s="53">
        <v>0</v>
      </c>
      <c r="S101" s="53">
        <v>0</v>
      </c>
      <c r="T101" s="55">
        <v>0</v>
      </c>
      <c r="U101" s="71"/>
      <c r="V101" s="61"/>
      <c r="W101" s="61"/>
      <c r="X101" s="61"/>
      <c r="Y101" s="54"/>
      <c r="Z101" s="125">
        <v>0</v>
      </c>
      <c r="AA101" s="129">
        <v>0</v>
      </c>
      <c r="AB101" s="53">
        <v>0</v>
      </c>
      <c r="AC101" s="129">
        <v>0</v>
      </c>
      <c r="AD101" s="55">
        <v>0</v>
      </c>
      <c r="AE101" s="144"/>
      <c r="AF101" s="144"/>
      <c r="AG101" s="145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44"/>
      <c r="CQ101" s="144"/>
      <c r="CR101" s="144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4"/>
      <c r="DC101" s="144"/>
      <c r="DD101" s="144"/>
      <c r="DE101" s="144"/>
      <c r="DF101" s="144"/>
      <c r="DG101" s="144"/>
      <c r="DH101" s="144"/>
      <c r="DI101" s="144"/>
      <c r="DJ101" s="144"/>
      <c r="DK101" s="144"/>
      <c r="DL101" s="144"/>
      <c r="DM101" s="144"/>
      <c r="DN101" s="144"/>
      <c r="DO101" s="144"/>
      <c r="DP101" s="144"/>
      <c r="DQ101" s="144"/>
      <c r="DR101" s="144"/>
      <c r="DS101" s="144"/>
      <c r="DT101" s="14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4"/>
      <c r="EE101" s="144"/>
      <c r="EF101" s="144"/>
      <c r="EG101" s="144"/>
      <c r="EH101" s="144"/>
      <c r="EI101" s="144"/>
      <c r="EJ101" s="144"/>
      <c r="EK101" s="144"/>
      <c r="EL101" s="144"/>
      <c r="EM101" s="144"/>
      <c r="EN101" s="144"/>
      <c r="EO101" s="144"/>
      <c r="EP101" s="144"/>
      <c r="EQ101" s="144"/>
      <c r="ER101" s="144"/>
    </row>
    <row r="102" spans="1:148" s="139" customFormat="1" ht="17.25" customHeight="1" thickBot="1" x14ac:dyDescent="0.3">
      <c r="A102" s="469"/>
      <c r="B102" s="491" t="s">
        <v>82</v>
      </c>
      <c r="C102" s="479"/>
      <c r="D102" s="480"/>
      <c r="E102" s="149"/>
      <c r="F102" s="467">
        <f>F99+F100+F101</f>
        <v>60250200</v>
      </c>
      <c r="G102" s="36">
        <f t="shared" ref="G102:T102" si="146">G99+G100+G101</f>
        <v>0</v>
      </c>
      <c r="H102" s="36">
        <f t="shared" si="146"/>
        <v>0</v>
      </c>
      <c r="I102" s="36">
        <f t="shared" si="146"/>
        <v>0</v>
      </c>
      <c r="J102" s="58">
        <f t="shared" si="146"/>
        <v>60250200</v>
      </c>
      <c r="K102" s="467">
        <f>K99+K100+K101</f>
        <v>29712446</v>
      </c>
      <c r="L102" s="36">
        <f t="shared" si="146"/>
        <v>0</v>
      </c>
      <c r="M102" s="36">
        <f t="shared" si="146"/>
        <v>0</v>
      </c>
      <c r="N102" s="36">
        <f t="shared" si="146"/>
        <v>0</v>
      </c>
      <c r="O102" s="58">
        <f t="shared" si="146"/>
        <v>29712446</v>
      </c>
      <c r="P102" s="467">
        <f>P99+P100+P101</f>
        <v>41653215.25</v>
      </c>
      <c r="Q102" s="36">
        <f t="shared" si="146"/>
        <v>0</v>
      </c>
      <c r="R102" s="36">
        <f t="shared" si="146"/>
        <v>0</v>
      </c>
      <c r="S102" s="36">
        <f t="shared" si="146"/>
        <v>0</v>
      </c>
      <c r="T102" s="58">
        <f t="shared" si="146"/>
        <v>41653215.25</v>
      </c>
      <c r="U102" s="457">
        <f>P102/K102*100</f>
        <v>140.18776929371617</v>
      </c>
      <c r="V102" s="131">
        <v>0</v>
      </c>
      <c r="W102" s="131">
        <v>0</v>
      </c>
      <c r="X102" s="131">
        <v>0</v>
      </c>
      <c r="Y102" s="36">
        <f>T102/O102*100</f>
        <v>140.18776929371617</v>
      </c>
      <c r="Z102" s="457">
        <f>P102/F102*100</f>
        <v>69.133737730331191</v>
      </c>
      <c r="AA102" s="131">
        <v>0</v>
      </c>
      <c r="AB102" s="131">
        <v>0</v>
      </c>
      <c r="AC102" s="131">
        <v>0</v>
      </c>
      <c r="AD102" s="58">
        <f>T102/J102*100</f>
        <v>69.133737730331191</v>
      </c>
      <c r="AE102" s="137"/>
      <c r="AF102" s="137"/>
      <c r="AG102" s="138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37"/>
      <c r="DF102" s="137"/>
      <c r="DG102" s="137"/>
      <c r="DH102" s="137"/>
      <c r="DI102" s="137"/>
      <c r="DJ102" s="137"/>
      <c r="DK102" s="137"/>
      <c r="DL102" s="137"/>
      <c r="DM102" s="137"/>
      <c r="DN102" s="137"/>
      <c r="DO102" s="137"/>
      <c r="DP102" s="137"/>
      <c r="DQ102" s="137"/>
      <c r="DR102" s="137"/>
      <c r="DS102" s="137"/>
      <c r="DT102" s="137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7"/>
      <c r="EK102" s="137"/>
      <c r="EL102" s="137"/>
      <c r="EM102" s="137"/>
      <c r="EN102" s="137"/>
      <c r="EO102" s="137"/>
      <c r="EP102" s="137"/>
      <c r="EQ102" s="137"/>
      <c r="ER102" s="137"/>
    </row>
    <row r="103" spans="1:148" s="146" customFormat="1" ht="18.75" customHeight="1" thickBot="1" x14ac:dyDescent="0.3">
      <c r="A103" s="482" t="s">
        <v>24</v>
      </c>
      <c r="B103" s="530" t="s">
        <v>156</v>
      </c>
      <c r="C103" s="531"/>
      <c r="D103" s="532"/>
      <c r="E103" s="292" t="s">
        <v>7</v>
      </c>
      <c r="F103" s="524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525"/>
      <c r="Z103" s="525"/>
      <c r="AA103" s="525"/>
      <c r="AB103" s="525"/>
      <c r="AC103" s="525"/>
      <c r="AD103" s="526"/>
      <c r="AE103" s="144"/>
      <c r="AF103" s="144"/>
      <c r="AG103" s="145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4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44"/>
    </row>
    <row r="104" spans="1:148" s="146" customFormat="1" ht="34.5" customHeight="1" x14ac:dyDescent="0.25">
      <c r="A104" s="483"/>
      <c r="B104" s="331" t="s">
        <v>52</v>
      </c>
      <c r="C104" s="22" t="s">
        <v>47</v>
      </c>
      <c r="D104" s="401" t="s">
        <v>9</v>
      </c>
      <c r="E104" s="18" t="s">
        <v>5</v>
      </c>
      <c r="F104" s="48">
        <f t="shared" ref="F104" si="147">G104+H104+I104+J104</f>
        <v>68624300</v>
      </c>
      <c r="G104" s="94">
        <v>0</v>
      </c>
      <c r="H104" s="94">
        <v>0</v>
      </c>
      <c r="I104" s="94">
        <v>0</v>
      </c>
      <c r="J104" s="50">
        <v>68624300</v>
      </c>
      <c r="K104" s="48">
        <f t="shared" ref="K104" si="148">L104+M104+N104+O104</f>
        <v>45284727</v>
      </c>
      <c r="L104" s="94">
        <v>0</v>
      </c>
      <c r="M104" s="94">
        <v>0</v>
      </c>
      <c r="N104" s="94">
        <v>0</v>
      </c>
      <c r="O104" s="50">
        <v>45284727</v>
      </c>
      <c r="P104" s="48">
        <f>Q104+R104+S104+T104</f>
        <v>43432999.950000003</v>
      </c>
      <c r="Q104" s="94">
        <v>0</v>
      </c>
      <c r="R104" s="94">
        <v>0</v>
      </c>
      <c r="S104" s="94">
        <v>0</v>
      </c>
      <c r="T104" s="50">
        <v>43432999.950000003</v>
      </c>
      <c r="U104" s="413">
        <f>P104/K104*100</f>
        <v>95.91092367632028</v>
      </c>
      <c r="V104" s="95">
        <v>0</v>
      </c>
      <c r="W104" s="95">
        <v>0</v>
      </c>
      <c r="X104" s="95">
        <v>0</v>
      </c>
      <c r="Y104" s="132">
        <f>T104/O104*100</f>
        <v>95.91092367632028</v>
      </c>
      <c r="Z104" s="48">
        <f>P104/F104*100</f>
        <v>63.290991602100135</v>
      </c>
      <c r="AA104" s="49">
        <v>0</v>
      </c>
      <c r="AB104" s="49">
        <v>0</v>
      </c>
      <c r="AC104" s="49">
        <v>0</v>
      </c>
      <c r="AD104" s="50">
        <f>T104/J104*100</f>
        <v>63.290991602100135</v>
      </c>
      <c r="AE104" s="444" t="s">
        <v>134</v>
      </c>
      <c r="AF104" s="144"/>
      <c r="AG104" s="145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4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144"/>
      <c r="CS104" s="144"/>
      <c r="CT104" s="144"/>
      <c r="CU104" s="144"/>
      <c r="CV104" s="144"/>
      <c r="CW104" s="144"/>
      <c r="CX104" s="144"/>
      <c r="CY104" s="144"/>
      <c r="CZ104" s="144"/>
      <c r="DA104" s="144"/>
      <c r="DB104" s="144"/>
      <c r="DC104" s="144"/>
      <c r="DD104" s="144"/>
      <c r="DE104" s="144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44"/>
      <c r="DP104" s="144"/>
      <c r="DQ104" s="144"/>
      <c r="DR104" s="144"/>
      <c r="DS104" s="144"/>
      <c r="DT104" s="144"/>
      <c r="DU104" s="144"/>
      <c r="DV104" s="144"/>
      <c r="DW104" s="144"/>
      <c r="DX104" s="144"/>
      <c r="DY104" s="144"/>
      <c r="DZ104" s="144"/>
      <c r="EA104" s="144"/>
      <c r="EB104" s="144"/>
      <c r="EC104" s="144"/>
      <c r="ED104" s="144"/>
      <c r="EE104" s="144"/>
      <c r="EF104" s="144"/>
      <c r="EG104" s="144"/>
      <c r="EH104" s="144"/>
      <c r="EI104" s="144"/>
      <c r="EJ104" s="144"/>
      <c r="EK104" s="144"/>
      <c r="EL104" s="144"/>
      <c r="EM104" s="144"/>
      <c r="EN104" s="144"/>
      <c r="EO104" s="144"/>
      <c r="EP104" s="144"/>
      <c r="EQ104" s="144"/>
      <c r="ER104" s="144"/>
    </row>
    <row r="105" spans="1:148" s="28" customFormat="1" ht="31.5" customHeight="1" thickBot="1" x14ac:dyDescent="0.3">
      <c r="A105" s="484"/>
      <c r="B105" s="194" t="s">
        <v>89</v>
      </c>
      <c r="C105" s="11" t="s">
        <v>91</v>
      </c>
      <c r="D105" s="459" t="s">
        <v>14</v>
      </c>
      <c r="E105" s="472"/>
      <c r="F105" s="101">
        <f t="shared" ref="F105" si="149">G105+H105+J105</f>
        <v>6280387</v>
      </c>
      <c r="G105" s="102">
        <v>0</v>
      </c>
      <c r="H105" s="102">
        <v>0</v>
      </c>
      <c r="I105" s="102">
        <v>0</v>
      </c>
      <c r="J105" s="221">
        <v>6280387</v>
      </c>
      <c r="K105" s="101">
        <f t="shared" ref="K105" si="150">L105+M105+O105</f>
        <v>0</v>
      </c>
      <c r="L105" s="102">
        <v>0</v>
      </c>
      <c r="M105" s="102">
        <v>0</v>
      </c>
      <c r="N105" s="102">
        <v>0</v>
      </c>
      <c r="O105" s="150">
        <v>0</v>
      </c>
      <c r="P105" s="101">
        <f t="shared" ref="P105" si="151">Q105+R105+T105</f>
        <v>0</v>
      </c>
      <c r="Q105" s="102">
        <v>0</v>
      </c>
      <c r="R105" s="102">
        <v>0</v>
      </c>
      <c r="S105" s="102">
        <v>0</v>
      </c>
      <c r="T105" s="221">
        <v>0</v>
      </c>
      <c r="U105" s="215">
        <f t="shared" ref="U105" si="152">V105+W105+Y105</f>
        <v>0</v>
      </c>
      <c r="V105" s="57">
        <v>0</v>
      </c>
      <c r="W105" s="57">
        <v>0</v>
      </c>
      <c r="X105" s="57">
        <v>0</v>
      </c>
      <c r="Y105" s="250">
        <v>0</v>
      </c>
      <c r="Z105" s="230">
        <v>0</v>
      </c>
      <c r="AA105" s="62">
        <v>0</v>
      </c>
      <c r="AB105" s="62">
        <v>0</v>
      </c>
      <c r="AC105" s="62">
        <v>0</v>
      </c>
      <c r="AD105" s="228">
        <v>0</v>
      </c>
      <c r="AE105" s="473"/>
      <c r="AF105" s="473"/>
      <c r="AG105" s="473"/>
      <c r="AH105" s="473"/>
      <c r="AI105" s="473"/>
      <c r="AJ105" s="473"/>
      <c r="AK105" s="473"/>
      <c r="AL105" s="473"/>
      <c r="AM105" s="473"/>
      <c r="AN105" s="473"/>
      <c r="AO105" s="473"/>
      <c r="AP105" s="473"/>
      <c r="AQ105" s="473"/>
      <c r="AR105" s="473"/>
      <c r="AS105" s="473"/>
      <c r="AT105" s="473"/>
      <c r="AU105" s="473"/>
      <c r="AV105" s="473"/>
      <c r="AW105" s="473"/>
      <c r="AX105" s="473"/>
      <c r="AY105" s="473"/>
      <c r="AZ105" s="473"/>
      <c r="BA105" s="473"/>
      <c r="BB105" s="473"/>
      <c r="BC105" s="473"/>
      <c r="BD105" s="473"/>
      <c r="BE105" s="473"/>
      <c r="BF105" s="473"/>
      <c r="BG105" s="473"/>
      <c r="BH105" s="473"/>
      <c r="BI105" s="473"/>
      <c r="BJ105" s="473"/>
      <c r="BK105" s="473"/>
      <c r="BL105" s="473"/>
      <c r="BM105" s="473"/>
      <c r="BN105" s="473"/>
      <c r="BO105" s="473"/>
      <c r="BP105" s="473"/>
      <c r="BQ105" s="473"/>
      <c r="BR105" s="473"/>
      <c r="BS105" s="473"/>
      <c r="BT105" s="473"/>
      <c r="BU105" s="473"/>
      <c r="BV105" s="473"/>
      <c r="BW105" s="473"/>
      <c r="BX105" s="473"/>
      <c r="BY105" s="473"/>
      <c r="BZ105" s="473"/>
      <c r="CA105" s="473"/>
      <c r="CB105" s="473"/>
      <c r="CC105" s="473"/>
      <c r="CD105" s="473"/>
      <c r="CE105" s="473"/>
      <c r="CF105" s="473"/>
      <c r="CG105" s="473"/>
      <c r="CH105" s="473"/>
      <c r="CI105" s="473"/>
      <c r="CJ105" s="473"/>
      <c r="CK105" s="473"/>
      <c r="CL105" s="473"/>
      <c r="CM105" s="473"/>
      <c r="CN105" s="473"/>
      <c r="CO105" s="473"/>
      <c r="CP105" s="473"/>
      <c r="CQ105" s="473"/>
      <c r="CR105" s="473"/>
      <c r="CS105" s="473"/>
      <c r="CT105" s="473"/>
      <c r="CU105" s="473"/>
      <c r="CV105" s="473"/>
      <c r="CW105" s="473"/>
      <c r="CX105" s="473"/>
      <c r="CY105" s="473"/>
      <c r="CZ105" s="473"/>
      <c r="DA105" s="473"/>
      <c r="DB105" s="473"/>
      <c r="DC105" s="473"/>
      <c r="DD105" s="473"/>
      <c r="DE105" s="473"/>
      <c r="DF105" s="473"/>
      <c r="DG105" s="473"/>
      <c r="DH105" s="473"/>
      <c r="DI105" s="473"/>
      <c r="DJ105" s="473"/>
      <c r="DK105" s="473"/>
      <c r="DL105" s="473"/>
      <c r="DM105" s="473"/>
      <c r="DN105" s="473"/>
      <c r="DO105" s="473"/>
      <c r="DP105" s="473"/>
      <c r="DQ105" s="473"/>
      <c r="DR105" s="473"/>
      <c r="DS105" s="473"/>
      <c r="DT105" s="473"/>
      <c r="DU105" s="473"/>
      <c r="DV105" s="473"/>
      <c r="DW105" s="473"/>
      <c r="DX105" s="473"/>
      <c r="DY105" s="473"/>
      <c r="DZ105" s="473"/>
      <c r="EA105" s="473"/>
      <c r="EB105" s="473"/>
      <c r="EC105" s="473"/>
      <c r="ED105" s="473"/>
      <c r="EE105" s="473"/>
      <c r="EF105" s="473"/>
      <c r="EG105" s="473"/>
      <c r="EH105" s="473"/>
      <c r="EI105" s="473"/>
      <c r="EJ105" s="473"/>
      <c r="EK105" s="473"/>
      <c r="EL105" s="473"/>
      <c r="EM105" s="473"/>
      <c r="EN105" s="473"/>
      <c r="EO105" s="473"/>
      <c r="EP105" s="473"/>
      <c r="EQ105" s="473"/>
      <c r="ER105" s="473"/>
    </row>
    <row r="106" spans="1:148" s="139" customFormat="1" ht="16.5" customHeight="1" thickBot="1" x14ac:dyDescent="0.3">
      <c r="A106" s="34"/>
      <c r="B106" s="481" t="s">
        <v>148</v>
      </c>
      <c r="C106" s="479"/>
      <c r="D106" s="480"/>
      <c r="E106" s="292"/>
      <c r="F106" s="457">
        <f>F104+F105</f>
        <v>74904687</v>
      </c>
      <c r="G106" s="36">
        <f t="shared" ref="G106:J106" si="153">G104+G105</f>
        <v>0</v>
      </c>
      <c r="H106" s="36">
        <f t="shared" si="153"/>
        <v>0</v>
      </c>
      <c r="I106" s="36">
        <f t="shared" si="153"/>
        <v>0</v>
      </c>
      <c r="J106" s="58">
        <f t="shared" si="153"/>
        <v>74904687</v>
      </c>
      <c r="K106" s="457">
        <f>K104+K105</f>
        <v>45284727</v>
      </c>
      <c r="L106" s="36">
        <f t="shared" ref="L106:O106" si="154">L104+L105</f>
        <v>0</v>
      </c>
      <c r="M106" s="36">
        <f t="shared" si="154"/>
        <v>0</v>
      </c>
      <c r="N106" s="36">
        <f t="shared" si="154"/>
        <v>0</v>
      </c>
      <c r="O106" s="58">
        <f t="shared" si="154"/>
        <v>45284727</v>
      </c>
      <c r="P106" s="457">
        <f>P104+P105</f>
        <v>43432999.950000003</v>
      </c>
      <c r="Q106" s="36">
        <f t="shared" ref="Q106:T106" si="155">Q104+Q105</f>
        <v>0</v>
      </c>
      <c r="R106" s="36">
        <f t="shared" si="155"/>
        <v>0</v>
      </c>
      <c r="S106" s="36">
        <f t="shared" si="155"/>
        <v>0</v>
      </c>
      <c r="T106" s="58">
        <f t="shared" si="155"/>
        <v>43432999.950000003</v>
      </c>
      <c r="U106" s="66">
        <f t="shared" ref="U106:Y106" si="156">U105+U104</f>
        <v>95.91092367632028</v>
      </c>
      <c r="V106" s="152">
        <f t="shared" si="156"/>
        <v>0</v>
      </c>
      <c r="W106" s="152">
        <f t="shared" si="156"/>
        <v>0</v>
      </c>
      <c r="X106" s="152">
        <f t="shared" si="156"/>
        <v>0</v>
      </c>
      <c r="Y106" s="58">
        <f t="shared" si="156"/>
        <v>95.91092367632028</v>
      </c>
      <c r="Z106" s="66">
        <f>P106/F106*100</f>
        <v>57.984355438265169</v>
      </c>
      <c r="AA106" s="40">
        <v>0</v>
      </c>
      <c r="AB106" s="40">
        <v>0</v>
      </c>
      <c r="AC106" s="40">
        <v>0</v>
      </c>
      <c r="AD106" s="58">
        <f>T106/J106*100</f>
        <v>57.984355438265169</v>
      </c>
      <c r="AE106" s="137"/>
      <c r="AF106" s="137"/>
      <c r="AG106" s="138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7"/>
      <c r="EC106" s="137"/>
      <c r="ED106" s="137"/>
      <c r="EE106" s="137"/>
      <c r="EF106" s="137"/>
      <c r="EG106" s="137"/>
      <c r="EH106" s="137"/>
      <c r="EI106" s="137"/>
      <c r="EJ106" s="137"/>
      <c r="EK106" s="137"/>
      <c r="EL106" s="137"/>
      <c r="EM106" s="137"/>
      <c r="EN106" s="137"/>
      <c r="EO106" s="137"/>
      <c r="EP106" s="137"/>
      <c r="EQ106" s="137"/>
      <c r="ER106" s="137"/>
    </row>
    <row r="107" spans="1:148" s="146" customFormat="1" ht="19.5" hidden="1" customHeight="1" thickBot="1" x14ac:dyDescent="0.3">
      <c r="A107" s="460"/>
      <c r="B107" s="67"/>
      <c r="C107" s="23"/>
      <c r="D107" s="52" t="s">
        <v>14</v>
      </c>
      <c r="E107" s="18"/>
      <c r="F107" s="71"/>
      <c r="G107" s="155"/>
      <c r="H107" s="155"/>
      <c r="I107" s="155"/>
      <c r="J107" s="105"/>
      <c r="K107" s="71"/>
      <c r="L107" s="155"/>
      <c r="M107" s="155"/>
      <c r="N107" s="155"/>
      <c r="O107" s="105"/>
      <c r="P107" s="71"/>
      <c r="Q107" s="155"/>
      <c r="R107" s="155"/>
      <c r="S107" s="155"/>
      <c r="T107" s="105"/>
      <c r="U107" s="154"/>
      <c r="V107" s="153"/>
      <c r="W107" s="153"/>
      <c r="X107" s="153"/>
      <c r="Y107" s="155"/>
      <c r="Z107" s="156"/>
      <c r="AA107" s="104"/>
      <c r="AB107" s="104"/>
      <c r="AC107" s="104"/>
      <c r="AD107" s="105"/>
      <c r="AE107" s="144"/>
      <c r="AF107" s="144"/>
      <c r="AG107" s="145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/>
      <c r="DB107" s="144"/>
      <c r="DC107" s="144"/>
      <c r="DD107" s="144"/>
      <c r="DE107" s="144"/>
      <c r="DF107" s="144"/>
      <c r="DG107" s="144"/>
      <c r="DH107" s="144"/>
      <c r="DI107" s="144"/>
      <c r="DJ107" s="144"/>
      <c r="DK107" s="144"/>
      <c r="DL107" s="144"/>
      <c r="DM107" s="144"/>
      <c r="DN107" s="144"/>
      <c r="DO107" s="144"/>
      <c r="DP107" s="144"/>
      <c r="DQ107" s="144"/>
      <c r="DR107" s="144"/>
      <c r="DS107" s="144"/>
      <c r="DT107" s="144"/>
      <c r="DU107" s="144"/>
      <c r="DV107" s="144"/>
      <c r="DW107" s="144"/>
      <c r="DX107" s="144"/>
      <c r="DY107" s="144"/>
      <c r="DZ107" s="144"/>
      <c r="EA107" s="144"/>
      <c r="EB107" s="144"/>
      <c r="EC107" s="144"/>
      <c r="ED107" s="144"/>
      <c r="EE107" s="144"/>
      <c r="EF107" s="144"/>
      <c r="EG107" s="144"/>
      <c r="EH107" s="144"/>
      <c r="EI107" s="144"/>
      <c r="EJ107" s="144"/>
      <c r="EK107" s="144"/>
      <c r="EL107" s="144"/>
      <c r="EM107" s="144"/>
      <c r="EN107" s="144"/>
      <c r="EO107" s="144"/>
      <c r="EP107" s="144"/>
      <c r="EQ107" s="144"/>
      <c r="ER107" s="144"/>
    </row>
    <row r="108" spans="1:148" s="21" customFormat="1" ht="16.5" customHeight="1" thickBot="1" x14ac:dyDescent="0.3">
      <c r="A108" s="469"/>
      <c r="B108" s="495" t="s">
        <v>25</v>
      </c>
      <c r="C108" s="496"/>
      <c r="D108" s="497"/>
      <c r="E108" s="293" t="s">
        <v>7</v>
      </c>
      <c r="F108" s="457">
        <f>F102+F106</f>
        <v>135154887</v>
      </c>
      <c r="G108" s="106">
        <f t="shared" ref="G108:T108" si="157">G102+G106</f>
        <v>0</v>
      </c>
      <c r="H108" s="106">
        <f t="shared" si="157"/>
        <v>0</v>
      </c>
      <c r="I108" s="106">
        <f t="shared" si="157"/>
        <v>0</v>
      </c>
      <c r="J108" s="58">
        <f t="shared" si="157"/>
        <v>135154887</v>
      </c>
      <c r="K108" s="457">
        <f>K102+K106</f>
        <v>74997173</v>
      </c>
      <c r="L108" s="106">
        <f t="shared" si="157"/>
        <v>0</v>
      </c>
      <c r="M108" s="106">
        <f t="shared" si="157"/>
        <v>0</v>
      </c>
      <c r="N108" s="106">
        <f t="shared" si="157"/>
        <v>0</v>
      </c>
      <c r="O108" s="58">
        <f t="shared" si="157"/>
        <v>74997173</v>
      </c>
      <c r="P108" s="457">
        <f>P102+P106</f>
        <v>85086215.200000003</v>
      </c>
      <c r="Q108" s="106">
        <f t="shared" si="157"/>
        <v>0</v>
      </c>
      <c r="R108" s="106">
        <f t="shared" si="157"/>
        <v>0</v>
      </c>
      <c r="S108" s="106">
        <f t="shared" si="157"/>
        <v>0</v>
      </c>
      <c r="T108" s="58">
        <f t="shared" si="157"/>
        <v>85086215.200000003</v>
      </c>
      <c r="U108" s="458">
        <f>P108/K108*100</f>
        <v>113.45256333862078</v>
      </c>
      <c r="V108" s="152">
        <v>0</v>
      </c>
      <c r="W108" s="151">
        <v>0</v>
      </c>
      <c r="X108" s="151">
        <v>0</v>
      </c>
      <c r="Y108" s="143">
        <f>T108/O108*100</f>
        <v>113.45256333862078</v>
      </c>
      <c r="Z108" s="110">
        <f>P108/F108*100</f>
        <v>62.954597564792458</v>
      </c>
      <c r="AA108" s="40">
        <v>0</v>
      </c>
      <c r="AB108" s="131">
        <v>0</v>
      </c>
      <c r="AC108" s="40">
        <v>0</v>
      </c>
      <c r="AD108" s="58">
        <f>T108/J108*100</f>
        <v>62.954597564792458</v>
      </c>
      <c r="AE108" s="19"/>
      <c r="AF108" s="19"/>
      <c r="AG108" s="20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</row>
    <row r="109" spans="1:148" s="89" customFormat="1" ht="24" customHeight="1" thickBot="1" x14ac:dyDescent="0.3">
      <c r="A109" s="498" t="s">
        <v>86</v>
      </c>
      <c r="B109" s="499"/>
      <c r="C109" s="499"/>
      <c r="D109" s="499"/>
      <c r="E109" s="499"/>
      <c r="F109" s="499"/>
      <c r="G109" s="499"/>
      <c r="H109" s="499"/>
      <c r="I109" s="499"/>
      <c r="J109" s="499"/>
      <c r="K109" s="499"/>
      <c r="L109" s="499"/>
      <c r="M109" s="499"/>
      <c r="N109" s="499"/>
      <c r="O109" s="499"/>
      <c r="P109" s="499"/>
      <c r="Q109" s="499"/>
      <c r="R109" s="499"/>
      <c r="S109" s="499"/>
      <c r="T109" s="499"/>
      <c r="U109" s="499"/>
      <c r="V109" s="499"/>
      <c r="W109" s="499"/>
      <c r="X109" s="499"/>
      <c r="Y109" s="499"/>
      <c r="Z109" s="499"/>
      <c r="AA109" s="499"/>
      <c r="AB109" s="499"/>
      <c r="AC109" s="499"/>
      <c r="AD109" s="500"/>
      <c r="AE109" s="87"/>
      <c r="AF109" s="87"/>
      <c r="AG109" s="90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7"/>
      <c r="EM109" s="87"/>
      <c r="EN109" s="87"/>
      <c r="EO109" s="87"/>
      <c r="EP109" s="87"/>
      <c r="EQ109" s="87"/>
      <c r="ER109" s="87"/>
    </row>
    <row r="110" spans="1:148" s="139" customFormat="1" ht="31.5" customHeight="1" thickBot="1" x14ac:dyDescent="0.3">
      <c r="A110" s="482" t="s">
        <v>26</v>
      </c>
      <c r="B110" s="481" t="s">
        <v>135</v>
      </c>
      <c r="C110" s="479"/>
      <c r="D110" s="480"/>
      <c r="E110" s="292" t="s">
        <v>7</v>
      </c>
      <c r="F110" s="501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  <c r="Y110" s="502"/>
      <c r="Z110" s="502"/>
      <c r="AA110" s="502"/>
      <c r="AB110" s="502"/>
      <c r="AC110" s="502"/>
      <c r="AD110" s="503"/>
      <c r="AE110" s="137"/>
      <c r="AF110" s="137"/>
      <c r="AG110" s="138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  <c r="DV110" s="137"/>
      <c r="DW110" s="137"/>
      <c r="DX110" s="137"/>
      <c r="DY110" s="137"/>
      <c r="DZ110" s="137"/>
      <c r="EA110" s="137"/>
      <c r="EB110" s="137"/>
      <c r="EC110" s="137"/>
      <c r="ED110" s="137"/>
      <c r="EE110" s="137"/>
      <c r="EF110" s="137"/>
      <c r="EG110" s="137"/>
      <c r="EH110" s="137"/>
      <c r="EI110" s="137"/>
      <c r="EJ110" s="137"/>
      <c r="EK110" s="137"/>
      <c r="EL110" s="137"/>
      <c r="EM110" s="137"/>
      <c r="EN110" s="137"/>
      <c r="EO110" s="137"/>
      <c r="EP110" s="137"/>
      <c r="EQ110" s="137"/>
      <c r="ER110" s="137"/>
    </row>
    <row r="111" spans="1:148" s="146" customFormat="1" ht="33" customHeight="1" thickBot="1" x14ac:dyDescent="0.3">
      <c r="A111" s="484"/>
      <c r="B111" s="445" t="s">
        <v>0</v>
      </c>
      <c r="C111" s="446" t="s">
        <v>123</v>
      </c>
      <c r="D111" s="437" t="s">
        <v>9</v>
      </c>
      <c r="E111" s="229" t="s">
        <v>5</v>
      </c>
      <c r="F111" s="381">
        <f>G111+H111+I111+J111</f>
        <v>59000</v>
      </c>
      <c r="G111" s="383">
        <v>0</v>
      </c>
      <c r="H111" s="383">
        <v>0</v>
      </c>
      <c r="I111" s="383">
        <v>0</v>
      </c>
      <c r="J111" s="384">
        <v>59000</v>
      </c>
      <c r="K111" s="381">
        <f>L111+M111+N111+O111</f>
        <v>30000</v>
      </c>
      <c r="L111" s="383">
        <v>0</v>
      </c>
      <c r="M111" s="383">
        <v>0</v>
      </c>
      <c r="N111" s="383">
        <v>0</v>
      </c>
      <c r="O111" s="447">
        <v>30000</v>
      </c>
      <c r="P111" s="381">
        <f>Q111+R111+T111</f>
        <v>30000</v>
      </c>
      <c r="Q111" s="383">
        <v>0</v>
      </c>
      <c r="R111" s="383">
        <v>0</v>
      </c>
      <c r="S111" s="383">
        <v>0</v>
      </c>
      <c r="T111" s="384">
        <v>30000</v>
      </c>
      <c r="U111" s="394">
        <f>P111/K111*100</f>
        <v>100</v>
      </c>
      <c r="V111" s="30">
        <v>0</v>
      </c>
      <c r="W111" s="30">
        <v>0</v>
      </c>
      <c r="X111" s="30">
        <v>0</v>
      </c>
      <c r="Y111" s="50">
        <f>T111/O111*100</f>
        <v>100</v>
      </c>
      <c r="Z111" s="394">
        <f>P111/F111*100</f>
        <v>50.847457627118644</v>
      </c>
      <c r="AA111" s="30">
        <v>0</v>
      </c>
      <c r="AB111" s="30">
        <v>0</v>
      </c>
      <c r="AC111" s="30">
        <v>0</v>
      </c>
      <c r="AD111" s="393">
        <f>T111/J111*100</f>
        <v>50.847457627118644</v>
      </c>
      <c r="AE111" s="144"/>
      <c r="AF111" s="144"/>
      <c r="AG111" s="145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4"/>
      <c r="CE111" s="144"/>
      <c r="CF111" s="144"/>
      <c r="CG111" s="144"/>
      <c r="CH111" s="144"/>
      <c r="CI111" s="144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144"/>
      <c r="DL111" s="144"/>
      <c r="DM111" s="144"/>
      <c r="DN111" s="144"/>
      <c r="DO111" s="144"/>
      <c r="DP111" s="144"/>
      <c r="DQ111" s="144"/>
      <c r="DR111" s="144"/>
      <c r="DS111" s="144"/>
      <c r="DT111" s="144"/>
      <c r="DU111" s="144"/>
      <c r="DV111" s="144"/>
      <c r="DW111" s="144"/>
      <c r="DX111" s="144"/>
      <c r="DY111" s="144"/>
      <c r="DZ111" s="144"/>
      <c r="EA111" s="144"/>
      <c r="EB111" s="144"/>
      <c r="EC111" s="144"/>
      <c r="ED111" s="144"/>
      <c r="EE111" s="144"/>
      <c r="EF111" s="144"/>
      <c r="EG111" s="144"/>
      <c r="EH111" s="144"/>
      <c r="EI111" s="144"/>
      <c r="EJ111" s="144"/>
      <c r="EK111" s="144"/>
      <c r="EL111" s="144"/>
      <c r="EM111" s="144"/>
      <c r="EN111" s="144"/>
      <c r="EO111" s="144"/>
      <c r="EP111" s="144"/>
      <c r="EQ111" s="144"/>
      <c r="ER111" s="144"/>
    </row>
    <row r="112" spans="1:148" s="85" customFormat="1" ht="15" customHeight="1" thickBot="1" x14ac:dyDescent="0.3">
      <c r="A112" s="34"/>
      <c r="B112" s="492" t="s">
        <v>27</v>
      </c>
      <c r="C112" s="493"/>
      <c r="D112" s="494"/>
      <c r="E112" s="292" t="s">
        <v>7</v>
      </c>
      <c r="F112" s="467">
        <f>F111</f>
        <v>59000</v>
      </c>
      <c r="G112" s="107">
        <f t="shared" ref="G112:J112" si="158">G111</f>
        <v>0</v>
      </c>
      <c r="H112" s="107">
        <f t="shared" si="158"/>
        <v>0</v>
      </c>
      <c r="I112" s="157">
        <f t="shared" si="158"/>
        <v>0</v>
      </c>
      <c r="J112" s="157">
        <f t="shared" si="158"/>
        <v>59000</v>
      </c>
      <c r="K112" s="467">
        <f>K111</f>
        <v>30000</v>
      </c>
      <c r="L112" s="107">
        <f t="shared" ref="L112" si="159">L111</f>
        <v>0</v>
      </c>
      <c r="M112" s="107">
        <f t="shared" ref="M112" si="160">M111</f>
        <v>0</v>
      </c>
      <c r="N112" s="157">
        <f t="shared" ref="N112" si="161">N111</f>
        <v>0</v>
      </c>
      <c r="O112" s="157">
        <f t="shared" ref="O112" si="162">O111</f>
        <v>30000</v>
      </c>
      <c r="P112" s="467">
        <f>P111</f>
        <v>30000</v>
      </c>
      <c r="Q112" s="107">
        <f t="shared" ref="Q112" si="163">Q111</f>
        <v>0</v>
      </c>
      <c r="R112" s="107">
        <f t="shared" ref="R112" si="164">R111</f>
        <v>0</v>
      </c>
      <c r="S112" s="157">
        <f t="shared" ref="S112" si="165">S111</f>
        <v>0</v>
      </c>
      <c r="T112" s="157">
        <f t="shared" ref="T112" si="166">T111</f>
        <v>30000</v>
      </c>
      <c r="U112" s="297">
        <f>P112/K112*100</f>
        <v>100</v>
      </c>
      <c r="V112" s="37">
        <v>0</v>
      </c>
      <c r="W112" s="37">
        <v>0</v>
      </c>
      <c r="X112" s="37">
        <v>0</v>
      </c>
      <c r="Y112" s="109">
        <f>T112/O112*100</f>
        <v>100</v>
      </c>
      <c r="Z112" s="158">
        <f>P112/F112*100</f>
        <v>50.847457627118644</v>
      </c>
      <c r="AA112" s="37">
        <v>0</v>
      </c>
      <c r="AB112" s="37">
        <v>0</v>
      </c>
      <c r="AC112" s="37">
        <v>0</v>
      </c>
      <c r="AD112" s="109">
        <f>T112/J112*100</f>
        <v>50.847457627118644</v>
      </c>
      <c r="AE112" s="84"/>
      <c r="AF112" s="84"/>
      <c r="AG112" s="20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</row>
    <row r="113" spans="1:148" s="21" customFormat="1" ht="34.5" customHeight="1" x14ac:dyDescent="0.25">
      <c r="A113" s="508" t="s">
        <v>28</v>
      </c>
      <c r="B113" s="509"/>
      <c r="C113" s="509"/>
      <c r="D113" s="465" t="s">
        <v>9</v>
      </c>
      <c r="E113" s="159" t="s">
        <v>7</v>
      </c>
      <c r="F113" s="160">
        <f>F112+F104+F96+F83+F76+F57+F28+F64+F67+F102+F70</f>
        <v>4756508601.2799997</v>
      </c>
      <c r="G113" s="161">
        <f t="shared" ref="G113:J113" si="167">G112+G104+G96+G83+G76+G57+G28+G64+G67+G102+G70</f>
        <v>3501892763.9499998</v>
      </c>
      <c r="H113" s="161">
        <f t="shared" si="167"/>
        <v>121368502.05</v>
      </c>
      <c r="I113" s="161">
        <f t="shared" si="167"/>
        <v>233434366.28</v>
      </c>
      <c r="J113" s="237">
        <f t="shared" si="167"/>
        <v>899812969</v>
      </c>
      <c r="K113" s="160">
        <f t="shared" ref="K113" si="168">K112+K104+K96+K83+K76+K57+K28+K64+K67+K102+K70</f>
        <v>2798189989.1700001</v>
      </c>
      <c r="L113" s="161">
        <f t="shared" ref="L113" si="169">L112+L104+L96+L83+L76+L57+L28+L64+L67+L102+L70</f>
        <v>2020816390.95</v>
      </c>
      <c r="M113" s="161">
        <f t="shared" ref="M113" si="170">M112+M104+M96+M83+M76+M57+M28+M64+M67+M102+M70</f>
        <v>67840096.049999997</v>
      </c>
      <c r="N113" s="161">
        <f t="shared" ref="N113" si="171">N112+N104+N96+N83+N76+N57+N28+N64+N67+N102+N70</f>
        <v>233049659.16999999</v>
      </c>
      <c r="O113" s="162">
        <f t="shared" ref="O113" si="172">O112+O104+O96+O83+O76+O57+O28+O64+O67+O102+O70</f>
        <v>476483843</v>
      </c>
      <c r="P113" s="160">
        <f t="shared" ref="P113" si="173">P112+P104+P96+P83+P76+P57+P28+P64+P67+P102+P70</f>
        <v>3022351717.2700005</v>
      </c>
      <c r="Q113" s="161">
        <f t="shared" ref="Q113" si="174">Q112+Q104+Q96+Q83+Q76+Q57+Q28+Q64+Q67+Q102+Q70</f>
        <v>2219631858.8699994</v>
      </c>
      <c r="R113" s="161">
        <f t="shared" ref="R113" si="175">R112+R104+R96+R83+R76+R57+R28+R64+R67+R102+R70</f>
        <v>65628408.57</v>
      </c>
      <c r="S113" s="161">
        <f t="shared" ref="S113" si="176">S112+S104+S96+S83+S76+S57+S28+S64+S67+S102+S70</f>
        <v>233434366.28</v>
      </c>
      <c r="T113" s="162">
        <f t="shared" ref="T113" si="177">T112+T104+T96+T83+T76+T57+T28+T64+T67+T102+T70</f>
        <v>503657083.55000001</v>
      </c>
      <c r="U113" s="160">
        <f>P113/K113*100</f>
        <v>108.01095454445861</v>
      </c>
      <c r="V113" s="191">
        <f t="shared" ref="V113:X113" si="178">Q113/L113*100</f>
        <v>109.83837367958674</v>
      </c>
      <c r="W113" s="191">
        <f t="shared" si="178"/>
        <v>96.739852080442333</v>
      </c>
      <c r="X113" s="191">
        <f t="shared" si="178"/>
        <v>100.16507516525455</v>
      </c>
      <c r="Y113" s="248">
        <f>T113/O113*100</f>
        <v>105.702867148425</v>
      </c>
      <c r="Z113" s="191">
        <f>P113/F113*100</f>
        <v>63.541390768360451</v>
      </c>
      <c r="AA113" s="161">
        <f>Q113/G113*100</f>
        <v>63.383775817462215</v>
      </c>
      <c r="AB113" s="161">
        <f>R113/H113*100</f>
        <v>54.073674356599675</v>
      </c>
      <c r="AC113" s="161">
        <f>S113/I113*100</f>
        <v>100</v>
      </c>
      <c r="AD113" s="162">
        <f>T113/J113*100</f>
        <v>55.973530155909543</v>
      </c>
      <c r="AE113" s="140"/>
      <c r="AF113" s="140"/>
      <c r="AG113" s="140"/>
      <c r="AH113" s="140"/>
      <c r="AI113" s="163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</row>
    <row r="114" spans="1:148" s="21" customFormat="1" ht="12.75" customHeight="1" x14ac:dyDescent="0.25">
      <c r="A114" s="489"/>
      <c r="B114" s="490"/>
      <c r="C114" s="490"/>
      <c r="D114" s="164"/>
      <c r="E114" s="450"/>
      <c r="F114" s="43"/>
      <c r="G114" s="165"/>
      <c r="H114" s="165"/>
      <c r="I114" s="165"/>
      <c r="J114" s="208"/>
      <c r="K114" s="43"/>
      <c r="L114" s="165"/>
      <c r="M114" s="165"/>
      <c r="N114" s="165"/>
      <c r="O114" s="166"/>
      <c r="P114" s="43"/>
      <c r="Q114" s="165"/>
      <c r="R114" s="165"/>
      <c r="S114" s="165"/>
      <c r="T114" s="166"/>
      <c r="U114" s="25"/>
      <c r="V114" s="165"/>
      <c r="W114" s="165"/>
      <c r="X114" s="165"/>
      <c r="Y114" s="166"/>
      <c r="Z114" s="65"/>
      <c r="AA114" s="165"/>
      <c r="AB114" s="167"/>
      <c r="AC114" s="165"/>
      <c r="AD114" s="166"/>
      <c r="AE114" s="19"/>
      <c r="AF114" s="19"/>
      <c r="AG114" s="20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</row>
    <row r="115" spans="1:148" s="21" customFormat="1" ht="17.45" customHeight="1" x14ac:dyDescent="0.25">
      <c r="A115" s="504" t="s">
        <v>28</v>
      </c>
      <c r="B115" s="505"/>
      <c r="C115" s="505"/>
      <c r="D115" s="466" t="s">
        <v>14</v>
      </c>
      <c r="E115" s="168" t="s">
        <v>7</v>
      </c>
      <c r="F115" s="169">
        <f>F54+F61+F105</f>
        <v>160944598</v>
      </c>
      <c r="G115" s="135">
        <f>G54+G61+G105</f>
        <v>105269600</v>
      </c>
      <c r="H115" s="135">
        <f t="shared" ref="H115:I115" si="179">H54+H61+H105</f>
        <v>0</v>
      </c>
      <c r="I115" s="135">
        <f t="shared" si="179"/>
        <v>0</v>
      </c>
      <c r="J115" s="207">
        <f>J54+J61+J105</f>
        <v>55674998</v>
      </c>
      <c r="K115" s="169">
        <f>K54+K61</f>
        <v>418109</v>
      </c>
      <c r="L115" s="135">
        <f t="shared" ref="L115:O115" si="180">L54+L61</f>
        <v>0</v>
      </c>
      <c r="M115" s="135">
        <f t="shared" si="180"/>
        <v>0</v>
      </c>
      <c r="N115" s="135">
        <f t="shared" si="180"/>
        <v>0</v>
      </c>
      <c r="O115" s="170">
        <f t="shared" si="180"/>
        <v>418109</v>
      </c>
      <c r="P115" s="169">
        <f>P54+P61+P105</f>
        <v>339000</v>
      </c>
      <c r="Q115" s="135">
        <f t="shared" ref="Q115:T115" si="181">Q54+Q61+Q105</f>
        <v>0</v>
      </c>
      <c r="R115" s="135">
        <f t="shared" si="181"/>
        <v>0</v>
      </c>
      <c r="S115" s="135">
        <f t="shared" si="181"/>
        <v>0</v>
      </c>
      <c r="T115" s="170">
        <f t="shared" si="181"/>
        <v>339000</v>
      </c>
      <c r="U115" s="231">
        <v>0</v>
      </c>
      <c r="V115" s="171">
        <v>0</v>
      </c>
      <c r="W115" s="171">
        <v>0</v>
      </c>
      <c r="X115" s="171">
        <v>0</v>
      </c>
      <c r="Y115" s="232">
        <v>0</v>
      </c>
      <c r="Z115" s="247">
        <f>P115/F115*100</f>
        <v>0.21063148699156714</v>
      </c>
      <c r="AA115" s="171">
        <v>0</v>
      </c>
      <c r="AB115" s="171">
        <v>0</v>
      </c>
      <c r="AC115" s="171">
        <v>0</v>
      </c>
      <c r="AD115" s="232">
        <f>T115/J115*100</f>
        <v>0.60889090647115962</v>
      </c>
      <c r="AE115" s="172"/>
      <c r="AF115" s="172"/>
      <c r="AG115" s="172"/>
      <c r="AH115" s="172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</row>
    <row r="116" spans="1:148" s="21" customFormat="1" ht="13.5" hidden="1" customHeight="1" x14ac:dyDescent="0.25">
      <c r="A116" s="504"/>
      <c r="B116" s="505"/>
      <c r="C116" s="505"/>
      <c r="D116" s="466"/>
      <c r="E116" s="168"/>
      <c r="F116" s="169"/>
      <c r="G116" s="135"/>
      <c r="H116" s="135"/>
      <c r="I116" s="135"/>
      <c r="J116" s="207"/>
      <c r="K116" s="169"/>
      <c r="L116" s="135"/>
      <c r="M116" s="135"/>
      <c r="N116" s="135"/>
      <c r="O116" s="170"/>
      <c r="P116" s="169"/>
      <c r="Q116" s="135"/>
      <c r="R116" s="135"/>
      <c r="S116" s="135"/>
      <c r="T116" s="170"/>
      <c r="U116" s="169"/>
      <c r="V116" s="135"/>
      <c r="W116" s="135"/>
      <c r="X116" s="135"/>
      <c r="Y116" s="175"/>
      <c r="Z116" s="173"/>
      <c r="AA116" s="135"/>
      <c r="AB116" s="174"/>
      <c r="AC116" s="135"/>
      <c r="AD116" s="175"/>
      <c r="AE116" s="19"/>
      <c r="AF116" s="19"/>
      <c r="AG116" s="20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</row>
    <row r="117" spans="1:148" s="21" customFormat="1" ht="19.5" hidden="1" customHeight="1" x14ac:dyDescent="0.25">
      <c r="A117" s="504" t="s">
        <v>28</v>
      </c>
      <c r="B117" s="505"/>
      <c r="C117" s="505"/>
      <c r="D117" s="466" t="s">
        <v>36</v>
      </c>
      <c r="E117" s="168" t="s">
        <v>7</v>
      </c>
      <c r="F117" s="169">
        <v>0</v>
      </c>
      <c r="G117" s="135">
        <f>G34</f>
        <v>0</v>
      </c>
      <c r="H117" s="135">
        <f>H34</f>
        <v>0</v>
      </c>
      <c r="I117" s="135">
        <f>I34</f>
        <v>0</v>
      </c>
      <c r="J117" s="207">
        <v>0</v>
      </c>
      <c r="K117" s="169">
        <v>0</v>
      </c>
      <c r="L117" s="135">
        <f>L34</f>
        <v>0</v>
      </c>
      <c r="M117" s="135">
        <f>M34</f>
        <v>0</v>
      </c>
      <c r="N117" s="135">
        <f>N34</f>
        <v>0</v>
      </c>
      <c r="O117" s="170">
        <v>0</v>
      </c>
      <c r="P117" s="169">
        <v>0</v>
      </c>
      <c r="Q117" s="135">
        <f>Q34</f>
        <v>0</v>
      </c>
      <c r="R117" s="135">
        <f>R34</f>
        <v>0</v>
      </c>
      <c r="S117" s="135">
        <f>S34</f>
        <v>0</v>
      </c>
      <c r="T117" s="170">
        <v>0</v>
      </c>
      <c r="U117" s="177">
        <v>0</v>
      </c>
      <c r="V117" s="174">
        <v>0</v>
      </c>
      <c r="W117" s="174">
        <v>0</v>
      </c>
      <c r="X117" s="174">
        <v>0</v>
      </c>
      <c r="Y117" s="8">
        <v>0</v>
      </c>
      <c r="Z117" s="176">
        <v>0</v>
      </c>
      <c r="AA117" s="174">
        <v>0</v>
      </c>
      <c r="AB117" s="174">
        <v>0</v>
      </c>
      <c r="AC117" s="174">
        <v>0</v>
      </c>
      <c r="AD117" s="178">
        <v>0</v>
      </c>
      <c r="AE117" s="19"/>
      <c r="AF117" s="19"/>
      <c r="AG117" s="42"/>
      <c r="AH117" s="42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</row>
    <row r="118" spans="1:148" s="85" customFormat="1" ht="17.25" customHeight="1" thickBot="1" x14ac:dyDescent="0.3">
      <c r="A118" s="506" t="s">
        <v>111</v>
      </c>
      <c r="B118" s="507"/>
      <c r="C118" s="507"/>
      <c r="D118" s="296"/>
      <c r="E118" s="456"/>
      <c r="F118" s="179">
        <f>F113+F115+F117</f>
        <v>4917453199.2799997</v>
      </c>
      <c r="G118" s="180">
        <f t="shared" ref="G118:J118" si="182">G113+G115+G117</f>
        <v>3607162363.9499998</v>
      </c>
      <c r="H118" s="180">
        <f t="shared" si="182"/>
        <v>121368502.05</v>
      </c>
      <c r="I118" s="180">
        <f t="shared" si="182"/>
        <v>233434366.28</v>
      </c>
      <c r="J118" s="209">
        <f t="shared" si="182"/>
        <v>955487967</v>
      </c>
      <c r="K118" s="179">
        <f>K113+K115+K117</f>
        <v>2798608098.1700001</v>
      </c>
      <c r="L118" s="180">
        <f>L113+L115+L117</f>
        <v>2020816390.95</v>
      </c>
      <c r="M118" s="180">
        <f t="shared" ref="M118:O118" si="183">M113+M115+M117</f>
        <v>67840096.049999997</v>
      </c>
      <c r="N118" s="180">
        <f t="shared" si="183"/>
        <v>233049659.16999999</v>
      </c>
      <c r="O118" s="181">
        <f t="shared" si="183"/>
        <v>476901952</v>
      </c>
      <c r="P118" s="179">
        <f>P113+P115+P117</f>
        <v>3022690717.2700005</v>
      </c>
      <c r="Q118" s="180">
        <f t="shared" ref="Q118:T118" si="184">Q113+Q115+Q117</f>
        <v>2219631858.8699994</v>
      </c>
      <c r="R118" s="180">
        <f t="shared" si="184"/>
        <v>65628408.57</v>
      </c>
      <c r="S118" s="180">
        <f t="shared" si="184"/>
        <v>233434366.28</v>
      </c>
      <c r="T118" s="181">
        <f t="shared" si="184"/>
        <v>503996083.55000001</v>
      </c>
      <c r="U118" s="110">
        <f>P118/K118*100</f>
        <v>108.00693098996345</v>
      </c>
      <c r="V118" s="136">
        <f>Q118/L118*100</f>
        <v>109.83837367958674</v>
      </c>
      <c r="W118" s="136">
        <f>R118/M118*100</f>
        <v>96.739852080442333</v>
      </c>
      <c r="X118" s="136">
        <f>S118/N118*100</f>
        <v>100.16507516525455</v>
      </c>
      <c r="Y118" s="183">
        <f>T118/O118*100</f>
        <v>105.68127923074637</v>
      </c>
      <c r="Z118" s="182">
        <f>P118/F118*100</f>
        <v>61.468621962941604</v>
      </c>
      <c r="AA118" s="136">
        <f>Q118/G118*100</f>
        <v>61.534015797376142</v>
      </c>
      <c r="AB118" s="136">
        <f>R118/H118*100</f>
        <v>54.073674356599675</v>
      </c>
      <c r="AC118" s="136">
        <f>S118/I118*100</f>
        <v>100</v>
      </c>
      <c r="AD118" s="183">
        <f>T118/J118*100</f>
        <v>52.747507133179838</v>
      </c>
      <c r="AE118" s="84"/>
      <c r="AF118" s="84"/>
      <c r="AG118" s="42"/>
      <c r="AH118" s="42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</row>
    <row r="119" spans="1:148" s="21" customFormat="1" x14ac:dyDescent="0.25">
      <c r="A119" s="85"/>
      <c r="B119" s="184"/>
      <c r="C119" s="24"/>
      <c r="D119" s="185"/>
      <c r="E119" s="146"/>
      <c r="AE119" s="19"/>
      <c r="AF119" s="19"/>
      <c r="AG119" s="20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</row>
    <row r="120" spans="1:148" s="21" customFormat="1" x14ac:dyDescent="0.25">
      <c r="A120" s="85"/>
      <c r="B120" s="184"/>
      <c r="C120" s="24"/>
      <c r="D120" s="185"/>
      <c r="E120" s="146"/>
      <c r="F120" s="192"/>
      <c r="AE120" s="19"/>
      <c r="AF120" s="19"/>
      <c r="AG120" s="20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</row>
    <row r="121" spans="1:148" s="21" customFormat="1" hidden="1" x14ac:dyDescent="0.25">
      <c r="A121" s="85"/>
      <c r="B121" s="488" t="s">
        <v>165</v>
      </c>
      <c r="C121" s="488"/>
      <c r="D121" s="185" t="s">
        <v>132</v>
      </c>
      <c r="E121" s="146"/>
      <c r="F121" s="186">
        <f t="shared" ref="F121:T121" si="185">F113-F91-F17</f>
        <v>4523074235</v>
      </c>
      <c r="G121" s="186">
        <f t="shared" si="185"/>
        <v>3501892763.9499998</v>
      </c>
      <c r="H121" s="186">
        <f t="shared" si="185"/>
        <v>121368502.05</v>
      </c>
      <c r="I121" s="186">
        <f t="shared" si="185"/>
        <v>0</v>
      </c>
      <c r="J121" s="186">
        <f t="shared" si="185"/>
        <v>899812969</v>
      </c>
      <c r="K121" s="186">
        <f t="shared" si="185"/>
        <v>2565140330</v>
      </c>
      <c r="L121" s="186">
        <f t="shared" si="185"/>
        <v>2020816390.95</v>
      </c>
      <c r="M121" s="186">
        <f t="shared" si="185"/>
        <v>67840096.049999997</v>
      </c>
      <c r="N121" s="186">
        <f t="shared" si="185"/>
        <v>0</v>
      </c>
      <c r="O121" s="186">
        <f t="shared" si="185"/>
        <v>476483843</v>
      </c>
      <c r="P121" s="186">
        <f t="shared" si="185"/>
        <v>2788917350.9900002</v>
      </c>
      <c r="Q121" s="186">
        <f t="shared" si="185"/>
        <v>2219631858.8699994</v>
      </c>
      <c r="R121" s="186">
        <f t="shared" si="185"/>
        <v>65628408.57</v>
      </c>
      <c r="S121" s="186">
        <f t="shared" si="185"/>
        <v>0</v>
      </c>
      <c r="T121" s="186">
        <f t="shared" si="185"/>
        <v>503657083.55000001</v>
      </c>
      <c r="U121" s="186">
        <f>P121/K121*100</f>
        <v>108.72377305728145</v>
      </c>
      <c r="V121" s="186">
        <f t="shared" ref="V121:X121" si="186">Q121/L121*100</f>
        <v>109.83837367958674</v>
      </c>
      <c r="W121" s="186">
        <f t="shared" si="186"/>
        <v>96.739852080442333</v>
      </c>
      <c r="X121" s="186" t="e">
        <f t="shared" si="186"/>
        <v>#DIV/0!</v>
      </c>
      <c r="Y121" s="186">
        <f>T121/O121*100</f>
        <v>105.702867148425</v>
      </c>
      <c r="Z121" s="186">
        <f>P121/F121*100</f>
        <v>61.659773996391195</v>
      </c>
      <c r="AA121" s="186">
        <f t="shared" ref="AA121:AD121" si="187">Q121/G121*100</f>
        <v>63.383775817462215</v>
      </c>
      <c r="AB121" s="186">
        <f t="shared" si="187"/>
        <v>54.073674356599675</v>
      </c>
      <c r="AC121" s="186" t="e">
        <f t="shared" si="187"/>
        <v>#DIV/0!</v>
      </c>
      <c r="AD121" s="186">
        <f t="shared" si="187"/>
        <v>55.973530155909543</v>
      </c>
      <c r="AE121" s="163"/>
      <c r="AF121" s="163"/>
      <c r="AG121" s="163"/>
      <c r="AH121" s="163"/>
      <c r="AI121" s="186"/>
      <c r="AJ121" s="186">
        <f t="shared" ref="AJ121:BM121" si="188">AJ113-AJ106-AJ91-AJ17</f>
        <v>0</v>
      </c>
      <c r="AK121" s="186">
        <f t="shared" si="188"/>
        <v>0</v>
      </c>
      <c r="AL121" s="186">
        <f t="shared" si="188"/>
        <v>0</v>
      </c>
      <c r="AM121" s="186">
        <f t="shared" si="188"/>
        <v>0</v>
      </c>
      <c r="AN121" s="186">
        <f t="shared" si="188"/>
        <v>0</v>
      </c>
      <c r="AO121" s="186">
        <f t="shared" si="188"/>
        <v>0</v>
      </c>
      <c r="AP121" s="186">
        <f t="shared" si="188"/>
        <v>0</v>
      </c>
      <c r="AQ121" s="186">
        <f t="shared" si="188"/>
        <v>0</v>
      </c>
      <c r="AR121" s="186">
        <f t="shared" si="188"/>
        <v>0</v>
      </c>
      <c r="AS121" s="186">
        <f t="shared" si="188"/>
        <v>0</v>
      </c>
      <c r="AT121" s="186">
        <f t="shared" si="188"/>
        <v>0</v>
      </c>
      <c r="AU121" s="186">
        <f t="shared" si="188"/>
        <v>0</v>
      </c>
      <c r="AV121" s="186">
        <f t="shared" si="188"/>
        <v>0</v>
      </c>
      <c r="AW121" s="186">
        <f t="shared" si="188"/>
        <v>0</v>
      </c>
      <c r="AX121" s="186">
        <f t="shared" si="188"/>
        <v>0</v>
      </c>
      <c r="AY121" s="186">
        <f t="shared" si="188"/>
        <v>0</v>
      </c>
      <c r="AZ121" s="186">
        <f t="shared" si="188"/>
        <v>0</v>
      </c>
      <c r="BA121" s="186">
        <f t="shared" si="188"/>
        <v>0</v>
      </c>
      <c r="BB121" s="186">
        <f t="shared" si="188"/>
        <v>0</v>
      </c>
      <c r="BC121" s="186">
        <f t="shared" si="188"/>
        <v>0</v>
      </c>
      <c r="BD121" s="186">
        <f t="shared" si="188"/>
        <v>0</v>
      </c>
      <c r="BE121" s="186">
        <f t="shared" si="188"/>
        <v>0</v>
      </c>
      <c r="BF121" s="186">
        <f t="shared" si="188"/>
        <v>0</v>
      </c>
      <c r="BG121" s="186">
        <f t="shared" si="188"/>
        <v>0</v>
      </c>
      <c r="BH121" s="186">
        <f t="shared" si="188"/>
        <v>0</v>
      </c>
      <c r="BI121" s="186">
        <f t="shared" si="188"/>
        <v>0</v>
      </c>
      <c r="BJ121" s="186">
        <f t="shared" si="188"/>
        <v>0</v>
      </c>
      <c r="BK121" s="186">
        <f t="shared" si="188"/>
        <v>0</v>
      </c>
      <c r="BL121" s="186">
        <f t="shared" si="188"/>
        <v>0</v>
      </c>
      <c r="BM121" s="186">
        <f t="shared" si="188"/>
        <v>0</v>
      </c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</row>
    <row r="122" spans="1:148" s="21" customFormat="1" hidden="1" x14ac:dyDescent="0.25">
      <c r="A122" s="85"/>
      <c r="B122" s="184"/>
      <c r="C122" s="24"/>
      <c r="D122" s="185"/>
      <c r="E122" s="146"/>
      <c r="F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9"/>
      <c r="AF122" s="19"/>
      <c r="AG122" s="20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</row>
    <row r="123" spans="1:148" s="21" customFormat="1" hidden="1" x14ac:dyDescent="0.25">
      <c r="A123" s="85"/>
      <c r="B123" s="184"/>
      <c r="C123" s="24"/>
      <c r="D123" s="185" t="s">
        <v>163</v>
      </c>
      <c r="E123" s="146"/>
      <c r="F123" s="187">
        <f>F71-F17-F61-F54</f>
        <v>4258822160</v>
      </c>
      <c r="G123" s="187">
        <f t="shared" ref="G123:T123" si="189">G71-G17-G61-G54</f>
        <v>3439360778.9499998</v>
      </c>
      <c r="H123" s="187">
        <f t="shared" si="189"/>
        <v>121368502.05</v>
      </c>
      <c r="I123" s="187">
        <f t="shared" si="189"/>
        <v>0</v>
      </c>
      <c r="J123" s="187">
        <f t="shared" si="189"/>
        <v>698092879</v>
      </c>
      <c r="K123" s="187">
        <f t="shared" si="189"/>
        <v>2430868505</v>
      </c>
      <c r="L123" s="187">
        <f t="shared" si="189"/>
        <v>1995828074.95</v>
      </c>
      <c r="M123" s="187">
        <f t="shared" si="189"/>
        <v>67840096.049999997</v>
      </c>
      <c r="N123" s="187">
        <f t="shared" si="189"/>
        <v>0</v>
      </c>
      <c r="O123" s="187">
        <f t="shared" si="189"/>
        <v>367200334</v>
      </c>
      <c r="P123" s="187">
        <f t="shared" si="189"/>
        <v>2648379006.1500001</v>
      </c>
      <c r="Q123" s="187">
        <f t="shared" si="189"/>
        <v>2207716596.7299995</v>
      </c>
      <c r="R123" s="187">
        <f t="shared" si="189"/>
        <v>65628408.57</v>
      </c>
      <c r="S123" s="187">
        <f t="shared" si="189"/>
        <v>0</v>
      </c>
      <c r="T123" s="187">
        <f t="shared" si="189"/>
        <v>375034000.85000002</v>
      </c>
      <c r="U123" s="186">
        <f t="shared" ref="U123:U125" si="190">P123/K123*100</f>
        <v>108.94785138326517</v>
      </c>
      <c r="V123" s="186">
        <f t="shared" ref="V123:V125" si="191">Q123/L123*100</f>
        <v>110.61657186004399</v>
      </c>
      <c r="W123" s="186">
        <f t="shared" ref="W123:W125" si="192">R123/M123*100</f>
        <v>96.739852080442333</v>
      </c>
      <c r="X123" s="186" t="e">
        <f t="shared" ref="X123:X125" si="193">S123/N123*100</f>
        <v>#DIV/0!</v>
      </c>
      <c r="Y123" s="186">
        <f t="shared" ref="Y123:Y125" si="194">T123/O123*100</f>
        <v>102.133349598206</v>
      </c>
      <c r="Z123" s="186">
        <f t="shared" ref="Z123:Z125" si="195">P123/F123*100</f>
        <v>62.185714891414953</v>
      </c>
      <c r="AA123" s="186">
        <f t="shared" ref="AA123:AA125" si="196">Q123/G123*100</f>
        <v>64.189735785845414</v>
      </c>
      <c r="AB123" s="186">
        <f t="shared" ref="AB123:AB125" si="197">R123/H123*100</f>
        <v>54.073674356599675</v>
      </c>
      <c r="AC123" s="186" t="e">
        <f t="shared" ref="AC123:AC125" si="198">S123/I123*100</f>
        <v>#DIV/0!</v>
      </c>
      <c r="AD123" s="186">
        <f t="shared" ref="AD123:AD125" si="199">T123/J123*100</f>
        <v>53.722650972636558</v>
      </c>
      <c r="AE123" s="19"/>
      <c r="AF123" s="19"/>
      <c r="AG123" s="20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</row>
    <row r="124" spans="1:148" hidden="1" x14ac:dyDescent="0.25"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</row>
    <row r="125" spans="1:148" hidden="1" x14ac:dyDescent="0.25">
      <c r="D125" s="185" t="s">
        <v>164</v>
      </c>
      <c r="F125" s="187">
        <f>F96-F91</f>
        <v>66234600</v>
      </c>
      <c r="G125" s="187">
        <f t="shared" ref="G125:T125" si="200">G96-G91</f>
        <v>6353600</v>
      </c>
      <c r="H125" s="187">
        <f t="shared" si="200"/>
        <v>0</v>
      </c>
      <c r="I125" s="187">
        <f t="shared" si="200"/>
        <v>0</v>
      </c>
      <c r="J125" s="187">
        <f t="shared" si="200"/>
        <v>59881000</v>
      </c>
      <c r="K125" s="187">
        <f t="shared" si="200"/>
        <v>33568757</v>
      </c>
      <c r="L125" s="187">
        <f t="shared" si="200"/>
        <v>3015400</v>
      </c>
      <c r="M125" s="187">
        <f t="shared" si="200"/>
        <v>0</v>
      </c>
      <c r="N125" s="187">
        <f t="shared" si="200"/>
        <v>0</v>
      </c>
      <c r="O125" s="187">
        <f t="shared" si="200"/>
        <v>30553357</v>
      </c>
      <c r="P125" s="187">
        <f t="shared" si="200"/>
        <v>39808638.269999996</v>
      </c>
      <c r="Q125" s="187">
        <f t="shared" si="200"/>
        <v>3370537.83</v>
      </c>
      <c r="R125" s="187">
        <f t="shared" si="200"/>
        <v>0</v>
      </c>
      <c r="S125" s="187">
        <f t="shared" si="200"/>
        <v>0</v>
      </c>
      <c r="T125" s="187">
        <f t="shared" si="200"/>
        <v>36438100.439999998</v>
      </c>
      <c r="U125" s="186">
        <f t="shared" si="190"/>
        <v>118.58835961665186</v>
      </c>
      <c r="V125" s="186">
        <f t="shared" si="191"/>
        <v>111.77746998739802</v>
      </c>
      <c r="W125" s="186" t="e">
        <f t="shared" si="192"/>
        <v>#DIV/0!</v>
      </c>
      <c r="X125" s="186" t="e">
        <f t="shared" si="193"/>
        <v>#DIV/0!</v>
      </c>
      <c r="Y125" s="186">
        <f t="shared" si="194"/>
        <v>119.26054619791859</v>
      </c>
      <c r="Z125" s="186">
        <f t="shared" si="195"/>
        <v>60.102481588172942</v>
      </c>
      <c r="AA125" s="186">
        <f t="shared" si="196"/>
        <v>53.049260734072021</v>
      </c>
      <c r="AB125" s="186" t="e">
        <f t="shared" si="197"/>
        <v>#DIV/0!</v>
      </c>
      <c r="AC125" s="186" t="e">
        <f t="shared" si="198"/>
        <v>#DIV/0!</v>
      </c>
      <c r="AD125" s="186">
        <f t="shared" si="199"/>
        <v>60.850854928942397</v>
      </c>
    </row>
    <row r="126" spans="1:148" hidden="1" x14ac:dyDescent="0.25"/>
    <row r="127" spans="1:148" hidden="1" x14ac:dyDescent="0.25">
      <c r="D127" s="185" t="s">
        <v>172</v>
      </c>
      <c r="F127" s="187">
        <f>F108-F105</f>
        <v>128874500</v>
      </c>
      <c r="G127" s="187">
        <f t="shared" ref="G127:T127" si="201">G108-G105</f>
        <v>0</v>
      </c>
      <c r="H127" s="187">
        <f t="shared" si="201"/>
        <v>0</v>
      </c>
      <c r="I127" s="187">
        <f t="shared" si="201"/>
        <v>0</v>
      </c>
      <c r="J127" s="187">
        <f t="shared" si="201"/>
        <v>128874500</v>
      </c>
      <c r="K127" s="187">
        <f t="shared" si="201"/>
        <v>74997173</v>
      </c>
      <c r="L127" s="187">
        <f t="shared" si="201"/>
        <v>0</v>
      </c>
      <c r="M127" s="187">
        <f t="shared" si="201"/>
        <v>0</v>
      </c>
      <c r="N127" s="187">
        <f t="shared" si="201"/>
        <v>0</v>
      </c>
      <c r="O127" s="187">
        <f t="shared" si="201"/>
        <v>74997173</v>
      </c>
      <c r="P127" s="187">
        <f t="shared" si="201"/>
        <v>85086215.200000003</v>
      </c>
      <c r="Q127" s="187">
        <f t="shared" si="201"/>
        <v>0</v>
      </c>
      <c r="R127" s="187">
        <f t="shared" si="201"/>
        <v>0</v>
      </c>
      <c r="S127" s="187">
        <f t="shared" si="201"/>
        <v>0</v>
      </c>
      <c r="T127" s="187">
        <f t="shared" si="201"/>
        <v>85086215.200000003</v>
      </c>
    </row>
    <row r="129" spans="6:10" x14ac:dyDescent="0.25">
      <c r="F129" s="189"/>
      <c r="G129" s="189"/>
      <c r="H129" s="189"/>
      <c r="I129" s="189"/>
      <c r="J129" s="189"/>
    </row>
  </sheetData>
  <mergeCells count="95">
    <mergeCell ref="A29:A52"/>
    <mergeCell ref="A103:A105"/>
    <mergeCell ref="A8:A27"/>
    <mergeCell ref="AI17:AM17"/>
    <mergeCell ref="B59:C59"/>
    <mergeCell ref="F58:AD58"/>
    <mergeCell ref="AE19:AF19"/>
    <mergeCell ref="AE17:AG17"/>
    <mergeCell ref="B58:D58"/>
    <mergeCell ref="B57:D57"/>
    <mergeCell ref="AE91:AG91"/>
    <mergeCell ref="AG74:AG75"/>
    <mergeCell ref="A97:AD97"/>
    <mergeCell ref="F103:AD103"/>
    <mergeCell ref="B103:D103"/>
    <mergeCell ref="F93:AD93"/>
    <mergeCell ref="B7:C7"/>
    <mergeCell ref="F29:AD29"/>
    <mergeCell ref="F55:AD55"/>
    <mergeCell ref="B34:C34"/>
    <mergeCell ref="B46:C46"/>
    <mergeCell ref="E34:E48"/>
    <mergeCell ref="B29:C29"/>
    <mergeCell ref="B30:C30"/>
    <mergeCell ref="B32:C32"/>
    <mergeCell ref="D29:D51"/>
    <mergeCell ref="A1:AD1"/>
    <mergeCell ref="A6:AD6"/>
    <mergeCell ref="Z2:AD2"/>
    <mergeCell ref="B76:D76"/>
    <mergeCell ref="A77:AD77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A58:A60"/>
    <mergeCell ref="B55:D55"/>
    <mergeCell ref="B52:C52"/>
    <mergeCell ref="B71:D71"/>
    <mergeCell ref="B61:D61"/>
    <mergeCell ref="B67:D67"/>
    <mergeCell ref="D65:D66"/>
    <mergeCell ref="B65:C65"/>
    <mergeCell ref="A62:A63"/>
    <mergeCell ref="D59:D60"/>
    <mergeCell ref="D62:D63"/>
    <mergeCell ref="B62:C62"/>
    <mergeCell ref="A65:A66"/>
    <mergeCell ref="B54:D54"/>
    <mergeCell ref="A68:A70"/>
    <mergeCell ref="B68:C68"/>
    <mergeCell ref="B64:D64"/>
    <mergeCell ref="A72:AD72"/>
    <mergeCell ref="A98:A100"/>
    <mergeCell ref="F85:AD85"/>
    <mergeCell ref="B95:D95"/>
    <mergeCell ref="B78:D78"/>
    <mergeCell ref="B83:D83"/>
    <mergeCell ref="A84:AD84"/>
    <mergeCell ref="B85:D85"/>
    <mergeCell ref="D99:D101"/>
    <mergeCell ref="F98:AD98"/>
    <mergeCell ref="B98:D98"/>
    <mergeCell ref="B92:D92"/>
    <mergeCell ref="B96:D96"/>
    <mergeCell ref="B93:D93"/>
    <mergeCell ref="A93:A94"/>
    <mergeCell ref="A85:A91"/>
    <mergeCell ref="B121:C121"/>
    <mergeCell ref="B110:D110"/>
    <mergeCell ref="A114:C114"/>
    <mergeCell ref="B102:D102"/>
    <mergeCell ref="B112:D112"/>
    <mergeCell ref="B108:D108"/>
    <mergeCell ref="A109:AD109"/>
    <mergeCell ref="F110:AD110"/>
    <mergeCell ref="A110:A111"/>
    <mergeCell ref="B106:D106"/>
    <mergeCell ref="A117:C117"/>
    <mergeCell ref="A118:C118"/>
    <mergeCell ref="A116:C116"/>
    <mergeCell ref="A113:C113"/>
    <mergeCell ref="A115:C115"/>
    <mergeCell ref="D68:D69"/>
    <mergeCell ref="B70:D70"/>
    <mergeCell ref="B73:D73"/>
    <mergeCell ref="A73:A75"/>
    <mergeCell ref="A78:A82"/>
  </mergeCells>
  <pageMargins left="0.25" right="0.25" top="0.75" bottom="0.75" header="0.3" footer="0.3"/>
  <pageSetup paperSize="9" scale="41" fitToHeight="0" orientation="landscape" r:id="rId1"/>
  <rowBreaks count="2" manualBreakCount="2">
    <brk id="58" max="29" man="1"/>
    <brk id="10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31.08.2021 г</vt:lpstr>
      <vt:lpstr>'на 31.08.2021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2021-09-07T09:18:35Z</dcterms:modified>
</cp:coreProperties>
</file>