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K:\2021 Исполнение бюджета\Отчёт 2 квартал 2021 года\На сайт 1 полугодие проект постановления\"/>
    </mc:Choice>
  </mc:AlternateContent>
  <bookViews>
    <workbookView xWindow="0" yWindow="0" windowWidth="23004" windowHeight="8736"/>
  </bookViews>
  <sheets>
    <sheet name="2021" sheetId="4" r:id="rId1"/>
  </sheets>
  <externalReferences>
    <externalReference r:id="rId2"/>
    <externalReference r:id="rId3"/>
  </externalReferences>
  <definedNames>
    <definedName name="_xlnm._FilterDatabase" localSheetId="0" hidden="1">'2021'!$A$4:$K$149</definedName>
    <definedName name="APPT" localSheetId="0">'2021'!#REF!</definedName>
    <definedName name="FIO" localSheetId="0">'2021'!#REF!</definedName>
    <definedName name="LAST_CELL" localSheetId="0">'2021'!$K$153</definedName>
    <definedName name="SIGN" localSheetId="0">'2021'!#REF!</definedName>
  </definedNames>
  <calcPr calcId="152511"/>
</workbook>
</file>

<file path=xl/calcChain.xml><?xml version="1.0" encoding="utf-8"?>
<calcChain xmlns="http://schemas.openxmlformats.org/spreadsheetml/2006/main">
  <c r="E139" i="4" l="1"/>
  <c r="D139" i="4"/>
  <c r="B139" i="4"/>
  <c r="C139" i="4"/>
  <c r="K143" i="4" l="1"/>
  <c r="J143" i="4"/>
  <c r="H143" i="4"/>
  <c r="G143" i="4"/>
  <c r="F143" i="4"/>
  <c r="K119" i="4"/>
  <c r="J119" i="4"/>
  <c r="H119" i="4"/>
  <c r="G119" i="4"/>
  <c r="F119" i="4"/>
  <c r="K106" i="4"/>
  <c r="J106" i="4"/>
  <c r="I106" i="4"/>
  <c r="H106" i="4"/>
  <c r="G106" i="4"/>
  <c r="F106" i="4"/>
  <c r="E70" i="4"/>
  <c r="H70" i="4" s="1"/>
  <c r="D70" i="4"/>
  <c r="C70" i="4"/>
  <c r="B70" i="4"/>
  <c r="F76" i="4"/>
  <c r="G76" i="4"/>
  <c r="F70" i="4" l="1"/>
  <c r="G70" i="4"/>
  <c r="C128" i="4"/>
  <c r="D128" i="4"/>
  <c r="E128" i="4"/>
  <c r="B128" i="4"/>
  <c r="F131" i="4"/>
  <c r="G131" i="4"/>
  <c r="H131" i="4"/>
  <c r="J131" i="4"/>
  <c r="K131" i="4"/>
  <c r="K121" i="4"/>
  <c r="J121" i="4"/>
  <c r="I121" i="4"/>
  <c r="H121" i="4"/>
  <c r="G121" i="4"/>
  <c r="F121" i="4"/>
  <c r="C120" i="4"/>
  <c r="D120" i="4"/>
  <c r="E120" i="4"/>
  <c r="B120" i="4"/>
  <c r="K95" i="4"/>
  <c r="J95" i="4"/>
  <c r="H95" i="4"/>
  <c r="G95" i="4"/>
  <c r="F95" i="4"/>
  <c r="C94" i="4"/>
  <c r="D94" i="4"/>
  <c r="E94" i="4"/>
  <c r="B94" i="4"/>
  <c r="F93" i="4"/>
  <c r="G93" i="4"/>
  <c r="H93" i="4"/>
  <c r="C91" i="4"/>
  <c r="D91" i="4"/>
  <c r="E91" i="4"/>
  <c r="B91" i="4"/>
  <c r="C82" i="4"/>
  <c r="D82" i="4"/>
  <c r="E82" i="4"/>
  <c r="B80" i="4"/>
  <c r="K78" i="4"/>
  <c r="J78" i="4"/>
  <c r="H78" i="4"/>
  <c r="G78" i="4"/>
  <c r="F78" i="4"/>
  <c r="C77" i="4"/>
  <c r="D77" i="4"/>
  <c r="E77" i="4"/>
  <c r="B77" i="4"/>
  <c r="B142" i="4" l="1"/>
  <c r="F142" i="4" s="1"/>
  <c r="B141" i="4"/>
  <c r="F141" i="4" s="1"/>
  <c r="B140" i="4"/>
  <c r="C137" i="4"/>
  <c r="B137" i="4"/>
  <c r="B133" i="4"/>
  <c r="F112" i="4"/>
  <c r="B105" i="4"/>
  <c r="F105" i="4" s="1"/>
  <c r="C104" i="4"/>
  <c r="D104" i="4"/>
  <c r="E104" i="4"/>
  <c r="B86" i="4"/>
  <c r="F86" i="4" s="1"/>
  <c r="B64" i="4"/>
  <c r="C51" i="4"/>
  <c r="D51" i="4"/>
  <c r="E51" i="4"/>
  <c r="B51" i="4"/>
  <c r="F60" i="4"/>
  <c r="F53" i="4"/>
  <c r="C45" i="4"/>
  <c r="D45" i="4"/>
  <c r="E45" i="4"/>
  <c r="B45" i="4"/>
  <c r="B11" i="4"/>
  <c r="B8" i="4"/>
  <c r="B10" i="4"/>
  <c r="I10" i="4" s="1"/>
  <c r="K147" i="4"/>
  <c r="J147" i="4"/>
  <c r="I147" i="4"/>
  <c r="H147" i="4"/>
  <c r="G147" i="4"/>
  <c r="F147" i="4"/>
  <c r="K146" i="4"/>
  <c r="J146" i="4"/>
  <c r="I146" i="4"/>
  <c r="H146" i="4"/>
  <c r="G146" i="4"/>
  <c r="F146" i="4"/>
  <c r="E145" i="4"/>
  <c r="D145" i="4"/>
  <c r="C145" i="4"/>
  <c r="B145" i="4"/>
  <c r="K142" i="4"/>
  <c r="J142" i="4"/>
  <c r="H142" i="4"/>
  <c r="G142" i="4"/>
  <c r="K141" i="4"/>
  <c r="J141" i="4"/>
  <c r="H141" i="4"/>
  <c r="G141" i="4"/>
  <c r="K140" i="4"/>
  <c r="J140" i="4"/>
  <c r="H140" i="4"/>
  <c r="G140" i="4"/>
  <c r="H139" i="4"/>
  <c r="J136" i="4"/>
  <c r="I136" i="4"/>
  <c r="H136" i="4"/>
  <c r="G136" i="4"/>
  <c r="F136" i="4"/>
  <c r="K135" i="4"/>
  <c r="J135" i="4"/>
  <c r="I135" i="4"/>
  <c r="H135" i="4"/>
  <c r="G135" i="4"/>
  <c r="F135" i="4"/>
  <c r="K134" i="4"/>
  <c r="J134" i="4"/>
  <c r="I134" i="4"/>
  <c r="H134" i="4"/>
  <c r="G134" i="4"/>
  <c r="F134" i="4"/>
  <c r="E133" i="4"/>
  <c r="D133" i="4"/>
  <c r="C133" i="4"/>
  <c r="C132" i="4" s="1"/>
  <c r="K130" i="4"/>
  <c r="J130" i="4"/>
  <c r="H130" i="4"/>
  <c r="G130" i="4"/>
  <c r="F130" i="4"/>
  <c r="K129" i="4"/>
  <c r="J129" i="4"/>
  <c r="I129" i="4"/>
  <c r="H129" i="4"/>
  <c r="G129" i="4"/>
  <c r="F129" i="4"/>
  <c r="K128" i="4"/>
  <c r="K127" i="4"/>
  <c r="J127" i="4"/>
  <c r="I127" i="4"/>
  <c r="H127" i="4"/>
  <c r="G127" i="4"/>
  <c r="F127" i="4"/>
  <c r="E126" i="4"/>
  <c r="D126" i="4"/>
  <c r="C126" i="4"/>
  <c r="B126" i="4"/>
  <c r="K125" i="4"/>
  <c r="J125" i="4"/>
  <c r="I125" i="4"/>
  <c r="H125" i="4"/>
  <c r="G125" i="4"/>
  <c r="F125" i="4"/>
  <c r="E124" i="4"/>
  <c r="I124" i="4" s="1"/>
  <c r="D124" i="4"/>
  <c r="C124" i="4"/>
  <c r="B124" i="4"/>
  <c r="K122" i="4"/>
  <c r="J122" i="4"/>
  <c r="I122" i="4"/>
  <c r="H122" i="4"/>
  <c r="G122" i="4"/>
  <c r="F122" i="4"/>
  <c r="G120" i="4"/>
  <c r="K120" i="4"/>
  <c r="J120" i="4"/>
  <c r="F120" i="4"/>
  <c r="K118" i="4"/>
  <c r="J118" i="4"/>
  <c r="I118" i="4"/>
  <c r="H118" i="4"/>
  <c r="G118" i="4"/>
  <c r="F118" i="4"/>
  <c r="E117" i="4"/>
  <c r="D117" i="4"/>
  <c r="C117" i="4"/>
  <c r="B117" i="4"/>
  <c r="K116" i="4"/>
  <c r="J116" i="4"/>
  <c r="I116" i="4"/>
  <c r="H116" i="4"/>
  <c r="G116" i="4"/>
  <c r="F116" i="4"/>
  <c r="E115" i="4"/>
  <c r="I115" i="4" s="1"/>
  <c r="D115" i="4"/>
  <c r="C115" i="4"/>
  <c r="B115" i="4"/>
  <c r="K113" i="4"/>
  <c r="J113" i="4"/>
  <c r="I113" i="4"/>
  <c r="H113" i="4"/>
  <c r="G113" i="4"/>
  <c r="F113" i="4"/>
  <c r="K112" i="4"/>
  <c r="J112" i="4"/>
  <c r="I112" i="4"/>
  <c r="H112" i="4"/>
  <c r="G112" i="4"/>
  <c r="E111" i="4"/>
  <c r="D111" i="4"/>
  <c r="C111" i="4"/>
  <c r="K110" i="4"/>
  <c r="J110" i="4"/>
  <c r="I110" i="4"/>
  <c r="H110" i="4"/>
  <c r="G110" i="4"/>
  <c r="F110" i="4"/>
  <c r="E109" i="4"/>
  <c r="D109" i="4"/>
  <c r="C109" i="4"/>
  <c r="B109" i="4"/>
  <c r="K108" i="4"/>
  <c r="J108" i="4"/>
  <c r="I108" i="4"/>
  <c r="H108" i="4"/>
  <c r="G108" i="4"/>
  <c r="F108" i="4"/>
  <c r="E107" i="4"/>
  <c r="D107" i="4"/>
  <c r="C107" i="4"/>
  <c r="B107" i="4"/>
  <c r="K105" i="4"/>
  <c r="J105" i="4"/>
  <c r="H105" i="4"/>
  <c r="G105" i="4"/>
  <c r="K102" i="4"/>
  <c r="J102" i="4"/>
  <c r="I102" i="4"/>
  <c r="H102" i="4"/>
  <c r="G102" i="4"/>
  <c r="F102" i="4"/>
  <c r="K101" i="4"/>
  <c r="J101" i="4"/>
  <c r="I101" i="4"/>
  <c r="H101" i="4"/>
  <c r="G101" i="4"/>
  <c r="F101" i="4"/>
  <c r="K100" i="4"/>
  <c r="J100" i="4"/>
  <c r="I100" i="4"/>
  <c r="H100" i="4"/>
  <c r="G100" i="4"/>
  <c r="F100" i="4"/>
  <c r="K99" i="4"/>
  <c r="J99" i="4"/>
  <c r="I99" i="4"/>
  <c r="H99" i="4"/>
  <c r="G99" i="4"/>
  <c r="F99" i="4"/>
  <c r="K98" i="4"/>
  <c r="J98" i="4"/>
  <c r="I98" i="4"/>
  <c r="H98" i="4"/>
  <c r="G98" i="4"/>
  <c r="F98" i="4"/>
  <c r="K97" i="4"/>
  <c r="J97" i="4"/>
  <c r="I97" i="4"/>
  <c r="H97" i="4"/>
  <c r="G97" i="4"/>
  <c r="F97" i="4"/>
  <c r="K96" i="4"/>
  <c r="J96" i="4"/>
  <c r="I96" i="4"/>
  <c r="H96" i="4"/>
  <c r="G96" i="4"/>
  <c r="F96" i="4"/>
  <c r="K92" i="4"/>
  <c r="J92" i="4"/>
  <c r="I92" i="4"/>
  <c r="H92" i="4"/>
  <c r="G92" i="4"/>
  <c r="F92" i="4"/>
  <c r="D90" i="4"/>
  <c r="F91" i="4"/>
  <c r="E90" i="4"/>
  <c r="K89" i="4"/>
  <c r="J89" i="4"/>
  <c r="I89" i="4"/>
  <c r="H89" i="4"/>
  <c r="G89" i="4"/>
  <c r="F89" i="4"/>
  <c r="E88" i="4"/>
  <c r="D88" i="4"/>
  <c r="C88" i="4"/>
  <c r="B88" i="4"/>
  <c r="K87" i="4"/>
  <c r="J87" i="4"/>
  <c r="I87" i="4"/>
  <c r="H87" i="4"/>
  <c r="G87" i="4"/>
  <c r="F87" i="4"/>
  <c r="K86" i="4"/>
  <c r="J86" i="4"/>
  <c r="H86" i="4"/>
  <c r="G86" i="4"/>
  <c r="E85" i="4"/>
  <c r="D85" i="4"/>
  <c r="C85" i="4"/>
  <c r="K83" i="4"/>
  <c r="J83" i="4"/>
  <c r="I83" i="4"/>
  <c r="H83" i="4"/>
  <c r="G83" i="4"/>
  <c r="F83" i="4"/>
  <c r="K82" i="4"/>
  <c r="G82" i="4"/>
  <c r="B82" i="4"/>
  <c r="I82" i="4" s="1"/>
  <c r="K81" i="4"/>
  <c r="J81" i="4"/>
  <c r="I81" i="4"/>
  <c r="H81" i="4"/>
  <c r="G81" i="4"/>
  <c r="F81" i="4"/>
  <c r="E80" i="4"/>
  <c r="D80" i="4"/>
  <c r="C80" i="4"/>
  <c r="K79" i="4"/>
  <c r="J79" i="4"/>
  <c r="I79" i="4"/>
  <c r="H79" i="4"/>
  <c r="G79" i="4"/>
  <c r="F79" i="4"/>
  <c r="K77" i="4"/>
  <c r="K75" i="4"/>
  <c r="J75" i="4"/>
  <c r="I75" i="4"/>
  <c r="H75" i="4"/>
  <c r="G75" i="4"/>
  <c r="F75" i="4"/>
  <c r="J74" i="4"/>
  <c r="I74" i="4"/>
  <c r="H74" i="4"/>
  <c r="G74" i="4"/>
  <c r="F74" i="4"/>
  <c r="K73" i="4"/>
  <c r="J73" i="4"/>
  <c r="I73" i="4"/>
  <c r="H73" i="4"/>
  <c r="G73" i="4"/>
  <c r="F73" i="4"/>
  <c r="K72" i="4"/>
  <c r="J72" i="4"/>
  <c r="I72" i="4"/>
  <c r="H72" i="4"/>
  <c r="G72" i="4"/>
  <c r="F72" i="4"/>
  <c r="J71" i="4"/>
  <c r="I71" i="4"/>
  <c r="H71" i="4"/>
  <c r="G71" i="4"/>
  <c r="F71" i="4"/>
  <c r="K69" i="4"/>
  <c r="J69" i="4"/>
  <c r="I69" i="4"/>
  <c r="H69" i="4"/>
  <c r="G69" i="4"/>
  <c r="F69" i="4"/>
  <c r="K68" i="4"/>
  <c r="J68" i="4"/>
  <c r="I68" i="4"/>
  <c r="H68" i="4"/>
  <c r="G68" i="4"/>
  <c r="F68" i="4"/>
  <c r="E67" i="4"/>
  <c r="D67" i="4"/>
  <c r="C67" i="4"/>
  <c r="B67" i="4"/>
  <c r="K66" i="4"/>
  <c r="J66" i="4"/>
  <c r="I66" i="4"/>
  <c r="H66" i="4"/>
  <c r="G66" i="4"/>
  <c r="F66" i="4"/>
  <c r="K65" i="4"/>
  <c r="J65" i="4"/>
  <c r="I65" i="4"/>
  <c r="H65" i="4"/>
  <c r="G65" i="4"/>
  <c r="F65" i="4"/>
  <c r="E64" i="4"/>
  <c r="D64" i="4"/>
  <c r="H64" i="4" s="1"/>
  <c r="C64" i="4"/>
  <c r="K62" i="4"/>
  <c r="J62" i="4"/>
  <c r="I62" i="4"/>
  <c r="H62" i="4"/>
  <c r="G62" i="4"/>
  <c r="F62" i="4"/>
  <c r="E61" i="4"/>
  <c r="D61" i="4"/>
  <c r="C61" i="4"/>
  <c r="B61" i="4"/>
  <c r="J60" i="4"/>
  <c r="I60" i="4"/>
  <c r="H60" i="4"/>
  <c r="G60" i="4"/>
  <c r="J59" i="4"/>
  <c r="I59" i="4"/>
  <c r="H59" i="4"/>
  <c r="G59" i="4"/>
  <c r="F59" i="4"/>
  <c r="E58" i="4"/>
  <c r="D58" i="4"/>
  <c r="C58" i="4"/>
  <c r="B58" i="4"/>
  <c r="K57" i="4"/>
  <c r="J57" i="4"/>
  <c r="I57" i="4"/>
  <c r="H57" i="4"/>
  <c r="G57" i="4"/>
  <c r="F57" i="4"/>
  <c r="K56" i="4"/>
  <c r="J56" i="4"/>
  <c r="I56" i="4"/>
  <c r="H56" i="4"/>
  <c r="G56" i="4"/>
  <c r="F56" i="4"/>
  <c r="E55" i="4"/>
  <c r="D55" i="4"/>
  <c r="C55" i="4"/>
  <c r="B55" i="4"/>
  <c r="K53" i="4"/>
  <c r="J53" i="4"/>
  <c r="H53" i="4"/>
  <c r="G53" i="4"/>
  <c r="K52" i="4"/>
  <c r="J52" i="4"/>
  <c r="I52" i="4"/>
  <c r="H52" i="4"/>
  <c r="G52" i="4"/>
  <c r="F52" i="4"/>
  <c r="K49" i="4"/>
  <c r="J49" i="4"/>
  <c r="I49" i="4"/>
  <c r="H49" i="4"/>
  <c r="G49" i="4"/>
  <c r="F49" i="4"/>
  <c r="E48" i="4"/>
  <c r="D48" i="4"/>
  <c r="C48" i="4"/>
  <c r="B48" i="4"/>
  <c r="K47" i="4"/>
  <c r="J47" i="4"/>
  <c r="I47" i="4"/>
  <c r="H47" i="4"/>
  <c r="G47" i="4"/>
  <c r="F47" i="4"/>
  <c r="K46" i="4"/>
  <c r="J46" i="4"/>
  <c r="H46" i="4"/>
  <c r="G46" i="4"/>
  <c r="F46" i="4"/>
  <c r="K44" i="4"/>
  <c r="J44" i="4"/>
  <c r="I44" i="4"/>
  <c r="H44" i="4"/>
  <c r="G44" i="4"/>
  <c r="F44" i="4"/>
  <c r="K43" i="4"/>
  <c r="J43" i="4"/>
  <c r="I43" i="4"/>
  <c r="H43" i="4"/>
  <c r="G43" i="4"/>
  <c r="F43" i="4"/>
  <c r="E42" i="4"/>
  <c r="D42" i="4"/>
  <c r="C42" i="4"/>
  <c r="B42" i="4"/>
  <c r="K40" i="4"/>
  <c r="J40" i="4"/>
  <c r="I40" i="4"/>
  <c r="H40" i="4"/>
  <c r="G40" i="4"/>
  <c r="F40" i="4"/>
  <c r="E39" i="4"/>
  <c r="D39" i="4"/>
  <c r="C39" i="4"/>
  <c r="B39" i="4"/>
  <c r="K38" i="4"/>
  <c r="J38" i="4"/>
  <c r="H38" i="4"/>
  <c r="G38" i="4"/>
  <c r="F38" i="4"/>
  <c r="K37" i="4"/>
  <c r="J37" i="4"/>
  <c r="I37" i="4"/>
  <c r="H37" i="4"/>
  <c r="G37" i="4"/>
  <c r="F37" i="4"/>
  <c r="K36" i="4"/>
  <c r="J36" i="4"/>
  <c r="I36" i="4"/>
  <c r="H36" i="4"/>
  <c r="G36" i="4"/>
  <c r="F36" i="4"/>
  <c r="E35" i="4"/>
  <c r="D35" i="4"/>
  <c r="C35" i="4"/>
  <c r="B35" i="4"/>
  <c r="K33" i="4"/>
  <c r="J33" i="4"/>
  <c r="H33" i="4"/>
  <c r="G33" i="4"/>
  <c r="F33" i="4"/>
  <c r="K32" i="4"/>
  <c r="J32" i="4"/>
  <c r="I32" i="4"/>
  <c r="H32" i="4"/>
  <c r="G32" i="4"/>
  <c r="F32" i="4"/>
  <c r="K31" i="4"/>
  <c r="J31" i="4"/>
  <c r="I31" i="4"/>
  <c r="H31" i="4"/>
  <c r="G31" i="4"/>
  <c r="F31" i="4"/>
  <c r="K30" i="4"/>
  <c r="J30" i="4"/>
  <c r="I30" i="4"/>
  <c r="H30" i="4"/>
  <c r="G30" i="4"/>
  <c r="F30" i="4"/>
  <c r="E29" i="4"/>
  <c r="D29" i="4"/>
  <c r="C29" i="4"/>
  <c r="B29" i="4"/>
  <c r="K28" i="4"/>
  <c r="J28" i="4"/>
  <c r="I28" i="4"/>
  <c r="H28" i="4"/>
  <c r="G28" i="4"/>
  <c r="F28" i="4"/>
  <c r="E27" i="4"/>
  <c r="D27" i="4"/>
  <c r="C27" i="4"/>
  <c r="B27" i="4"/>
  <c r="K26" i="4"/>
  <c r="J26" i="4"/>
  <c r="I26" i="4"/>
  <c r="H26" i="4"/>
  <c r="G26" i="4"/>
  <c r="F26" i="4"/>
  <c r="K25" i="4"/>
  <c r="J25" i="4"/>
  <c r="I25" i="4"/>
  <c r="H25" i="4"/>
  <c r="G25" i="4"/>
  <c r="F25" i="4"/>
  <c r="K24" i="4"/>
  <c r="J24" i="4"/>
  <c r="I24" i="4"/>
  <c r="H24" i="4"/>
  <c r="G24" i="4"/>
  <c r="F24" i="4"/>
  <c r="E23" i="4"/>
  <c r="D23" i="4"/>
  <c r="C23" i="4"/>
  <c r="B23" i="4"/>
  <c r="K21" i="4"/>
  <c r="J21" i="4"/>
  <c r="I21" i="4"/>
  <c r="H21" i="4"/>
  <c r="G21" i="4"/>
  <c r="F21" i="4"/>
  <c r="E20" i="4"/>
  <c r="D20" i="4"/>
  <c r="C20" i="4"/>
  <c r="B20" i="4"/>
  <c r="H19" i="4"/>
  <c r="G19" i="4"/>
  <c r="F19" i="4"/>
  <c r="K18" i="4"/>
  <c r="J18" i="4"/>
  <c r="I18" i="4"/>
  <c r="H18" i="4"/>
  <c r="G18" i="4"/>
  <c r="F18" i="4"/>
  <c r="E17" i="4"/>
  <c r="D17" i="4"/>
  <c r="C17" i="4"/>
  <c r="B17" i="4"/>
  <c r="K16" i="4"/>
  <c r="J16" i="4"/>
  <c r="I16" i="4"/>
  <c r="H16" i="4"/>
  <c r="G16" i="4"/>
  <c r="F16" i="4"/>
  <c r="E15" i="4"/>
  <c r="D15" i="4"/>
  <c r="C15" i="4"/>
  <c r="B15" i="4"/>
  <c r="K14" i="4"/>
  <c r="J14" i="4"/>
  <c r="I14" i="4"/>
  <c r="H14" i="4"/>
  <c r="G14" i="4"/>
  <c r="F14" i="4"/>
  <c r="E13" i="4"/>
  <c r="D13" i="4"/>
  <c r="C13" i="4"/>
  <c r="B13" i="4"/>
  <c r="K12" i="4"/>
  <c r="J12" i="4"/>
  <c r="I12" i="4"/>
  <c r="H12" i="4"/>
  <c r="G12" i="4"/>
  <c r="F12" i="4"/>
  <c r="E11" i="4"/>
  <c r="D11" i="4"/>
  <c r="C11" i="4"/>
  <c r="K10" i="4"/>
  <c r="J10" i="4"/>
  <c r="H10" i="4"/>
  <c r="G10" i="4"/>
  <c r="H9" i="4"/>
  <c r="G9" i="4"/>
  <c r="F9" i="4"/>
  <c r="K8" i="4"/>
  <c r="J8" i="4"/>
  <c r="H8" i="4"/>
  <c r="G8" i="4"/>
  <c r="E7" i="4"/>
  <c r="D7" i="4"/>
  <c r="C7" i="4"/>
  <c r="I140" i="4" l="1"/>
  <c r="F139" i="4"/>
  <c r="H67" i="4"/>
  <c r="K61" i="4"/>
  <c r="H145" i="4"/>
  <c r="D6" i="4"/>
  <c r="C6" i="4"/>
  <c r="E6" i="4"/>
  <c r="J17" i="4"/>
  <c r="H107" i="4"/>
  <c r="I23" i="4"/>
  <c r="K17" i="4"/>
  <c r="H27" i="4"/>
  <c r="C114" i="4"/>
  <c r="D123" i="4"/>
  <c r="J139" i="4"/>
  <c r="G145" i="4"/>
  <c r="J104" i="4"/>
  <c r="K15" i="4"/>
  <c r="K42" i="4"/>
  <c r="K109" i="4"/>
  <c r="G61" i="4"/>
  <c r="D34" i="4"/>
  <c r="G13" i="4"/>
  <c r="I17" i="4"/>
  <c r="K7" i="4"/>
  <c r="F13" i="4"/>
  <c r="I11" i="4"/>
  <c r="J13" i="4"/>
  <c r="K13" i="4"/>
  <c r="J15" i="4"/>
  <c r="I27" i="4"/>
  <c r="C34" i="4"/>
  <c r="D84" i="4"/>
  <c r="F88" i="4"/>
  <c r="G109" i="4"/>
  <c r="F15" i="4"/>
  <c r="K88" i="4"/>
  <c r="I109" i="4"/>
  <c r="G7" i="4"/>
  <c r="H15" i="4"/>
  <c r="B22" i="4"/>
  <c r="H29" i="4"/>
  <c r="H58" i="4"/>
  <c r="F145" i="4"/>
  <c r="K126" i="4"/>
  <c r="G124" i="4"/>
  <c r="K117" i="4"/>
  <c r="G107" i="4"/>
  <c r="H104" i="4"/>
  <c r="F140" i="4"/>
  <c r="K80" i="4"/>
  <c r="I141" i="4"/>
  <c r="K67" i="4"/>
  <c r="G64" i="4"/>
  <c r="H61" i="4"/>
  <c r="F55" i="4"/>
  <c r="J55" i="4"/>
  <c r="H55" i="4"/>
  <c r="H51" i="4"/>
  <c r="G51" i="4"/>
  <c r="H42" i="4"/>
  <c r="J29" i="4"/>
  <c r="G23" i="4"/>
  <c r="G15" i="4"/>
  <c r="I142" i="4"/>
  <c r="B104" i="4"/>
  <c r="I104" i="4" s="1"/>
  <c r="I105" i="4"/>
  <c r="B132" i="4"/>
  <c r="I120" i="4"/>
  <c r="B111" i="4"/>
  <c r="F111" i="4" s="1"/>
  <c r="I91" i="4"/>
  <c r="I86" i="4"/>
  <c r="B85" i="4"/>
  <c r="B84" i="4" s="1"/>
  <c r="I64" i="4"/>
  <c r="I61" i="4"/>
  <c r="B50" i="4"/>
  <c r="I53" i="4"/>
  <c r="B41" i="4"/>
  <c r="I48" i="4"/>
  <c r="B34" i="4"/>
  <c r="I39" i="4"/>
  <c r="F10" i="4"/>
  <c r="B7" i="4"/>
  <c r="F7" i="4" s="1"/>
  <c r="I8" i="4"/>
  <c r="F8" i="4"/>
  <c r="K145" i="4"/>
  <c r="I145" i="4"/>
  <c r="J145" i="4"/>
  <c r="K139" i="4"/>
  <c r="F128" i="4"/>
  <c r="G126" i="4"/>
  <c r="I126" i="4"/>
  <c r="J124" i="4"/>
  <c r="C123" i="4"/>
  <c r="H124" i="4"/>
  <c r="D114" i="4"/>
  <c r="F117" i="4"/>
  <c r="J117" i="4"/>
  <c r="B114" i="4"/>
  <c r="H117" i="4"/>
  <c r="K111" i="4"/>
  <c r="J107" i="4"/>
  <c r="C103" i="4"/>
  <c r="K107" i="4"/>
  <c r="F107" i="4"/>
  <c r="I107" i="4"/>
  <c r="D103" i="4"/>
  <c r="I94" i="4"/>
  <c r="H90" i="4"/>
  <c r="F94" i="4"/>
  <c r="G94" i="4"/>
  <c r="J94" i="4"/>
  <c r="H94" i="4"/>
  <c r="B90" i="4"/>
  <c r="F90" i="4" s="1"/>
  <c r="K94" i="4"/>
  <c r="H91" i="4"/>
  <c r="G85" i="4"/>
  <c r="B63" i="4"/>
  <c r="F80" i="4"/>
  <c r="I80" i="4"/>
  <c r="G80" i="4"/>
  <c r="J80" i="4"/>
  <c r="H80" i="4"/>
  <c r="F77" i="4"/>
  <c r="J77" i="4"/>
  <c r="H77" i="4"/>
  <c r="F67" i="4"/>
  <c r="J67" i="4"/>
  <c r="C63" i="4"/>
  <c r="F64" i="4"/>
  <c r="D63" i="4"/>
  <c r="F61" i="4"/>
  <c r="J61" i="4"/>
  <c r="K55" i="4"/>
  <c r="C50" i="4"/>
  <c r="F51" i="4"/>
  <c r="G48" i="4"/>
  <c r="K48" i="4"/>
  <c r="H48" i="4"/>
  <c r="F48" i="4"/>
  <c r="J48" i="4"/>
  <c r="H45" i="4"/>
  <c r="C41" i="4"/>
  <c r="F39" i="4"/>
  <c r="H39" i="4"/>
  <c r="G39" i="4"/>
  <c r="J35" i="4"/>
  <c r="F29" i="4"/>
  <c r="D22" i="4"/>
  <c r="F27" i="4"/>
  <c r="G27" i="4"/>
  <c r="E22" i="4"/>
  <c r="F23" i="4"/>
  <c r="K23" i="4"/>
  <c r="H20" i="4"/>
  <c r="H17" i="4"/>
  <c r="F17" i="4"/>
  <c r="G17" i="4"/>
  <c r="I15" i="4"/>
  <c r="H13" i="4"/>
  <c r="I13" i="4"/>
  <c r="G11" i="4"/>
  <c r="J11" i="4"/>
  <c r="K11" i="4"/>
  <c r="F11" i="4"/>
  <c r="H11" i="4"/>
  <c r="F82" i="4"/>
  <c r="J7" i="4"/>
  <c r="K20" i="4"/>
  <c r="J20" i="4"/>
  <c r="J23" i="4"/>
  <c r="C22" i="4"/>
  <c r="F35" i="4"/>
  <c r="F42" i="4"/>
  <c r="F20" i="4"/>
  <c r="I20" i="4"/>
  <c r="K45" i="4"/>
  <c r="I45" i="4"/>
  <c r="E41" i="4"/>
  <c r="I58" i="4"/>
  <c r="K70" i="4"/>
  <c r="J70" i="4"/>
  <c r="I70" i="4"/>
  <c r="G20" i="4"/>
  <c r="K29" i="4"/>
  <c r="I29" i="4"/>
  <c r="H35" i="4"/>
  <c r="F45" i="4"/>
  <c r="J45" i="4"/>
  <c r="F58" i="4"/>
  <c r="J58" i="4"/>
  <c r="K35" i="4"/>
  <c r="E34" i="4"/>
  <c r="I35" i="4"/>
  <c r="J91" i="4"/>
  <c r="C90" i="4"/>
  <c r="G90" i="4" s="1"/>
  <c r="F109" i="4"/>
  <c r="F126" i="4"/>
  <c r="K133" i="4"/>
  <c r="H7" i="4"/>
  <c r="H23" i="4"/>
  <c r="G42" i="4"/>
  <c r="G55" i="4"/>
  <c r="G67" i="4"/>
  <c r="K91" i="4"/>
  <c r="K104" i="4"/>
  <c r="E103" i="4"/>
  <c r="F115" i="4"/>
  <c r="F133" i="4"/>
  <c r="K27" i="4"/>
  <c r="J27" i="4"/>
  <c r="G29" i="4"/>
  <c r="G35" i="4"/>
  <c r="K39" i="4"/>
  <c r="J39" i="4"/>
  <c r="D41" i="4"/>
  <c r="G45" i="4"/>
  <c r="D50" i="4"/>
  <c r="G58" i="4"/>
  <c r="H82" i="4"/>
  <c r="J82" i="4"/>
  <c r="E84" i="4"/>
  <c r="G88" i="4"/>
  <c r="I88" i="4"/>
  <c r="H109" i="4"/>
  <c r="J109" i="4"/>
  <c r="G111" i="4"/>
  <c r="G115" i="4"/>
  <c r="H120" i="4"/>
  <c r="K124" i="4"/>
  <c r="E123" i="4"/>
  <c r="H126" i="4"/>
  <c r="J126" i="4"/>
  <c r="G128" i="4"/>
  <c r="I128" i="4"/>
  <c r="G133" i="4"/>
  <c r="I133" i="4"/>
  <c r="K85" i="4"/>
  <c r="K115" i="4"/>
  <c r="E114" i="4"/>
  <c r="G114" i="4" s="1"/>
  <c r="I42" i="4"/>
  <c r="J42" i="4"/>
  <c r="K51" i="4"/>
  <c r="E50" i="4"/>
  <c r="J51" i="4"/>
  <c r="I55" i="4"/>
  <c r="K64" i="4"/>
  <c r="E63" i="4"/>
  <c r="J64" i="4"/>
  <c r="I67" i="4"/>
  <c r="G77" i="4"/>
  <c r="I77" i="4"/>
  <c r="J85" i="4"/>
  <c r="C84" i="4"/>
  <c r="H85" i="4"/>
  <c r="H88" i="4"/>
  <c r="J88" i="4"/>
  <c r="K90" i="4"/>
  <c r="G91" i="4"/>
  <c r="G104" i="4"/>
  <c r="H111" i="4"/>
  <c r="J111" i="4"/>
  <c r="H115" i="4"/>
  <c r="J115" i="4"/>
  <c r="G117" i="4"/>
  <c r="I117" i="4"/>
  <c r="B123" i="4"/>
  <c r="F124" i="4"/>
  <c r="H128" i="4"/>
  <c r="J128" i="4"/>
  <c r="H133" i="4"/>
  <c r="J133" i="4"/>
  <c r="G139" i="4"/>
  <c r="H84" i="4" l="1"/>
  <c r="G6" i="4"/>
  <c r="K22" i="4"/>
  <c r="F104" i="4"/>
  <c r="I139" i="4"/>
  <c r="H22" i="4"/>
  <c r="G22" i="4"/>
  <c r="H6" i="4"/>
  <c r="I85" i="4"/>
  <c r="I111" i="4"/>
  <c r="B103" i="4"/>
  <c r="I103" i="4" s="1"/>
  <c r="F85" i="4"/>
  <c r="I51" i="4"/>
  <c r="B6" i="4"/>
  <c r="F6" i="4" s="1"/>
  <c r="I7" i="4"/>
  <c r="F114" i="4"/>
  <c r="H114" i="4"/>
  <c r="I90" i="4"/>
  <c r="H50" i="4"/>
  <c r="G41" i="4"/>
  <c r="I22" i="4"/>
  <c r="F22" i="4"/>
  <c r="J22" i="4"/>
  <c r="J123" i="4"/>
  <c r="I123" i="4"/>
  <c r="K123" i="4"/>
  <c r="H123" i="4"/>
  <c r="G123" i="4"/>
  <c r="K41" i="4"/>
  <c r="J41" i="4"/>
  <c r="I41" i="4"/>
  <c r="F41" i="4"/>
  <c r="I63" i="4"/>
  <c r="K63" i="4"/>
  <c r="J63" i="4"/>
  <c r="G63" i="4"/>
  <c r="I50" i="4"/>
  <c r="K50" i="4"/>
  <c r="J50" i="4"/>
  <c r="G50" i="4"/>
  <c r="J103" i="4"/>
  <c r="H103" i="4"/>
  <c r="K103" i="4"/>
  <c r="J90" i="4"/>
  <c r="G103" i="4"/>
  <c r="C148" i="4"/>
  <c r="C149" i="4" s="1"/>
  <c r="F63" i="4"/>
  <c r="K84" i="4"/>
  <c r="I84" i="4"/>
  <c r="J84" i="4"/>
  <c r="I34" i="4"/>
  <c r="J34" i="4"/>
  <c r="G34" i="4"/>
  <c r="F34" i="4"/>
  <c r="K34" i="4"/>
  <c r="F123" i="4"/>
  <c r="G84" i="4"/>
  <c r="J114" i="4"/>
  <c r="I114" i="4"/>
  <c r="K114" i="4"/>
  <c r="H41" i="4"/>
  <c r="F84" i="4"/>
  <c r="H34" i="4"/>
  <c r="J6" i="4"/>
  <c r="K6" i="4"/>
  <c r="H63" i="4"/>
  <c r="F50" i="4"/>
  <c r="F103" i="4" l="1"/>
  <c r="I6" i="4"/>
  <c r="B148" i="4"/>
  <c r="B149" i="4" l="1"/>
  <c r="G138" i="4"/>
  <c r="K138" i="4"/>
  <c r="J138" i="4"/>
  <c r="I138" i="4"/>
  <c r="F138" i="4"/>
  <c r="G137" i="4"/>
  <c r="H137" i="4"/>
  <c r="E137" i="4"/>
  <c r="J137" i="4" s="1"/>
  <c r="H138" i="4"/>
  <c r="D132" i="4"/>
  <c r="D148" i="4" s="1"/>
  <c r="D137" i="4"/>
  <c r="K137" i="4" l="1"/>
  <c r="E132" i="4"/>
  <c r="K132" i="4" s="1"/>
  <c r="F137" i="4"/>
  <c r="I137" i="4"/>
  <c r="D149" i="4"/>
  <c r="H132" i="4" l="1"/>
  <c r="J132" i="4"/>
  <c r="F132" i="4"/>
  <c r="E148" i="4"/>
  <c r="G132" i="4"/>
  <c r="I132" i="4"/>
  <c r="F148" i="4" l="1"/>
  <c r="E149" i="4"/>
  <c r="H148" i="4"/>
  <c r="G148" i="4"/>
  <c r="J148" i="4"/>
  <c r="I148" i="4"/>
  <c r="K148" i="4"/>
</calcChain>
</file>

<file path=xl/sharedStrings.xml><?xml version="1.0" encoding="utf-8"?>
<sst xmlns="http://schemas.openxmlformats.org/spreadsheetml/2006/main" count="155" uniqueCount="75">
  <si>
    <t>Департамент финансов администрации города Нефтеюганска</t>
  </si>
  <si>
    <t>Департамент образования и молодёжной политики администрации города Нефтеюганска</t>
  </si>
  <si>
    <t>ДЕПАРТАМЕНТ ГРАДОСТРОИТЕЛЬСТВА И ЗЕМЕЛЬНЫХ ОТНОШЕНИЙ АДМИНИСТРАЦИИ ГОРОДА НЕФТЕЮГАНСКА</t>
  </si>
  <si>
    <t>Подпрограмма "Молодёжь Нефтеюганска"</t>
  </si>
  <si>
    <t>ДЕПАРТАМЕНТ МУНИЦИПАЛЬНОГО ИМУЩЕСТВА АДМИНИСТРАЦИИ ГОРОДА НЕФТЕЮГАНСКА</t>
  </si>
  <si>
    <t>Комитет культуры и туризма администрации города Нефтеюганска</t>
  </si>
  <si>
    <t>Комитет физической культуры и спорта администрации города Нефтеюганска</t>
  </si>
  <si>
    <t>Подпрограмма "Обеспечение реализации муниципальной программы"</t>
  </si>
  <si>
    <t>Подпрограмма "Развитие системы массовой физической культуры, подготовки спортивного резерва и спорта высших достижений"</t>
  </si>
  <si>
    <t>Департамент жилищно-коммунального хозяйства администрации города Нефтеюганска</t>
  </si>
  <si>
    <t>Подпрограмма "Создание условий для обеспечения качественными коммунальными услугами"</t>
  </si>
  <si>
    <t>Подпрограмма "Создание условий для обеспечения доступности и повышения качества жилищных услуг"</t>
  </si>
  <si>
    <t>Подпрограмма "Повышение энергоэффективности в отраслях экономики"</t>
  </si>
  <si>
    <t>администрация города Нефтеюганска</t>
  </si>
  <si>
    <t>Подпрограмма "Профилактика правонарушений"</t>
  </si>
  <si>
    <t>Подпрограмма "Безопасность дорожного движения"</t>
  </si>
  <si>
    <t>Подпрограмма "Обеспечение первичных мер пожарной безопасности в городе Нефтеюганске"</t>
  </si>
  <si>
    <t>Подпрограмма "Совершенствование муниципального управления"</t>
  </si>
  <si>
    <t>Подпрограмма "Исполнение отдельных государственных полномочий"</t>
  </si>
  <si>
    <t>Подпрограмма "Развития малого и среднего предпринимательства"</t>
  </si>
  <si>
    <t>Подпрограмма "Своевременное и достоверное информирование населения о деятельности органов местного самоуправления муниципального образования город Нефтеюганск"</t>
  </si>
  <si>
    <t>Подпрограмма "Транспорт"</t>
  </si>
  <si>
    <t>Подпрограмма "Автомобильные дороги"</t>
  </si>
  <si>
    <t>Подпрограмма "Организация бюджетного процесса в городе Нефтеюганске"</t>
  </si>
  <si>
    <t>Итого</t>
  </si>
  <si>
    <t xml:space="preserve">Наименование </t>
  </si>
  <si>
    <t>Исполнение, руб.</t>
  </si>
  <si>
    <t>Подпрограмма "Формирование комфортной городской среды"</t>
  </si>
  <si>
    <t>Муниципальная программа "Развитие образования и молодёжной политики в городе Нефтеюганске"</t>
  </si>
  <si>
    <t>Муниципальная программа "Дополнительные меры социальной поддержки отдельных категорий граждан города Нефтеюганска"</t>
  </si>
  <si>
    <t>Муниципальная программа "Доступная среда в городе Нефтеюганске"</t>
  </si>
  <si>
    <t>Подпрограмма "Общее образование. Дополнительное образование детей"</t>
  </si>
  <si>
    <t>Подпрограмма "Система оценки качества образования и информационная прозрачность системы образования"</t>
  </si>
  <si>
    <t>Муниципальная программа "Развитие культуры и туризма в городе Нефтеюганске"</t>
  </si>
  <si>
    <t>Подпрограмма "Отдых и оздоровление детей в каникулярное время"</t>
  </si>
  <si>
    <t>Подпрограмма "Ресурсное обеспечение в сфере образования и молодежной политики"</t>
  </si>
  <si>
    <t>Подпрограмма "Дополнительные гарантии и дополнительные меры социальной поддержки предоставляемые в сфере опеки и попечительства"</t>
  </si>
  <si>
    <t>Подпрограмма "Исполнение органом местного самоуправления отдельных государственных полномочий"</t>
  </si>
  <si>
    <t>Подпрограмма "Формирование законопослушного поведения участников дорожного движения"</t>
  </si>
  <si>
    <t>Подпрограмма "Организационные, экономические механизмы развития культуры"</t>
  </si>
  <si>
    <t>Подпрограмма "Развитие материально-технической базы и спортивной инфраструктуры"</t>
  </si>
  <si>
    <t>Подпрограмма "Организация деятельности в сфере физической культуры и спорта"</t>
  </si>
  <si>
    <t>Муниципальная программа "Развитие жилищной сферы города Нефтеюганска"</t>
  </si>
  <si>
    <t>Подпрограмма "Стимулирование развития жилищного строительства"</t>
  </si>
  <si>
    <t>Подпрограмма "Переселение граждан из непригодного для проживания жилищного фонда "</t>
  </si>
  <si>
    <t>Подпрограмма "Обеспечение мерами государственной поддержки по улучшению жилищных условий отдельных категорий граждан"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</si>
  <si>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</si>
  <si>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Подпрограмма "Поддержка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теплоснабжения, водоснабжения, водоотведения"</t>
  </si>
  <si>
    <t>Муниципальная программа "Защита населения и территории от чрезвычайных ситуаций, обеспечение первичных мер пожарной безопасности в городе Нефтеюганске"</t>
  </si>
  <si>
    <t>Муниципальная программа "Социально-экономическое развитие города Нефтеюганска"</t>
  </si>
  <si>
    <t>Муниципальная программа "Развитие транспортной системы в городе Нефтеюганске"</t>
  </si>
  <si>
    <t>Муниципальная программа "Управление муниципальными финансами города Нефтеюганска"</t>
  </si>
  <si>
    <t>Муниципальная программа "Управление муниципальным имуществом города Нефтеюганска"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</si>
  <si>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</si>
  <si>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Подпрограмма "Участие в профилактике экстремизма, а также в минимизации и (или) ликвидации последствий проявлений экстремизма"</t>
  </si>
  <si>
    <t>Муниципальная программа "Поддержка социально ориентированных некоммерческих организаций, осуществляющих деятельность в городе Нефтеюганске"</t>
  </si>
  <si>
    <t xml:space="preserve">Отклонение от первоначального плана, руб.                 (гр.2-гр.5) </t>
  </si>
  <si>
    <t>% исполнения к уточненному плану (гр.5/гр.3)*100</t>
  </si>
  <si>
    <t>% исполнения к первоначаль-ному плану (гр.5/гр.2)*100</t>
  </si>
  <si>
    <t>Подпрограмма "Модернизация и развитие учреждений культуры и организация обустройства мест массового отдыха населения"</t>
  </si>
  <si>
    <t>Муниципальная программа 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</si>
  <si>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>Подпрограмма "Профилактика незаконного оборота потребления наркотических средств и психотропных веществ"</t>
  </si>
  <si>
    <t>Подпрограмма "Организация и обеспечение мероприятий по гражданской обороне, защите населения и территории города Нефтеюганска от чрезвычайных ситуаций"</t>
  </si>
  <si>
    <t>Подпрограмма "Управление муниципальным долгом города Нефтеюганска"</t>
  </si>
  <si>
    <t>Муниципальная программа "Профилактика терроризма в городе Нефтеюганске"</t>
  </si>
  <si>
    <t>Муниципальная программа "Развитие физической культуры и спорта в городе Нефтеюганске"</t>
  </si>
  <si>
    <t>Первоначальный план на 2021 год, руб.</t>
  </si>
  <si>
    <t>Уточненный план на 2021 год, руб.</t>
  </si>
  <si>
    <t>Подпрограмма "Укрепление межнационального и межконфессионального согласия, поддержка и развитие языков и культуры народов Российской Федерации, проживающих на территории муниципального образования, обеспечение социальной и культурной адаптации мигрантов, профилактика межнациональных (межэтнических), межконфессиональных конфликтов"</t>
  </si>
  <si>
    <t>Дума города Нефтеюганска</t>
  </si>
  <si>
    <t xml:space="preserve">Отклонение от уточненного плана, руб.  (гр.3-гр.5) </t>
  </si>
  <si>
    <t>План 1 полугодия  2021 года, руб.</t>
  </si>
  <si>
    <t xml:space="preserve"> Исполнение по муниципальным программам города Нефтеюганска за 1 полугодие 2021 года</t>
  </si>
  <si>
    <t xml:space="preserve">Отклонение от  плана 1 полугодия 2021 года, руб.                 (гр.4-гр.5) </t>
  </si>
  <si>
    <t>% исполнения  к плану 1 полугодия  2021 года (гр.5/гр.4)*100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</si>
</sst>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-#,##0.00;_(* &quot;&quot;??_);_(@_)"/>
  </numFmts>
  <fonts count="9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8"/>
      <name val="Arial Cy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5" fillId="0" borderId="0"/>
    <xf numFmtId="0" fontId="1" fillId="0" borderId="0"/>
    <xf numFmtId="0" fontId="6" fillId="0" borderId="0"/>
  </cellStyleXfs>
  <cellXfs count="21">
    <xf numFmtId="0" fontId="0" fillId="0" borderId="0" xfId="0"/>
    <xf numFmtId="49" fontId="2" fillId="0" borderId="2" xfId="0" applyNumberFormat="1" applyFont="1" applyBorder="1" applyAlignment="1" applyProtection="1">
      <alignment horizontal="left" vertical="center" wrapText="1"/>
    </xf>
    <xf numFmtId="0" fontId="3" fillId="0" borderId="0" xfId="0" applyFont="1"/>
    <xf numFmtId="49" fontId="4" fillId="0" borderId="1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left"/>
    </xf>
    <xf numFmtId="164" fontId="3" fillId="2" borderId="1" xfId="1" applyNumberFormat="1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1" fontId="3" fillId="2" borderId="1" xfId="1" applyNumberFormat="1" applyFont="1" applyFill="1" applyBorder="1" applyAlignment="1">
      <alignment horizontal="center" vertical="center" wrapText="1"/>
    </xf>
    <xf numFmtId="0" fontId="0" fillId="2" borderId="0" xfId="0" applyFont="1" applyFill="1"/>
    <xf numFmtId="49" fontId="4" fillId="0" borderId="1" xfId="0" applyNumberFormat="1" applyFont="1" applyFill="1" applyBorder="1" applyAlignment="1" applyProtection="1">
      <alignment horizontal="left" vertical="center" wrapText="1"/>
    </xf>
    <xf numFmtId="4" fontId="4" fillId="0" borderId="1" xfId="0" applyNumberFormat="1" applyFont="1" applyFill="1" applyBorder="1" applyAlignment="1" applyProtection="1">
      <alignment horizontal="right" vertical="center" wrapText="1"/>
    </xf>
    <xf numFmtId="4" fontId="3" fillId="0" borderId="0" xfId="0" applyNumberFormat="1" applyFont="1"/>
    <xf numFmtId="4" fontId="3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right"/>
    </xf>
    <xf numFmtId="49" fontId="3" fillId="0" borderId="1" xfId="0" applyNumberFormat="1" applyFont="1" applyFill="1" applyBorder="1" applyAlignment="1" applyProtection="1">
      <alignment horizontal="left" vertical="center" wrapText="1"/>
    </xf>
    <xf numFmtId="0" fontId="7" fillId="0" borderId="0" xfId="3" applyNumberFormat="1" applyFont="1" applyFill="1" applyAlignment="1" applyProtection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</xf>
  </cellXfs>
  <cellStyles count="4">
    <cellStyle name="Обычный" xfId="0" builtinId="0"/>
    <cellStyle name="Обычный 3" xfId="2"/>
    <cellStyle name="Обычный_Tmp8" xfId="3"/>
    <cellStyle name="Обычный_расходы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86;&#1083;&#1077;&#1089;&#1085;&#1080;&#1082;&#1086;&#1074;&#1072;/&#1054;&#1090;&#1095;&#1077;&#1090;&#1099;/&#1054;&#1090;&#1095;&#1077;&#1090;%202021/1%20&#1082;&#1074;&#1072;&#1088;&#1090;&#1072;&#1083;/&#1087;&#1088;&#1086;&#1075;&#1088;&#1072;&#1084;&#1084;&#1099;%20&#1087;&#1077;&#1088;&#1074;&#1086;&#1085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86;&#1083;&#1077;&#1089;&#1085;&#1080;&#1082;&#1086;&#1074;&#1072;/&#1054;&#1090;&#1095;&#1077;&#1090;&#1099;/&#1054;&#1090;&#1095;&#1077;&#1090;%202021/1%20&#1082;&#1074;&#1072;&#1088;&#1090;&#1072;&#1083;/&#1087;&#1088;&#1086;&#1075;&#1088;&#1072;&#1084;&#1084;&#1099;%20&#1076;&#1083;&#1103;%20&#1072;&#1085;&#1072;&#1083;&#1080;&#1079;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юджет (2)"/>
      <sheetName val="Бюджет"/>
    </sheetNames>
    <sheetDataSet>
      <sheetData sheetId="0">
        <row r="2">
          <cell r="D2">
            <v>10952876531</v>
          </cell>
        </row>
        <row r="7">
          <cell r="D7">
            <v>623633270</v>
          </cell>
        </row>
        <row r="9">
          <cell r="D9">
            <v>89838000</v>
          </cell>
        </row>
        <row r="11">
          <cell r="D11">
            <v>570240</v>
          </cell>
        </row>
        <row r="13">
          <cell r="D13">
            <v>40080000</v>
          </cell>
        </row>
        <row r="15">
          <cell r="D15">
            <v>600300</v>
          </cell>
        </row>
        <row r="17">
          <cell r="D17">
            <v>185337600</v>
          </cell>
        </row>
        <row r="19">
          <cell r="D19">
            <v>92036000</v>
          </cell>
        </row>
        <row r="21">
          <cell r="D21">
            <v>904160300</v>
          </cell>
        </row>
        <row r="23">
          <cell r="D23">
            <v>160847300</v>
          </cell>
        </row>
        <row r="25">
          <cell r="D25">
            <v>1959376000</v>
          </cell>
        </row>
        <row r="27">
          <cell r="D27">
            <v>23155100</v>
          </cell>
        </row>
        <row r="29">
          <cell r="D29">
            <v>3965900</v>
          </cell>
        </row>
        <row r="31">
          <cell r="D31">
            <v>134961600</v>
          </cell>
        </row>
        <row r="34">
          <cell r="D34">
            <v>32235000</v>
          </cell>
        </row>
        <row r="37">
          <cell r="D37">
            <v>193020200</v>
          </cell>
        </row>
        <row r="39">
          <cell r="D39">
            <v>21446700</v>
          </cell>
        </row>
        <row r="272">
          <cell r="D272">
            <v>96400</v>
          </cell>
        </row>
        <row r="274">
          <cell r="D274">
            <v>41400</v>
          </cell>
        </row>
        <row r="301">
          <cell r="D301">
            <v>86673900</v>
          </cell>
        </row>
        <row r="303">
          <cell r="D303">
            <v>212221900</v>
          </cell>
        </row>
        <row r="306">
          <cell r="D306">
            <v>1380500</v>
          </cell>
        </row>
        <row r="308">
          <cell r="D308">
            <v>1946100</v>
          </cell>
        </row>
        <row r="414">
          <cell r="D414">
            <v>20000</v>
          </cell>
        </row>
        <row r="415">
          <cell r="D415">
            <v>52400</v>
          </cell>
        </row>
        <row r="416">
          <cell r="D416">
            <v>10000</v>
          </cell>
        </row>
        <row r="419">
          <cell r="D419">
            <v>480000</v>
          </cell>
        </row>
        <row r="420">
          <cell r="D420">
            <v>544600</v>
          </cell>
        </row>
        <row r="421">
          <cell r="D421">
            <v>490000</v>
          </cell>
        </row>
        <row r="428">
          <cell r="D428">
            <v>102561003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юджет (2)"/>
      <sheetName val="Бюджет"/>
    </sheetNames>
    <sheetDataSet>
      <sheetData sheetId="0">
        <row r="528">
          <cell r="D528">
            <v>11665559120</v>
          </cell>
          <cell r="E528">
            <v>1753297032.4300001</v>
          </cell>
          <cell r="F528">
            <v>1432428672.53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2:N149"/>
  <sheetViews>
    <sheetView showGridLines="0" showZeros="0" tabSelected="1" workbookViewId="0">
      <pane xSplit="1" ySplit="5" topLeftCell="B115" activePane="bottomRight" state="frozen"/>
      <selection pane="topRight" activeCell="B1" sqref="B1"/>
      <selection pane="bottomLeft" activeCell="A6" sqref="A6"/>
      <selection pane="bottomRight" activeCell="A22" sqref="A22:E147"/>
    </sheetView>
  </sheetViews>
  <sheetFormatPr defaultColWidth="9.109375" defaultRowHeight="12.75" customHeight="1" outlineLevelRow="1" x14ac:dyDescent="0.25"/>
  <cols>
    <col min="1" max="1" width="30.6640625" style="2" customWidth="1"/>
    <col min="2" max="2" width="16" style="2" customWidth="1"/>
    <col min="3" max="3" width="15.6640625" style="2" customWidth="1"/>
    <col min="4" max="4" width="15.33203125" style="2" customWidth="1"/>
    <col min="5" max="5" width="15.44140625" style="2" customWidth="1"/>
    <col min="6" max="6" width="16.33203125" style="2" customWidth="1"/>
    <col min="7" max="7" width="16.6640625" style="2" customWidth="1"/>
    <col min="8" max="8" width="14.33203125" style="2" customWidth="1"/>
    <col min="9" max="9" width="12.33203125" style="2" customWidth="1"/>
    <col min="10" max="10" width="12.5546875" style="2" customWidth="1"/>
    <col min="11" max="11" width="12.44140625" style="2" customWidth="1"/>
    <col min="12" max="12" width="13.44140625" style="2" bestFit="1" customWidth="1"/>
    <col min="13" max="13" width="14.88671875" style="2" bestFit="1" customWidth="1"/>
    <col min="14" max="14" width="13.44140625" style="2" bestFit="1" customWidth="1"/>
    <col min="15" max="16384" width="9.109375" style="2"/>
  </cols>
  <sheetData>
    <row r="2" spans="1:14" ht="12.75" customHeight="1" x14ac:dyDescent="0.25">
      <c r="A2" s="18" t="s">
        <v>72</v>
      </c>
      <c r="B2" s="18"/>
      <c r="C2" s="18"/>
      <c r="D2" s="18"/>
      <c r="E2" s="18"/>
      <c r="F2" s="18"/>
      <c r="G2" s="18"/>
      <c r="H2" s="18"/>
      <c r="I2" s="18"/>
      <c r="J2" s="18"/>
      <c r="K2" s="18"/>
    </row>
    <row r="4" spans="1:14" ht="76.95" customHeight="1" x14ac:dyDescent="0.25">
      <c r="A4" s="3" t="s">
        <v>25</v>
      </c>
      <c r="B4" s="8" t="s">
        <v>66</v>
      </c>
      <c r="C4" s="8" t="s">
        <v>67</v>
      </c>
      <c r="D4" s="19" t="s">
        <v>71</v>
      </c>
      <c r="E4" s="19" t="s">
        <v>26</v>
      </c>
      <c r="F4" s="19" t="s">
        <v>56</v>
      </c>
      <c r="G4" s="19" t="s">
        <v>70</v>
      </c>
      <c r="H4" s="19" t="s">
        <v>73</v>
      </c>
      <c r="I4" s="19" t="s">
        <v>58</v>
      </c>
      <c r="J4" s="19" t="s">
        <v>57</v>
      </c>
      <c r="K4" s="19" t="s">
        <v>74</v>
      </c>
    </row>
    <row r="5" spans="1:14" s="11" customFormat="1" ht="13.2" x14ac:dyDescent="0.25">
      <c r="A5" s="9">
        <v>1</v>
      </c>
      <c r="B5" s="10">
        <v>2</v>
      </c>
      <c r="C5" s="9">
        <v>3</v>
      </c>
      <c r="D5" s="10">
        <v>4</v>
      </c>
      <c r="E5" s="9">
        <v>5</v>
      </c>
      <c r="F5" s="10">
        <v>6</v>
      </c>
      <c r="G5" s="9">
        <v>7</v>
      </c>
      <c r="H5" s="10">
        <v>8</v>
      </c>
      <c r="I5" s="9">
        <v>9</v>
      </c>
      <c r="J5" s="10">
        <v>10</v>
      </c>
      <c r="K5" s="9">
        <v>11</v>
      </c>
    </row>
    <row r="6" spans="1:14" ht="52.8" x14ac:dyDescent="0.25">
      <c r="A6" s="12" t="s">
        <v>28</v>
      </c>
      <c r="B6" s="13">
        <f>B7+B11+B13+B15+B17+B20</f>
        <v>4725729571</v>
      </c>
      <c r="C6" s="13">
        <f>C7+C11+C13+C15+C17+C20</f>
        <v>4714770207</v>
      </c>
      <c r="D6" s="13">
        <f t="shared" ref="D6:E6" si="0">D7+D11+D13+D15+D17+D20</f>
        <v>2592819632</v>
      </c>
      <c r="E6" s="13">
        <f t="shared" si="0"/>
        <v>2288856526.6800008</v>
      </c>
      <c r="F6" s="13">
        <f t="shared" ref="F6:F69" si="1">B6-E6</f>
        <v>2436873044.3199992</v>
      </c>
      <c r="G6" s="13">
        <f>C6-E6</f>
        <v>2425913680.3199992</v>
      </c>
      <c r="H6" s="13">
        <f>D6-E6</f>
        <v>303963105.31999922</v>
      </c>
      <c r="I6" s="13">
        <f>E6/B6*100</f>
        <v>48.433929455587986</v>
      </c>
      <c r="J6" s="13">
        <f>E6/C6*100</f>
        <v>48.546512898587189</v>
      </c>
      <c r="K6" s="13">
        <f>E6/D6*100</f>
        <v>88.276735428544484</v>
      </c>
    </row>
    <row r="7" spans="1:14" ht="39.6" x14ac:dyDescent="0.25">
      <c r="A7" s="12" t="s">
        <v>31</v>
      </c>
      <c r="B7" s="13">
        <f>SUM(B8:B10)</f>
        <v>4465263510</v>
      </c>
      <c r="C7" s="13">
        <f t="shared" ref="C7:E7" si="2">SUM(C8:C10)</f>
        <v>4444666745</v>
      </c>
      <c r="D7" s="13">
        <f t="shared" si="2"/>
        <v>2458547807</v>
      </c>
      <c r="E7" s="13">
        <f t="shared" si="2"/>
        <v>2198206016.8000002</v>
      </c>
      <c r="F7" s="13">
        <f t="shared" si="1"/>
        <v>2267057493.1999998</v>
      </c>
      <c r="G7" s="13">
        <f t="shared" ref="G7:G71" si="3">C7-E7</f>
        <v>2246460728.1999998</v>
      </c>
      <c r="H7" s="13">
        <f t="shared" ref="H7:H71" si="4">D7-E7</f>
        <v>260341790.19999981</v>
      </c>
      <c r="I7" s="13">
        <f t="shared" ref="I7:I71" si="5">E7/B7*100</f>
        <v>49.229032326470701</v>
      </c>
      <c r="J7" s="13">
        <f t="shared" ref="J7:J71" si="6">E7/C7*100</f>
        <v>49.457161648235122</v>
      </c>
      <c r="K7" s="13">
        <f t="shared" ref="K7:K71" si="7">E7/D7*100</f>
        <v>89.410749326950139</v>
      </c>
      <c r="M7" s="14"/>
    </row>
    <row r="8" spans="1:14" ht="43.95" customHeight="1" x14ac:dyDescent="0.25">
      <c r="A8" s="5" t="s">
        <v>1</v>
      </c>
      <c r="B8" s="15">
        <f>'[1]Бюджет (2)'!$D$7+'[1]Бюджет (2)'!$D$9+'[1]Бюджет (2)'!$D$11+'[1]Бюджет (2)'!$D$13+'[1]Бюджет (2)'!$D$17+'[1]Бюджет (2)'!$D$19+'[1]Бюджет (2)'!$D$21+'[1]Бюджет (2)'!$D$23+'[1]Бюджет (2)'!$D$25+'[1]Бюджет (2)'!$D$27+'[1]Бюджет (2)'!$D$29+'[1]Бюджет (2)'!$D$31+'[1]Бюджет (2)'!$D$34+'[1]Бюджет (2)'!$D$15</f>
        <v>4250796610</v>
      </c>
      <c r="C8" s="15">
        <v>4258822160</v>
      </c>
      <c r="D8" s="15">
        <v>2430868505</v>
      </c>
      <c r="E8" s="15">
        <v>2190013928.79</v>
      </c>
      <c r="F8" s="15">
        <f t="shared" si="1"/>
        <v>2060782681.21</v>
      </c>
      <c r="G8" s="15">
        <f t="shared" si="3"/>
        <v>2068808231.21</v>
      </c>
      <c r="H8" s="15">
        <f t="shared" si="4"/>
        <v>240854576.21000004</v>
      </c>
      <c r="I8" s="15">
        <f t="shared" si="5"/>
        <v>51.520082697864012</v>
      </c>
      <c r="J8" s="15">
        <f t="shared" si="6"/>
        <v>51.422995525833372</v>
      </c>
      <c r="K8" s="15">
        <f t="shared" si="7"/>
        <v>90.091830318481172</v>
      </c>
      <c r="M8" s="14"/>
      <c r="N8" s="14"/>
    </row>
    <row r="9" spans="1:14" ht="33" customHeight="1" x14ac:dyDescent="0.25">
      <c r="A9" s="1" t="s">
        <v>9</v>
      </c>
      <c r="B9" s="13"/>
      <c r="C9" s="15">
        <v>3625143</v>
      </c>
      <c r="D9" s="15">
        <v>0</v>
      </c>
      <c r="E9" s="15">
        <v>0</v>
      </c>
      <c r="F9" s="15">
        <f t="shared" si="1"/>
        <v>0</v>
      </c>
      <c r="G9" s="15">
        <f t="shared" si="3"/>
        <v>3625143</v>
      </c>
      <c r="H9" s="15">
        <f t="shared" si="4"/>
        <v>0</v>
      </c>
      <c r="I9" s="15"/>
      <c r="J9" s="15"/>
      <c r="K9" s="15"/>
    </row>
    <row r="10" spans="1:14" ht="43.95" customHeight="1" x14ac:dyDescent="0.25">
      <c r="A10" s="1" t="s">
        <v>2</v>
      </c>
      <c r="B10" s="15">
        <f>'[1]Бюджет (2)'!$D$37+'[1]Бюджет (2)'!$D$39</f>
        <v>214466900</v>
      </c>
      <c r="C10" s="15">
        <v>182219442</v>
      </c>
      <c r="D10" s="15">
        <v>27679302</v>
      </c>
      <c r="E10" s="15">
        <v>8192088.0099999998</v>
      </c>
      <c r="F10" s="15">
        <f t="shared" si="1"/>
        <v>206274811.99000001</v>
      </c>
      <c r="G10" s="15">
        <f t="shared" si="3"/>
        <v>174027353.99000001</v>
      </c>
      <c r="H10" s="15">
        <f t="shared" si="4"/>
        <v>19487213.990000002</v>
      </c>
      <c r="I10" s="15">
        <f t="shared" si="5"/>
        <v>3.8197446832121882</v>
      </c>
      <c r="J10" s="15">
        <f t="shared" si="6"/>
        <v>4.4957266469952195</v>
      </c>
      <c r="K10" s="15">
        <f t="shared" si="7"/>
        <v>29.596440004159064</v>
      </c>
    </row>
    <row r="11" spans="1:14" ht="52.8" x14ac:dyDescent="0.25">
      <c r="A11" s="12" t="s">
        <v>32</v>
      </c>
      <c r="B11" s="13">
        <f>B12</f>
        <v>2272200</v>
      </c>
      <c r="C11" s="13">
        <f t="shared" ref="C11:E11" si="8">C12</f>
        <v>3180214</v>
      </c>
      <c r="D11" s="13">
        <f t="shared" si="8"/>
        <v>3048067</v>
      </c>
      <c r="E11" s="13">
        <f t="shared" si="8"/>
        <v>1043054.05</v>
      </c>
      <c r="F11" s="13">
        <f t="shared" si="1"/>
        <v>1229145.95</v>
      </c>
      <c r="G11" s="13">
        <f t="shared" si="3"/>
        <v>2137159.9500000002</v>
      </c>
      <c r="H11" s="13">
        <f t="shared" si="4"/>
        <v>2005012.95</v>
      </c>
      <c r="I11" s="13">
        <f t="shared" si="5"/>
        <v>45.905028166534642</v>
      </c>
      <c r="J11" s="13">
        <f t="shared" si="6"/>
        <v>32.798234647102362</v>
      </c>
      <c r="K11" s="13">
        <f t="shared" si="7"/>
        <v>34.220181183681333</v>
      </c>
    </row>
    <row r="12" spans="1:14" ht="46.2" customHeight="1" x14ac:dyDescent="0.25">
      <c r="A12" s="5" t="s">
        <v>1</v>
      </c>
      <c r="B12" s="15">
        <v>2272200</v>
      </c>
      <c r="C12" s="15">
        <v>3180214</v>
      </c>
      <c r="D12" s="15">
        <v>3048067</v>
      </c>
      <c r="E12" s="15">
        <v>1043054.05</v>
      </c>
      <c r="F12" s="6">
        <f t="shared" si="1"/>
        <v>1229145.95</v>
      </c>
      <c r="G12" s="6">
        <f t="shared" si="3"/>
        <v>2137159.9500000002</v>
      </c>
      <c r="H12" s="6">
        <f t="shared" si="4"/>
        <v>2005012.95</v>
      </c>
      <c r="I12" s="6">
        <f t="shared" si="5"/>
        <v>45.905028166534642</v>
      </c>
      <c r="J12" s="6">
        <f t="shared" si="6"/>
        <v>32.798234647102362</v>
      </c>
      <c r="K12" s="6">
        <f t="shared" si="7"/>
        <v>34.220181183681333</v>
      </c>
    </row>
    <row r="13" spans="1:14" ht="37.200000000000003" customHeight="1" x14ac:dyDescent="0.25">
      <c r="A13" s="12" t="s">
        <v>34</v>
      </c>
      <c r="B13" s="13">
        <f>B14</f>
        <v>66515761</v>
      </c>
      <c r="C13" s="13">
        <f t="shared" ref="C13:E13" si="9">C14</f>
        <v>65903761</v>
      </c>
      <c r="D13" s="13">
        <f t="shared" si="9"/>
        <v>22627828</v>
      </c>
      <c r="E13" s="13">
        <f t="shared" si="9"/>
        <v>1192961.3</v>
      </c>
      <c r="F13" s="13">
        <f t="shared" si="1"/>
        <v>65322799.700000003</v>
      </c>
      <c r="G13" s="13">
        <f t="shared" si="3"/>
        <v>64710799.700000003</v>
      </c>
      <c r="H13" s="13">
        <f t="shared" si="4"/>
        <v>21434866.699999999</v>
      </c>
      <c r="I13" s="13">
        <f t="shared" si="5"/>
        <v>1.7935016935309511</v>
      </c>
      <c r="J13" s="13">
        <f t="shared" si="6"/>
        <v>1.8101566312732895</v>
      </c>
      <c r="K13" s="13">
        <f t="shared" si="7"/>
        <v>5.272098143931446</v>
      </c>
      <c r="M13" s="14"/>
    </row>
    <row r="14" spans="1:14" ht="46.2" customHeight="1" x14ac:dyDescent="0.25">
      <c r="A14" s="5" t="s">
        <v>1</v>
      </c>
      <c r="B14" s="15">
        <v>66515761</v>
      </c>
      <c r="C14" s="15">
        <v>65903761</v>
      </c>
      <c r="D14" s="15">
        <v>22627828</v>
      </c>
      <c r="E14" s="15">
        <v>1192961.3</v>
      </c>
      <c r="F14" s="15">
        <f t="shared" si="1"/>
        <v>65322799.700000003</v>
      </c>
      <c r="G14" s="15">
        <f t="shared" si="3"/>
        <v>64710799.700000003</v>
      </c>
      <c r="H14" s="15">
        <f t="shared" si="4"/>
        <v>21434866.699999999</v>
      </c>
      <c r="I14" s="15">
        <f t="shared" si="5"/>
        <v>1.7935016935309511</v>
      </c>
      <c r="J14" s="15">
        <f t="shared" si="6"/>
        <v>1.8101566312732895</v>
      </c>
      <c r="K14" s="15">
        <f t="shared" si="7"/>
        <v>5.272098143931446</v>
      </c>
    </row>
    <row r="15" spans="1:14" ht="30.6" customHeight="1" x14ac:dyDescent="0.25">
      <c r="A15" s="12" t="s">
        <v>3</v>
      </c>
      <c r="B15" s="13">
        <f>B16</f>
        <v>63309800</v>
      </c>
      <c r="C15" s="13">
        <f t="shared" ref="C15:E15" si="10">C16</f>
        <v>66234600</v>
      </c>
      <c r="D15" s="13">
        <f t="shared" si="10"/>
        <v>33568757</v>
      </c>
      <c r="E15" s="13">
        <f t="shared" si="10"/>
        <v>27028353.84</v>
      </c>
      <c r="F15" s="13">
        <f t="shared" si="1"/>
        <v>36281446.159999996</v>
      </c>
      <c r="G15" s="13">
        <f t="shared" si="3"/>
        <v>39206246.159999996</v>
      </c>
      <c r="H15" s="13">
        <f t="shared" si="4"/>
        <v>6540403.1600000001</v>
      </c>
      <c r="I15" s="13">
        <f t="shared" si="5"/>
        <v>42.692211695503694</v>
      </c>
      <c r="J15" s="13">
        <f t="shared" si="6"/>
        <v>40.807000933047078</v>
      </c>
      <c r="K15" s="13">
        <f t="shared" si="7"/>
        <v>80.516397553832576</v>
      </c>
    </row>
    <row r="16" spans="1:14" ht="37.200000000000003" customHeight="1" x14ac:dyDescent="0.25">
      <c r="A16" s="5" t="s">
        <v>1</v>
      </c>
      <c r="B16" s="15">
        <v>63309800</v>
      </c>
      <c r="C16" s="15">
        <v>66234600</v>
      </c>
      <c r="D16" s="15">
        <v>33568757</v>
      </c>
      <c r="E16" s="15">
        <v>27028353.84</v>
      </c>
      <c r="F16" s="15">
        <f t="shared" si="1"/>
        <v>36281446.159999996</v>
      </c>
      <c r="G16" s="15">
        <f t="shared" si="3"/>
        <v>39206246.159999996</v>
      </c>
      <c r="H16" s="15">
        <f t="shared" si="4"/>
        <v>6540403.1600000001</v>
      </c>
      <c r="I16" s="15">
        <f t="shared" si="5"/>
        <v>42.692211695503694</v>
      </c>
      <c r="J16" s="15">
        <f t="shared" si="6"/>
        <v>40.807000933047078</v>
      </c>
      <c r="K16" s="15">
        <f t="shared" si="7"/>
        <v>80.516397553832576</v>
      </c>
    </row>
    <row r="17" spans="1:11" ht="43.2" customHeight="1" x14ac:dyDescent="0.25">
      <c r="A17" s="12" t="s">
        <v>35</v>
      </c>
      <c r="B17" s="13">
        <f>B18</f>
        <v>128309300</v>
      </c>
      <c r="C17" s="13">
        <f>SUM(C18:C19)</f>
        <v>134725887</v>
      </c>
      <c r="D17" s="13">
        <f t="shared" ref="D17:E17" si="11">SUM(D18:D19)</f>
        <v>74997173</v>
      </c>
      <c r="E17" s="13">
        <f t="shared" si="11"/>
        <v>61356140.689999998</v>
      </c>
      <c r="F17" s="13">
        <f t="shared" si="1"/>
        <v>66953159.310000002</v>
      </c>
      <c r="G17" s="13">
        <f t="shared" si="3"/>
        <v>73369746.310000002</v>
      </c>
      <c r="H17" s="13">
        <f t="shared" si="4"/>
        <v>13641032.310000002</v>
      </c>
      <c r="I17" s="13">
        <f t="shared" si="5"/>
        <v>47.818934940803196</v>
      </c>
      <c r="J17" s="13">
        <f t="shared" si="6"/>
        <v>45.541463527347197</v>
      </c>
      <c r="K17" s="13">
        <f t="shared" si="7"/>
        <v>81.811271326187182</v>
      </c>
    </row>
    <row r="18" spans="1:11" ht="43.2" customHeight="1" x14ac:dyDescent="0.25">
      <c r="A18" s="5" t="s">
        <v>1</v>
      </c>
      <c r="B18" s="15">
        <v>128309300</v>
      </c>
      <c r="C18" s="15">
        <v>128445500</v>
      </c>
      <c r="D18" s="15">
        <v>74997173</v>
      </c>
      <c r="E18" s="15">
        <v>61356140.689999998</v>
      </c>
      <c r="F18" s="15">
        <f t="shared" si="1"/>
        <v>66953159.310000002</v>
      </c>
      <c r="G18" s="15">
        <f t="shared" si="3"/>
        <v>67089359.310000002</v>
      </c>
      <c r="H18" s="15">
        <f t="shared" si="4"/>
        <v>13641032.310000002</v>
      </c>
      <c r="I18" s="15">
        <f t="shared" si="5"/>
        <v>47.818934940803196</v>
      </c>
      <c r="J18" s="15">
        <f t="shared" si="6"/>
        <v>47.768229085487619</v>
      </c>
      <c r="K18" s="15">
        <f t="shared" si="7"/>
        <v>81.811271326187182</v>
      </c>
    </row>
    <row r="19" spans="1:11" ht="43.2" customHeight="1" x14ac:dyDescent="0.25">
      <c r="A19" s="1" t="s">
        <v>2</v>
      </c>
      <c r="B19" s="15"/>
      <c r="C19" s="15">
        <v>6280387</v>
      </c>
      <c r="D19" s="15"/>
      <c r="E19" s="15"/>
      <c r="F19" s="15">
        <f t="shared" si="1"/>
        <v>0</v>
      </c>
      <c r="G19" s="15">
        <f t="shared" si="3"/>
        <v>6280387</v>
      </c>
      <c r="H19" s="15">
        <f t="shared" si="4"/>
        <v>0</v>
      </c>
      <c r="I19" s="15"/>
      <c r="J19" s="15"/>
      <c r="K19" s="15"/>
    </row>
    <row r="20" spans="1:11" ht="43.2" customHeight="1" x14ac:dyDescent="0.25">
      <c r="A20" s="12" t="s">
        <v>38</v>
      </c>
      <c r="B20" s="13">
        <f>B21</f>
        <v>59000</v>
      </c>
      <c r="C20" s="13">
        <f t="shared" ref="C20:E20" si="12">C21</f>
        <v>59000</v>
      </c>
      <c r="D20" s="13">
        <f t="shared" si="12"/>
        <v>30000</v>
      </c>
      <c r="E20" s="13">
        <f t="shared" si="12"/>
        <v>30000</v>
      </c>
      <c r="F20" s="13">
        <f t="shared" si="1"/>
        <v>29000</v>
      </c>
      <c r="G20" s="13">
        <f t="shared" si="3"/>
        <v>29000</v>
      </c>
      <c r="H20" s="13">
        <f t="shared" si="4"/>
        <v>0</v>
      </c>
      <c r="I20" s="13">
        <f t="shared" si="5"/>
        <v>50.847457627118644</v>
      </c>
      <c r="J20" s="13">
        <f t="shared" si="6"/>
        <v>50.847457627118644</v>
      </c>
      <c r="K20" s="13">
        <f t="shared" si="7"/>
        <v>100</v>
      </c>
    </row>
    <row r="21" spans="1:11" ht="52.8" x14ac:dyDescent="0.25">
      <c r="A21" s="5" t="s">
        <v>1</v>
      </c>
      <c r="B21" s="15">
        <v>59000</v>
      </c>
      <c r="C21" s="15">
        <v>59000</v>
      </c>
      <c r="D21" s="15">
        <v>30000</v>
      </c>
      <c r="E21" s="15">
        <v>30000</v>
      </c>
      <c r="F21" s="15">
        <f t="shared" si="1"/>
        <v>29000</v>
      </c>
      <c r="G21" s="15">
        <f t="shared" si="3"/>
        <v>29000</v>
      </c>
      <c r="H21" s="15">
        <f t="shared" si="4"/>
        <v>0</v>
      </c>
      <c r="I21" s="15">
        <f t="shared" si="5"/>
        <v>50.847457627118644</v>
      </c>
      <c r="J21" s="15">
        <f t="shared" si="6"/>
        <v>50.847457627118644</v>
      </c>
      <c r="K21" s="15">
        <f t="shared" si="7"/>
        <v>100</v>
      </c>
    </row>
    <row r="22" spans="1:11" ht="66" x14ac:dyDescent="0.25">
      <c r="A22" s="12" t="s">
        <v>29</v>
      </c>
      <c r="B22" s="13">
        <f>B23+B27</f>
        <v>102895100</v>
      </c>
      <c r="C22" s="13">
        <f t="shared" ref="C22:E22" si="13">C23+C27</f>
        <v>200285736</v>
      </c>
      <c r="D22" s="13">
        <f t="shared" si="13"/>
        <v>35579635</v>
      </c>
      <c r="E22" s="13">
        <f t="shared" si="13"/>
        <v>25282189.41</v>
      </c>
      <c r="F22" s="13">
        <f t="shared" si="1"/>
        <v>77612910.590000004</v>
      </c>
      <c r="G22" s="13">
        <f t="shared" si="3"/>
        <v>175003546.59</v>
      </c>
      <c r="H22" s="13">
        <f t="shared" si="4"/>
        <v>10297445.59</v>
      </c>
      <c r="I22" s="13">
        <f t="shared" si="5"/>
        <v>24.570839048701057</v>
      </c>
      <c r="J22" s="13">
        <f t="shared" si="6"/>
        <v>12.62306039108047</v>
      </c>
      <c r="K22" s="13">
        <f t="shared" si="7"/>
        <v>71.05803477185755</v>
      </c>
    </row>
    <row r="23" spans="1:11" ht="68.400000000000006" customHeight="1" x14ac:dyDescent="0.25">
      <c r="A23" s="12" t="s">
        <v>36</v>
      </c>
      <c r="B23" s="13">
        <f>SUM(B24:B26)</f>
        <v>64418100</v>
      </c>
      <c r="C23" s="13">
        <f t="shared" ref="C23:E23" si="14">SUM(C24:C26)</f>
        <v>161617036</v>
      </c>
      <c r="D23" s="13">
        <f t="shared" si="14"/>
        <v>17521336</v>
      </c>
      <c r="E23" s="13">
        <f t="shared" si="14"/>
        <v>8311845.1200000001</v>
      </c>
      <c r="F23" s="13">
        <f t="shared" si="1"/>
        <v>56106254.880000003</v>
      </c>
      <c r="G23" s="13">
        <f t="shared" si="3"/>
        <v>153305190.88</v>
      </c>
      <c r="H23" s="13">
        <f t="shared" si="4"/>
        <v>9209490.879999999</v>
      </c>
      <c r="I23" s="13">
        <f t="shared" si="5"/>
        <v>12.902965346696039</v>
      </c>
      <c r="J23" s="13">
        <f t="shared" si="6"/>
        <v>5.1429263434827499</v>
      </c>
      <c r="K23" s="13">
        <f t="shared" si="7"/>
        <v>47.438420905803078</v>
      </c>
    </row>
    <row r="24" spans="1:11" ht="31.95" customHeight="1" x14ac:dyDescent="0.25">
      <c r="A24" s="17" t="s">
        <v>13</v>
      </c>
      <c r="B24" s="15">
        <v>22742800</v>
      </c>
      <c r="C24" s="15">
        <v>22742800</v>
      </c>
      <c r="D24" s="15">
        <v>10460800</v>
      </c>
      <c r="E24" s="15">
        <v>8311845.1200000001</v>
      </c>
      <c r="F24" s="6">
        <f t="shared" si="1"/>
        <v>14430954.879999999</v>
      </c>
      <c r="G24" s="6">
        <f t="shared" si="3"/>
        <v>14430954.879999999</v>
      </c>
      <c r="H24" s="6">
        <f t="shared" si="4"/>
        <v>2148954.88</v>
      </c>
      <c r="I24" s="6">
        <f t="shared" si="5"/>
        <v>36.547149515451046</v>
      </c>
      <c r="J24" s="6">
        <f t="shared" si="6"/>
        <v>36.547149515451046</v>
      </c>
      <c r="K24" s="6">
        <f t="shared" si="7"/>
        <v>79.457069440195781</v>
      </c>
    </row>
    <row r="25" spans="1:11" ht="54" customHeight="1" collapsed="1" x14ac:dyDescent="0.25">
      <c r="A25" s="17" t="s">
        <v>4</v>
      </c>
      <c r="B25" s="15">
        <v>41675300</v>
      </c>
      <c r="C25" s="15">
        <v>138874236</v>
      </c>
      <c r="D25" s="15">
        <v>7060536</v>
      </c>
      <c r="E25" s="15">
        <v>0</v>
      </c>
      <c r="F25" s="6">
        <f t="shared" si="1"/>
        <v>41675300</v>
      </c>
      <c r="G25" s="6">
        <f t="shared" si="3"/>
        <v>138874236</v>
      </c>
      <c r="H25" s="6">
        <f t="shared" si="4"/>
        <v>7060536</v>
      </c>
      <c r="I25" s="6">
        <f t="shared" si="5"/>
        <v>0</v>
      </c>
      <c r="J25" s="6">
        <f t="shared" si="6"/>
        <v>0</v>
      </c>
      <c r="K25" s="6">
        <f t="shared" si="7"/>
        <v>0</v>
      </c>
    </row>
    <row r="26" spans="1:11" ht="52.8" hidden="1" outlineLevel="1" x14ac:dyDescent="0.25">
      <c r="A26" s="17" t="s">
        <v>9</v>
      </c>
      <c r="B26" s="15"/>
      <c r="C26" s="15"/>
      <c r="D26" s="15"/>
      <c r="E26" s="15"/>
      <c r="F26" s="6">
        <f t="shared" si="1"/>
        <v>0</v>
      </c>
      <c r="G26" s="6">
        <f t="shared" si="3"/>
        <v>0</v>
      </c>
      <c r="H26" s="6">
        <f t="shared" si="4"/>
        <v>0</v>
      </c>
      <c r="I26" s="6" t="e">
        <f t="shared" si="5"/>
        <v>#DIV/0!</v>
      </c>
      <c r="J26" s="6" t="e">
        <f t="shared" si="6"/>
        <v>#DIV/0!</v>
      </c>
      <c r="K26" s="6" t="e">
        <f t="shared" si="7"/>
        <v>#DIV/0!</v>
      </c>
    </row>
    <row r="27" spans="1:11" ht="52.8" x14ac:dyDescent="0.25">
      <c r="A27" s="12" t="s">
        <v>37</v>
      </c>
      <c r="B27" s="13">
        <f>B28</f>
        <v>38477000</v>
      </c>
      <c r="C27" s="13">
        <f t="shared" ref="C27:E27" si="15">C28</f>
        <v>38668700</v>
      </c>
      <c r="D27" s="13">
        <f t="shared" si="15"/>
        <v>18058299</v>
      </c>
      <c r="E27" s="13">
        <f t="shared" si="15"/>
        <v>16970344.289999999</v>
      </c>
      <c r="F27" s="13">
        <f t="shared" si="1"/>
        <v>21506655.710000001</v>
      </c>
      <c r="G27" s="13">
        <f t="shared" si="3"/>
        <v>21698355.710000001</v>
      </c>
      <c r="H27" s="13">
        <f t="shared" si="4"/>
        <v>1087954.7100000009</v>
      </c>
      <c r="I27" s="13">
        <f t="shared" si="5"/>
        <v>44.105164877719155</v>
      </c>
      <c r="J27" s="13">
        <f t="shared" si="6"/>
        <v>43.886513614370273</v>
      </c>
      <c r="K27" s="13">
        <f t="shared" si="7"/>
        <v>93.975320100747027</v>
      </c>
    </row>
    <row r="28" spans="1:11" ht="30" customHeight="1" x14ac:dyDescent="0.25">
      <c r="A28" s="17" t="s">
        <v>13</v>
      </c>
      <c r="B28" s="15">
        <v>38477000</v>
      </c>
      <c r="C28" s="15">
        <v>38668700</v>
      </c>
      <c r="D28" s="15">
        <v>18058299</v>
      </c>
      <c r="E28" s="15">
        <v>16970344.289999999</v>
      </c>
      <c r="F28" s="6">
        <f t="shared" si="1"/>
        <v>21506655.710000001</v>
      </c>
      <c r="G28" s="6">
        <f t="shared" si="3"/>
        <v>21698355.710000001</v>
      </c>
      <c r="H28" s="6">
        <f t="shared" si="4"/>
        <v>1087954.7100000009</v>
      </c>
      <c r="I28" s="6">
        <f t="shared" si="5"/>
        <v>44.105164877719155</v>
      </c>
      <c r="J28" s="6">
        <f t="shared" si="6"/>
        <v>43.886513614370273</v>
      </c>
      <c r="K28" s="6">
        <f t="shared" si="7"/>
        <v>93.975320100747027</v>
      </c>
    </row>
    <row r="29" spans="1:11" ht="39.6" x14ac:dyDescent="0.25">
      <c r="A29" s="12" t="s">
        <v>30</v>
      </c>
      <c r="B29" s="13">
        <f>SUM(B30:B32)</f>
        <v>771000</v>
      </c>
      <c r="C29" s="13">
        <f>SUM(C30:C33)</f>
        <v>2303680</v>
      </c>
      <c r="D29" s="13">
        <f>SUM(D30:D33)</f>
        <v>1127380</v>
      </c>
      <c r="E29" s="13">
        <f>SUM(E30:E33)</f>
        <v>463954.98</v>
      </c>
      <c r="F29" s="13">
        <f t="shared" si="1"/>
        <v>307045.02</v>
      </c>
      <c r="G29" s="13">
        <f t="shared" si="3"/>
        <v>1839725.02</v>
      </c>
      <c r="H29" s="13">
        <f t="shared" si="4"/>
        <v>663425.02</v>
      </c>
      <c r="I29" s="13">
        <f t="shared" si="5"/>
        <v>60.175743190661478</v>
      </c>
      <c r="J29" s="13">
        <f t="shared" si="6"/>
        <v>20.13973208084456</v>
      </c>
      <c r="K29" s="13">
        <f t="shared" si="7"/>
        <v>41.153380404122828</v>
      </c>
    </row>
    <row r="30" spans="1:11" ht="52.8" collapsed="1" x14ac:dyDescent="0.25">
      <c r="A30" s="17" t="s">
        <v>1</v>
      </c>
      <c r="B30" s="15">
        <v>771000</v>
      </c>
      <c r="C30" s="15">
        <v>771000</v>
      </c>
      <c r="D30" s="15">
        <v>771000</v>
      </c>
      <c r="E30" s="15">
        <v>284250</v>
      </c>
      <c r="F30" s="6">
        <f t="shared" si="1"/>
        <v>486750</v>
      </c>
      <c r="G30" s="6">
        <f t="shared" si="3"/>
        <v>486750</v>
      </c>
      <c r="H30" s="6">
        <f t="shared" si="4"/>
        <v>486750</v>
      </c>
      <c r="I30" s="6">
        <f t="shared" si="5"/>
        <v>36.867704280155642</v>
      </c>
      <c r="J30" s="6">
        <f t="shared" si="6"/>
        <v>36.867704280155642</v>
      </c>
      <c r="K30" s="6">
        <f t="shared" si="7"/>
        <v>36.867704280155642</v>
      </c>
    </row>
    <row r="31" spans="1:11" ht="45" hidden="1" customHeight="1" outlineLevel="1" x14ac:dyDescent="0.25">
      <c r="A31" s="17" t="s">
        <v>5</v>
      </c>
      <c r="B31" s="15"/>
      <c r="C31" s="15"/>
      <c r="D31" s="15"/>
      <c r="E31" s="15"/>
      <c r="F31" s="6">
        <f t="shared" si="1"/>
        <v>0</v>
      </c>
      <c r="G31" s="6">
        <f t="shared" si="3"/>
        <v>0</v>
      </c>
      <c r="H31" s="6">
        <f t="shared" si="4"/>
        <v>0</v>
      </c>
      <c r="I31" s="6" t="e">
        <f t="shared" si="5"/>
        <v>#DIV/0!</v>
      </c>
      <c r="J31" s="6" t="e">
        <f t="shared" si="6"/>
        <v>#DIV/0!</v>
      </c>
      <c r="K31" s="6" t="e">
        <f t="shared" si="7"/>
        <v>#DIV/0!</v>
      </c>
    </row>
    <row r="32" spans="1:11" ht="39.6" hidden="1" outlineLevel="1" x14ac:dyDescent="0.25">
      <c r="A32" s="17" t="s">
        <v>6</v>
      </c>
      <c r="B32" s="15"/>
      <c r="C32" s="15"/>
      <c r="D32" s="15"/>
      <c r="E32" s="15"/>
      <c r="F32" s="6">
        <f t="shared" si="1"/>
        <v>0</v>
      </c>
      <c r="G32" s="6">
        <f t="shared" si="3"/>
        <v>0</v>
      </c>
      <c r="H32" s="6">
        <f t="shared" si="4"/>
        <v>0</v>
      </c>
      <c r="I32" s="6" t="e">
        <f t="shared" si="5"/>
        <v>#DIV/0!</v>
      </c>
      <c r="J32" s="6" t="e">
        <f t="shared" si="6"/>
        <v>#DIV/0!</v>
      </c>
      <c r="K32" s="6" t="e">
        <f t="shared" si="7"/>
        <v>#DIV/0!</v>
      </c>
    </row>
    <row r="33" spans="1:14" ht="30.6" x14ac:dyDescent="0.25">
      <c r="A33" s="20" t="s">
        <v>9</v>
      </c>
      <c r="B33" s="15"/>
      <c r="C33" s="15">
        <v>1532680</v>
      </c>
      <c r="D33" s="15">
        <v>356380</v>
      </c>
      <c r="E33" s="15">
        <v>179704.98</v>
      </c>
      <c r="F33" s="6">
        <f t="shared" si="1"/>
        <v>-179704.98</v>
      </c>
      <c r="G33" s="6">
        <f t="shared" si="3"/>
        <v>1352975.02</v>
      </c>
      <c r="H33" s="6">
        <f t="shared" si="4"/>
        <v>176675.02</v>
      </c>
      <c r="I33" s="6"/>
      <c r="J33" s="6">
        <f t="shared" si="6"/>
        <v>11.724885820914999</v>
      </c>
      <c r="K33" s="6">
        <f t="shared" si="7"/>
        <v>50.425102418766485</v>
      </c>
    </row>
    <row r="34" spans="1:14" ht="39.6" x14ac:dyDescent="0.25">
      <c r="A34" s="12" t="s">
        <v>33</v>
      </c>
      <c r="B34" s="13">
        <f>B35+B39</f>
        <v>693240842</v>
      </c>
      <c r="C34" s="13">
        <f t="shared" ref="C34:E34" si="16">C35+C39</f>
        <v>715118722.55999994</v>
      </c>
      <c r="D34" s="13">
        <f t="shared" si="16"/>
        <v>403268392.56</v>
      </c>
      <c r="E34" s="13">
        <f t="shared" si="16"/>
        <v>329860819.05000001</v>
      </c>
      <c r="F34" s="13">
        <f t="shared" si="1"/>
        <v>363380022.94999999</v>
      </c>
      <c r="G34" s="13">
        <f t="shared" si="3"/>
        <v>385257903.50999993</v>
      </c>
      <c r="H34" s="13">
        <f t="shared" si="4"/>
        <v>73407573.50999999</v>
      </c>
      <c r="I34" s="13">
        <f t="shared" si="5"/>
        <v>47.582427212215521</v>
      </c>
      <c r="J34" s="13">
        <f t="shared" si="6"/>
        <v>46.126721150462394</v>
      </c>
      <c r="K34" s="13">
        <f t="shared" si="7"/>
        <v>81.796844269396075</v>
      </c>
    </row>
    <row r="35" spans="1:14" ht="52.8" collapsed="1" x14ac:dyDescent="0.25">
      <c r="A35" s="12" t="s">
        <v>59</v>
      </c>
      <c r="B35" s="13">
        <f>SUM(B36:B38)</f>
        <v>665454393</v>
      </c>
      <c r="C35" s="13">
        <f t="shared" ref="C35:E35" si="17">SUM(C36:C38)</f>
        <v>687280273.55999994</v>
      </c>
      <c r="D35" s="13">
        <f t="shared" si="17"/>
        <v>388539243.56</v>
      </c>
      <c r="E35" s="13">
        <f t="shared" si="17"/>
        <v>317823040.24000001</v>
      </c>
      <c r="F35" s="13">
        <f t="shared" si="1"/>
        <v>347631352.75999999</v>
      </c>
      <c r="G35" s="13">
        <f t="shared" si="3"/>
        <v>369457233.31999993</v>
      </c>
      <c r="H35" s="13">
        <f t="shared" si="4"/>
        <v>70716203.319999993</v>
      </c>
      <c r="I35" s="13">
        <f t="shared" si="5"/>
        <v>47.760303874047757</v>
      </c>
      <c r="J35" s="13">
        <f t="shared" si="6"/>
        <v>46.243585399843994</v>
      </c>
      <c r="K35" s="13">
        <f t="shared" si="7"/>
        <v>81.799469553690102</v>
      </c>
    </row>
    <row r="36" spans="1:14" ht="26.4" hidden="1" outlineLevel="1" x14ac:dyDescent="0.25">
      <c r="A36" s="17" t="s">
        <v>13</v>
      </c>
      <c r="B36" s="15"/>
      <c r="C36" s="15"/>
      <c r="D36" s="15"/>
      <c r="E36" s="15"/>
      <c r="F36" s="6">
        <f t="shared" si="1"/>
        <v>0</v>
      </c>
      <c r="G36" s="6">
        <f t="shared" si="3"/>
        <v>0</v>
      </c>
      <c r="H36" s="6">
        <f t="shared" si="4"/>
        <v>0</v>
      </c>
      <c r="I36" s="6" t="e">
        <f t="shared" si="5"/>
        <v>#DIV/0!</v>
      </c>
      <c r="J36" s="6" t="e">
        <f t="shared" si="6"/>
        <v>#DIV/0!</v>
      </c>
      <c r="K36" s="6" t="e">
        <f t="shared" si="7"/>
        <v>#DIV/0!</v>
      </c>
    </row>
    <row r="37" spans="1:14" ht="39.6" x14ac:dyDescent="0.25">
      <c r="A37" s="17" t="s">
        <v>5</v>
      </c>
      <c r="B37" s="15">
        <v>665454393</v>
      </c>
      <c r="C37" s="15">
        <v>681800804.55999994</v>
      </c>
      <c r="D37" s="15">
        <v>383059774.56</v>
      </c>
      <c r="E37" s="15">
        <v>317823040.24000001</v>
      </c>
      <c r="F37" s="6">
        <f t="shared" si="1"/>
        <v>347631352.75999999</v>
      </c>
      <c r="G37" s="6">
        <f t="shared" si="3"/>
        <v>363977764.31999993</v>
      </c>
      <c r="H37" s="6">
        <f t="shared" si="4"/>
        <v>65236734.319999993</v>
      </c>
      <c r="I37" s="6">
        <f t="shared" si="5"/>
        <v>47.760303874047757</v>
      </c>
      <c r="J37" s="6">
        <f t="shared" si="6"/>
        <v>46.615233967801942</v>
      </c>
      <c r="K37" s="6">
        <f t="shared" si="7"/>
        <v>82.969568027618166</v>
      </c>
    </row>
    <row r="38" spans="1:14" ht="66" x14ac:dyDescent="0.25">
      <c r="A38" s="17" t="s">
        <v>2</v>
      </c>
      <c r="B38" s="15"/>
      <c r="C38" s="15">
        <v>5479469</v>
      </c>
      <c r="D38" s="15">
        <v>5479469</v>
      </c>
      <c r="E38" s="15">
        <v>0</v>
      </c>
      <c r="F38" s="6">
        <f t="shared" si="1"/>
        <v>0</v>
      </c>
      <c r="G38" s="6">
        <f t="shared" si="3"/>
        <v>5479469</v>
      </c>
      <c r="H38" s="6">
        <f t="shared" si="4"/>
        <v>5479469</v>
      </c>
      <c r="I38" s="6"/>
      <c r="J38" s="6">
        <f t="shared" si="6"/>
        <v>0</v>
      </c>
      <c r="K38" s="6">
        <f t="shared" si="7"/>
        <v>0</v>
      </c>
      <c r="M38" s="14"/>
    </row>
    <row r="39" spans="1:14" ht="52.8" x14ac:dyDescent="0.25">
      <c r="A39" s="12" t="s">
        <v>39</v>
      </c>
      <c r="B39" s="13">
        <f>B40</f>
        <v>27786449</v>
      </c>
      <c r="C39" s="13">
        <f t="shared" ref="C39:E39" si="18">C40</f>
        <v>27838449</v>
      </c>
      <c r="D39" s="13">
        <f t="shared" si="18"/>
        <v>14729149</v>
      </c>
      <c r="E39" s="13">
        <f t="shared" si="18"/>
        <v>12037778.810000001</v>
      </c>
      <c r="F39" s="4">
        <f t="shared" si="1"/>
        <v>15748670.189999999</v>
      </c>
      <c r="G39" s="4">
        <f t="shared" si="3"/>
        <v>15800670.189999999</v>
      </c>
      <c r="H39" s="4">
        <f t="shared" si="4"/>
        <v>2691370.1899999995</v>
      </c>
      <c r="I39" s="4">
        <f t="shared" si="5"/>
        <v>43.322479997354108</v>
      </c>
      <c r="J39" s="4">
        <f t="shared" si="6"/>
        <v>43.241557063757398</v>
      </c>
      <c r="K39" s="4">
        <f t="shared" si="7"/>
        <v>81.727592069304208</v>
      </c>
    </row>
    <row r="40" spans="1:14" ht="39.6" x14ac:dyDescent="0.25">
      <c r="A40" s="17" t="s">
        <v>5</v>
      </c>
      <c r="B40" s="15">
        <v>27786449</v>
      </c>
      <c r="C40" s="15">
        <v>27838449</v>
      </c>
      <c r="D40" s="15">
        <v>14729149</v>
      </c>
      <c r="E40" s="15">
        <v>12037778.810000001</v>
      </c>
      <c r="F40" s="6">
        <f t="shared" si="1"/>
        <v>15748670.189999999</v>
      </c>
      <c r="G40" s="6">
        <f t="shared" si="3"/>
        <v>15800670.189999999</v>
      </c>
      <c r="H40" s="6">
        <f t="shared" si="4"/>
        <v>2691370.1899999995</v>
      </c>
      <c r="I40" s="6">
        <f t="shared" si="5"/>
        <v>43.322479997354108</v>
      </c>
      <c r="J40" s="6">
        <f t="shared" si="6"/>
        <v>43.241557063757398</v>
      </c>
      <c r="K40" s="6">
        <f t="shared" si="7"/>
        <v>81.727592069304208</v>
      </c>
    </row>
    <row r="41" spans="1:14" ht="39.6" x14ac:dyDescent="0.25">
      <c r="A41" s="12" t="s">
        <v>65</v>
      </c>
      <c r="B41" s="13">
        <f>B42+B45+B48</f>
        <v>1067435998</v>
      </c>
      <c r="C41" s="13">
        <f t="shared" ref="C41:E41" si="19">C42+C45+C48</f>
        <v>1595289536</v>
      </c>
      <c r="D41" s="13">
        <f t="shared" si="19"/>
        <v>480232839</v>
      </c>
      <c r="E41" s="13">
        <f t="shared" si="19"/>
        <v>375525774.72999996</v>
      </c>
      <c r="F41" s="13">
        <f t="shared" si="1"/>
        <v>691910223.26999998</v>
      </c>
      <c r="G41" s="13">
        <f t="shared" si="3"/>
        <v>1219763761.27</v>
      </c>
      <c r="H41" s="13">
        <f t="shared" si="4"/>
        <v>104707064.27000004</v>
      </c>
      <c r="I41" s="13">
        <f t="shared" si="5"/>
        <v>35.180167750909966</v>
      </c>
      <c r="J41" s="13">
        <f t="shared" si="6"/>
        <v>23.539662628991252</v>
      </c>
      <c r="K41" s="13">
        <f t="shared" si="7"/>
        <v>78.196604695331956</v>
      </c>
    </row>
    <row r="42" spans="1:14" ht="66" x14ac:dyDescent="0.25">
      <c r="A42" s="12" t="s">
        <v>8</v>
      </c>
      <c r="B42" s="13">
        <f>SUM(B43:B44)</f>
        <v>605332598</v>
      </c>
      <c r="C42" s="13">
        <f t="shared" ref="C42:E42" si="20">SUM(C43:C44)</f>
        <v>605332598</v>
      </c>
      <c r="D42" s="13">
        <f t="shared" si="20"/>
        <v>335152094</v>
      </c>
      <c r="E42" s="13">
        <f t="shared" si="20"/>
        <v>304994113.71999997</v>
      </c>
      <c r="F42" s="13">
        <f t="shared" si="1"/>
        <v>300338484.28000003</v>
      </c>
      <c r="G42" s="13">
        <f t="shared" si="3"/>
        <v>300338484.28000003</v>
      </c>
      <c r="H42" s="13">
        <f t="shared" si="4"/>
        <v>30157980.280000031</v>
      </c>
      <c r="I42" s="13">
        <f t="shared" si="5"/>
        <v>50.384551357004561</v>
      </c>
      <c r="J42" s="13">
        <f t="shared" si="6"/>
        <v>50.384551357004561</v>
      </c>
      <c r="K42" s="13">
        <f t="shared" si="7"/>
        <v>91.001703161072882</v>
      </c>
    </row>
    <row r="43" spans="1:14" ht="42.6" customHeight="1" x14ac:dyDescent="0.25">
      <c r="A43" s="17" t="s">
        <v>1</v>
      </c>
      <c r="B43" s="15">
        <v>299170</v>
      </c>
      <c r="C43" s="15">
        <v>299170</v>
      </c>
      <c r="D43" s="15">
        <v>128770</v>
      </c>
      <c r="E43" s="15">
        <v>27000</v>
      </c>
      <c r="F43" s="6">
        <f t="shared" si="1"/>
        <v>272170</v>
      </c>
      <c r="G43" s="6">
        <f t="shared" si="3"/>
        <v>272170</v>
      </c>
      <c r="H43" s="6">
        <f t="shared" si="4"/>
        <v>101770</v>
      </c>
      <c r="I43" s="6">
        <f t="shared" si="5"/>
        <v>9.0249690811244445</v>
      </c>
      <c r="J43" s="6">
        <f t="shared" si="6"/>
        <v>9.0249690811244445</v>
      </c>
      <c r="K43" s="6">
        <f t="shared" si="7"/>
        <v>20.967616680903937</v>
      </c>
    </row>
    <row r="44" spans="1:14" ht="39.6" x14ac:dyDescent="0.25">
      <c r="A44" s="17" t="s">
        <v>6</v>
      </c>
      <c r="B44" s="15">
        <v>605033428</v>
      </c>
      <c r="C44" s="15">
        <v>605033428</v>
      </c>
      <c r="D44" s="15">
        <v>335023324</v>
      </c>
      <c r="E44" s="15">
        <v>304967113.71999997</v>
      </c>
      <c r="F44" s="6">
        <f t="shared" si="1"/>
        <v>300066314.28000003</v>
      </c>
      <c r="G44" s="6">
        <f t="shared" si="3"/>
        <v>300066314.28000003</v>
      </c>
      <c r="H44" s="6">
        <f t="shared" si="4"/>
        <v>30056210.280000031</v>
      </c>
      <c r="I44" s="6">
        <f t="shared" si="5"/>
        <v>50.405002369555021</v>
      </c>
      <c r="J44" s="6">
        <f t="shared" si="6"/>
        <v>50.405002369555021</v>
      </c>
      <c r="K44" s="6">
        <f t="shared" si="7"/>
        <v>91.028621553525028</v>
      </c>
      <c r="M44" s="14"/>
      <c r="N44" s="14"/>
    </row>
    <row r="45" spans="1:14" ht="39.6" x14ac:dyDescent="0.25">
      <c r="A45" s="12" t="s">
        <v>40</v>
      </c>
      <c r="B45" s="13">
        <f>SUM(B46:B47)</f>
        <v>440939100</v>
      </c>
      <c r="C45" s="13">
        <f t="shared" ref="C45:E45" si="21">SUM(C46:C47)</f>
        <v>968748638</v>
      </c>
      <c r="D45" s="13">
        <f t="shared" si="21"/>
        <v>133896370</v>
      </c>
      <c r="E45" s="13">
        <f t="shared" si="21"/>
        <v>59569705.380000003</v>
      </c>
      <c r="F45" s="13">
        <f t="shared" si="1"/>
        <v>381369394.62</v>
      </c>
      <c r="G45" s="13">
        <f t="shared" si="3"/>
        <v>909178932.62</v>
      </c>
      <c r="H45" s="13">
        <f t="shared" si="4"/>
        <v>74326664.620000005</v>
      </c>
      <c r="I45" s="13">
        <f t="shared" si="5"/>
        <v>13.509735330797382</v>
      </c>
      <c r="J45" s="13">
        <f t="shared" si="6"/>
        <v>6.1491395232289348</v>
      </c>
      <c r="K45" s="13">
        <f t="shared" si="7"/>
        <v>44.489410265565823</v>
      </c>
    </row>
    <row r="46" spans="1:14" ht="39.6" x14ac:dyDescent="0.25">
      <c r="A46" s="17" t="s">
        <v>6</v>
      </c>
      <c r="B46" s="15"/>
      <c r="C46" s="15">
        <v>17964188</v>
      </c>
      <c r="D46" s="15">
        <v>3320000</v>
      </c>
      <c r="E46" s="15">
        <v>3183025</v>
      </c>
      <c r="F46" s="6">
        <f t="shared" si="1"/>
        <v>-3183025</v>
      </c>
      <c r="G46" s="6">
        <f t="shared" si="3"/>
        <v>14781163</v>
      </c>
      <c r="H46" s="6">
        <f t="shared" si="4"/>
        <v>136975</v>
      </c>
      <c r="I46" s="6"/>
      <c r="J46" s="6">
        <f t="shared" si="6"/>
        <v>17.718724609205829</v>
      </c>
      <c r="K46" s="6">
        <f t="shared" si="7"/>
        <v>95.874246987951807</v>
      </c>
    </row>
    <row r="47" spans="1:14" ht="66" x14ac:dyDescent="0.25">
      <c r="A47" s="17" t="s">
        <v>2</v>
      </c>
      <c r="B47" s="15">
        <v>440939100</v>
      </c>
      <c r="C47" s="15">
        <v>950784450</v>
      </c>
      <c r="D47" s="15">
        <v>130576370</v>
      </c>
      <c r="E47" s="15">
        <v>56386680.380000003</v>
      </c>
      <c r="F47" s="6">
        <f t="shared" si="1"/>
        <v>384552419.62</v>
      </c>
      <c r="G47" s="6">
        <f t="shared" si="3"/>
        <v>894397769.62</v>
      </c>
      <c r="H47" s="6">
        <f t="shared" si="4"/>
        <v>74189689.620000005</v>
      </c>
      <c r="I47" s="6">
        <f t="shared" si="5"/>
        <v>12.787861267009434</v>
      </c>
      <c r="J47" s="6">
        <f t="shared" si="6"/>
        <v>5.9305429721741874</v>
      </c>
      <c r="K47" s="6">
        <f t="shared" si="7"/>
        <v>43.182913095225423</v>
      </c>
      <c r="M47" s="14"/>
    </row>
    <row r="48" spans="1:14" ht="39.6" x14ac:dyDescent="0.25">
      <c r="A48" s="12" t="s">
        <v>41</v>
      </c>
      <c r="B48" s="13">
        <f>B49</f>
        <v>21164300</v>
      </c>
      <c r="C48" s="13">
        <f t="shared" ref="C48:E48" si="22">C49</f>
        <v>21208300</v>
      </c>
      <c r="D48" s="13">
        <f t="shared" si="22"/>
        <v>11184375</v>
      </c>
      <c r="E48" s="13">
        <f t="shared" si="22"/>
        <v>10961955.630000001</v>
      </c>
      <c r="F48" s="13">
        <f t="shared" si="1"/>
        <v>10202344.369999999</v>
      </c>
      <c r="G48" s="13">
        <f t="shared" si="3"/>
        <v>10246344.369999999</v>
      </c>
      <c r="H48" s="13">
        <f t="shared" si="4"/>
        <v>222419.36999999918</v>
      </c>
      <c r="I48" s="13">
        <f t="shared" si="5"/>
        <v>51.794557958448905</v>
      </c>
      <c r="J48" s="13">
        <f t="shared" si="6"/>
        <v>51.687101889354651</v>
      </c>
      <c r="K48" s="13">
        <f t="shared" si="7"/>
        <v>98.011338407376371</v>
      </c>
    </row>
    <row r="49" spans="1:13" ht="36" customHeight="1" x14ac:dyDescent="0.25">
      <c r="A49" s="17" t="s">
        <v>6</v>
      </c>
      <c r="B49" s="15">
        <v>21164300</v>
      </c>
      <c r="C49" s="15">
        <v>21208300</v>
      </c>
      <c r="D49" s="15">
        <v>11184375</v>
      </c>
      <c r="E49" s="15">
        <v>10961955.630000001</v>
      </c>
      <c r="F49" s="15">
        <f t="shared" si="1"/>
        <v>10202344.369999999</v>
      </c>
      <c r="G49" s="15">
        <f t="shared" si="3"/>
        <v>10246344.369999999</v>
      </c>
      <c r="H49" s="15">
        <f t="shared" si="4"/>
        <v>222419.36999999918</v>
      </c>
      <c r="I49" s="15">
        <f t="shared" si="5"/>
        <v>51.794557958448905</v>
      </c>
      <c r="J49" s="15">
        <f t="shared" si="6"/>
        <v>51.687101889354651</v>
      </c>
      <c r="K49" s="15">
        <f t="shared" si="7"/>
        <v>98.011338407376371</v>
      </c>
    </row>
    <row r="50" spans="1:13" ht="39.6" x14ac:dyDescent="0.25">
      <c r="A50" s="12" t="s">
        <v>42</v>
      </c>
      <c r="B50" s="13">
        <f>B51+B55+B58+B61</f>
        <v>1980927646</v>
      </c>
      <c r="C50" s="13">
        <f t="shared" ref="C50:E50" si="23">C51+C55+C58+C61</f>
        <v>1544413144</v>
      </c>
      <c r="D50" s="13">
        <f t="shared" si="23"/>
        <v>173270103.96000001</v>
      </c>
      <c r="E50" s="13">
        <f t="shared" si="23"/>
        <v>97020707.969999999</v>
      </c>
      <c r="F50" s="13">
        <f t="shared" si="1"/>
        <v>1883906938.03</v>
      </c>
      <c r="G50" s="13">
        <f t="shared" si="3"/>
        <v>1447392436.03</v>
      </c>
      <c r="H50" s="13">
        <f t="shared" si="4"/>
        <v>76249395.99000001</v>
      </c>
      <c r="I50" s="13">
        <f t="shared" si="5"/>
        <v>4.8977411247659468</v>
      </c>
      <c r="J50" s="13">
        <f t="shared" si="6"/>
        <v>6.2820436582609132</v>
      </c>
      <c r="K50" s="13">
        <f t="shared" si="7"/>
        <v>55.99391109755296</v>
      </c>
    </row>
    <row r="51" spans="1:13" ht="39.6" collapsed="1" x14ac:dyDescent="0.25">
      <c r="A51" s="12" t="s">
        <v>43</v>
      </c>
      <c r="B51" s="13">
        <f>SUM(B52:B54)</f>
        <v>152167946</v>
      </c>
      <c r="C51" s="13">
        <f t="shared" ref="C51:E51" si="24">SUM(C52:C54)</f>
        <v>171630046</v>
      </c>
      <c r="D51" s="13">
        <f t="shared" si="24"/>
        <v>31011371.960000001</v>
      </c>
      <c r="E51" s="13">
        <f t="shared" si="24"/>
        <v>26111476.949999999</v>
      </c>
      <c r="F51" s="13">
        <f t="shared" si="1"/>
        <v>126056469.05</v>
      </c>
      <c r="G51" s="13">
        <f t="shared" si="3"/>
        <v>145518569.05000001</v>
      </c>
      <c r="H51" s="13">
        <f t="shared" si="4"/>
        <v>4899895.0100000016</v>
      </c>
      <c r="I51" s="13">
        <f t="shared" si="5"/>
        <v>17.159643431081076</v>
      </c>
      <c r="J51" s="13">
        <f t="shared" si="6"/>
        <v>15.213814573003143</v>
      </c>
      <c r="K51" s="13">
        <f t="shared" si="7"/>
        <v>84.199683211951637</v>
      </c>
    </row>
    <row r="52" spans="1:13" ht="66" hidden="1" outlineLevel="1" x14ac:dyDescent="0.25">
      <c r="A52" s="17" t="s">
        <v>4</v>
      </c>
      <c r="B52" s="15"/>
      <c r="C52" s="15"/>
      <c r="D52" s="15"/>
      <c r="E52" s="15"/>
      <c r="F52" s="15">
        <f t="shared" si="1"/>
        <v>0</v>
      </c>
      <c r="G52" s="15">
        <f t="shared" si="3"/>
        <v>0</v>
      </c>
      <c r="H52" s="15">
        <f t="shared" si="4"/>
        <v>0</v>
      </c>
      <c r="I52" s="15" t="e">
        <f t="shared" si="5"/>
        <v>#DIV/0!</v>
      </c>
      <c r="J52" s="15" t="e">
        <f t="shared" si="6"/>
        <v>#DIV/0!</v>
      </c>
      <c r="K52" s="15" t="e">
        <f t="shared" si="7"/>
        <v>#DIV/0!</v>
      </c>
      <c r="M52" s="14"/>
    </row>
    <row r="53" spans="1:13" ht="66" x14ac:dyDescent="0.25">
      <c r="A53" s="17" t="s">
        <v>2</v>
      </c>
      <c r="B53" s="15">
        <v>143836546</v>
      </c>
      <c r="C53" s="15">
        <v>132580815</v>
      </c>
      <c r="D53" s="15">
        <v>25228880</v>
      </c>
      <c r="E53" s="15">
        <v>23778024.91</v>
      </c>
      <c r="F53" s="15">
        <f t="shared" si="1"/>
        <v>120058521.09</v>
      </c>
      <c r="G53" s="15">
        <f t="shared" si="3"/>
        <v>108802790.09</v>
      </c>
      <c r="H53" s="15">
        <f t="shared" si="4"/>
        <v>1450855.0899999999</v>
      </c>
      <c r="I53" s="15">
        <f t="shared" si="5"/>
        <v>16.531281910787818</v>
      </c>
      <c r="J53" s="15">
        <f t="shared" si="6"/>
        <v>17.934740339316814</v>
      </c>
      <c r="K53" s="15">
        <f t="shared" si="7"/>
        <v>94.249229097764157</v>
      </c>
      <c r="M53" s="14"/>
    </row>
    <row r="54" spans="1:13" ht="30.6" x14ac:dyDescent="0.25">
      <c r="A54" s="20" t="s">
        <v>9</v>
      </c>
      <c r="B54" s="15">
        <v>8331400</v>
      </c>
      <c r="C54" s="15">
        <v>39049231</v>
      </c>
      <c r="D54" s="15">
        <v>5782491.96</v>
      </c>
      <c r="E54" s="15">
        <v>2333452.04</v>
      </c>
      <c r="F54" s="15"/>
      <c r="G54" s="15"/>
      <c r="H54" s="15"/>
      <c r="I54" s="15"/>
      <c r="J54" s="15"/>
      <c r="K54" s="15"/>
      <c r="M54" s="14"/>
    </row>
    <row r="55" spans="1:13" ht="39.6" x14ac:dyDescent="0.25">
      <c r="A55" s="12" t="s">
        <v>44</v>
      </c>
      <c r="B55" s="13">
        <f>SUM(B56:B57)</f>
        <v>1668627600</v>
      </c>
      <c r="C55" s="13">
        <f t="shared" ref="C55:E55" si="25">SUM(C56:C57)</f>
        <v>1212430614</v>
      </c>
      <c r="D55" s="13">
        <f t="shared" si="25"/>
        <v>83959819</v>
      </c>
      <c r="E55" s="13">
        <f t="shared" si="25"/>
        <v>16967630.800000001</v>
      </c>
      <c r="F55" s="13">
        <f t="shared" si="1"/>
        <v>1651659969.2</v>
      </c>
      <c r="G55" s="13">
        <f t="shared" si="3"/>
        <v>1195462983.2</v>
      </c>
      <c r="H55" s="13">
        <f t="shared" si="4"/>
        <v>66992188.200000003</v>
      </c>
      <c r="I55" s="13">
        <f t="shared" si="5"/>
        <v>1.0168614494929846</v>
      </c>
      <c r="J55" s="13">
        <f t="shared" si="6"/>
        <v>1.3994723165246634</v>
      </c>
      <c r="K55" s="13">
        <f t="shared" si="7"/>
        <v>20.209227463913422</v>
      </c>
    </row>
    <row r="56" spans="1:13" ht="53.4" customHeight="1" x14ac:dyDescent="0.25">
      <c r="A56" s="17" t="s">
        <v>4</v>
      </c>
      <c r="B56" s="15">
        <v>1446026400</v>
      </c>
      <c r="C56" s="15">
        <v>987704701</v>
      </c>
      <c r="D56" s="15">
        <v>81835106</v>
      </c>
      <c r="E56" s="15">
        <v>16794838</v>
      </c>
      <c r="F56" s="15">
        <f t="shared" si="1"/>
        <v>1429231562</v>
      </c>
      <c r="G56" s="15">
        <f t="shared" si="3"/>
        <v>970909863</v>
      </c>
      <c r="H56" s="15">
        <f t="shared" si="4"/>
        <v>65040268</v>
      </c>
      <c r="I56" s="15">
        <f t="shared" si="5"/>
        <v>1.1614475365041743</v>
      </c>
      <c r="J56" s="15">
        <f t="shared" si="6"/>
        <v>1.7003906109787768</v>
      </c>
      <c r="K56" s="15">
        <f t="shared" si="7"/>
        <v>20.522779062570041</v>
      </c>
      <c r="M56" s="14"/>
    </row>
    <row r="57" spans="1:13" ht="38.4" customHeight="1" x14ac:dyDescent="0.25">
      <c r="A57" s="17" t="s">
        <v>9</v>
      </c>
      <c r="B57" s="15">
        <v>222601200</v>
      </c>
      <c r="C57" s="15">
        <v>224725913</v>
      </c>
      <c r="D57" s="15">
        <v>2124713</v>
      </c>
      <c r="E57" s="15">
        <v>172792.8</v>
      </c>
      <c r="F57" s="15">
        <f t="shared" si="1"/>
        <v>222428407.19999999</v>
      </c>
      <c r="G57" s="15">
        <f t="shared" si="3"/>
        <v>224553120.19999999</v>
      </c>
      <c r="H57" s="15">
        <f t="shared" si="4"/>
        <v>1951920.2</v>
      </c>
      <c r="I57" s="15">
        <f t="shared" si="5"/>
        <v>7.7624379383399542E-2</v>
      </c>
      <c r="J57" s="15">
        <f t="shared" si="6"/>
        <v>7.6890465230861016E-2</v>
      </c>
      <c r="K57" s="15">
        <f t="shared" si="7"/>
        <v>8.1325242515106737</v>
      </c>
    </row>
    <row r="58" spans="1:13" ht="67.2" customHeight="1" x14ac:dyDescent="0.25">
      <c r="A58" s="12" t="s">
        <v>45</v>
      </c>
      <c r="B58" s="13">
        <f>SUM(B59:B60)</f>
        <v>40517400</v>
      </c>
      <c r="C58" s="13">
        <f t="shared" ref="C58:E58" si="26">SUM(C59:C60)</f>
        <v>40517400</v>
      </c>
      <c r="D58" s="13">
        <f t="shared" si="26"/>
        <v>0</v>
      </c>
      <c r="E58" s="13">
        <f t="shared" si="26"/>
        <v>0</v>
      </c>
      <c r="F58" s="13">
        <f t="shared" si="1"/>
        <v>40517400</v>
      </c>
      <c r="G58" s="13">
        <f t="shared" si="3"/>
        <v>40517400</v>
      </c>
      <c r="H58" s="13">
        <f t="shared" si="4"/>
        <v>0</v>
      </c>
      <c r="I58" s="13">
        <f t="shared" si="5"/>
        <v>0</v>
      </c>
      <c r="J58" s="13">
        <f t="shared" si="6"/>
        <v>0</v>
      </c>
      <c r="K58" s="13"/>
    </row>
    <row r="59" spans="1:13" ht="52.8" x14ac:dyDescent="0.25">
      <c r="A59" s="17" t="s">
        <v>1</v>
      </c>
      <c r="B59" s="15">
        <v>13493700</v>
      </c>
      <c r="C59" s="15">
        <v>13493700</v>
      </c>
      <c r="D59" s="15"/>
      <c r="E59" s="15"/>
      <c r="F59" s="6">
        <f t="shared" si="1"/>
        <v>13493700</v>
      </c>
      <c r="G59" s="6">
        <f t="shared" si="3"/>
        <v>13493700</v>
      </c>
      <c r="H59" s="6">
        <f t="shared" si="4"/>
        <v>0</v>
      </c>
      <c r="I59" s="6">
        <f t="shared" si="5"/>
        <v>0</v>
      </c>
      <c r="J59" s="6">
        <f t="shared" si="6"/>
        <v>0</v>
      </c>
      <c r="K59" s="6"/>
    </row>
    <row r="60" spans="1:13" ht="52.8" x14ac:dyDescent="0.25">
      <c r="A60" s="17" t="s">
        <v>9</v>
      </c>
      <c r="B60" s="15">
        <v>27023700</v>
      </c>
      <c r="C60" s="15">
        <v>27023700</v>
      </c>
      <c r="D60" s="15"/>
      <c r="E60" s="15"/>
      <c r="F60" s="6">
        <f t="shared" si="1"/>
        <v>27023700</v>
      </c>
      <c r="G60" s="6">
        <f t="shared" si="3"/>
        <v>27023700</v>
      </c>
      <c r="H60" s="6">
        <f t="shared" si="4"/>
        <v>0</v>
      </c>
      <c r="I60" s="6">
        <f t="shared" si="5"/>
        <v>0</v>
      </c>
      <c r="J60" s="6">
        <f t="shared" si="6"/>
        <v>0</v>
      </c>
      <c r="K60" s="6"/>
    </row>
    <row r="61" spans="1:13" ht="42" customHeight="1" x14ac:dyDescent="0.25">
      <c r="A61" s="12" t="s">
        <v>7</v>
      </c>
      <c r="B61" s="13">
        <f>SUM(B62:B62)</f>
        <v>119614700</v>
      </c>
      <c r="C61" s="13">
        <f t="shared" ref="C61:E61" si="27">SUM(C62:C62)</f>
        <v>119835084</v>
      </c>
      <c r="D61" s="13">
        <f t="shared" si="27"/>
        <v>58298913</v>
      </c>
      <c r="E61" s="13">
        <f t="shared" si="27"/>
        <v>53941600.219999999</v>
      </c>
      <c r="F61" s="4">
        <f t="shared" si="1"/>
        <v>65673099.780000001</v>
      </c>
      <c r="G61" s="4">
        <f t="shared" si="3"/>
        <v>65893483.780000001</v>
      </c>
      <c r="H61" s="4">
        <f t="shared" si="4"/>
        <v>4357312.7800000012</v>
      </c>
      <c r="I61" s="4">
        <f t="shared" si="5"/>
        <v>45.096129673025139</v>
      </c>
      <c r="J61" s="4">
        <f t="shared" si="6"/>
        <v>45.013195150762357</v>
      </c>
      <c r="K61" s="4">
        <f t="shared" si="7"/>
        <v>92.525910766123545</v>
      </c>
    </row>
    <row r="62" spans="1:13" ht="66" x14ac:dyDescent="0.25">
      <c r="A62" s="17" t="s">
        <v>2</v>
      </c>
      <c r="B62" s="15">
        <v>119614700</v>
      </c>
      <c r="C62" s="15">
        <v>119835084</v>
      </c>
      <c r="D62" s="15">
        <v>58298913</v>
      </c>
      <c r="E62" s="15">
        <v>53941600.219999999</v>
      </c>
      <c r="F62" s="15">
        <f t="shared" si="1"/>
        <v>65673099.780000001</v>
      </c>
      <c r="G62" s="15">
        <f t="shared" si="3"/>
        <v>65893483.780000001</v>
      </c>
      <c r="H62" s="15">
        <f t="shared" si="4"/>
        <v>4357312.7800000012</v>
      </c>
      <c r="I62" s="15">
        <f t="shared" si="5"/>
        <v>45.096129673025139</v>
      </c>
      <c r="J62" s="15">
        <f t="shared" si="6"/>
        <v>45.013195150762357</v>
      </c>
      <c r="K62" s="15">
        <f t="shared" si="7"/>
        <v>92.525910766123545</v>
      </c>
    </row>
    <row r="63" spans="1:13" ht="79.2" x14ac:dyDescent="0.25">
      <c r="A63" s="12" t="s">
        <v>46</v>
      </c>
      <c r="B63" s="13">
        <f>B64+B67+B70+B77+B80+B82</f>
        <v>1174783640</v>
      </c>
      <c r="C63" s="13">
        <f>C64+C67+C70+C77+C80+C82</f>
        <v>1932898305.02</v>
      </c>
      <c r="D63" s="13">
        <f>D64+D67+D70+D77+D80+D82</f>
        <v>453048138.23000002</v>
      </c>
      <c r="E63" s="13">
        <f>E64+E67+E70+E77+E80+E82</f>
        <v>235653790.10999998</v>
      </c>
      <c r="F63" s="13">
        <f t="shared" si="1"/>
        <v>939129849.88999999</v>
      </c>
      <c r="G63" s="13">
        <f t="shared" si="3"/>
        <v>1697244514.9100001</v>
      </c>
      <c r="H63" s="13">
        <f t="shared" si="4"/>
        <v>217394348.12000003</v>
      </c>
      <c r="I63" s="13">
        <f t="shared" si="5"/>
        <v>20.05933536067969</v>
      </c>
      <c r="J63" s="13">
        <f t="shared" si="6"/>
        <v>12.191732461970451</v>
      </c>
      <c r="K63" s="13">
        <f t="shared" si="7"/>
        <v>52.015176804537511</v>
      </c>
    </row>
    <row r="64" spans="1:13" ht="52.8" x14ac:dyDescent="0.25">
      <c r="A64" s="12" t="s">
        <v>10</v>
      </c>
      <c r="B64" s="13">
        <f>SUM(B65:B66)</f>
        <v>283483300</v>
      </c>
      <c r="C64" s="13">
        <f t="shared" ref="C64:E64" si="28">SUM(C65:C66)</f>
        <v>583919007</v>
      </c>
      <c r="D64" s="13">
        <f t="shared" si="28"/>
        <v>23503455</v>
      </c>
      <c r="E64" s="13">
        <f t="shared" si="28"/>
        <v>550094.88</v>
      </c>
      <c r="F64" s="4">
        <f t="shared" si="1"/>
        <v>282933205.12</v>
      </c>
      <c r="G64" s="4">
        <f t="shared" si="3"/>
        <v>583368912.12</v>
      </c>
      <c r="H64" s="4">
        <f t="shared" si="4"/>
        <v>22953360.120000001</v>
      </c>
      <c r="I64" s="4">
        <f t="shared" si="5"/>
        <v>0.19404842542752959</v>
      </c>
      <c r="J64" s="4">
        <f t="shared" si="6"/>
        <v>9.420739407443196E-2</v>
      </c>
      <c r="K64" s="4">
        <f t="shared" si="7"/>
        <v>2.3404851754773923</v>
      </c>
    </row>
    <row r="65" spans="1:11" ht="46.95" customHeight="1" x14ac:dyDescent="0.25">
      <c r="A65" s="17" t="s">
        <v>9</v>
      </c>
      <c r="B65" s="15">
        <v>5996200</v>
      </c>
      <c r="C65" s="15">
        <v>13379114</v>
      </c>
      <c r="D65" s="15">
        <v>10354614</v>
      </c>
      <c r="E65" s="15">
        <v>550094.88</v>
      </c>
      <c r="F65" s="6">
        <f t="shared" si="1"/>
        <v>5446105.1200000001</v>
      </c>
      <c r="G65" s="6">
        <f t="shared" si="3"/>
        <v>12829019.119999999</v>
      </c>
      <c r="H65" s="6">
        <f t="shared" si="4"/>
        <v>9804519.1199999992</v>
      </c>
      <c r="I65" s="6">
        <f t="shared" si="5"/>
        <v>9.1740582368833596</v>
      </c>
      <c r="J65" s="6">
        <f t="shared" si="6"/>
        <v>4.111594235612313</v>
      </c>
      <c r="K65" s="6">
        <f t="shared" si="7"/>
        <v>5.3125580538299157</v>
      </c>
    </row>
    <row r="66" spans="1:11" ht="66" x14ac:dyDescent="0.25">
      <c r="A66" s="17" t="s">
        <v>2</v>
      </c>
      <c r="B66" s="15">
        <v>277487100</v>
      </c>
      <c r="C66" s="15">
        <v>570539893</v>
      </c>
      <c r="D66" s="15">
        <v>13148841</v>
      </c>
      <c r="E66" s="15">
        <v>0</v>
      </c>
      <c r="F66" s="15">
        <f t="shared" si="1"/>
        <v>277487100</v>
      </c>
      <c r="G66" s="15">
        <f t="shared" si="3"/>
        <v>570539893</v>
      </c>
      <c r="H66" s="15">
        <f t="shared" si="4"/>
        <v>13148841</v>
      </c>
      <c r="I66" s="15">
        <f t="shared" si="5"/>
        <v>0</v>
      </c>
      <c r="J66" s="15">
        <f t="shared" si="6"/>
        <v>0</v>
      </c>
      <c r="K66" s="15">
        <f t="shared" si="7"/>
        <v>0</v>
      </c>
    </row>
    <row r="67" spans="1:11" ht="52.8" x14ac:dyDescent="0.25">
      <c r="A67" s="12" t="s">
        <v>11</v>
      </c>
      <c r="B67" s="13">
        <f>SUM(B68:B69)</f>
        <v>34811200</v>
      </c>
      <c r="C67" s="13">
        <f t="shared" ref="C67:E67" si="29">SUM(C68:C69)</f>
        <v>41913109</v>
      </c>
      <c r="D67" s="13">
        <f t="shared" si="29"/>
        <v>23309373</v>
      </c>
      <c r="E67" s="13">
        <f t="shared" si="29"/>
        <v>13681577.18</v>
      </c>
      <c r="F67" s="4">
        <f t="shared" si="1"/>
        <v>21129622.82</v>
      </c>
      <c r="G67" s="4">
        <f t="shared" si="3"/>
        <v>28231531.82</v>
      </c>
      <c r="H67" s="4">
        <f t="shared" si="4"/>
        <v>9627795.8200000003</v>
      </c>
      <c r="I67" s="4">
        <f t="shared" si="5"/>
        <v>39.30222796111596</v>
      </c>
      <c r="J67" s="4">
        <f t="shared" si="6"/>
        <v>32.642716101065183</v>
      </c>
      <c r="K67" s="4">
        <f t="shared" si="7"/>
        <v>58.695603609758187</v>
      </c>
    </row>
    <row r="68" spans="1:11" ht="52.95" customHeight="1" x14ac:dyDescent="0.25">
      <c r="A68" s="17" t="s">
        <v>4</v>
      </c>
      <c r="B68" s="15">
        <v>1589000</v>
      </c>
      <c r="C68" s="15">
        <v>1589000</v>
      </c>
      <c r="D68" s="15">
        <v>687084</v>
      </c>
      <c r="E68" s="15">
        <v>680317.62</v>
      </c>
      <c r="F68" s="6">
        <f t="shared" si="1"/>
        <v>908682.38</v>
      </c>
      <c r="G68" s="6">
        <f t="shared" si="3"/>
        <v>908682.38</v>
      </c>
      <c r="H68" s="6">
        <f t="shared" si="4"/>
        <v>6766.3800000000047</v>
      </c>
      <c r="I68" s="6">
        <f t="shared" si="5"/>
        <v>42.814198867212085</v>
      </c>
      <c r="J68" s="6">
        <f t="shared" si="6"/>
        <v>42.814198867212085</v>
      </c>
      <c r="K68" s="6">
        <f t="shared" si="7"/>
        <v>99.015203381245968</v>
      </c>
    </row>
    <row r="69" spans="1:11" ht="46.2" customHeight="1" x14ac:dyDescent="0.25">
      <c r="A69" s="17" t="s">
        <v>9</v>
      </c>
      <c r="B69" s="15">
        <v>33222200</v>
      </c>
      <c r="C69" s="15">
        <v>40324109</v>
      </c>
      <c r="D69" s="15">
        <v>22622289</v>
      </c>
      <c r="E69" s="15">
        <v>13001259.560000001</v>
      </c>
      <c r="F69" s="6">
        <f t="shared" si="1"/>
        <v>20220940.439999998</v>
      </c>
      <c r="G69" s="6">
        <f t="shared" si="3"/>
        <v>27322849.439999998</v>
      </c>
      <c r="H69" s="6">
        <f t="shared" si="4"/>
        <v>9621029.4399999995</v>
      </c>
      <c r="I69" s="6">
        <f t="shared" si="5"/>
        <v>39.134252277091825</v>
      </c>
      <c r="J69" s="6">
        <f t="shared" si="6"/>
        <v>32.241901637553852</v>
      </c>
      <c r="K69" s="6">
        <f t="shared" si="7"/>
        <v>57.47101701335351</v>
      </c>
    </row>
    <row r="70" spans="1:11" ht="39.6" x14ac:dyDescent="0.25">
      <c r="A70" s="12" t="s">
        <v>12</v>
      </c>
      <c r="B70" s="13">
        <f>SUM(B71:B76)</f>
        <v>4855800</v>
      </c>
      <c r="C70" s="13">
        <f>SUM(C71:C76)</f>
        <v>17119282</v>
      </c>
      <c r="D70" s="13">
        <f>SUM(D71:D76)</f>
        <v>15656382</v>
      </c>
      <c r="E70" s="13">
        <f>SUM(E71:E76)</f>
        <v>8199910</v>
      </c>
      <c r="F70" s="4">
        <f>B70-E70</f>
        <v>-3344110</v>
      </c>
      <c r="G70" s="4">
        <f>C70-E70</f>
        <v>8919372</v>
      </c>
      <c r="H70" s="4">
        <f t="shared" si="4"/>
        <v>7456472</v>
      </c>
      <c r="I70" s="4">
        <f t="shared" si="5"/>
        <v>168.86836360640882</v>
      </c>
      <c r="J70" s="4">
        <f t="shared" si="6"/>
        <v>47.898679395549415</v>
      </c>
      <c r="K70" s="4">
        <f t="shared" si="7"/>
        <v>52.374233076326313</v>
      </c>
    </row>
    <row r="71" spans="1:11" ht="26.4" x14ac:dyDescent="0.25">
      <c r="A71" s="17" t="s">
        <v>13</v>
      </c>
      <c r="B71" s="15">
        <v>285000</v>
      </c>
      <c r="C71" s="15">
        <v>285000</v>
      </c>
      <c r="D71" s="15"/>
      <c r="E71" s="15"/>
      <c r="F71" s="6">
        <f t="shared" ref="F71:F145" si="30">B71-E71</f>
        <v>285000</v>
      </c>
      <c r="G71" s="6">
        <f t="shared" si="3"/>
        <v>285000</v>
      </c>
      <c r="H71" s="6">
        <f t="shared" si="4"/>
        <v>0</v>
      </c>
      <c r="I71" s="6">
        <f t="shared" si="5"/>
        <v>0</v>
      </c>
      <c r="J71" s="6">
        <f t="shared" si="6"/>
        <v>0</v>
      </c>
      <c r="K71" s="6"/>
    </row>
    <row r="72" spans="1:11" ht="42.6" customHeight="1" x14ac:dyDescent="0.25">
      <c r="A72" s="17" t="s">
        <v>1</v>
      </c>
      <c r="B72" s="15">
        <v>2755000</v>
      </c>
      <c r="C72" s="15">
        <v>15383147</v>
      </c>
      <c r="D72" s="15">
        <v>15046747</v>
      </c>
      <c r="E72" s="15">
        <v>7999910</v>
      </c>
      <c r="F72" s="6">
        <f t="shared" si="30"/>
        <v>-5244910</v>
      </c>
      <c r="G72" s="6">
        <f t="shared" ref="G72:G146" si="31">C72-E72</f>
        <v>7383237</v>
      </c>
      <c r="H72" s="6">
        <f t="shared" ref="H72:H146" si="32">D72-E72</f>
        <v>7046837</v>
      </c>
      <c r="I72" s="6">
        <f t="shared" ref="I72:I146" si="33">E72/B72*100</f>
        <v>290.37785843920142</v>
      </c>
      <c r="J72" s="6">
        <f t="shared" ref="J72:J146" si="34">E72/C72*100</f>
        <v>52.004378557911458</v>
      </c>
      <c r="K72" s="6">
        <f t="shared" ref="K72:K146" si="35">E72/D72*100</f>
        <v>53.167040025329058</v>
      </c>
    </row>
    <row r="73" spans="1:11" ht="30" customHeight="1" x14ac:dyDescent="0.25">
      <c r="A73" s="17" t="s">
        <v>5</v>
      </c>
      <c r="B73" s="15">
        <v>200000</v>
      </c>
      <c r="C73" s="15">
        <v>200000</v>
      </c>
      <c r="D73" s="15">
        <v>200000</v>
      </c>
      <c r="E73" s="15">
        <v>200000</v>
      </c>
      <c r="F73" s="6">
        <f t="shared" si="30"/>
        <v>0</v>
      </c>
      <c r="G73" s="6">
        <f t="shared" si="31"/>
        <v>0</v>
      </c>
      <c r="H73" s="6">
        <f t="shared" si="32"/>
        <v>0</v>
      </c>
      <c r="I73" s="6">
        <f t="shared" si="33"/>
        <v>100</v>
      </c>
      <c r="J73" s="6">
        <f t="shared" si="34"/>
        <v>100</v>
      </c>
      <c r="K73" s="6">
        <f t="shared" si="35"/>
        <v>100</v>
      </c>
    </row>
    <row r="74" spans="1:11" ht="39.6" x14ac:dyDescent="0.25">
      <c r="A74" s="17" t="s">
        <v>6</v>
      </c>
      <c r="B74" s="15">
        <v>795000</v>
      </c>
      <c r="C74" s="15">
        <v>795000</v>
      </c>
      <c r="D74" s="15"/>
      <c r="E74" s="15"/>
      <c r="F74" s="6">
        <f t="shared" si="30"/>
        <v>795000</v>
      </c>
      <c r="G74" s="6">
        <f t="shared" si="31"/>
        <v>795000</v>
      </c>
      <c r="H74" s="6">
        <f t="shared" si="32"/>
        <v>0</v>
      </c>
      <c r="I74" s="6">
        <f t="shared" si="33"/>
        <v>0</v>
      </c>
      <c r="J74" s="6">
        <f t="shared" si="34"/>
        <v>0</v>
      </c>
      <c r="K74" s="6"/>
    </row>
    <row r="75" spans="1:11" ht="42" customHeight="1" x14ac:dyDescent="0.25">
      <c r="A75" s="17" t="s">
        <v>9</v>
      </c>
      <c r="B75" s="15">
        <v>820800</v>
      </c>
      <c r="C75" s="15">
        <v>444935</v>
      </c>
      <c r="D75" s="15">
        <v>398435</v>
      </c>
      <c r="E75" s="15">
        <v>0</v>
      </c>
      <c r="F75" s="6">
        <f t="shared" si="30"/>
        <v>820800</v>
      </c>
      <c r="G75" s="6">
        <f t="shared" si="31"/>
        <v>444935</v>
      </c>
      <c r="H75" s="6">
        <f t="shared" si="32"/>
        <v>398435</v>
      </c>
      <c r="I75" s="6">
        <f t="shared" si="33"/>
        <v>0</v>
      </c>
      <c r="J75" s="6">
        <f t="shared" si="34"/>
        <v>0</v>
      </c>
      <c r="K75" s="6">
        <f t="shared" si="35"/>
        <v>0</v>
      </c>
    </row>
    <row r="76" spans="1:11" ht="69.599999999999994" customHeight="1" x14ac:dyDescent="0.25">
      <c r="A76" s="17" t="s">
        <v>2</v>
      </c>
      <c r="B76" s="15"/>
      <c r="C76" s="15">
        <v>11200</v>
      </c>
      <c r="D76" s="15">
        <v>11200</v>
      </c>
      <c r="E76" s="15">
        <v>0</v>
      </c>
      <c r="F76" s="6">
        <f t="shared" si="30"/>
        <v>0</v>
      </c>
      <c r="G76" s="6">
        <f t="shared" si="31"/>
        <v>11200</v>
      </c>
      <c r="H76" s="6">
        <v>0</v>
      </c>
      <c r="I76" s="6"/>
      <c r="J76" s="6"/>
      <c r="K76" s="6"/>
    </row>
    <row r="77" spans="1:11" ht="26.4" x14ac:dyDescent="0.25">
      <c r="A77" s="12" t="s">
        <v>27</v>
      </c>
      <c r="B77" s="13">
        <f>SUM(B78:B79)</f>
        <v>533240340</v>
      </c>
      <c r="C77" s="13">
        <f t="shared" ref="C77:E77" si="36">SUM(C78:C79)</f>
        <v>918224085.01999998</v>
      </c>
      <c r="D77" s="13">
        <f t="shared" si="36"/>
        <v>243212117.23000002</v>
      </c>
      <c r="E77" s="13">
        <f t="shared" si="36"/>
        <v>79344310.569999993</v>
      </c>
      <c r="F77" s="4">
        <f t="shared" si="30"/>
        <v>453896029.43000001</v>
      </c>
      <c r="G77" s="4">
        <f t="shared" si="31"/>
        <v>838879774.45000005</v>
      </c>
      <c r="H77" s="4">
        <f t="shared" si="32"/>
        <v>163867806.66000003</v>
      </c>
      <c r="I77" s="4">
        <f t="shared" si="33"/>
        <v>14.879652685316341</v>
      </c>
      <c r="J77" s="4">
        <f t="shared" si="34"/>
        <v>8.6410617913896015</v>
      </c>
      <c r="K77" s="4">
        <f t="shared" si="35"/>
        <v>32.623502263649932</v>
      </c>
    </row>
    <row r="78" spans="1:11" ht="66" x14ac:dyDescent="0.25">
      <c r="A78" s="17" t="s">
        <v>2</v>
      </c>
      <c r="B78" s="15"/>
      <c r="C78" s="15">
        <v>287925758</v>
      </c>
      <c r="D78" s="15">
        <v>115170303</v>
      </c>
      <c r="E78" s="15">
        <v>0</v>
      </c>
      <c r="F78" s="6">
        <f t="shared" ref="F78" si="37">B78-E78</f>
        <v>0</v>
      </c>
      <c r="G78" s="6">
        <f t="shared" ref="G78" si="38">C78-E78</f>
        <v>287925758</v>
      </c>
      <c r="H78" s="6">
        <f t="shared" ref="H78" si="39">D78-E78</f>
        <v>115170303</v>
      </c>
      <c r="I78" s="6"/>
      <c r="J78" s="6">
        <f t="shared" ref="J78" si="40">E78/C78*100</f>
        <v>0</v>
      </c>
      <c r="K78" s="6">
        <f t="shared" ref="K78" si="41">E78/D78*100</f>
        <v>0</v>
      </c>
    </row>
    <row r="79" spans="1:11" ht="52.8" x14ac:dyDescent="0.25">
      <c r="A79" s="17" t="s">
        <v>9</v>
      </c>
      <c r="B79" s="15">
        <v>533240340</v>
      </c>
      <c r="C79" s="15">
        <v>630298327.01999998</v>
      </c>
      <c r="D79" s="15">
        <v>128041814.23</v>
      </c>
      <c r="E79" s="15">
        <v>79344310.569999993</v>
      </c>
      <c r="F79" s="6">
        <f t="shared" si="30"/>
        <v>453896029.43000001</v>
      </c>
      <c r="G79" s="6">
        <f t="shared" si="31"/>
        <v>550954016.45000005</v>
      </c>
      <c r="H79" s="6">
        <f t="shared" si="32"/>
        <v>48697503.660000011</v>
      </c>
      <c r="I79" s="6">
        <f t="shared" si="33"/>
        <v>14.879652685316341</v>
      </c>
      <c r="J79" s="6">
        <f t="shared" si="34"/>
        <v>12.588373976039813</v>
      </c>
      <c r="K79" s="6">
        <f t="shared" si="35"/>
        <v>61.967499482219722</v>
      </c>
    </row>
    <row r="80" spans="1:11" ht="39.6" x14ac:dyDescent="0.25">
      <c r="A80" s="12" t="s">
        <v>7</v>
      </c>
      <c r="B80" s="13">
        <f>B81</f>
        <v>279614600</v>
      </c>
      <c r="C80" s="13">
        <f t="shared" ref="C80:E80" si="42">C81</f>
        <v>291593725</v>
      </c>
      <c r="D80" s="13">
        <f t="shared" si="42"/>
        <v>141310185</v>
      </c>
      <c r="E80" s="13">
        <f t="shared" si="42"/>
        <v>133566517.95999999</v>
      </c>
      <c r="F80" s="4">
        <f t="shared" si="30"/>
        <v>146048082.04000002</v>
      </c>
      <c r="G80" s="4">
        <f t="shared" si="31"/>
        <v>158027207.04000002</v>
      </c>
      <c r="H80" s="4">
        <f t="shared" si="32"/>
        <v>7743667.0400000066</v>
      </c>
      <c r="I80" s="4">
        <f t="shared" si="33"/>
        <v>47.768077189102428</v>
      </c>
      <c r="J80" s="4">
        <f t="shared" si="34"/>
        <v>45.805690077864327</v>
      </c>
      <c r="K80" s="4">
        <f t="shared" si="35"/>
        <v>94.520092773213761</v>
      </c>
    </row>
    <row r="81" spans="1:11" ht="45.6" customHeight="1" x14ac:dyDescent="0.25">
      <c r="A81" s="17" t="s">
        <v>9</v>
      </c>
      <c r="B81" s="15">
        <v>279614600</v>
      </c>
      <c r="C81" s="15">
        <v>291593725</v>
      </c>
      <c r="D81" s="15">
        <v>141310185</v>
      </c>
      <c r="E81" s="15">
        <v>133566517.95999999</v>
      </c>
      <c r="F81" s="15">
        <f t="shared" si="30"/>
        <v>146048082.04000002</v>
      </c>
      <c r="G81" s="15">
        <f t="shared" si="31"/>
        <v>158027207.04000002</v>
      </c>
      <c r="H81" s="15">
        <f t="shared" si="32"/>
        <v>7743667.0400000066</v>
      </c>
      <c r="I81" s="15">
        <f t="shared" si="33"/>
        <v>47.768077189102428</v>
      </c>
      <c r="J81" s="15">
        <f t="shared" si="34"/>
        <v>45.805690077864327</v>
      </c>
      <c r="K81" s="15">
        <f t="shared" si="35"/>
        <v>94.520092773213761</v>
      </c>
    </row>
    <row r="82" spans="1:11" ht="132" x14ac:dyDescent="0.25">
      <c r="A82" s="12" t="s">
        <v>47</v>
      </c>
      <c r="B82" s="13">
        <f>B83</f>
        <v>38778400</v>
      </c>
      <c r="C82" s="13">
        <f t="shared" ref="C82:E82" si="43">C83</f>
        <v>80129097</v>
      </c>
      <c r="D82" s="13">
        <f t="shared" si="43"/>
        <v>6056626</v>
      </c>
      <c r="E82" s="13">
        <f t="shared" si="43"/>
        <v>311379.52</v>
      </c>
      <c r="F82" s="4">
        <f t="shared" si="30"/>
        <v>38467020.479999997</v>
      </c>
      <c r="G82" s="4">
        <f t="shared" si="31"/>
        <v>79817717.480000004</v>
      </c>
      <c r="H82" s="4">
        <f t="shared" si="32"/>
        <v>5745246.4800000004</v>
      </c>
      <c r="I82" s="4">
        <f t="shared" si="33"/>
        <v>0.80297155117281782</v>
      </c>
      <c r="J82" s="4">
        <f t="shared" si="34"/>
        <v>0.38859731565426231</v>
      </c>
      <c r="K82" s="4">
        <f t="shared" si="35"/>
        <v>5.1411383169441205</v>
      </c>
    </row>
    <row r="83" spans="1:11" ht="52.8" x14ac:dyDescent="0.25">
      <c r="A83" s="17" t="s">
        <v>9</v>
      </c>
      <c r="B83" s="15">
        <v>38778400</v>
      </c>
      <c r="C83" s="15">
        <v>80129097</v>
      </c>
      <c r="D83" s="15">
        <v>6056626</v>
      </c>
      <c r="E83" s="15">
        <v>311379.52</v>
      </c>
      <c r="F83" s="15">
        <f t="shared" si="30"/>
        <v>38467020.479999997</v>
      </c>
      <c r="G83" s="15">
        <f t="shared" si="31"/>
        <v>79817717.480000004</v>
      </c>
      <c r="H83" s="15">
        <f t="shared" si="32"/>
        <v>5745246.4800000004</v>
      </c>
      <c r="I83" s="15">
        <f t="shared" si="33"/>
        <v>0.80297155117281782</v>
      </c>
      <c r="J83" s="15">
        <f t="shared" si="34"/>
        <v>0.38859731565426231</v>
      </c>
      <c r="K83" s="15">
        <f t="shared" si="35"/>
        <v>5.1411383169441205</v>
      </c>
    </row>
    <row r="84" spans="1:11" ht="105.6" x14ac:dyDescent="0.25">
      <c r="A84" s="12" t="s">
        <v>60</v>
      </c>
      <c r="B84" s="13">
        <f>B85+B88</f>
        <v>3235063</v>
      </c>
      <c r="C84" s="13">
        <f>C85+C88</f>
        <v>3235063</v>
      </c>
      <c r="D84" s="13">
        <f>D85+D88</f>
        <v>1038288</v>
      </c>
      <c r="E84" s="13">
        <f>E85+E88</f>
        <v>849326.27</v>
      </c>
      <c r="F84" s="13">
        <f t="shared" si="30"/>
        <v>2385736.73</v>
      </c>
      <c r="G84" s="13">
        <f t="shared" si="31"/>
        <v>2385736.73</v>
      </c>
      <c r="H84" s="13">
        <f t="shared" si="32"/>
        <v>188961.72999999998</v>
      </c>
      <c r="I84" s="13">
        <f t="shared" si="33"/>
        <v>26.253778365367232</v>
      </c>
      <c r="J84" s="13">
        <f t="shared" si="34"/>
        <v>26.253778365367232</v>
      </c>
      <c r="K84" s="13">
        <f t="shared" si="35"/>
        <v>81.800643944647348</v>
      </c>
    </row>
    <row r="85" spans="1:11" ht="26.4" x14ac:dyDescent="0.25">
      <c r="A85" s="12" t="s">
        <v>14</v>
      </c>
      <c r="B85" s="13">
        <f>SUM(B86:B87)</f>
        <v>3188800</v>
      </c>
      <c r="C85" s="13">
        <f>SUM(C86:C87)</f>
        <v>3188800</v>
      </c>
      <c r="D85" s="13">
        <f>SUM(D86:D87)</f>
        <v>992025</v>
      </c>
      <c r="E85" s="13">
        <f>SUM(E86:E87)</f>
        <v>809696.27</v>
      </c>
      <c r="F85" s="4">
        <f t="shared" si="30"/>
        <v>2379103.73</v>
      </c>
      <c r="G85" s="4">
        <f t="shared" si="31"/>
        <v>2379103.73</v>
      </c>
      <c r="H85" s="4">
        <f t="shared" si="32"/>
        <v>182328.72999999998</v>
      </c>
      <c r="I85" s="4">
        <f t="shared" si="33"/>
        <v>25.391880017561462</v>
      </c>
      <c r="J85" s="4">
        <f t="shared" si="34"/>
        <v>25.391880017561462</v>
      </c>
      <c r="K85" s="4">
        <f t="shared" si="35"/>
        <v>81.62055089337467</v>
      </c>
    </row>
    <row r="86" spans="1:11" ht="26.4" x14ac:dyDescent="0.25">
      <c r="A86" s="17" t="s">
        <v>13</v>
      </c>
      <c r="B86" s="15">
        <f>'[1]Бюджет (2)'!$D$272+'[1]Бюджет (2)'!$D$274</f>
        <v>137800</v>
      </c>
      <c r="C86" s="15">
        <v>157797</v>
      </c>
      <c r="D86" s="15">
        <v>64100</v>
      </c>
      <c r="E86" s="15">
        <v>64090</v>
      </c>
      <c r="F86" s="15">
        <f t="shared" si="30"/>
        <v>73710</v>
      </c>
      <c r="G86" s="15">
        <f t="shared" si="31"/>
        <v>93707</v>
      </c>
      <c r="H86" s="15">
        <f t="shared" si="32"/>
        <v>10</v>
      </c>
      <c r="I86" s="15">
        <f t="shared" si="33"/>
        <v>46.509433962264154</v>
      </c>
      <c r="J86" s="15">
        <f t="shared" si="34"/>
        <v>40.615474311932417</v>
      </c>
      <c r="K86" s="15">
        <f t="shared" si="35"/>
        <v>99.984399375975045</v>
      </c>
    </row>
    <row r="87" spans="1:11" ht="52.8" x14ac:dyDescent="0.25">
      <c r="A87" s="17" t="s">
        <v>9</v>
      </c>
      <c r="B87" s="15">
        <v>3051000</v>
      </c>
      <c r="C87" s="15">
        <v>3031003</v>
      </c>
      <c r="D87" s="15">
        <v>927925</v>
      </c>
      <c r="E87" s="15">
        <v>745606.27</v>
      </c>
      <c r="F87" s="15">
        <f t="shared" si="30"/>
        <v>2305393.73</v>
      </c>
      <c r="G87" s="15">
        <f t="shared" si="31"/>
        <v>2285396.73</v>
      </c>
      <c r="H87" s="15">
        <f t="shared" si="32"/>
        <v>182318.72999999998</v>
      </c>
      <c r="I87" s="15">
        <f t="shared" si="33"/>
        <v>24.438094723041626</v>
      </c>
      <c r="J87" s="15">
        <f t="shared" si="34"/>
        <v>24.599324711984778</v>
      </c>
      <c r="K87" s="15">
        <f t="shared" si="35"/>
        <v>80.351997198049418</v>
      </c>
    </row>
    <row r="88" spans="1:11" ht="57.6" customHeight="1" x14ac:dyDescent="0.25">
      <c r="A88" s="12" t="s">
        <v>61</v>
      </c>
      <c r="B88" s="13">
        <f>B89</f>
        <v>46263</v>
      </c>
      <c r="C88" s="13">
        <f t="shared" ref="C88:E88" si="44">C89</f>
        <v>46263</v>
      </c>
      <c r="D88" s="13">
        <f t="shared" si="44"/>
        <v>46263</v>
      </c>
      <c r="E88" s="13">
        <f t="shared" si="44"/>
        <v>39630</v>
      </c>
      <c r="F88" s="4">
        <f t="shared" si="30"/>
        <v>6633</v>
      </c>
      <c r="G88" s="4">
        <f t="shared" si="31"/>
        <v>6633</v>
      </c>
      <c r="H88" s="4">
        <f t="shared" si="32"/>
        <v>6633</v>
      </c>
      <c r="I88" s="4">
        <f t="shared" si="33"/>
        <v>85.66240840412425</v>
      </c>
      <c r="J88" s="4">
        <f t="shared" si="34"/>
        <v>85.66240840412425</v>
      </c>
      <c r="K88" s="4">
        <f t="shared" si="35"/>
        <v>85.66240840412425</v>
      </c>
    </row>
    <row r="89" spans="1:11" ht="39.6" x14ac:dyDescent="0.25">
      <c r="A89" s="17" t="s">
        <v>5</v>
      </c>
      <c r="B89" s="15">
        <v>46263</v>
      </c>
      <c r="C89" s="15">
        <v>46263</v>
      </c>
      <c r="D89" s="15">
        <v>46263</v>
      </c>
      <c r="E89" s="15">
        <v>39630</v>
      </c>
      <c r="F89" s="15">
        <f t="shared" si="30"/>
        <v>6633</v>
      </c>
      <c r="G89" s="15">
        <f t="shared" si="31"/>
        <v>6633</v>
      </c>
      <c r="H89" s="15">
        <f t="shared" si="32"/>
        <v>6633</v>
      </c>
      <c r="I89" s="15">
        <f t="shared" si="33"/>
        <v>85.66240840412425</v>
      </c>
      <c r="J89" s="15">
        <f t="shared" si="34"/>
        <v>85.66240840412425</v>
      </c>
      <c r="K89" s="15">
        <f t="shared" si="35"/>
        <v>85.66240840412425</v>
      </c>
    </row>
    <row r="90" spans="1:11" ht="79.2" x14ac:dyDescent="0.25">
      <c r="A90" s="12" t="s">
        <v>48</v>
      </c>
      <c r="B90" s="13">
        <f>B91+B94</f>
        <v>12952768</v>
      </c>
      <c r="C90" s="13">
        <f t="shared" ref="C90:E90" si="45">C91+C94</f>
        <v>22922758</v>
      </c>
      <c r="D90" s="13">
        <f t="shared" si="45"/>
        <v>10165688</v>
      </c>
      <c r="E90" s="13">
        <f t="shared" si="45"/>
        <v>7382011.25</v>
      </c>
      <c r="F90" s="13">
        <f t="shared" si="30"/>
        <v>5570756.75</v>
      </c>
      <c r="G90" s="13">
        <f t="shared" si="31"/>
        <v>15540746.75</v>
      </c>
      <c r="H90" s="13">
        <f t="shared" si="32"/>
        <v>2783676.75</v>
      </c>
      <c r="I90" s="13">
        <f t="shared" si="33"/>
        <v>56.991766161487647</v>
      </c>
      <c r="J90" s="13">
        <f t="shared" si="34"/>
        <v>32.203852826086631</v>
      </c>
      <c r="K90" s="13">
        <f t="shared" si="35"/>
        <v>72.61693699432837</v>
      </c>
    </row>
    <row r="91" spans="1:11" ht="78.599999999999994" customHeight="1" x14ac:dyDescent="0.25">
      <c r="A91" s="12" t="s">
        <v>62</v>
      </c>
      <c r="B91" s="13">
        <f>SUM(B92:B93)</f>
        <v>259400</v>
      </c>
      <c r="C91" s="13">
        <f t="shared" ref="C91:E91" si="46">SUM(C92:C93)</f>
        <v>2745132</v>
      </c>
      <c r="D91" s="13">
        <f t="shared" si="46"/>
        <v>218800</v>
      </c>
      <c r="E91" s="13">
        <f t="shared" si="46"/>
        <v>32600</v>
      </c>
      <c r="F91" s="4">
        <f t="shared" si="30"/>
        <v>226800</v>
      </c>
      <c r="G91" s="4">
        <f t="shared" si="31"/>
        <v>2712532</v>
      </c>
      <c r="H91" s="4">
        <f t="shared" si="32"/>
        <v>186200</v>
      </c>
      <c r="I91" s="4">
        <f t="shared" si="33"/>
        <v>12.567463377023902</v>
      </c>
      <c r="J91" s="4">
        <f t="shared" si="34"/>
        <v>1.1875567367980848</v>
      </c>
      <c r="K91" s="4">
        <f t="shared" si="35"/>
        <v>14.899451553930529</v>
      </c>
    </row>
    <row r="92" spans="1:11" ht="26.4" x14ac:dyDescent="0.25">
      <c r="A92" s="17" t="s">
        <v>13</v>
      </c>
      <c r="B92" s="15">
        <v>259400</v>
      </c>
      <c r="C92" s="15">
        <v>259400</v>
      </c>
      <c r="D92" s="15">
        <v>218800</v>
      </c>
      <c r="E92" s="15">
        <v>32600</v>
      </c>
      <c r="F92" s="15">
        <f t="shared" si="30"/>
        <v>226800</v>
      </c>
      <c r="G92" s="15">
        <f t="shared" si="31"/>
        <v>226800</v>
      </c>
      <c r="H92" s="15">
        <f t="shared" si="32"/>
        <v>186200</v>
      </c>
      <c r="I92" s="15">
        <f t="shared" si="33"/>
        <v>12.567463377023902</v>
      </c>
      <c r="J92" s="15">
        <f t="shared" si="34"/>
        <v>12.567463377023902</v>
      </c>
      <c r="K92" s="15">
        <f t="shared" si="35"/>
        <v>14.899451553930529</v>
      </c>
    </row>
    <row r="93" spans="1:11" ht="52.8" x14ac:dyDescent="0.25">
      <c r="A93" s="17" t="s">
        <v>9</v>
      </c>
      <c r="B93" s="15"/>
      <c r="C93" s="15">
        <v>2485732</v>
      </c>
      <c r="D93" s="15"/>
      <c r="E93" s="15"/>
      <c r="F93" s="15">
        <f t="shared" ref="F93" si="47">B93-E93</f>
        <v>0</v>
      </c>
      <c r="G93" s="15">
        <f t="shared" ref="G93" si="48">C93-E93</f>
        <v>2485732</v>
      </c>
      <c r="H93" s="15">
        <f t="shared" ref="H93" si="49">D93-E93</f>
        <v>0</v>
      </c>
      <c r="I93" s="15"/>
      <c r="J93" s="15"/>
      <c r="K93" s="15"/>
    </row>
    <row r="94" spans="1:11" ht="52.8" x14ac:dyDescent="0.25">
      <c r="A94" s="12" t="s">
        <v>16</v>
      </c>
      <c r="B94" s="13">
        <f>SUM(B95:B102)</f>
        <v>12693368</v>
      </c>
      <c r="C94" s="13">
        <f t="shared" ref="C94:E94" si="50">SUM(C95:C102)</f>
        <v>20177626</v>
      </c>
      <c r="D94" s="13">
        <f t="shared" si="50"/>
        <v>9946888</v>
      </c>
      <c r="E94" s="13">
        <f t="shared" si="50"/>
        <v>7349411.25</v>
      </c>
      <c r="F94" s="13">
        <f t="shared" si="30"/>
        <v>5343956.75</v>
      </c>
      <c r="G94" s="13">
        <f t="shared" si="31"/>
        <v>12828214.75</v>
      </c>
      <c r="H94" s="13">
        <f t="shared" si="32"/>
        <v>2597476.75</v>
      </c>
      <c r="I94" s="13">
        <f t="shared" si="33"/>
        <v>57.899615373949608</v>
      </c>
      <c r="J94" s="13">
        <f t="shared" si="34"/>
        <v>36.423567618906212</v>
      </c>
      <c r="K94" s="13">
        <f t="shared" si="35"/>
        <v>73.886538684259833</v>
      </c>
    </row>
    <row r="95" spans="1:11" ht="13.2" x14ac:dyDescent="0.25">
      <c r="A95" s="17" t="s">
        <v>69</v>
      </c>
      <c r="B95" s="15"/>
      <c r="C95" s="15">
        <v>49600</v>
      </c>
      <c r="D95" s="15">
        <v>21600</v>
      </c>
      <c r="E95" s="15">
        <v>11640</v>
      </c>
      <c r="F95" s="6">
        <f t="shared" ref="F95" si="51">B95-E95</f>
        <v>-11640</v>
      </c>
      <c r="G95" s="6">
        <f t="shared" ref="G95" si="52">C95-E95</f>
        <v>37960</v>
      </c>
      <c r="H95" s="6">
        <f t="shared" ref="H95" si="53">D95-E95</f>
        <v>9960</v>
      </c>
      <c r="I95" s="6"/>
      <c r="J95" s="6">
        <f t="shared" ref="J95" si="54">E95/C95*100</f>
        <v>23.467741935483872</v>
      </c>
      <c r="K95" s="6">
        <f t="shared" ref="K95" si="55">E95/D95*100</f>
        <v>53.888888888888886</v>
      </c>
    </row>
    <row r="96" spans="1:11" ht="26.4" x14ac:dyDescent="0.25">
      <c r="A96" s="17" t="s">
        <v>13</v>
      </c>
      <c r="B96" s="15">
        <v>151300</v>
      </c>
      <c r="C96" s="15">
        <v>151300</v>
      </c>
      <c r="D96" s="15">
        <v>50200</v>
      </c>
      <c r="E96" s="15">
        <v>19785.95</v>
      </c>
      <c r="F96" s="6">
        <f t="shared" si="30"/>
        <v>131514.04999999999</v>
      </c>
      <c r="G96" s="6">
        <f t="shared" si="31"/>
        <v>131514.04999999999</v>
      </c>
      <c r="H96" s="6">
        <f t="shared" si="32"/>
        <v>30414.05</v>
      </c>
      <c r="I96" s="6">
        <f t="shared" si="33"/>
        <v>13.077296761401191</v>
      </c>
      <c r="J96" s="6">
        <f t="shared" si="34"/>
        <v>13.077296761401191</v>
      </c>
      <c r="K96" s="6">
        <f t="shared" si="35"/>
        <v>39.414243027888446</v>
      </c>
    </row>
    <row r="97" spans="1:12" ht="58.95" customHeight="1" x14ac:dyDescent="0.25">
      <c r="A97" s="17" t="s">
        <v>4</v>
      </c>
      <c r="B97" s="15">
        <v>132900</v>
      </c>
      <c r="C97" s="15">
        <v>132900</v>
      </c>
      <c r="D97" s="15">
        <v>55300</v>
      </c>
      <c r="E97" s="15">
        <v>32300</v>
      </c>
      <c r="F97" s="6">
        <f t="shared" si="30"/>
        <v>100600</v>
      </c>
      <c r="G97" s="6">
        <f t="shared" si="31"/>
        <v>100600</v>
      </c>
      <c r="H97" s="6">
        <f t="shared" si="32"/>
        <v>23000</v>
      </c>
      <c r="I97" s="6">
        <f t="shared" si="33"/>
        <v>24.303987960872835</v>
      </c>
      <c r="J97" s="6">
        <f t="shared" si="34"/>
        <v>24.303987960872835</v>
      </c>
      <c r="K97" s="6">
        <f t="shared" si="35"/>
        <v>58.408679927667272</v>
      </c>
    </row>
    <row r="98" spans="1:12" ht="45" customHeight="1" x14ac:dyDescent="0.25">
      <c r="A98" s="17" t="s">
        <v>1</v>
      </c>
      <c r="B98" s="15">
        <v>9276000</v>
      </c>
      <c r="C98" s="15">
        <v>16770716</v>
      </c>
      <c r="D98" s="15">
        <v>8413004</v>
      </c>
      <c r="E98" s="15">
        <v>6132233.1200000001</v>
      </c>
      <c r="F98" s="6">
        <f t="shared" si="30"/>
        <v>3143766.88</v>
      </c>
      <c r="G98" s="6">
        <f t="shared" si="31"/>
        <v>10638482.879999999</v>
      </c>
      <c r="H98" s="6">
        <f t="shared" si="32"/>
        <v>2280770.88</v>
      </c>
      <c r="I98" s="6">
        <f t="shared" si="33"/>
        <v>66.108593359206552</v>
      </c>
      <c r="J98" s="6">
        <f t="shared" si="34"/>
        <v>36.565124112768949</v>
      </c>
      <c r="K98" s="6">
        <f t="shared" si="35"/>
        <v>72.889934677316219</v>
      </c>
    </row>
    <row r="99" spans="1:12" ht="32.4" customHeight="1" x14ac:dyDescent="0.25">
      <c r="A99" s="17" t="s">
        <v>5</v>
      </c>
      <c r="B99" s="15">
        <v>1150168</v>
      </c>
      <c r="C99" s="15">
        <v>1207858</v>
      </c>
      <c r="D99" s="15">
        <v>644818</v>
      </c>
      <c r="E99" s="15">
        <v>592251.30000000005</v>
      </c>
      <c r="F99" s="6">
        <f t="shared" si="30"/>
        <v>557916.69999999995</v>
      </c>
      <c r="G99" s="6">
        <f t="shared" si="31"/>
        <v>615606.69999999995</v>
      </c>
      <c r="H99" s="6">
        <f t="shared" si="32"/>
        <v>52566.699999999953</v>
      </c>
      <c r="I99" s="6">
        <f t="shared" si="33"/>
        <v>51.492590647627132</v>
      </c>
      <c r="J99" s="6">
        <f t="shared" si="34"/>
        <v>49.033189331858551</v>
      </c>
      <c r="K99" s="6">
        <f t="shared" si="35"/>
        <v>91.847823727005149</v>
      </c>
    </row>
    <row r="100" spans="1:12" ht="39.6" x14ac:dyDescent="0.25">
      <c r="A100" s="17" t="s">
        <v>6</v>
      </c>
      <c r="B100" s="15">
        <v>1373200</v>
      </c>
      <c r="C100" s="15">
        <v>1373200</v>
      </c>
      <c r="D100" s="15">
        <v>556959</v>
      </c>
      <c r="E100" s="15">
        <v>444925</v>
      </c>
      <c r="F100" s="6">
        <f t="shared" si="30"/>
        <v>928275</v>
      </c>
      <c r="G100" s="6">
        <f t="shared" si="31"/>
        <v>928275</v>
      </c>
      <c r="H100" s="6">
        <f t="shared" si="32"/>
        <v>112034</v>
      </c>
      <c r="I100" s="6">
        <f t="shared" si="33"/>
        <v>32.400597145353913</v>
      </c>
      <c r="J100" s="6">
        <f t="shared" si="34"/>
        <v>32.400597145353913</v>
      </c>
      <c r="K100" s="6">
        <f t="shared" si="35"/>
        <v>79.884695282776647</v>
      </c>
    </row>
    <row r="101" spans="1:12" ht="66" x14ac:dyDescent="0.25">
      <c r="A101" s="17" t="s">
        <v>2</v>
      </c>
      <c r="B101" s="15">
        <v>94000</v>
      </c>
      <c r="C101" s="15">
        <v>170000</v>
      </c>
      <c r="D101" s="15">
        <v>62000</v>
      </c>
      <c r="E101" s="15">
        <v>42500</v>
      </c>
      <c r="F101" s="6">
        <f t="shared" si="30"/>
        <v>51500</v>
      </c>
      <c r="G101" s="6">
        <f t="shared" si="31"/>
        <v>127500</v>
      </c>
      <c r="H101" s="6">
        <f t="shared" si="32"/>
        <v>19500</v>
      </c>
      <c r="I101" s="6">
        <f t="shared" si="33"/>
        <v>45.212765957446813</v>
      </c>
      <c r="J101" s="6">
        <f t="shared" si="34"/>
        <v>25</v>
      </c>
      <c r="K101" s="6">
        <f t="shared" si="35"/>
        <v>68.548387096774192</v>
      </c>
    </row>
    <row r="102" spans="1:12" ht="44.4" customHeight="1" x14ac:dyDescent="0.25">
      <c r="A102" s="17" t="s">
        <v>9</v>
      </c>
      <c r="B102" s="15">
        <v>515800</v>
      </c>
      <c r="C102" s="15">
        <v>322052</v>
      </c>
      <c r="D102" s="15">
        <v>143007</v>
      </c>
      <c r="E102" s="15">
        <v>73775.88</v>
      </c>
      <c r="F102" s="6">
        <f t="shared" si="30"/>
        <v>442024.12</v>
      </c>
      <c r="G102" s="6">
        <f t="shared" si="31"/>
        <v>248276.12</v>
      </c>
      <c r="H102" s="6">
        <f t="shared" si="32"/>
        <v>69231.12</v>
      </c>
      <c r="I102" s="6">
        <f t="shared" si="33"/>
        <v>14.303195036835984</v>
      </c>
      <c r="J102" s="6">
        <f t="shared" si="34"/>
        <v>22.908064536161863</v>
      </c>
      <c r="K102" s="6">
        <f t="shared" si="35"/>
        <v>51.588999139902249</v>
      </c>
    </row>
    <row r="103" spans="1:12" ht="39.6" x14ac:dyDescent="0.25">
      <c r="A103" s="12" t="s">
        <v>49</v>
      </c>
      <c r="B103" s="13">
        <f>B104+B107+B109+B111</f>
        <v>426619100</v>
      </c>
      <c r="C103" s="13">
        <f>C104+C107+C109+C111</f>
        <v>440052455</v>
      </c>
      <c r="D103" s="13">
        <f t="shared" ref="D103:E103" si="56">D104+D107+D109+D111</f>
        <v>221228997</v>
      </c>
      <c r="E103" s="13">
        <f t="shared" si="56"/>
        <v>199699228.63</v>
      </c>
      <c r="F103" s="13">
        <f t="shared" si="30"/>
        <v>226919871.37</v>
      </c>
      <c r="G103" s="13">
        <f t="shared" si="31"/>
        <v>240353226.37</v>
      </c>
      <c r="H103" s="13">
        <f t="shared" si="32"/>
        <v>21529768.370000005</v>
      </c>
      <c r="I103" s="13">
        <f t="shared" si="33"/>
        <v>46.809725263121123</v>
      </c>
      <c r="J103" s="13">
        <f t="shared" si="34"/>
        <v>45.380778214269938</v>
      </c>
      <c r="K103" s="13">
        <f t="shared" si="35"/>
        <v>90.268107408180313</v>
      </c>
    </row>
    <row r="104" spans="1:12" ht="39.6" x14ac:dyDescent="0.25">
      <c r="A104" s="12" t="s">
        <v>17</v>
      </c>
      <c r="B104" s="13">
        <f>SUM(B105:B106)</f>
        <v>303522400</v>
      </c>
      <c r="C104" s="13">
        <f t="shared" ref="C104:E104" si="57">SUM(C105:C106)</f>
        <v>304784319</v>
      </c>
      <c r="D104" s="13">
        <f t="shared" si="57"/>
        <v>149412126</v>
      </c>
      <c r="E104" s="13">
        <f t="shared" si="57"/>
        <v>144481472.84999999</v>
      </c>
      <c r="F104" s="4">
        <f t="shared" si="30"/>
        <v>159040927.15000001</v>
      </c>
      <c r="G104" s="4">
        <f t="shared" si="31"/>
        <v>160302846.15000001</v>
      </c>
      <c r="H104" s="4">
        <f t="shared" si="32"/>
        <v>4930653.150000006</v>
      </c>
      <c r="I104" s="4">
        <f t="shared" si="33"/>
        <v>47.601584874790134</v>
      </c>
      <c r="J104" s="4">
        <f t="shared" si="34"/>
        <v>47.404496833710134</v>
      </c>
      <c r="K104" s="4">
        <f t="shared" si="35"/>
        <v>96.699964532999147</v>
      </c>
    </row>
    <row r="105" spans="1:12" ht="26.4" x14ac:dyDescent="0.25">
      <c r="A105" s="17" t="s">
        <v>13</v>
      </c>
      <c r="B105" s="15">
        <f>'[1]Бюджет (2)'!$D$301+'[1]Бюджет (2)'!$D$303+'[1]Бюджет (2)'!$D$306+'[1]Бюджет (2)'!$D$308</f>
        <v>302222400</v>
      </c>
      <c r="C105" s="15">
        <v>303584103</v>
      </c>
      <c r="D105" s="15">
        <v>149312126</v>
      </c>
      <c r="E105" s="15">
        <v>144397270.82999998</v>
      </c>
      <c r="F105" s="6">
        <f t="shared" si="30"/>
        <v>157825129.17000002</v>
      </c>
      <c r="G105" s="6">
        <f t="shared" si="31"/>
        <v>159186832.17000002</v>
      </c>
      <c r="H105" s="6">
        <f t="shared" si="32"/>
        <v>4914855.1700000167</v>
      </c>
      <c r="I105" s="6">
        <f t="shared" si="33"/>
        <v>47.7784806255261</v>
      </c>
      <c r="J105" s="6">
        <f t="shared" si="34"/>
        <v>47.564173948199119</v>
      </c>
      <c r="K105" s="6">
        <f t="shared" si="35"/>
        <v>96.708334880986143</v>
      </c>
    </row>
    <row r="106" spans="1:12" ht="66" x14ac:dyDescent="0.25">
      <c r="A106" s="17" t="s">
        <v>2</v>
      </c>
      <c r="B106" s="15">
        <v>1300000</v>
      </c>
      <c r="C106" s="15">
        <v>1200216</v>
      </c>
      <c r="D106" s="15">
        <v>100000</v>
      </c>
      <c r="E106" s="15">
        <v>84202.02</v>
      </c>
      <c r="F106" s="6">
        <f t="shared" ref="F106" si="58">B106-E106</f>
        <v>1215797.98</v>
      </c>
      <c r="G106" s="6">
        <f t="shared" ref="G106" si="59">C106-E106</f>
        <v>1116013.98</v>
      </c>
      <c r="H106" s="6">
        <f t="shared" ref="H106" si="60">D106-E106</f>
        <v>15797.979999999996</v>
      </c>
      <c r="I106" s="6">
        <f t="shared" ref="I106" si="61">E106/B106*100</f>
        <v>6.4770784615384613</v>
      </c>
      <c r="J106" s="6">
        <f t="shared" ref="J106" si="62">E106/C106*100</f>
        <v>7.0155721970045395</v>
      </c>
      <c r="K106" s="6">
        <f t="shared" ref="K106" si="63">E106/D106*100</f>
        <v>84.202020000000005</v>
      </c>
    </row>
    <row r="107" spans="1:12" ht="39.6" x14ac:dyDescent="0.25">
      <c r="A107" s="12" t="s">
        <v>18</v>
      </c>
      <c r="B107" s="13">
        <f>B108</f>
        <v>68742700</v>
      </c>
      <c r="C107" s="13">
        <f t="shared" ref="C107:E107" si="64">C108</f>
        <v>69260140</v>
      </c>
      <c r="D107" s="13">
        <f t="shared" si="64"/>
        <v>40578877</v>
      </c>
      <c r="E107" s="13">
        <f t="shared" si="64"/>
        <v>31998830.899999999</v>
      </c>
      <c r="F107" s="4">
        <f t="shared" si="30"/>
        <v>36743869.100000001</v>
      </c>
      <c r="G107" s="4">
        <f t="shared" si="31"/>
        <v>37261309.100000001</v>
      </c>
      <c r="H107" s="4">
        <f t="shared" si="32"/>
        <v>8580046.1000000015</v>
      </c>
      <c r="I107" s="4">
        <f t="shared" si="33"/>
        <v>46.548696661609156</v>
      </c>
      <c r="J107" s="4">
        <f t="shared" si="34"/>
        <v>46.200933033054795</v>
      </c>
      <c r="K107" s="4">
        <f t="shared" si="35"/>
        <v>78.855880856436713</v>
      </c>
    </row>
    <row r="108" spans="1:12" ht="26.4" x14ac:dyDescent="0.25">
      <c r="A108" s="17" t="s">
        <v>13</v>
      </c>
      <c r="B108" s="15">
        <v>68742700</v>
      </c>
      <c r="C108" s="15">
        <v>69260140</v>
      </c>
      <c r="D108" s="15">
        <v>40578877</v>
      </c>
      <c r="E108" s="15">
        <v>31998830.899999999</v>
      </c>
      <c r="F108" s="6">
        <f t="shared" si="30"/>
        <v>36743869.100000001</v>
      </c>
      <c r="G108" s="6">
        <f t="shared" si="31"/>
        <v>37261309.100000001</v>
      </c>
      <c r="H108" s="6">
        <f t="shared" si="32"/>
        <v>8580046.1000000015</v>
      </c>
      <c r="I108" s="6">
        <f t="shared" si="33"/>
        <v>46.548696661609156</v>
      </c>
      <c r="J108" s="6">
        <f t="shared" si="34"/>
        <v>46.200933033054795</v>
      </c>
      <c r="K108" s="6">
        <f t="shared" si="35"/>
        <v>78.855880856436713</v>
      </c>
      <c r="L108" s="14"/>
    </row>
    <row r="109" spans="1:12" ht="31.95" customHeight="1" x14ac:dyDescent="0.25">
      <c r="A109" s="12" t="s">
        <v>19</v>
      </c>
      <c r="B109" s="13">
        <f>B110</f>
        <v>6423200</v>
      </c>
      <c r="C109" s="13">
        <f t="shared" ref="C109:E109" si="65">C110</f>
        <v>6423200</v>
      </c>
      <c r="D109" s="13">
        <f t="shared" si="65"/>
        <v>5000000</v>
      </c>
      <c r="E109" s="13">
        <f t="shared" si="65"/>
        <v>0</v>
      </c>
      <c r="F109" s="4">
        <f t="shared" si="30"/>
        <v>6423200</v>
      </c>
      <c r="G109" s="4">
        <f t="shared" si="31"/>
        <v>6423200</v>
      </c>
      <c r="H109" s="4">
        <f t="shared" si="32"/>
        <v>5000000</v>
      </c>
      <c r="I109" s="4">
        <f t="shared" si="33"/>
        <v>0</v>
      </c>
      <c r="J109" s="4">
        <f t="shared" si="34"/>
        <v>0</v>
      </c>
      <c r="K109" s="4">
        <f t="shared" si="35"/>
        <v>0</v>
      </c>
    </row>
    <row r="110" spans="1:12" ht="26.4" x14ac:dyDescent="0.25">
      <c r="A110" s="17" t="s">
        <v>13</v>
      </c>
      <c r="B110" s="15">
        <v>6423200</v>
      </c>
      <c r="C110" s="15">
        <v>6423200</v>
      </c>
      <c r="D110" s="15">
        <v>5000000</v>
      </c>
      <c r="E110" s="15"/>
      <c r="F110" s="6">
        <f t="shared" si="30"/>
        <v>6423200</v>
      </c>
      <c r="G110" s="6">
        <f t="shared" si="31"/>
        <v>6423200</v>
      </c>
      <c r="H110" s="6">
        <f t="shared" si="32"/>
        <v>5000000</v>
      </c>
      <c r="I110" s="6">
        <f t="shared" si="33"/>
        <v>0</v>
      </c>
      <c r="J110" s="6">
        <f t="shared" si="34"/>
        <v>0</v>
      </c>
      <c r="K110" s="6">
        <f t="shared" si="35"/>
        <v>0</v>
      </c>
    </row>
    <row r="111" spans="1:12" ht="84.6" customHeight="1" x14ac:dyDescent="0.25">
      <c r="A111" s="12" t="s">
        <v>20</v>
      </c>
      <c r="B111" s="13">
        <f>SUM(B112:B113)</f>
        <v>47930800</v>
      </c>
      <c r="C111" s="13">
        <f t="shared" ref="C111:E111" si="66">SUM(C112:C113)</f>
        <v>59584796</v>
      </c>
      <c r="D111" s="13">
        <f t="shared" si="66"/>
        <v>26237994</v>
      </c>
      <c r="E111" s="13">
        <f t="shared" si="66"/>
        <v>23218924.879999999</v>
      </c>
      <c r="F111" s="4">
        <f t="shared" si="30"/>
        <v>24711875.120000001</v>
      </c>
      <c r="G111" s="4">
        <f t="shared" si="31"/>
        <v>36365871.120000005</v>
      </c>
      <c r="H111" s="4">
        <f t="shared" si="32"/>
        <v>3019069.120000001</v>
      </c>
      <c r="I111" s="4">
        <f t="shared" si="33"/>
        <v>48.442598245804362</v>
      </c>
      <c r="J111" s="4">
        <f t="shared" si="34"/>
        <v>38.967868380383472</v>
      </c>
      <c r="K111" s="4">
        <f t="shared" si="35"/>
        <v>88.49352157028467</v>
      </c>
    </row>
    <row r="112" spans="1:12" ht="26.4" x14ac:dyDescent="0.25">
      <c r="A112" s="17" t="s">
        <v>13</v>
      </c>
      <c r="B112" s="15">
        <v>24298500</v>
      </c>
      <c r="C112" s="15">
        <v>31554881</v>
      </c>
      <c r="D112" s="15">
        <v>12227858</v>
      </c>
      <c r="E112" s="15">
        <v>11797546.789999999</v>
      </c>
      <c r="F112" s="6">
        <f t="shared" si="30"/>
        <v>12500953.210000001</v>
      </c>
      <c r="G112" s="6">
        <f t="shared" si="31"/>
        <v>19757334.210000001</v>
      </c>
      <c r="H112" s="6">
        <f t="shared" si="32"/>
        <v>430311.21000000089</v>
      </c>
      <c r="I112" s="6">
        <f t="shared" si="33"/>
        <v>48.552572339856361</v>
      </c>
      <c r="J112" s="6">
        <f t="shared" si="34"/>
        <v>37.387391161449791</v>
      </c>
      <c r="K112" s="6">
        <f t="shared" si="35"/>
        <v>96.48089460966915</v>
      </c>
    </row>
    <row r="113" spans="1:11" ht="56.4" customHeight="1" x14ac:dyDescent="0.25">
      <c r="A113" s="17" t="s">
        <v>4</v>
      </c>
      <c r="B113" s="15">
        <v>23632300</v>
      </c>
      <c r="C113" s="15">
        <v>28029915</v>
      </c>
      <c r="D113" s="15">
        <v>14010136</v>
      </c>
      <c r="E113" s="15">
        <v>11421378.09</v>
      </c>
      <c r="F113" s="6">
        <f t="shared" si="30"/>
        <v>12210921.91</v>
      </c>
      <c r="G113" s="6">
        <f t="shared" si="31"/>
        <v>16608536.91</v>
      </c>
      <c r="H113" s="6">
        <f t="shared" si="32"/>
        <v>2588757.91</v>
      </c>
      <c r="I113" s="6">
        <f t="shared" si="33"/>
        <v>48.329523956618701</v>
      </c>
      <c r="J113" s="6">
        <f t="shared" si="34"/>
        <v>40.747102122856951</v>
      </c>
      <c r="K113" s="6">
        <f t="shared" si="35"/>
        <v>81.522249962455746</v>
      </c>
    </row>
    <row r="114" spans="1:11" ht="52.8" x14ac:dyDescent="0.25">
      <c r="A114" s="12" t="s">
        <v>50</v>
      </c>
      <c r="B114" s="13">
        <f>B115+B117+B120</f>
        <v>516682100</v>
      </c>
      <c r="C114" s="13">
        <f t="shared" ref="C114:E114" si="67">C115+C117+C120</f>
        <v>620516860</v>
      </c>
      <c r="D114" s="13">
        <f t="shared" si="67"/>
        <v>245331176</v>
      </c>
      <c r="E114" s="13">
        <f t="shared" si="67"/>
        <v>226844312.27000001</v>
      </c>
      <c r="F114" s="13">
        <f t="shared" si="30"/>
        <v>289837787.73000002</v>
      </c>
      <c r="G114" s="13">
        <f t="shared" si="31"/>
        <v>393672547.73000002</v>
      </c>
      <c r="H114" s="13">
        <f t="shared" si="32"/>
        <v>18486863.729999989</v>
      </c>
      <c r="I114" s="13">
        <f t="shared" si="33"/>
        <v>43.904039305793638</v>
      </c>
      <c r="J114" s="13">
        <f t="shared" si="34"/>
        <v>36.557316471626571</v>
      </c>
      <c r="K114" s="13">
        <f t="shared" si="35"/>
        <v>92.464527325300068</v>
      </c>
    </row>
    <row r="115" spans="1:11" ht="27" customHeight="1" x14ac:dyDescent="0.25">
      <c r="A115" s="12" t="s">
        <v>21</v>
      </c>
      <c r="B115" s="13">
        <f>B116</f>
        <v>280299200</v>
      </c>
      <c r="C115" s="13">
        <f t="shared" ref="C115:E115" si="68">C116</f>
        <v>297978373</v>
      </c>
      <c r="D115" s="13">
        <f t="shared" si="68"/>
        <v>121653894</v>
      </c>
      <c r="E115" s="13">
        <f t="shared" si="68"/>
        <v>120441269.06</v>
      </c>
      <c r="F115" s="4">
        <f t="shared" si="30"/>
        <v>159857930.94</v>
      </c>
      <c r="G115" s="4">
        <f t="shared" si="31"/>
        <v>177537103.94</v>
      </c>
      <c r="H115" s="4">
        <f t="shared" si="32"/>
        <v>1212624.9399999976</v>
      </c>
      <c r="I115" s="4">
        <f t="shared" si="33"/>
        <v>42.968823692682676</v>
      </c>
      <c r="J115" s="4">
        <f t="shared" si="34"/>
        <v>40.419466636929386</v>
      </c>
      <c r="K115" s="4">
        <f t="shared" si="35"/>
        <v>99.003217324058696</v>
      </c>
    </row>
    <row r="116" spans="1:11" ht="52.8" x14ac:dyDescent="0.25">
      <c r="A116" s="17" t="s">
        <v>9</v>
      </c>
      <c r="B116" s="15">
        <v>280299200</v>
      </c>
      <c r="C116" s="15">
        <v>297978373</v>
      </c>
      <c r="D116" s="15">
        <v>121653894</v>
      </c>
      <c r="E116" s="15">
        <v>120441269.06</v>
      </c>
      <c r="F116" s="6">
        <f t="shared" si="30"/>
        <v>159857930.94</v>
      </c>
      <c r="G116" s="6">
        <f t="shared" si="31"/>
        <v>177537103.94</v>
      </c>
      <c r="H116" s="6">
        <f t="shared" si="32"/>
        <v>1212624.9399999976</v>
      </c>
      <c r="I116" s="6">
        <f t="shared" si="33"/>
        <v>42.968823692682676</v>
      </c>
      <c r="J116" s="6">
        <f t="shared" si="34"/>
        <v>40.419466636929386</v>
      </c>
      <c r="K116" s="6">
        <f t="shared" si="35"/>
        <v>99.003217324058696</v>
      </c>
    </row>
    <row r="117" spans="1:11" ht="26.4" x14ac:dyDescent="0.25">
      <c r="A117" s="12" t="s">
        <v>22</v>
      </c>
      <c r="B117" s="13">
        <f>SUM(B118:B119)</f>
        <v>234382300</v>
      </c>
      <c r="C117" s="13">
        <f t="shared" ref="C117:E117" si="69">SUM(C118:C119)</f>
        <v>303982279</v>
      </c>
      <c r="D117" s="13">
        <f t="shared" si="69"/>
        <v>118048207</v>
      </c>
      <c r="E117" s="13">
        <f t="shared" si="69"/>
        <v>103673218.72</v>
      </c>
      <c r="F117" s="4">
        <f t="shared" si="30"/>
        <v>130709081.28</v>
      </c>
      <c r="G117" s="4">
        <f t="shared" si="31"/>
        <v>200309060.28</v>
      </c>
      <c r="H117" s="4">
        <f t="shared" si="32"/>
        <v>14374988.280000001</v>
      </c>
      <c r="I117" s="4">
        <f t="shared" si="33"/>
        <v>44.232528958031388</v>
      </c>
      <c r="J117" s="4">
        <f t="shared" si="34"/>
        <v>34.105020549569602</v>
      </c>
      <c r="K117" s="4">
        <f t="shared" si="35"/>
        <v>87.822781348978893</v>
      </c>
    </row>
    <row r="118" spans="1:11" ht="52.8" x14ac:dyDescent="0.25">
      <c r="A118" s="17" t="s">
        <v>9</v>
      </c>
      <c r="B118" s="15">
        <v>234382300</v>
      </c>
      <c r="C118" s="15">
        <v>298224344</v>
      </c>
      <c r="D118" s="15">
        <v>112317900</v>
      </c>
      <c r="E118" s="15">
        <v>103673218.72</v>
      </c>
      <c r="F118" s="6">
        <f t="shared" si="30"/>
        <v>130709081.28</v>
      </c>
      <c r="G118" s="6">
        <f t="shared" si="31"/>
        <v>194551125.28</v>
      </c>
      <c r="H118" s="6">
        <f t="shared" si="32"/>
        <v>8644681.2800000012</v>
      </c>
      <c r="I118" s="6">
        <f t="shared" si="33"/>
        <v>44.232528958031388</v>
      </c>
      <c r="J118" s="6">
        <f t="shared" si="34"/>
        <v>34.763499628990715</v>
      </c>
      <c r="K118" s="6">
        <f t="shared" si="35"/>
        <v>92.303380600954966</v>
      </c>
    </row>
    <row r="119" spans="1:11" ht="66" x14ac:dyDescent="0.25">
      <c r="A119" s="17" t="s">
        <v>2</v>
      </c>
      <c r="B119" s="15"/>
      <c r="C119" s="15">
        <v>5757935</v>
      </c>
      <c r="D119" s="15">
        <v>5730307</v>
      </c>
      <c r="E119" s="15">
        <v>0</v>
      </c>
      <c r="F119" s="6">
        <f t="shared" ref="F119" si="70">B119-E119</f>
        <v>0</v>
      </c>
      <c r="G119" s="6">
        <f t="shared" ref="G119" si="71">C119-E119</f>
        <v>5757935</v>
      </c>
      <c r="H119" s="6">
        <f t="shared" ref="H119" si="72">D119-E119</f>
        <v>5730307</v>
      </c>
      <c r="I119" s="6"/>
      <c r="J119" s="6">
        <f t="shared" ref="J119" si="73">E119/C119*100</f>
        <v>0</v>
      </c>
      <c r="K119" s="6">
        <f t="shared" ref="K119" si="74">E119/D119*100</f>
        <v>0</v>
      </c>
    </row>
    <row r="120" spans="1:11" ht="26.4" x14ac:dyDescent="0.25">
      <c r="A120" s="12" t="s">
        <v>15</v>
      </c>
      <c r="B120" s="13">
        <f>SUM(B121:B122)</f>
        <v>2000600</v>
      </c>
      <c r="C120" s="13">
        <f t="shared" ref="C120:E120" si="75">SUM(C121:C122)</f>
        <v>18556208</v>
      </c>
      <c r="D120" s="13">
        <f t="shared" si="75"/>
        <v>5629075</v>
      </c>
      <c r="E120" s="13">
        <f t="shared" si="75"/>
        <v>2729824.49</v>
      </c>
      <c r="F120" s="4">
        <f t="shared" si="30"/>
        <v>-729224.49000000022</v>
      </c>
      <c r="G120" s="4">
        <f t="shared" si="31"/>
        <v>15826383.51</v>
      </c>
      <c r="H120" s="4">
        <f t="shared" si="32"/>
        <v>2899250.51</v>
      </c>
      <c r="I120" s="4">
        <f t="shared" si="33"/>
        <v>136.45028941317605</v>
      </c>
      <c r="J120" s="4">
        <f t="shared" si="34"/>
        <v>14.711111720670516</v>
      </c>
      <c r="K120" s="4">
        <f t="shared" si="35"/>
        <v>48.495081163423833</v>
      </c>
    </row>
    <row r="121" spans="1:11" ht="66" x14ac:dyDescent="0.25">
      <c r="A121" s="17" t="s">
        <v>2</v>
      </c>
      <c r="B121" s="15"/>
      <c r="C121" s="15">
        <v>1420038</v>
      </c>
      <c r="D121" s="15"/>
      <c r="E121" s="15"/>
      <c r="F121" s="6">
        <f t="shared" ref="F121" si="76">B121-E121</f>
        <v>0</v>
      </c>
      <c r="G121" s="6">
        <f t="shared" ref="G121" si="77">C121-E121</f>
        <v>1420038</v>
      </c>
      <c r="H121" s="6">
        <f t="shared" ref="H121" si="78">D121-E121</f>
        <v>0</v>
      </c>
      <c r="I121" s="6" t="e">
        <f t="shared" ref="I121" si="79">E121/B121*100</f>
        <v>#DIV/0!</v>
      </c>
      <c r="J121" s="6">
        <f t="shared" ref="J121" si="80">E121/C121*100</f>
        <v>0</v>
      </c>
      <c r="K121" s="6" t="e">
        <f t="shared" ref="K121" si="81">E121/D121*100</f>
        <v>#DIV/0!</v>
      </c>
    </row>
    <row r="122" spans="1:11" ht="52.8" x14ac:dyDescent="0.25">
      <c r="A122" s="17" t="s">
        <v>9</v>
      </c>
      <c r="B122" s="15">
        <v>2000600</v>
      </c>
      <c r="C122" s="15">
        <v>17136170</v>
      </c>
      <c r="D122" s="15">
        <v>5629075</v>
      </c>
      <c r="E122" s="15">
        <v>2729824.49</v>
      </c>
      <c r="F122" s="6">
        <f t="shared" si="30"/>
        <v>-729224.49000000022</v>
      </c>
      <c r="G122" s="6">
        <f t="shared" si="31"/>
        <v>14406345.51</v>
      </c>
      <c r="H122" s="6">
        <f t="shared" si="32"/>
        <v>2899250.51</v>
      </c>
      <c r="I122" s="6">
        <f t="shared" si="33"/>
        <v>136.45028941317605</v>
      </c>
      <c r="J122" s="6">
        <f t="shared" si="34"/>
        <v>15.930190293396951</v>
      </c>
      <c r="K122" s="6">
        <f t="shared" si="35"/>
        <v>48.495081163423833</v>
      </c>
    </row>
    <row r="123" spans="1:11" ht="52.8" x14ac:dyDescent="0.25">
      <c r="A123" s="12" t="s">
        <v>51</v>
      </c>
      <c r="B123" s="13">
        <f>B124+B126</f>
        <v>85062400</v>
      </c>
      <c r="C123" s="13">
        <f t="shared" ref="C123:E123" si="82">C124+C126</f>
        <v>86723479</v>
      </c>
      <c r="D123" s="13">
        <f t="shared" si="82"/>
        <v>49557423</v>
      </c>
      <c r="E123" s="13">
        <f t="shared" si="82"/>
        <v>33255170.5</v>
      </c>
      <c r="F123" s="13">
        <f t="shared" si="30"/>
        <v>51807229.5</v>
      </c>
      <c r="G123" s="13">
        <f t="shared" si="31"/>
        <v>53468308.5</v>
      </c>
      <c r="H123" s="13">
        <f t="shared" si="32"/>
        <v>16302252.5</v>
      </c>
      <c r="I123" s="13">
        <f t="shared" si="33"/>
        <v>39.095029648822511</v>
      </c>
      <c r="J123" s="13">
        <f t="shared" si="34"/>
        <v>38.346213601509227</v>
      </c>
      <c r="K123" s="13">
        <f t="shared" si="35"/>
        <v>67.104317550975153</v>
      </c>
    </row>
    <row r="124" spans="1:11" ht="42.6" customHeight="1" x14ac:dyDescent="0.25">
      <c r="A124" s="12" t="s">
        <v>23</v>
      </c>
      <c r="B124" s="13">
        <f>B125</f>
        <v>69623000</v>
      </c>
      <c r="C124" s="13">
        <f t="shared" ref="C124:E124" si="83">C125</f>
        <v>71284079</v>
      </c>
      <c r="D124" s="13">
        <f t="shared" si="83"/>
        <v>35697310</v>
      </c>
      <c r="E124" s="13">
        <f t="shared" si="83"/>
        <v>32582253</v>
      </c>
      <c r="F124" s="4">
        <f t="shared" si="30"/>
        <v>37040747</v>
      </c>
      <c r="G124" s="4">
        <f t="shared" si="31"/>
        <v>38701826</v>
      </c>
      <c r="H124" s="4">
        <f t="shared" si="32"/>
        <v>3115057</v>
      </c>
      <c r="I124" s="4">
        <f t="shared" si="33"/>
        <v>46.798117001565572</v>
      </c>
      <c r="J124" s="4">
        <f t="shared" si="34"/>
        <v>45.707615861881308</v>
      </c>
      <c r="K124" s="4">
        <f t="shared" si="35"/>
        <v>91.27369261157213</v>
      </c>
    </row>
    <row r="125" spans="1:11" ht="31.95" customHeight="1" x14ac:dyDescent="0.25">
      <c r="A125" s="20" t="s">
        <v>0</v>
      </c>
      <c r="B125" s="15">
        <v>69623000</v>
      </c>
      <c r="C125" s="15">
        <v>71284079</v>
      </c>
      <c r="D125" s="15">
        <v>35697310</v>
      </c>
      <c r="E125" s="15">
        <v>32582253</v>
      </c>
      <c r="F125" s="6">
        <f t="shared" si="30"/>
        <v>37040747</v>
      </c>
      <c r="G125" s="6">
        <f t="shared" si="31"/>
        <v>38701826</v>
      </c>
      <c r="H125" s="6">
        <f t="shared" si="32"/>
        <v>3115057</v>
      </c>
      <c r="I125" s="6">
        <f t="shared" si="33"/>
        <v>46.798117001565572</v>
      </c>
      <c r="J125" s="6">
        <f t="shared" si="34"/>
        <v>45.707615861881308</v>
      </c>
      <c r="K125" s="6">
        <f t="shared" si="35"/>
        <v>91.27369261157213</v>
      </c>
    </row>
    <row r="126" spans="1:11" ht="42.6" customHeight="1" x14ac:dyDescent="0.25">
      <c r="A126" s="12" t="s">
        <v>63</v>
      </c>
      <c r="B126" s="13">
        <f>B127</f>
        <v>15439400</v>
      </c>
      <c r="C126" s="13">
        <f t="shared" ref="C126:E126" si="84">C127</f>
        <v>15439400</v>
      </c>
      <c r="D126" s="13">
        <f t="shared" si="84"/>
        <v>13860113</v>
      </c>
      <c r="E126" s="13">
        <f t="shared" si="84"/>
        <v>672917.5</v>
      </c>
      <c r="F126" s="4">
        <f t="shared" si="30"/>
        <v>14766482.5</v>
      </c>
      <c r="G126" s="4">
        <f t="shared" si="31"/>
        <v>14766482.5</v>
      </c>
      <c r="H126" s="4">
        <f t="shared" si="32"/>
        <v>13187195.5</v>
      </c>
      <c r="I126" s="4">
        <f t="shared" si="33"/>
        <v>4.358443333290154</v>
      </c>
      <c r="J126" s="4">
        <f t="shared" si="34"/>
        <v>4.358443333290154</v>
      </c>
      <c r="K126" s="4">
        <f t="shared" si="35"/>
        <v>4.8550650344625623</v>
      </c>
    </row>
    <row r="127" spans="1:11" ht="31.95" customHeight="1" x14ac:dyDescent="0.25">
      <c r="A127" s="20" t="s">
        <v>0</v>
      </c>
      <c r="B127" s="15">
        <v>15439400</v>
      </c>
      <c r="C127" s="15">
        <v>15439400</v>
      </c>
      <c r="D127" s="15">
        <v>13860113</v>
      </c>
      <c r="E127" s="15">
        <v>672917.5</v>
      </c>
      <c r="F127" s="6">
        <f t="shared" si="30"/>
        <v>14766482.5</v>
      </c>
      <c r="G127" s="6">
        <f t="shared" si="31"/>
        <v>14766482.5</v>
      </c>
      <c r="H127" s="6">
        <f t="shared" si="32"/>
        <v>13187195.5</v>
      </c>
      <c r="I127" s="6">
        <f t="shared" si="33"/>
        <v>4.358443333290154</v>
      </c>
      <c r="J127" s="6">
        <f t="shared" si="34"/>
        <v>4.358443333290154</v>
      </c>
      <c r="K127" s="6">
        <f t="shared" si="35"/>
        <v>4.8550650344625623</v>
      </c>
    </row>
    <row r="128" spans="1:11" ht="51.6" customHeight="1" x14ac:dyDescent="0.25">
      <c r="A128" s="12" t="s">
        <v>52</v>
      </c>
      <c r="B128" s="13">
        <f>SUM(B129:B131)</f>
        <v>53309000</v>
      </c>
      <c r="C128" s="13">
        <f t="shared" ref="C128:E128" si="85">SUM(C129:C131)</f>
        <v>76139252</v>
      </c>
      <c r="D128" s="13">
        <f t="shared" si="85"/>
        <v>32830310</v>
      </c>
      <c r="E128" s="13">
        <f t="shared" si="85"/>
        <v>29352973.32</v>
      </c>
      <c r="F128" s="13">
        <f t="shared" si="30"/>
        <v>23956026.68</v>
      </c>
      <c r="G128" s="13">
        <f t="shared" si="31"/>
        <v>46786278.68</v>
      </c>
      <c r="H128" s="13">
        <f t="shared" si="32"/>
        <v>3477336.6799999997</v>
      </c>
      <c r="I128" s="13">
        <f t="shared" si="33"/>
        <v>55.061946988313416</v>
      </c>
      <c r="J128" s="13">
        <f t="shared" si="34"/>
        <v>38.55169646268655</v>
      </c>
      <c r="K128" s="13">
        <f t="shared" si="35"/>
        <v>89.408151552635346</v>
      </c>
    </row>
    <row r="129" spans="1:11" ht="54.6" customHeight="1" x14ac:dyDescent="0.25">
      <c r="A129" s="17" t="s">
        <v>4</v>
      </c>
      <c r="B129" s="15">
        <v>53309000</v>
      </c>
      <c r="C129" s="15">
        <v>68839918</v>
      </c>
      <c r="D129" s="15">
        <v>28608930</v>
      </c>
      <c r="E129" s="15">
        <v>26518879.34</v>
      </c>
      <c r="F129" s="6">
        <f t="shared" si="30"/>
        <v>26790120.66</v>
      </c>
      <c r="G129" s="6">
        <f t="shared" si="31"/>
        <v>42321038.659999996</v>
      </c>
      <c r="H129" s="6">
        <f t="shared" si="32"/>
        <v>2090050.6600000001</v>
      </c>
      <c r="I129" s="6">
        <f t="shared" si="33"/>
        <v>49.745595190305572</v>
      </c>
      <c r="J129" s="6">
        <f t="shared" si="34"/>
        <v>38.522531854265132</v>
      </c>
      <c r="K129" s="6">
        <f t="shared" si="35"/>
        <v>92.694411640001917</v>
      </c>
    </row>
    <row r="130" spans="1:11" ht="65.400000000000006" customHeight="1" x14ac:dyDescent="0.25">
      <c r="A130" s="17" t="s">
        <v>2</v>
      </c>
      <c r="B130" s="15"/>
      <c r="C130" s="15">
        <v>7201695</v>
      </c>
      <c r="D130" s="15">
        <v>4123741</v>
      </c>
      <c r="E130" s="15">
        <v>2736454.98</v>
      </c>
      <c r="F130" s="6">
        <f t="shared" si="30"/>
        <v>-2736454.98</v>
      </c>
      <c r="G130" s="6">
        <f t="shared" si="31"/>
        <v>4465240.0199999996</v>
      </c>
      <c r="H130" s="6">
        <f t="shared" si="32"/>
        <v>1387286.02</v>
      </c>
      <c r="I130" s="6"/>
      <c r="J130" s="6">
        <f t="shared" si="34"/>
        <v>37.997373951548909</v>
      </c>
      <c r="K130" s="6">
        <f t="shared" si="35"/>
        <v>66.358555981086113</v>
      </c>
    </row>
    <row r="131" spans="1:11" ht="52.8" x14ac:dyDescent="0.25">
      <c r="A131" s="17" t="s">
        <v>9</v>
      </c>
      <c r="B131" s="15"/>
      <c r="C131" s="15">
        <v>97639</v>
      </c>
      <c r="D131" s="15">
        <v>97639</v>
      </c>
      <c r="E131" s="15">
        <v>97639</v>
      </c>
      <c r="F131" s="6">
        <f t="shared" ref="F131" si="86">B131-E131</f>
        <v>-97639</v>
      </c>
      <c r="G131" s="6">
        <f t="shared" ref="G131" si="87">C131-E131</f>
        <v>0</v>
      </c>
      <c r="H131" s="6">
        <f t="shared" ref="H131" si="88">D131-E131</f>
        <v>0</v>
      </c>
      <c r="I131" s="6"/>
      <c r="J131" s="6">
        <f t="shared" ref="J131" si="89">E131/C131*100</f>
        <v>100</v>
      </c>
      <c r="K131" s="6">
        <f t="shared" ref="K131" si="90">E131/D131*100</f>
        <v>100</v>
      </c>
    </row>
    <row r="132" spans="1:11" ht="79.2" x14ac:dyDescent="0.25">
      <c r="A132" s="12" t="s">
        <v>53</v>
      </c>
      <c r="B132" s="13">
        <f>B133+B137</f>
        <v>660100</v>
      </c>
      <c r="C132" s="13">
        <f t="shared" ref="C132:E132" si="91">C133+C137</f>
        <v>660100</v>
      </c>
      <c r="D132" s="13">
        <f t="shared" si="91"/>
        <v>371250</v>
      </c>
      <c r="E132" s="13">
        <f t="shared" si="91"/>
        <v>347404</v>
      </c>
      <c r="F132" s="13">
        <f t="shared" si="30"/>
        <v>312696</v>
      </c>
      <c r="G132" s="13">
        <f t="shared" si="31"/>
        <v>312696</v>
      </c>
      <c r="H132" s="13">
        <f t="shared" si="32"/>
        <v>23846</v>
      </c>
      <c r="I132" s="13">
        <f t="shared" si="33"/>
        <v>52.628995606726257</v>
      </c>
      <c r="J132" s="13">
        <f t="shared" si="34"/>
        <v>52.628995606726257</v>
      </c>
      <c r="K132" s="13">
        <f t="shared" si="35"/>
        <v>93.57683501683502</v>
      </c>
    </row>
    <row r="133" spans="1:11" ht="198" x14ac:dyDescent="0.25">
      <c r="A133" s="12" t="s">
        <v>68</v>
      </c>
      <c r="B133" s="13">
        <f>SUM(B134:B136)</f>
        <v>260150</v>
      </c>
      <c r="C133" s="13">
        <f t="shared" ref="C133:E133" si="92">SUM(C134:C136)</f>
        <v>260150</v>
      </c>
      <c r="D133" s="13">
        <f t="shared" si="92"/>
        <v>171250</v>
      </c>
      <c r="E133" s="13">
        <f t="shared" si="92"/>
        <v>170494</v>
      </c>
      <c r="F133" s="4">
        <f t="shared" si="30"/>
        <v>89656</v>
      </c>
      <c r="G133" s="4">
        <f t="shared" si="31"/>
        <v>89656</v>
      </c>
      <c r="H133" s="4">
        <f t="shared" si="32"/>
        <v>756</v>
      </c>
      <c r="I133" s="4">
        <f t="shared" si="33"/>
        <v>65.536805689025556</v>
      </c>
      <c r="J133" s="4">
        <f t="shared" si="34"/>
        <v>65.536805689025556</v>
      </c>
      <c r="K133" s="4">
        <f t="shared" si="35"/>
        <v>99.558540145985404</v>
      </c>
    </row>
    <row r="134" spans="1:11" ht="26.4" x14ac:dyDescent="0.25">
      <c r="A134" s="17" t="s">
        <v>13</v>
      </c>
      <c r="B134" s="15">
        <v>104500</v>
      </c>
      <c r="C134" s="15">
        <v>104500</v>
      </c>
      <c r="D134" s="15">
        <v>104500</v>
      </c>
      <c r="E134" s="15">
        <v>104494</v>
      </c>
      <c r="F134" s="6">
        <f t="shared" si="30"/>
        <v>6</v>
      </c>
      <c r="G134" s="6">
        <f t="shared" si="31"/>
        <v>6</v>
      </c>
      <c r="H134" s="6">
        <f t="shared" si="32"/>
        <v>6</v>
      </c>
      <c r="I134" s="6">
        <f t="shared" si="33"/>
        <v>99.994258373205753</v>
      </c>
      <c r="J134" s="6">
        <f t="shared" si="34"/>
        <v>99.994258373205753</v>
      </c>
      <c r="K134" s="6">
        <f t="shared" si="35"/>
        <v>99.994258373205753</v>
      </c>
    </row>
    <row r="135" spans="1:11" ht="52.8" x14ac:dyDescent="0.25">
      <c r="A135" s="17" t="s">
        <v>1</v>
      </c>
      <c r="B135" s="15">
        <v>66750</v>
      </c>
      <c r="C135" s="15">
        <v>66750</v>
      </c>
      <c r="D135" s="15">
        <v>66750</v>
      </c>
      <c r="E135" s="15">
        <v>66000</v>
      </c>
      <c r="F135" s="6">
        <f t="shared" si="30"/>
        <v>750</v>
      </c>
      <c r="G135" s="6">
        <f t="shared" si="31"/>
        <v>750</v>
      </c>
      <c r="H135" s="6">
        <f t="shared" si="32"/>
        <v>750</v>
      </c>
      <c r="I135" s="6">
        <f t="shared" si="33"/>
        <v>98.876404494382015</v>
      </c>
      <c r="J135" s="6">
        <f t="shared" si="34"/>
        <v>98.876404494382015</v>
      </c>
      <c r="K135" s="6">
        <f t="shared" si="35"/>
        <v>98.876404494382015</v>
      </c>
    </row>
    <row r="136" spans="1:11" ht="39.6" x14ac:dyDescent="0.25">
      <c r="A136" s="17" t="s">
        <v>5</v>
      </c>
      <c r="B136" s="15">
        <v>88900</v>
      </c>
      <c r="C136" s="15">
        <v>88900</v>
      </c>
      <c r="D136" s="15"/>
      <c r="E136" s="15"/>
      <c r="F136" s="6">
        <f t="shared" si="30"/>
        <v>88900</v>
      </c>
      <c r="G136" s="6">
        <f t="shared" si="31"/>
        <v>88900</v>
      </c>
      <c r="H136" s="6">
        <f t="shared" si="32"/>
        <v>0</v>
      </c>
      <c r="I136" s="6">
        <f t="shared" si="33"/>
        <v>0</v>
      </c>
      <c r="J136" s="6">
        <f t="shared" si="34"/>
        <v>0</v>
      </c>
      <c r="K136" s="6"/>
    </row>
    <row r="137" spans="1:11" ht="66" x14ac:dyDescent="0.25">
      <c r="A137" s="12" t="s">
        <v>54</v>
      </c>
      <c r="B137" s="13">
        <f>SUM(B138)</f>
        <v>399950</v>
      </c>
      <c r="C137" s="13">
        <f t="shared" ref="C137:E137" si="93">SUM(C138)</f>
        <v>399950</v>
      </c>
      <c r="D137" s="13">
        <f t="shared" si="93"/>
        <v>200000</v>
      </c>
      <c r="E137" s="13">
        <f t="shared" si="93"/>
        <v>176910</v>
      </c>
      <c r="F137" s="4">
        <f t="shared" ref="F137:F138" si="94">B137-E137</f>
        <v>223040</v>
      </c>
      <c r="G137" s="4">
        <f t="shared" ref="G137:G138" si="95">C137-E137</f>
        <v>223040</v>
      </c>
      <c r="H137" s="4">
        <f t="shared" ref="H137:H138" si="96">D137-E137</f>
        <v>23090</v>
      </c>
      <c r="I137" s="4">
        <f t="shared" ref="I137:I138" si="97">E137/B137*100</f>
        <v>44.233029128641085</v>
      </c>
      <c r="J137" s="4">
        <f t="shared" ref="J137:J138" si="98">E137/C137*100</f>
        <v>44.233029128641085</v>
      </c>
      <c r="K137" s="4">
        <f t="shared" ref="K137:K138" si="99">E137/D137*100</f>
        <v>88.454999999999998</v>
      </c>
    </row>
    <row r="138" spans="1:11" ht="52.8" x14ac:dyDescent="0.25">
      <c r="A138" s="17" t="s">
        <v>1</v>
      </c>
      <c r="B138" s="15">
        <v>399950</v>
      </c>
      <c r="C138" s="15">
        <v>399950</v>
      </c>
      <c r="D138" s="15">
        <v>200000</v>
      </c>
      <c r="E138" s="15">
        <v>176910</v>
      </c>
      <c r="F138" s="6">
        <f t="shared" si="94"/>
        <v>223040</v>
      </c>
      <c r="G138" s="6">
        <f t="shared" si="95"/>
        <v>223040</v>
      </c>
      <c r="H138" s="6">
        <f t="shared" si="96"/>
        <v>23090</v>
      </c>
      <c r="I138" s="6">
        <f t="shared" si="97"/>
        <v>44.233029128641085</v>
      </c>
      <c r="J138" s="6">
        <f t="shared" si="98"/>
        <v>44.233029128641085</v>
      </c>
      <c r="K138" s="6">
        <f t="shared" si="99"/>
        <v>88.454999999999998</v>
      </c>
    </row>
    <row r="139" spans="1:11" ht="39.6" x14ac:dyDescent="0.25">
      <c r="A139" s="12" t="s">
        <v>64</v>
      </c>
      <c r="B139" s="13">
        <f>SUM(B140:B144)</f>
        <v>1597000</v>
      </c>
      <c r="C139" s="13">
        <f>SUM(C140:C144)</f>
        <v>5850557</v>
      </c>
      <c r="D139" s="13">
        <f>SUM(D140:D144)</f>
        <v>4187415</v>
      </c>
      <c r="E139" s="13">
        <f>SUM(E140:E144)</f>
        <v>3394431</v>
      </c>
      <c r="F139" s="13">
        <f t="shared" si="30"/>
        <v>-1797431</v>
      </c>
      <c r="G139" s="13">
        <f t="shared" si="31"/>
        <v>2456126</v>
      </c>
      <c r="H139" s="13">
        <f t="shared" si="32"/>
        <v>792984</v>
      </c>
      <c r="I139" s="13">
        <f t="shared" si="33"/>
        <v>212.5504696305573</v>
      </c>
      <c r="J139" s="13">
        <f t="shared" si="34"/>
        <v>58.018937342205191</v>
      </c>
      <c r="K139" s="13">
        <f t="shared" si="35"/>
        <v>81.062684257471489</v>
      </c>
    </row>
    <row r="140" spans="1:11" ht="52.8" x14ac:dyDescent="0.25">
      <c r="A140" s="17" t="s">
        <v>1</v>
      </c>
      <c r="B140" s="15">
        <f>'[1]Бюджет (2)'!$D$414+'[1]Бюджет (2)'!$D$419</f>
        <v>500000</v>
      </c>
      <c r="C140" s="15">
        <v>3877479</v>
      </c>
      <c r="D140" s="15">
        <v>2506871</v>
      </c>
      <c r="E140" s="15">
        <v>2502871</v>
      </c>
      <c r="F140" s="6">
        <f t="shared" si="30"/>
        <v>-2002871</v>
      </c>
      <c r="G140" s="6">
        <f t="shared" si="31"/>
        <v>1374608</v>
      </c>
      <c r="H140" s="6">
        <f t="shared" si="32"/>
        <v>4000</v>
      </c>
      <c r="I140" s="6">
        <f t="shared" si="33"/>
        <v>500.57419999999996</v>
      </c>
      <c r="J140" s="6">
        <f t="shared" si="34"/>
        <v>64.548924700817196</v>
      </c>
      <c r="K140" s="6">
        <f t="shared" si="35"/>
        <v>99.840438538720178</v>
      </c>
    </row>
    <row r="141" spans="1:11" ht="39.6" x14ac:dyDescent="0.25">
      <c r="A141" s="17" t="s">
        <v>5</v>
      </c>
      <c r="B141" s="15">
        <f>'[1]Бюджет (2)'!$D$415+'[1]Бюджет (2)'!$D$420</f>
        <v>597000</v>
      </c>
      <c r="C141" s="15">
        <v>1195500</v>
      </c>
      <c r="D141" s="15">
        <v>1012300</v>
      </c>
      <c r="E141" s="15">
        <v>403560</v>
      </c>
      <c r="F141" s="6">
        <f t="shared" si="30"/>
        <v>193440</v>
      </c>
      <c r="G141" s="6">
        <f t="shared" si="31"/>
        <v>791940</v>
      </c>
      <c r="H141" s="6">
        <f t="shared" si="32"/>
        <v>608740</v>
      </c>
      <c r="I141" s="6">
        <f t="shared" si="33"/>
        <v>67.597989949748751</v>
      </c>
      <c r="J141" s="6">
        <f t="shared" si="34"/>
        <v>33.756587202007523</v>
      </c>
      <c r="K141" s="6">
        <f t="shared" si="35"/>
        <v>39.865652474562879</v>
      </c>
    </row>
    <row r="142" spans="1:11" ht="39.6" x14ac:dyDescent="0.25">
      <c r="A142" s="17" t="s">
        <v>6</v>
      </c>
      <c r="B142" s="15">
        <f>'[1]Бюджет (2)'!$D$416+'[1]Бюджет (2)'!$D$421</f>
        <v>500000</v>
      </c>
      <c r="C142" s="15">
        <v>500000</v>
      </c>
      <c r="D142" s="15">
        <v>490000</v>
      </c>
      <c r="E142" s="15">
        <v>488000</v>
      </c>
      <c r="F142" s="6">
        <f t="shared" si="30"/>
        <v>12000</v>
      </c>
      <c r="G142" s="6">
        <f t="shared" si="31"/>
        <v>12000</v>
      </c>
      <c r="H142" s="6">
        <f t="shared" si="32"/>
        <v>2000</v>
      </c>
      <c r="I142" s="6">
        <f t="shared" si="33"/>
        <v>97.6</v>
      </c>
      <c r="J142" s="6">
        <f t="shared" si="34"/>
        <v>97.6</v>
      </c>
      <c r="K142" s="6">
        <f t="shared" si="35"/>
        <v>99.591836734693871</v>
      </c>
    </row>
    <row r="143" spans="1:11" ht="66" x14ac:dyDescent="0.25">
      <c r="A143" s="17" t="s">
        <v>2</v>
      </c>
      <c r="B143" s="15"/>
      <c r="C143" s="15">
        <v>178244</v>
      </c>
      <c r="D143" s="15">
        <v>178244</v>
      </c>
      <c r="E143" s="15"/>
      <c r="F143" s="6">
        <f t="shared" ref="F143" si="100">B143-E143</f>
        <v>0</v>
      </c>
      <c r="G143" s="6">
        <f t="shared" ref="G143" si="101">C143-E143</f>
        <v>178244</v>
      </c>
      <c r="H143" s="6">
        <f t="shared" ref="H143" si="102">D143-E143</f>
        <v>178244</v>
      </c>
      <c r="I143" s="6"/>
      <c r="J143" s="6">
        <f t="shared" ref="J143" si="103">E143/C143*100</f>
        <v>0</v>
      </c>
      <c r="K143" s="6">
        <f t="shared" ref="K143" si="104">E143/D143*100</f>
        <v>0</v>
      </c>
    </row>
    <row r="144" spans="1:11" ht="42" customHeight="1" x14ac:dyDescent="0.25">
      <c r="A144" s="17" t="s">
        <v>9</v>
      </c>
      <c r="B144" s="15"/>
      <c r="C144" s="15">
        <v>99334</v>
      </c>
      <c r="D144" s="15">
        <v>0</v>
      </c>
      <c r="E144" s="15">
        <v>0</v>
      </c>
      <c r="F144" s="6"/>
      <c r="G144" s="6"/>
      <c r="H144" s="6"/>
      <c r="I144" s="6"/>
      <c r="J144" s="6"/>
      <c r="K144" s="6"/>
    </row>
    <row r="145" spans="1:11" ht="78" customHeight="1" x14ac:dyDescent="0.25">
      <c r="A145" s="12" t="s">
        <v>55</v>
      </c>
      <c r="B145" s="13">
        <f>SUM(B146:B147)</f>
        <v>4414200</v>
      </c>
      <c r="C145" s="13">
        <f t="shared" ref="C145:E145" si="105">SUM(C146:C147)</f>
        <v>4414200</v>
      </c>
      <c r="D145" s="13">
        <f t="shared" si="105"/>
        <v>3719750</v>
      </c>
      <c r="E145" s="13">
        <f t="shared" si="105"/>
        <v>769750</v>
      </c>
      <c r="F145" s="13">
        <f t="shared" si="30"/>
        <v>3644450</v>
      </c>
      <c r="G145" s="13">
        <f t="shared" si="31"/>
        <v>3644450</v>
      </c>
      <c r="H145" s="13">
        <f t="shared" si="32"/>
        <v>2950000</v>
      </c>
      <c r="I145" s="13">
        <f t="shared" si="33"/>
        <v>17.438040868107471</v>
      </c>
      <c r="J145" s="13">
        <f t="shared" si="34"/>
        <v>17.438040868107471</v>
      </c>
      <c r="K145" s="13">
        <f t="shared" si="35"/>
        <v>20.693594999663954</v>
      </c>
    </row>
    <row r="146" spans="1:11" ht="44.4" customHeight="1" x14ac:dyDescent="0.25">
      <c r="A146" s="17" t="s">
        <v>1</v>
      </c>
      <c r="B146" s="15">
        <v>1464200</v>
      </c>
      <c r="C146" s="15">
        <v>1464200</v>
      </c>
      <c r="D146" s="15">
        <v>769750</v>
      </c>
      <c r="E146" s="15">
        <v>769750</v>
      </c>
      <c r="F146" s="6">
        <f t="shared" ref="F146:F148" si="106">B146-E146</f>
        <v>694450</v>
      </c>
      <c r="G146" s="6">
        <f t="shared" si="31"/>
        <v>694450</v>
      </c>
      <c r="H146" s="6">
        <f t="shared" si="32"/>
        <v>0</v>
      </c>
      <c r="I146" s="6">
        <f t="shared" si="33"/>
        <v>52.571370031416478</v>
      </c>
      <c r="J146" s="6">
        <f t="shared" si="34"/>
        <v>52.571370031416478</v>
      </c>
      <c r="K146" s="6">
        <f t="shared" si="35"/>
        <v>100</v>
      </c>
    </row>
    <row r="147" spans="1:11" ht="26.4" x14ac:dyDescent="0.25">
      <c r="A147" s="17" t="s">
        <v>13</v>
      </c>
      <c r="B147" s="15">
        <v>2950000</v>
      </c>
      <c r="C147" s="15">
        <v>2950000</v>
      </c>
      <c r="D147" s="15">
        <v>2950000</v>
      </c>
      <c r="E147" s="15"/>
      <c r="F147" s="6">
        <f t="shared" si="106"/>
        <v>2950000</v>
      </c>
      <c r="G147" s="6">
        <f t="shared" ref="G147:G148" si="107">C147-E147</f>
        <v>2950000</v>
      </c>
      <c r="H147" s="6">
        <f t="shared" ref="H147:H148" si="108">D147-E147</f>
        <v>2950000</v>
      </c>
      <c r="I147" s="6">
        <f t="shared" ref="I147:I148" si="109">E147/B147*100</f>
        <v>0</v>
      </c>
      <c r="J147" s="6">
        <f t="shared" ref="J147:J148" si="110">E147/C147*100</f>
        <v>0</v>
      </c>
      <c r="K147" s="6">
        <f t="shared" ref="K147:K148" si="111">E147/D147*100</f>
        <v>0</v>
      </c>
    </row>
    <row r="148" spans="1:11" ht="25.2" customHeight="1" collapsed="1" x14ac:dyDescent="0.25">
      <c r="A148" s="7" t="s">
        <v>24</v>
      </c>
      <c r="B148" s="16">
        <f>B6+B22+B29+B34+B41+B50+B63+B84+B90+B103+B114+B123+B128+B132+B145+B139</f>
        <v>10850315528</v>
      </c>
      <c r="C148" s="16">
        <f>C6+C22+C29+C34+C41+C50+C63+C84+C90+C103+C114+C123+C128+C132+C145+C139</f>
        <v>11965594054.58</v>
      </c>
      <c r="D148" s="16">
        <f>D6+D22+D29+D34+D41+D50+D63+D84+D90+D103+D114+D123+D128+D132+D145+D139</f>
        <v>4707776417.75</v>
      </c>
      <c r="E148" s="16">
        <f>E6+E22+E29+E34+E41+E50+E63+E84+E90+E103+E114+E123+E128+E132+E145+E139</f>
        <v>3854558370.170001</v>
      </c>
      <c r="F148" s="16">
        <f t="shared" si="106"/>
        <v>6995757157.829999</v>
      </c>
      <c r="G148" s="16">
        <f t="shared" si="107"/>
        <v>8111035684.4099989</v>
      </c>
      <c r="H148" s="16">
        <f t="shared" si="108"/>
        <v>853218047.57999897</v>
      </c>
      <c r="I148" s="16">
        <f t="shared" si="109"/>
        <v>35.524850500642522</v>
      </c>
      <c r="J148" s="16">
        <f t="shared" si="110"/>
        <v>32.213681598989346</v>
      </c>
      <c r="K148" s="16">
        <f t="shared" si="111"/>
        <v>81.87641102999153</v>
      </c>
    </row>
    <row r="149" spans="1:11" ht="12.75" hidden="1" customHeight="1" outlineLevel="1" x14ac:dyDescent="0.25">
      <c r="B149" s="14" t="b">
        <f>'[1]Бюджет (2)'!$D$2-'[1]Бюджет (2)'!$D$428=B148</f>
        <v>1</v>
      </c>
      <c r="C149" s="14" t="b">
        <f>C148='[2]Бюджет (2)'!D528</f>
        <v>0</v>
      </c>
      <c r="D149" s="14" t="b">
        <f>D148='[2]Бюджет (2)'!E528</f>
        <v>0</v>
      </c>
      <c r="E149" s="14" t="b">
        <f>E148='[2]Бюджет (2)'!F528</f>
        <v>0</v>
      </c>
    </row>
  </sheetData>
  <autoFilter ref="A4:K149"/>
  <mergeCells count="1">
    <mergeCell ref="A2:K2"/>
  </mergeCells>
  <pageMargins left="0.74803149606299213" right="0.74803149606299213" top="0.98425196850393704" bottom="0.98425196850393704" header="0.51181102362204722" footer="0.51181102362204722"/>
  <pageSetup paperSize="9" scale="60" fitToHeight="1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</vt:lpstr>
      <vt:lpstr>'2021'!LAST_CELL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KolesnikovaEV</dc:creator>
  <dc:description>POI HSSF rep:2.45.0.40</dc:description>
  <cp:lastModifiedBy>Трусова Вера Альбертовна</cp:lastModifiedBy>
  <cp:lastPrinted>2021-07-06T11:44:34Z</cp:lastPrinted>
  <dcterms:created xsi:type="dcterms:W3CDTF">2018-04-12T12:44:43Z</dcterms:created>
  <dcterms:modified xsi:type="dcterms:W3CDTF">2021-07-07T04:26:18Z</dcterms:modified>
</cp:coreProperties>
</file>