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K:\2021 Исполнение бюджета\Отчёт 1 квартал 2021 года\На сайт 1 квартал проект постановления\"/>
    </mc:Choice>
  </mc:AlternateContent>
  <bookViews>
    <workbookView xWindow="0" yWindow="0" windowWidth="22950" windowHeight="7425"/>
  </bookViews>
  <sheets>
    <sheet name="2021" sheetId="4" r:id="rId1"/>
  </sheets>
  <externalReferences>
    <externalReference r:id="rId2"/>
    <externalReference r:id="rId3"/>
  </externalReferences>
  <definedNames>
    <definedName name="_xlnm._FilterDatabase" localSheetId="0" hidden="1">'2021'!$A$4:$K$146</definedName>
    <definedName name="APPT" localSheetId="0">'2021'!#REF!</definedName>
    <definedName name="FIO" localSheetId="0">'2021'!#REF!</definedName>
    <definedName name="LAST_CELL" localSheetId="0">'2021'!$K$150</definedName>
    <definedName name="SIGN" localSheetId="0">'2021'!#REF!</definedName>
  </definedNames>
  <calcPr calcId="162913"/>
</workbook>
</file>

<file path=xl/calcChain.xml><?xml version="1.0" encoding="utf-8"?>
<calcChain xmlns="http://schemas.openxmlformats.org/spreadsheetml/2006/main">
  <c r="C127" i="4" l="1"/>
  <c r="D127" i="4"/>
  <c r="E127" i="4"/>
  <c r="B127" i="4"/>
  <c r="F130" i="4"/>
  <c r="G130" i="4"/>
  <c r="H130" i="4"/>
  <c r="I130" i="4"/>
  <c r="J130" i="4"/>
  <c r="K130" i="4"/>
  <c r="K120" i="4"/>
  <c r="J120" i="4"/>
  <c r="I120" i="4"/>
  <c r="H120" i="4"/>
  <c r="G120" i="4"/>
  <c r="F120" i="4"/>
  <c r="C119" i="4"/>
  <c r="D119" i="4"/>
  <c r="E119" i="4"/>
  <c r="B119" i="4"/>
  <c r="K94" i="4"/>
  <c r="J94" i="4"/>
  <c r="I94" i="4"/>
  <c r="H94" i="4"/>
  <c r="G94" i="4"/>
  <c r="F94" i="4"/>
  <c r="C93" i="4"/>
  <c r="D93" i="4"/>
  <c r="E93" i="4"/>
  <c r="B93" i="4"/>
  <c r="F92" i="4"/>
  <c r="G92" i="4"/>
  <c r="H92" i="4"/>
  <c r="I92" i="4"/>
  <c r="J92" i="4"/>
  <c r="K92" i="4"/>
  <c r="C90" i="4"/>
  <c r="D90" i="4"/>
  <c r="E90" i="4"/>
  <c r="B90" i="4"/>
  <c r="C81" i="4"/>
  <c r="D81" i="4"/>
  <c r="E81" i="4"/>
  <c r="B79" i="4"/>
  <c r="K77" i="4"/>
  <c r="J77" i="4"/>
  <c r="I77" i="4"/>
  <c r="H77" i="4"/>
  <c r="G77" i="4"/>
  <c r="F77" i="4"/>
  <c r="C76" i="4"/>
  <c r="D76" i="4"/>
  <c r="E76" i="4"/>
  <c r="B76" i="4"/>
  <c r="B141" i="4" l="1"/>
  <c r="F141" i="4" s="1"/>
  <c r="B140" i="4"/>
  <c r="F140" i="4" s="1"/>
  <c r="B139" i="4"/>
  <c r="I139" i="4" s="1"/>
  <c r="K137" i="4"/>
  <c r="J137" i="4"/>
  <c r="I137" i="4"/>
  <c r="H137" i="4"/>
  <c r="G137" i="4"/>
  <c r="F137" i="4"/>
  <c r="C136" i="4"/>
  <c r="D136" i="4"/>
  <c r="E136" i="4"/>
  <c r="K136" i="4" s="1"/>
  <c r="B136" i="4"/>
  <c r="B132" i="4"/>
  <c r="F111" i="4"/>
  <c r="B104" i="4"/>
  <c r="F104" i="4" s="1"/>
  <c r="C103" i="4"/>
  <c r="D103" i="4"/>
  <c r="E103" i="4"/>
  <c r="B85" i="4"/>
  <c r="F85" i="4" s="1"/>
  <c r="B64" i="4"/>
  <c r="C51" i="4"/>
  <c r="D51" i="4"/>
  <c r="E51" i="4"/>
  <c r="B51" i="4"/>
  <c r="F60" i="4"/>
  <c r="F53" i="4"/>
  <c r="C45" i="4"/>
  <c r="D45" i="4"/>
  <c r="E45" i="4"/>
  <c r="B45" i="4"/>
  <c r="B11" i="4"/>
  <c r="B8" i="4"/>
  <c r="B10" i="4"/>
  <c r="I10" i="4" s="1"/>
  <c r="K144" i="4"/>
  <c r="J144" i="4"/>
  <c r="I144" i="4"/>
  <c r="H144" i="4"/>
  <c r="G144" i="4"/>
  <c r="F144" i="4"/>
  <c r="K143" i="4"/>
  <c r="J143" i="4"/>
  <c r="I143" i="4"/>
  <c r="H143" i="4"/>
  <c r="G143" i="4"/>
  <c r="F143" i="4"/>
  <c r="E142" i="4"/>
  <c r="D142" i="4"/>
  <c r="H142" i="4" s="1"/>
  <c r="C142" i="4"/>
  <c r="B142" i="4"/>
  <c r="K141" i="4"/>
  <c r="J141" i="4"/>
  <c r="H141" i="4"/>
  <c r="G141" i="4"/>
  <c r="K140" i="4"/>
  <c r="J140" i="4"/>
  <c r="H140" i="4"/>
  <c r="G140" i="4"/>
  <c r="K139" i="4"/>
  <c r="J139" i="4"/>
  <c r="H139" i="4"/>
  <c r="G139" i="4"/>
  <c r="E138" i="4"/>
  <c r="D138" i="4"/>
  <c r="H138" i="4" s="1"/>
  <c r="C138" i="4"/>
  <c r="K135" i="4"/>
  <c r="J135" i="4"/>
  <c r="I135" i="4"/>
  <c r="H135" i="4"/>
  <c r="G135" i="4"/>
  <c r="F135" i="4"/>
  <c r="K134" i="4"/>
  <c r="J134" i="4"/>
  <c r="I134" i="4"/>
  <c r="H134" i="4"/>
  <c r="G134" i="4"/>
  <c r="F134" i="4"/>
  <c r="K133" i="4"/>
  <c r="J133" i="4"/>
  <c r="I133" i="4"/>
  <c r="H133" i="4"/>
  <c r="G133" i="4"/>
  <c r="F133" i="4"/>
  <c r="E132" i="4"/>
  <c r="D132" i="4"/>
  <c r="C132" i="4"/>
  <c r="C131" i="4" s="1"/>
  <c r="K129" i="4"/>
  <c r="J129" i="4"/>
  <c r="I129" i="4"/>
  <c r="H129" i="4"/>
  <c r="G129" i="4"/>
  <c r="F129" i="4"/>
  <c r="K128" i="4"/>
  <c r="J128" i="4"/>
  <c r="I128" i="4"/>
  <c r="H128" i="4"/>
  <c r="G128" i="4"/>
  <c r="F128" i="4"/>
  <c r="K127" i="4"/>
  <c r="K126" i="4"/>
  <c r="J126" i="4"/>
  <c r="I126" i="4"/>
  <c r="H126" i="4"/>
  <c r="G126" i="4"/>
  <c r="F126" i="4"/>
  <c r="E125" i="4"/>
  <c r="D125" i="4"/>
  <c r="C125" i="4"/>
  <c r="B125" i="4"/>
  <c r="K124" i="4"/>
  <c r="J124" i="4"/>
  <c r="I124" i="4"/>
  <c r="H124" i="4"/>
  <c r="G124" i="4"/>
  <c r="F124" i="4"/>
  <c r="E123" i="4"/>
  <c r="I123" i="4" s="1"/>
  <c r="D123" i="4"/>
  <c r="C123" i="4"/>
  <c r="B123" i="4"/>
  <c r="K121" i="4"/>
  <c r="J121" i="4"/>
  <c r="I121" i="4"/>
  <c r="H121" i="4"/>
  <c r="G121" i="4"/>
  <c r="F121" i="4"/>
  <c r="G119" i="4"/>
  <c r="K119" i="4"/>
  <c r="J119" i="4"/>
  <c r="F119" i="4"/>
  <c r="K118" i="4"/>
  <c r="J118" i="4"/>
  <c r="I118" i="4"/>
  <c r="H118" i="4"/>
  <c r="G118" i="4"/>
  <c r="F118" i="4"/>
  <c r="K117" i="4"/>
  <c r="J117" i="4"/>
  <c r="I117" i="4"/>
  <c r="H117" i="4"/>
  <c r="G117" i="4"/>
  <c r="F117" i="4"/>
  <c r="E116" i="4"/>
  <c r="D116" i="4"/>
  <c r="C116" i="4"/>
  <c r="B116" i="4"/>
  <c r="K115" i="4"/>
  <c r="J115" i="4"/>
  <c r="I115" i="4"/>
  <c r="H115" i="4"/>
  <c r="G115" i="4"/>
  <c r="F115" i="4"/>
  <c r="E114" i="4"/>
  <c r="I114" i="4" s="1"/>
  <c r="D114" i="4"/>
  <c r="C114" i="4"/>
  <c r="B114" i="4"/>
  <c r="K112" i="4"/>
  <c r="J112" i="4"/>
  <c r="I112" i="4"/>
  <c r="H112" i="4"/>
  <c r="G112" i="4"/>
  <c r="F112" i="4"/>
  <c r="K111" i="4"/>
  <c r="J111" i="4"/>
  <c r="I111" i="4"/>
  <c r="H111" i="4"/>
  <c r="G111" i="4"/>
  <c r="E110" i="4"/>
  <c r="D110" i="4"/>
  <c r="C110" i="4"/>
  <c r="K109" i="4"/>
  <c r="J109" i="4"/>
  <c r="I109" i="4"/>
  <c r="H109" i="4"/>
  <c r="G109" i="4"/>
  <c r="F109" i="4"/>
  <c r="E108" i="4"/>
  <c r="D108" i="4"/>
  <c r="C108" i="4"/>
  <c r="B108" i="4"/>
  <c r="K107" i="4"/>
  <c r="J107" i="4"/>
  <c r="I107" i="4"/>
  <c r="H107" i="4"/>
  <c r="G107" i="4"/>
  <c r="F107" i="4"/>
  <c r="E106" i="4"/>
  <c r="D106" i="4"/>
  <c r="C106" i="4"/>
  <c r="B106" i="4"/>
  <c r="K104" i="4"/>
  <c r="J104" i="4"/>
  <c r="H104" i="4"/>
  <c r="G104" i="4"/>
  <c r="K101" i="4"/>
  <c r="J101" i="4"/>
  <c r="I101" i="4"/>
  <c r="H101" i="4"/>
  <c r="G101" i="4"/>
  <c r="F101" i="4"/>
  <c r="K100" i="4"/>
  <c r="J100" i="4"/>
  <c r="I100" i="4"/>
  <c r="H100" i="4"/>
  <c r="G100" i="4"/>
  <c r="F100" i="4"/>
  <c r="K99" i="4"/>
  <c r="J99" i="4"/>
  <c r="I99" i="4"/>
  <c r="H99" i="4"/>
  <c r="G99" i="4"/>
  <c r="F99" i="4"/>
  <c r="K98" i="4"/>
  <c r="J98" i="4"/>
  <c r="I98" i="4"/>
  <c r="H98" i="4"/>
  <c r="G98" i="4"/>
  <c r="F98" i="4"/>
  <c r="K97" i="4"/>
  <c r="J97" i="4"/>
  <c r="I97" i="4"/>
  <c r="H97" i="4"/>
  <c r="G97" i="4"/>
  <c r="F97" i="4"/>
  <c r="K96" i="4"/>
  <c r="J96" i="4"/>
  <c r="I96" i="4"/>
  <c r="H96" i="4"/>
  <c r="G96" i="4"/>
  <c r="F96" i="4"/>
  <c r="K95" i="4"/>
  <c r="J95" i="4"/>
  <c r="I95" i="4"/>
  <c r="H95" i="4"/>
  <c r="G95" i="4"/>
  <c r="F95" i="4"/>
  <c r="K91" i="4"/>
  <c r="J91" i="4"/>
  <c r="I91" i="4"/>
  <c r="H91" i="4"/>
  <c r="G91" i="4"/>
  <c r="F91" i="4"/>
  <c r="D89" i="4"/>
  <c r="F90" i="4"/>
  <c r="E89" i="4"/>
  <c r="K88" i="4"/>
  <c r="J88" i="4"/>
  <c r="I88" i="4"/>
  <c r="H88" i="4"/>
  <c r="G88" i="4"/>
  <c r="F88" i="4"/>
  <c r="E87" i="4"/>
  <c r="D87" i="4"/>
  <c r="C87" i="4"/>
  <c r="B87" i="4"/>
  <c r="K86" i="4"/>
  <c r="J86" i="4"/>
  <c r="I86" i="4"/>
  <c r="H86" i="4"/>
  <c r="G86" i="4"/>
  <c r="F86" i="4"/>
  <c r="K85" i="4"/>
  <c r="J85" i="4"/>
  <c r="H85" i="4"/>
  <c r="G85" i="4"/>
  <c r="E84" i="4"/>
  <c r="D84" i="4"/>
  <c r="C84" i="4"/>
  <c r="K82" i="4"/>
  <c r="J82" i="4"/>
  <c r="I82" i="4"/>
  <c r="H82" i="4"/>
  <c r="G82" i="4"/>
  <c r="F82" i="4"/>
  <c r="K81" i="4"/>
  <c r="G81" i="4"/>
  <c r="B81" i="4"/>
  <c r="I81" i="4" s="1"/>
  <c r="K80" i="4"/>
  <c r="J80" i="4"/>
  <c r="I80" i="4"/>
  <c r="H80" i="4"/>
  <c r="G80" i="4"/>
  <c r="F80" i="4"/>
  <c r="E79" i="4"/>
  <c r="D79" i="4"/>
  <c r="C79" i="4"/>
  <c r="K78" i="4"/>
  <c r="J78" i="4"/>
  <c r="I78" i="4"/>
  <c r="H78" i="4"/>
  <c r="G78" i="4"/>
  <c r="F78" i="4"/>
  <c r="K76" i="4"/>
  <c r="K75" i="4"/>
  <c r="J75" i="4"/>
  <c r="I75" i="4"/>
  <c r="H75" i="4"/>
  <c r="G75" i="4"/>
  <c r="F75" i="4"/>
  <c r="K74" i="4"/>
  <c r="J74" i="4"/>
  <c r="I74" i="4"/>
  <c r="H74" i="4"/>
  <c r="G74" i="4"/>
  <c r="F74" i="4"/>
  <c r="K73" i="4"/>
  <c r="J73" i="4"/>
  <c r="I73" i="4"/>
  <c r="H73" i="4"/>
  <c r="G73" i="4"/>
  <c r="F73" i="4"/>
  <c r="K72" i="4"/>
  <c r="J72" i="4"/>
  <c r="I72" i="4"/>
  <c r="H72" i="4"/>
  <c r="G72" i="4"/>
  <c r="F72" i="4"/>
  <c r="K71" i="4"/>
  <c r="J71" i="4"/>
  <c r="I71" i="4"/>
  <c r="H71" i="4"/>
  <c r="G71" i="4"/>
  <c r="F71" i="4"/>
  <c r="E70" i="4"/>
  <c r="D70" i="4"/>
  <c r="C70" i="4"/>
  <c r="B70" i="4"/>
  <c r="K69" i="4"/>
  <c r="J69" i="4"/>
  <c r="I69" i="4"/>
  <c r="H69" i="4"/>
  <c r="G69" i="4"/>
  <c r="F69" i="4"/>
  <c r="K68" i="4"/>
  <c r="J68" i="4"/>
  <c r="I68" i="4"/>
  <c r="H68" i="4"/>
  <c r="G68" i="4"/>
  <c r="F68" i="4"/>
  <c r="E67" i="4"/>
  <c r="D67" i="4"/>
  <c r="H67" i="4" s="1"/>
  <c r="C67" i="4"/>
  <c r="B67" i="4"/>
  <c r="K66" i="4"/>
  <c r="J66" i="4"/>
  <c r="I66" i="4"/>
  <c r="H66" i="4"/>
  <c r="G66" i="4"/>
  <c r="F66" i="4"/>
  <c r="K65" i="4"/>
  <c r="J65" i="4"/>
  <c r="I65" i="4"/>
  <c r="H65" i="4"/>
  <c r="G65" i="4"/>
  <c r="F65" i="4"/>
  <c r="E64" i="4"/>
  <c r="D64" i="4"/>
  <c r="H64" i="4" s="1"/>
  <c r="C64" i="4"/>
  <c r="K62" i="4"/>
  <c r="J62" i="4"/>
  <c r="I62" i="4"/>
  <c r="H62" i="4"/>
  <c r="G62" i="4"/>
  <c r="F62" i="4"/>
  <c r="E61" i="4"/>
  <c r="K61" i="4" s="1"/>
  <c r="D61" i="4"/>
  <c r="C61" i="4"/>
  <c r="B61" i="4"/>
  <c r="K60" i="4"/>
  <c r="J60" i="4"/>
  <c r="I60" i="4"/>
  <c r="H60" i="4"/>
  <c r="G60" i="4"/>
  <c r="K59" i="4"/>
  <c r="J59" i="4"/>
  <c r="I59" i="4"/>
  <c r="H59" i="4"/>
  <c r="G59" i="4"/>
  <c r="F59" i="4"/>
  <c r="E58" i="4"/>
  <c r="D58" i="4"/>
  <c r="C58" i="4"/>
  <c r="B58" i="4"/>
  <c r="K57" i="4"/>
  <c r="J57" i="4"/>
  <c r="I57" i="4"/>
  <c r="H57" i="4"/>
  <c r="G57" i="4"/>
  <c r="F57" i="4"/>
  <c r="K56" i="4"/>
  <c r="J56" i="4"/>
  <c r="I56" i="4"/>
  <c r="H56" i="4"/>
  <c r="G56" i="4"/>
  <c r="F56" i="4"/>
  <c r="E55" i="4"/>
  <c r="D55" i="4"/>
  <c r="C55" i="4"/>
  <c r="B55" i="4"/>
  <c r="K53" i="4"/>
  <c r="J53" i="4"/>
  <c r="H53" i="4"/>
  <c r="G53" i="4"/>
  <c r="K52" i="4"/>
  <c r="J52" i="4"/>
  <c r="I52" i="4"/>
  <c r="H52" i="4"/>
  <c r="G52" i="4"/>
  <c r="F52" i="4"/>
  <c r="K49" i="4"/>
  <c r="J49" i="4"/>
  <c r="I49" i="4"/>
  <c r="H49" i="4"/>
  <c r="G49" i="4"/>
  <c r="F49" i="4"/>
  <c r="E48" i="4"/>
  <c r="D48" i="4"/>
  <c r="C48" i="4"/>
  <c r="B48" i="4"/>
  <c r="K47" i="4"/>
  <c r="J47" i="4"/>
  <c r="I47" i="4"/>
  <c r="H47" i="4"/>
  <c r="G47" i="4"/>
  <c r="F47" i="4"/>
  <c r="K46" i="4"/>
  <c r="J46" i="4"/>
  <c r="I46" i="4"/>
  <c r="H46" i="4"/>
  <c r="G46" i="4"/>
  <c r="F46" i="4"/>
  <c r="K44" i="4"/>
  <c r="J44" i="4"/>
  <c r="I44" i="4"/>
  <c r="H44" i="4"/>
  <c r="G44" i="4"/>
  <c r="F44" i="4"/>
  <c r="K43" i="4"/>
  <c r="J43" i="4"/>
  <c r="I43" i="4"/>
  <c r="H43" i="4"/>
  <c r="G43" i="4"/>
  <c r="F43" i="4"/>
  <c r="E42" i="4"/>
  <c r="D42" i="4"/>
  <c r="C42" i="4"/>
  <c r="B42" i="4"/>
  <c r="K40" i="4"/>
  <c r="J40" i="4"/>
  <c r="I40" i="4"/>
  <c r="H40" i="4"/>
  <c r="G40" i="4"/>
  <c r="F40" i="4"/>
  <c r="E39" i="4"/>
  <c r="D39" i="4"/>
  <c r="C39" i="4"/>
  <c r="B39" i="4"/>
  <c r="K38" i="4"/>
  <c r="J38" i="4"/>
  <c r="I38" i="4"/>
  <c r="H38" i="4"/>
  <c r="G38" i="4"/>
  <c r="F38" i="4"/>
  <c r="K37" i="4"/>
  <c r="J37" i="4"/>
  <c r="I37" i="4"/>
  <c r="H37" i="4"/>
  <c r="G37" i="4"/>
  <c r="F37" i="4"/>
  <c r="K36" i="4"/>
  <c r="J36" i="4"/>
  <c r="I36" i="4"/>
  <c r="H36" i="4"/>
  <c r="G36" i="4"/>
  <c r="F36" i="4"/>
  <c r="E35" i="4"/>
  <c r="D35" i="4"/>
  <c r="C35" i="4"/>
  <c r="B35" i="4"/>
  <c r="K33" i="4"/>
  <c r="J33" i="4"/>
  <c r="I33" i="4"/>
  <c r="H33" i="4"/>
  <c r="G33" i="4"/>
  <c r="F33" i="4"/>
  <c r="K32" i="4"/>
  <c r="J32" i="4"/>
  <c r="I32" i="4"/>
  <c r="H32" i="4"/>
  <c r="G32" i="4"/>
  <c r="F32" i="4"/>
  <c r="K31" i="4"/>
  <c r="J31" i="4"/>
  <c r="I31" i="4"/>
  <c r="H31" i="4"/>
  <c r="G31" i="4"/>
  <c r="F31" i="4"/>
  <c r="K30" i="4"/>
  <c r="J30" i="4"/>
  <c r="I30" i="4"/>
  <c r="H30" i="4"/>
  <c r="G30" i="4"/>
  <c r="F30" i="4"/>
  <c r="E29" i="4"/>
  <c r="D29" i="4"/>
  <c r="C29" i="4"/>
  <c r="B29" i="4"/>
  <c r="K28" i="4"/>
  <c r="J28" i="4"/>
  <c r="I28" i="4"/>
  <c r="H28" i="4"/>
  <c r="G28" i="4"/>
  <c r="F28" i="4"/>
  <c r="E27" i="4"/>
  <c r="D27" i="4"/>
  <c r="C27" i="4"/>
  <c r="B27" i="4"/>
  <c r="K26" i="4"/>
  <c r="J26" i="4"/>
  <c r="I26" i="4"/>
  <c r="H26" i="4"/>
  <c r="G26" i="4"/>
  <c r="F26" i="4"/>
  <c r="K25" i="4"/>
  <c r="J25" i="4"/>
  <c r="I25" i="4"/>
  <c r="H25" i="4"/>
  <c r="G25" i="4"/>
  <c r="F25" i="4"/>
  <c r="K24" i="4"/>
  <c r="J24" i="4"/>
  <c r="I24" i="4"/>
  <c r="H24" i="4"/>
  <c r="G24" i="4"/>
  <c r="F24" i="4"/>
  <c r="E23" i="4"/>
  <c r="D23" i="4"/>
  <c r="C23" i="4"/>
  <c r="B23" i="4"/>
  <c r="K21" i="4"/>
  <c r="J21" i="4"/>
  <c r="I21" i="4"/>
  <c r="H21" i="4"/>
  <c r="G21" i="4"/>
  <c r="F21" i="4"/>
  <c r="E20" i="4"/>
  <c r="D20" i="4"/>
  <c r="C20" i="4"/>
  <c r="B20" i="4"/>
  <c r="K19" i="4"/>
  <c r="J19" i="4"/>
  <c r="I19" i="4"/>
  <c r="H19" i="4"/>
  <c r="G19" i="4"/>
  <c r="F19" i="4"/>
  <c r="K18" i="4"/>
  <c r="J18" i="4"/>
  <c r="I18" i="4"/>
  <c r="H18" i="4"/>
  <c r="G18" i="4"/>
  <c r="F18" i="4"/>
  <c r="E17" i="4"/>
  <c r="D17" i="4"/>
  <c r="C17" i="4"/>
  <c r="B17" i="4"/>
  <c r="K16" i="4"/>
  <c r="J16" i="4"/>
  <c r="I16" i="4"/>
  <c r="H16" i="4"/>
  <c r="G16" i="4"/>
  <c r="F16" i="4"/>
  <c r="E15" i="4"/>
  <c r="D15" i="4"/>
  <c r="C15" i="4"/>
  <c r="B15" i="4"/>
  <c r="K14" i="4"/>
  <c r="J14" i="4"/>
  <c r="I14" i="4"/>
  <c r="H14" i="4"/>
  <c r="G14" i="4"/>
  <c r="F14" i="4"/>
  <c r="E13" i="4"/>
  <c r="D13" i="4"/>
  <c r="C13" i="4"/>
  <c r="B13" i="4"/>
  <c r="K12" i="4"/>
  <c r="J12" i="4"/>
  <c r="I12" i="4"/>
  <c r="H12" i="4"/>
  <c r="G12" i="4"/>
  <c r="F12" i="4"/>
  <c r="E11" i="4"/>
  <c r="D11" i="4"/>
  <c r="C11" i="4"/>
  <c r="K10" i="4"/>
  <c r="J10" i="4"/>
  <c r="H10" i="4"/>
  <c r="G10" i="4"/>
  <c r="K9" i="4"/>
  <c r="J9" i="4"/>
  <c r="I9" i="4"/>
  <c r="H9" i="4"/>
  <c r="G9" i="4"/>
  <c r="F9" i="4"/>
  <c r="K8" i="4"/>
  <c r="J8" i="4"/>
  <c r="H8" i="4"/>
  <c r="G8" i="4"/>
  <c r="E7" i="4"/>
  <c r="D7" i="4"/>
  <c r="C7" i="4"/>
  <c r="J17" i="4" l="1"/>
  <c r="H106" i="4"/>
  <c r="I23" i="4"/>
  <c r="K17" i="4"/>
  <c r="H27" i="4"/>
  <c r="C113" i="4"/>
  <c r="G136" i="4"/>
  <c r="D122" i="4"/>
  <c r="D131" i="4"/>
  <c r="J138" i="4"/>
  <c r="G142" i="4"/>
  <c r="J103" i="4"/>
  <c r="I136" i="4"/>
  <c r="K15" i="4"/>
  <c r="K42" i="4"/>
  <c r="K108" i="4"/>
  <c r="G61" i="4"/>
  <c r="D34" i="4"/>
  <c r="G13" i="4"/>
  <c r="I17" i="4"/>
  <c r="K7" i="4"/>
  <c r="F13" i="4"/>
  <c r="I11" i="4"/>
  <c r="J13" i="4"/>
  <c r="K13" i="4"/>
  <c r="J15" i="4"/>
  <c r="I27" i="4"/>
  <c r="C34" i="4"/>
  <c r="D83" i="4"/>
  <c r="F87" i="4"/>
  <c r="G108" i="4"/>
  <c r="F15" i="4"/>
  <c r="K87" i="4"/>
  <c r="I108" i="4"/>
  <c r="G7" i="4"/>
  <c r="H15" i="4"/>
  <c r="B22" i="4"/>
  <c r="H29" i="4"/>
  <c r="H58" i="4"/>
  <c r="F142" i="4"/>
  <c r="H136" i="4"/>
  <c r="J136" i="4"/>
  <c r="E131" i="4"/>
  <c r="K125" i="4"/>
  <c r="G123" i="4"/>
  <c r="K116" i="4"/>
  <c r="G106" i="4"/>
  <c r="H103" i="4"/>
  <c r="F139" i="4"/>
  <c r="K79" i="4"/>
  <c r="I140" i="4"/>
  <c r="K67" i="4"/>
  <c r="G64" i="4"/>
  <c r="H61" i="4"/>
  <c r="F55" i="4"/>
  <c r="J55" i="4"/>
  <c r="H55" i="4"/>
  <c r="H51" i="4"/>
  <c r="G51" i="4"/>
  <c r="H42" i="4"/>
  <c r="J29" i="4"/>
  <c r="G23" i="4"/>
  <c r="G15" i="4"/>
  <c r="D6" i="4"/>
  <c r="I141" i="4"/>
  <c r="B138" i="4"/>
  <c r="F138" i="4" s="1"/>
  <c r="B103" i="4"/>
  <c r="I103" i="4" s="1"/>
  <c r="I104" i="4"/>
  <c r="F136" i="4"/>
  <c r="B131" i="4"/>
  <c r="I119" i="4"/>
  <c r="B110" i="4"/>
  <c r="F110" i="4" s="1"/>
  <c r="I90" i="4"/>
  <c r="I85" i="4"/>
  <c r="B84" i="4"/>
  <c r="B83" i="4" s="1"/>
  <c r="I64" i="4"/>
  <c r="I61" i="4"/>
  <c r="B50" i="4"/>
  <c r="I53" i="4"/>
  <c r="B41" i="4"/>
  <c r="I48" i="4"/>
  <c r="B34" i="4"/>
  <c r="I39" i="4"/>
  <c r="F10" i="4"/>
  <c r="B7" i="4"/>
  <c r="F7" i="4" s="1"/>
  <c r="I8" i="4"/>
  <c r="F8" i="4"/>
  <c r="K142" i="4"/>
  <c r="I142" i="4"/>
  <c r="J142" i="4"/>
  <c r="K138" i="4"/>
  <c r="F127" i="4"/>
  <c r="G125" i="4"/>
  <c r="I125" i="4"/>
  <c r="J123" i="4"/>
  <c r="C122" i="4"/>
  <c r="H123" i="4"/>
  <c r="D113" i="4"/>
  <c r="F116" i="4"/>
  <c r="J116" i="4"/>
  <c r="B113" i="4"/>
  <c r="H116" i="4"/>
  <c r="K110" i="4"/>
  <c r="J106" i="4"/>
  <c r="C102" i="4"/>
  <c r="K106" i="4"/>
  <c r="F106" i="4"/>
  <c r="I106" i="4"/>
  <c r="D102" i="4"/>
  <c r="I93" i="4"/>
  <c r="H89" i="4"/>
  <c r="F93" i="4"/>
  <c r="G93" i="4"/>
  <c r="J93" i="4"/>
  <c r="H93" i="4"/>
  <c r="B89" i="4"/>
  <c r="F89" i="4" s="1"/>
  <c r="K93" i="4"/>
  <c r="H90" i="4"/>
  <c r="G84" i="4"/>
  <c r="B63" i="4"/>
  <c r="F79" i="4"/>
  <c r="I79" i="4"/>
  <c r="G79" i="4"/>
  <c r="J79" i="4"/>
  <c r="H79" i="4"/>
  <c r="F76" i="4"/>
  <c r="J76" i="4"/>
  <c r="H76" i="4"/>
  <c r="F67" i="4"/>
  <c r="J67" i="4"/>
  <c r="C63" i="4"/>
  <c r="F64" i="4"/>
  <c r="D63" i="4"/>
  <c r="F61" i="4"/>
  <c r="J61" i="4"/>
  <c r="K55" i="4"/>
  <c r="C50" i="4"/>
  <c r="F51" i="4"/>
  <c r="G48" i="4"/>
  <c r="K48" i="4"/>
  <c r="H48" i="4"/>
  <c r="F48" i="4"/>
  <c r="J48" i="4"/>
  <c r="H45" i="4"/>
  <c r="C41" i="4"/>
  <c r="F39" i="4"/>
  <c r="H39" i="4"/>
  <c r="G39" i="4"/>
  <c r="J35" i="4"/>
  <c r="F29" i="4"/>
  <c r="D22" i="4"/>
  <c r="F27" i="4"/>
  <c r="G27" i="4"/>
  <c r="E22" i="4"/>
  <c r="F23" i="4"/>
  <c r="K23" i="4"/>
  <c r="H20" i="4"/>
  <c r="H17" i="4"/>
  <c r="F17" i="4"/>
  <c r="G17" i="4"/>
  <c r="I15" i="4"/>
  <c r="H13" i="4"/>
  <c r="I13" i="4"/>
  <c r="G11" i="4"/>
  <c r="J11" i="4"/>
  <c r="K11" i="4"/>
  <c r="F11" i="4"/>
  <c r="H11" i="4"/>
  <c r="F81" i="4"/>
  <c r="J7" i="4"/>
  <c r="C6" i="4"/>
  <c r="K20" i="4"/>
  <c r="J20" i="4"/>
  <c r="J23" i="4"/>
  <c r="C22" i="4"/>
  <c r="F35" i="4"/>
  <c r="F42" i="4"/>
  <c r="E6" i="4"/>
  <c r="F20" i="4"/>
  <c r="I20" i="4"/>
  <c r="K45" i="4"/>
  <c r="I45" i="4"/>
  <c r="E41" i="4"/>
  <c r="K58" i="4"/>
  <c r="I58" i="4"/>
  <c r="K70" i="4"/>
  <c r="J70" i="4"/>
  <c r="I70" i="4"/>
  <c r="G20" i="4"/>
  <c r="K29" i="4"/>
  <c r="I29" i="4"/>
  <c r="H35" i="4"/>
  <c r="F45" i="4"/>
  <c r="J45" i="4"/>
  <c r="F58" i="4"/>
  <c r="J58" i="4"/>
  <c r="F70" i="4"/>
  <c r="K35" i="4"/>
  <c r="E34" i="4"/>
  <c r="I35" i="4"/>
  <c r="J90" i="4"/>
  <c r="C89" i="4"/>
  <c r="G89" i="4" s="1"/>
  <c r="F108" i="4"/>
  <c r="F125" i="4"/>
  <c r="K132" i="4"/>
  <c r="H7" i="4"/>
  <c r="H23" i="4"/>
  <c r="G42" i="4"/>
  <c r="G55" i="4"/>
  <c r="G67" i="4"/>
  <c r="K90" i="4"/>
  <c r="K103" i="4"/>
  <c r="E102" i="4"/>
  <c r="F114" i="4"/>
  <c r="F132" i="4"/>
  <c r="K27" i="4"/>
  <c r="J27" i="4"/>
  <c r="G29" i="4"/>
  <c r="G35" i="4"/>
  <c r="K39" i="4"/>
  <c r="J39" i="4"/>
  <c r="D41" i="4"/>
  <c r="G45" i="4"/>
  <c r="D50" i="4"/>
  <c r="G58" i="4"/>
  <c r="G70" i="4"/>
  <c r="H81" i="4"/>
  <c r="J81" i="4"/>
  <c r="E83" i="4"/>
  <c r="H83" i="4" s="1"/>
  <c r="G87" i="4"/>
  <c r="I87" i="4"/>
  <c r="H108" i="4"/>
  <c r="J108" i="4"/>
  <c r="G110" i="4"/>
  <c r="G114" i="4"/>
  <c r="H119" i="4"/>
  <c r="K123" i="4"/>
  <c r="E122" i="4"/>
  <c r="H125" i="4"/>
  <c r="J125" i="4"/>
  <c r="G127" i="4"/>
  <c r="I127" i="4"/>
  <c r="G132" i="4"/>
  <c r="I132" i="4"/>
  <c r="K84" i="4"/>
  <c r="K114" i="4"/>
  <c r="E113" i="4"/>
  <c r="G113" i="4" s="1"/>
  <c r="I42" i="4"/>
  <c r="J42" i="4"/>
  <c r="K51" i="4"/>
  <c r="E50" i="4"/>
  <c r="J51" i="4"/>
  <c r="I55" i="4"/>
  <c r="K64" i="4"/>
  <c r="E63" i="4"/>
  <c r="J64" i="4"/>
  <c r="I67" i="4"/>
  <c r="H70" i="4"/>
  <c r="G76" i="4"/>
  <c r="I76" i="4"/>
  <c r="J84" i="4"/>
  <c r="C83" i="4"/>
  <c r="H84" i="4"/>
  <c r="H87" i="4"/>
  <c r="J87" i="4"/>
  <c r="K89" i="4"/>
  <c r="G90" i="4"/>
  <c r="G103" i="4"/>
  <c r="H110" i="4"/>
  <c r="J110" i="4"/>
  <c r="H114" i="4"/>
  <c r="J114" i="4"/>
  <c r="G116" i="4"/>
  <c r="I116" i="4"/>
  <c r="B122" i="4"/>
  <c r="F123" i="4"/>
  <c r="H127" i="4"/>
  <c r="J127" i="4"/>
  <c r="H132" i="4"/>
  <c r="J132" i="4"/>
  <c r="G138" i="4"/>
  <c r="H131" i="4" l="1"/>
  <c r="G131" i="4"/>
  <c r="K22" i="4"/>
  <c r="F103" i="4"/>
  <c r="I138" i="4"/>
  <c r="H22" i="4"/>
  <c r="G22" i="4"/>
  <c r="H6" i="4"/>
  <c r="I84" i="4"/>
  <c r="I110" i="4"/>
  <c r="B102" i="4"/>
  <c r="I102" i="4" s="1"/>
  <c r="F84" i="4"/>
  <c r="I51" i="4"/>
  <c r="B6" i="4"/>
  <c r="F6" i="4" s="1"/>
  <c r="I7" i="4"/>
  <c r="F131" i="4"/>
  <c r="F113" i="4"/>
  <c r="H113" i="4"/>
  <c r="I89" i="4"/>
  <c r="D145" i="4"/>
  <c r="D146" i="4" s="1"/>
  <c r="H50" i="4"/>
  <c r="G41" i="4"/>
  <c r="I22" i="4"/>
  <c r="F22" i="4"/>
  <c r="J22" i="4"/>
  <c r="J122" i="4"/>
  <c r="I122" i="4"/>
  <c r="K122" i="4"/>
  <c r="H122" i="4"/>
  <c r="G122" i="4"/>
  <c r="K41" i="4"/>
  <c r="J41" i="4"/>
  <c r="I41" i="4"/>
  <c r="F41" i="4"/>
  <c r="I63" i="4"/>
  <c r="K63" i="4"/>
  <c r="J63" i="4"/>
  <c r="G63" i="4"/>
  <c r="I50" i="4"/>
  <c r="K50" i="4"/>
  <c r="J50" i="4"/>
  <c r="G50" i="4"/>
  <c r="J102" i="4"/>
  <c r="H102" i="4"/>
  <c r="K102" i="4"/>
  <c r="J89" i="4"/>
  <c r="G102" i="4"/>
  <c r="C145" i="4"/>
  <c r="C146" i="4" s="1"/>
  <c r="G6" i="4"/>
  <c r="F63" i="4"/>
  <c r="K83" i="4"/>
  <c r="I83" i="4"/>
  <c r="J83" i="4"/>
  <c r="I34" i="4"/>
  <c r="J34" i="4"/>
  <c r="G34" i="4"/>
  <c r="F34" i="4"/>
  <c r="K34" i="4"/>
  <c r="F122" i="4"/>
  <c r="G83" i="4"/>
  <c r="J113" i="4"/>
  <c r="I113" i="4"/>
  <c r="K113" i="4"/>
  <c r="H41" i="4"/>
  <c r="J131" i="4"/>
  <c r="I131" i="4"/>
  <c r="K131" i="4"/>
  <c r="F83" i="4"/>
  <c r="H34" i="4"/>
  <c r="E145" i="4"/>
  <c r="E146" i="4" s="1"/>
  <c r="J6" i="4"/>
  <c r="K6" i="4"/>
  <c r="H63" i="4"/>
  <c r="F50" i="4"/>
  <c r="F102" i="4" l="1"/>
  <c r="I6" i="4"/>
  <c r="B145" i="4"/>
  <c r="J145" i="4"/>
  <c r="K145" i="4"/>
  <c r="G145" i="4"/>
  <c r="H145" i="4"/>
  <c r="F145" i="4" l="1"/>
  <c r="B146" i="4"/>
  <c r="I145" i="4"/>
</calcChain>
</file>

<file path=xl/sharedStrings.xml><?xml version="1.0" encoding="utf-8"?>
<sst xmlns="http://schemas.openxmlformats.org/spreadsheetml/2006/main" count="152" uniqueCount="75">
  <si>
    <t>Департамент финансов администрации города Нефтеюганска</t>
  </si>
  <si>
    <t>Департамент образования и молодёжной политики администрации города Нефтеюганска</t>
  </si>
  <si>
    <t>ДЕПАРТАМЕНТ ГРАДОСТРОИТЕЛЬСТВА И ЗЕМЕЛЬНЫХ ОТНОШЕНИЙ АДМИНИСТРАЦИИ ГОРОДА НЕФТЕЮГАНСКА</t>
  </si>
  <si>
    <t>Подпрограмма "Молодёжь Нефтеюганска"</t>
  </si>
  <si>
    <t>ДЕПАРТАМЕНТ МУНИЦИПАЛЬНОГО ИМУЩЕСТВА АДМИНИСТРАЦИИ ГОРОДА НЕФТЕЮГАНСКА</t>
  </si>
  <si>
    <t>Комитет культуры и туризма администрации города Нефтеюганска</t>
  </si>
  <si>
    <t>Комитет физической культуры и спорта администрации города Нефтеюганска</t>
  </si>
  <si>
    <t>Подпрограмма "Обеспечение реализации муниципальной программы"</t>
  </si>
  <si>
    <t>Подпрограмма "Развитие системы массовой физической культуры, подготовки спортивного резерва и спорта высших достижений"</t>
  </si>
  <si>
    <t>Департамент жилищно-коммунального хозяйства администрации города Нефтеюганска</t>
  </si>
  <si>
    <t>Подпрограмма "Создание условий для обеспечения качественными коммунальными услугами"</t>
  </si>
  <si>
    <t>Подпрограмма "Создание условий для обеспечения доступности и повышения качества жилищных услуг"</t>
  </si>
  <si>
    <t>Подпрограмма "Повышение энергоэффективности в отраслях экономики"</t>
  </si>
  <si>
    <t>администрация города Нефтеюганска</t>
  </si>
  <si>
    <t>Подпрограмма "Профилактика правонарушений"</t>
  </si>
  <si>
    <t>Подпрограмма "Безопасность дорожного движения"</t>
  </si>
  <si>
    <t>Подпрограмма "Обеспечение первичных мер пожарной безопасности в городе Нефтеюганске"</t>
  </si>
  <si>
    <t>Подпрограмма "Совершенствование муниципального управления"</t>
  </si>
  <si>
    <t>Подпрограмма "Исполнение отдельных государственных полномочий"</t>
  </si>
  <si>
    <t>Подпрограмма "Развития малого и среднего предпринимательства"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</si>
  <si>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</si>
  <si>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Подпрограмма "Транспорт"</t>
  </si>
  <si>
    <t>Подпрограмма "Автомобильные дороги"</t>
  </si>
  <si>
    <t>Подпрограмма "Организация бюджетного процесса в городе Нефтеюганске"</t>
  </si>
  <si>
    <t>Итого</t>
  </si>
  <si>
    <t xml:space="preserve">Наименование </t>
  </si>
  <si>
    <t>Исполнение, руб.</t>
  </si>
  <si>
    <t>Подпрограмма "Формирование комфортной городской среды"</t>
  </si>
  <si>
    <t>Муниципальная программа "Развитие образования и молодёжной политики в городе Нефтеюганске"</t>
  </si>
  <si>
    <t>Муниципальная программа "Дополнительные меры социальной поддержки отдельных категорий граждан города Нефтеюганска"</t>
  </si>
  <si>
    <t>Муниципальная программа "Доступная среда в городе Нефтеюганске"</t>
  </si>
  <si>
    <t>Подпрограмма "Общее образование. Дополнительное образование детей"</t>
  </si>
  <si>
    <t>Подпрограмма "Система оценки качества образования и информационная прозрачность системы образования"</t>
  </si>
  <si>
    <t>Муниципальная программа "Развитие культуры и туризма в городе Нефтеюганске"</t>
  </si>
  <si>
    <t>Подпрограмма "Отдых и оздоровление детей в каникулярное время"</t>
  </si>
  <si>
    <t>Подпрограмма "Ресурсное обеспечение в сфере образования и молодежной политики"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</si>
  <si>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</si>
  <si>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Подпрограмма "Исполнение органом местного самоуправления отдельных государственных полномочий"</t>
  </si>
  <si>
    <t>Подпрограмма "Формирование законопослушного поведения участников дорожного движения"</t>
  </si>
  <si>
    <t>Подпрограмма "Организационные, экономические механизмы развития культуры"</t>
  </si>
  <si>
    <t>Подпрограмма "Развитие материально-технической базы и спортивной инфраструктуры"</t>
  </si>
  <si>
    <t>Подпрограмма "Организация деятельности в сфере физической культуры и спорта"</t>
  </si>
  <si>
    <t>Муниципальная программа "Развитие жилищной сферы города Нефтеюганска"</t>
  </si>
  <si>
    <t>Подпрограмма "Стимулирование развития жилищного строительства"</t>
  </si>
  <si>
    <t>Подпрограмма "Переселение граждан из непригодного для проживания жилищного фонда "</t>
  </si>
  <si>
    <t>Подпрограмма "Обеспечение мерами государственной поддержки по улучшению жилищных условий отдельных категорий граждан"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</si>
  <si>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</si>
  <si>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</si>
  <si>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</si>
  <si>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Муниципальная программа "Социально-экономическое развитие города Нефтеюганска"</t>
  </si>
  <si>
    <t>Муниципальная программа "Развитие транспортной системы в городе Нефтеюганске"</t>
  </si>
  <si>
    <t>Муниципальная программа "Управление муниципальными финансами города Нефтеюганска"</t>
  </si>
  <si>
    <t>Муниципальная программа "Управление муниципальным имуществом города Нефтеюганска"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</si>
  <si>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</si>
  <si>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</si>
  <si>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Нефтеюганске"</t>
  </si>
  <si>
    <t xml:space="preserve">Отклонение от первоначального плана, руб.                 (гр.2-гр.5) </t>
  </si>
  <si>
    <t>% исполнения к уточненному плану (гр.5/гр.3)*100</t>
  </si>
  <si>
    <t>% исполнения к первоначаль-ному плану (гр.5/гр.2)*100</t>
  </si>
  <si>
    <t>Подпрограмма "Модернизация и развитие учреждений культуры и организация обустройства мест массового отдыха населения"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</si>
  <si>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</si>
  <si>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Подпрограмма "Профилактика незаконного оборота потребления наркотических средств и психотропных веществ"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</si>
  <si>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</si>
  <si>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Подпрограмма "Управление муниципальным долгом города Нефтеюганска"</t>
  </si>
  <si>
    <t>Муниципальная программа "Профилактика терроризма в городе Нефтеюганске"</t>
  </si>
  <si>
    <t>Муниципальная программа "Развитие физической культуры и спорта в городе Нефтеюганске"</t>
  </si>
  <si>
    <t xml:space="preserve"> Исполнение по муниципальным программам города Нефтеюганска за 1 квартал 2021 года</t>
  </si>
  <si>
    <t>Первоначальный план на 2021 год, руб.</t>
  </si>
  <si>
    <t>Уточненный план на 2021 год, руб.</t>
  </si>
  <si>
    <t>План 1 квартала  2021 года, руб.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</si>
  <si>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</si>
  <si>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>Дума города Нефтеюганска</t>
  </si>
  <si>
    <t>% исполнения  к плану 1 квартала 2021 года (гр.5/гр.4)*100</t>
  </si>
  <si>
    <t xml:space="preserve">Отклонение от  плана 1 квартала 2021 года, руб.                 (гр.4-гр.5) </t>
  </si>
  <si>
    <t xml:space="preserve">Отклонение от уточненного плана, руб.  (гр.3-гр.5)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</si>
</sst>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-#,##0.00;_(* &quot;&quot;??_);_(@_)"/>
  </numFmts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8"/>
      <name val="Arial Cy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0" fontId="6" fillId="0" borderId="0"/>
  </cellStyleXfs>
  <cellXfs count="19">
    <xf numFmtId="0" fontId="0" fillId="0" borderId="0" xfId="0"/>
    <xf numFmtId="49" fontId="2" fillId="0" borderId="2" xfId="0" applyNumberFormat="1" applyFont="1" applyBorder="1" applyAlignment="1" applyProtection="1">
      <alignment horizontal="left" vertical="center" wrapText="1"/>
    </xf>
    <xf numFmtId="0" fontId="3" fillId="0" borderId="0" xfId="0" applyFont="1"/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left"/>
    </xf>
    <xf numFmtId="164" fontId="3" fillId="2" borderId="1" xfId="1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1" fontId="3" fillId="2" borderId="1" xfId="1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49" fontId="4" fillId="0" borderId="1" xfId="0" applyNumberFormat="1" applyFont="1" applyFill="1" applyBorder="1" applyAlignment="1" applyProtection="1">
      <alignment horizontal="left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/>
    <xf numFmtId="4" fontId="3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right"/>
    </xf>
    <xf numFmtId="0" fontId="7" fillId="0" borderId="0" xfId="3" applyNumberFormat="1" applyFont="1" applyFill="1" applyAlignment="1" applyProtection="1">
      <alignment horizontal="center" vertical="center" wrapText="1"/>
    </xf>
  </cellXfs>
  <cellStyles count="4">
    <cellStyle name="Обычный" xfId="0" builtinId="0"/>
    <cellStyle name="Обычный 3" xfId="2"/>
    <cellStyle name="Обычный_Tmp8" xfId="3"/>
    <cellStyle name="Обычный_расходы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6;&#1083;&#1077;&#1089;&#1085;&#1080;&#1082;&#1086;&#1074;&#1072;/&#1054;&#1090;&#1095;&#1077;&#1090;&#1099;/&#1054;&#1090;&#1095;&#1077;&#1090;%202021/1%20&#1082;&#1074;&#1072;&#1088;&#1090;&#1072;&#1083;/&#1087;&#1088;&#1086;&#1075;&#1088;&#1072;&#1084;&#1084;&#1099;%20&#1087;&#1077;&#1088;&#1074;&#1086;&#108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6;&#1083;&#1077;&#1089;&#1085;&#1080;&#1082;&#1086;&#1074;&#1072;/&#1054;&#1090;&#1095;&#1077;&#1090;&#1099;/&#1054;&#1090;&#1095;&#1077;&#1090;%202021/1%20&#1082;&#1074;&#1072;&#1088;&#1090;&#1072;&#1083;/&#1087;&#1088;&#1086;&#1075;&#1088;&#1072;&#1084;&#1084;&#1099;%20&#1076;&#1083;&#1103;%20&#1072;&#1085;&#1072;&#1083;&#1080;&#1079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 (2)"/>
      <sheetName val="Бюджет"/>
    </sheetNames>
    <sheetDataSet>
      <sheetData sheetId="0">
        <row r="2">
          <cell r="D2">
            <v>10952876531</v>
          </cell>
        </row>
        <row r="7">
          <cell r="D7">
            <v>623633270</v>
          </cell>
        </row>
        <row r="9">
          <cell r="D9">
            <v>89838000</v>
          </cell>
        </row>
        <row r="11">
          <cell r="D11">
            <v>570240</v>
          </cell>
        </row>
        <row r="13">
          <cell r="D13">
            <v>40080000</v>
          </cell>
        </row>
        <row r="15">
          <cell r="D15">
            <v>600300</v>
          </cell>
        </row>
        <row r="17">
          <cell r="D17">
            <v>185337600</v>
          </cell>
        </row>
        <row r="19">
          <cell r="D19">
            <v>92036000</v>
          </cell>
        </row>
        <row r="21">
          <cell r="D21">
            <v>904160300</v>
          </cell>
        </row>
        <row r="23">
          <cell r="D23">
            <v>160847300</v>
          </cell>
        </row>
        <row r="25">
          <cell r="D25">
            <v>1959376000</v>
          </cell>
        </row>
        <row r="27">
          <cell r="D27">
            <v>23155100</v>
          </cell>
        </row>
        <row r="29">
          <cell r="D29">
            <v>3965900</v>
          </cell>
        </row>
        <row r="31">
          <cell r="D31">
            <v>134961600</v>
          </cell>
        </row>
        <row r="34">
          <cell r="D34">
            <v>32235000</v>
          </cell>
        </row>
        <row r="37">
          <cell r="D37">
            <v>193020200</v>
          </cell>
        </row>
        <row r="39">
          <cell r="D39">
            <v>21446700</v>
          </cell>
        </row>
        <row r="272">
          <cell r="D272">
            <v>96400</v>
          </cell>
        </row>
        <row r="274">
          <cell r="D274">
            <v>41400</v>
          </cell>
        </row>
        <row r="301">
          <cell r="D301">
            <v>86673900</v>
          </cell>
        </row>
        <row r="303">
          <cell r="D303">
            <v>212221900</v>
          </cell>
        </row>
        <row r="306">
          <cell r="D306">
            <v>1380500</v>
          </cell>
        </row>
        <row r="308">
          <cell r="D308">
            <v>1946100</v>
          </cell>
        </row>
        <row r="414">
          <cell r="D414">
            <v>20000</v>
          </cell>
        </row>
        <row r="415">
          <cell r="D415">
            <v>52400</v>
          </cell>
        </row>
        <row r="416">
          <cell r="D416">
            <v>10000</v>
          </cell>
        </row>
        <row r="419">
          <cell r="D419">
            <v>480000</v>
          </cell>
        </row>
        <row r="420">
          <cell r="D420">
            <v>544600</v>
          </cell>
        </row>
        <row r="421">
          <cell r="D421">
            <v>490000</v>
          </cell>
        </row>
        <row r="428">
          <cell r="D428">
            <v>102561003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 (2)"/>
      <sheetName val="Бюджет"/>
    </sheetNames>
    <sheetDataSet>
      <sheetData sheetId="0">
        <row r="528">
          <cell r="D528">
            <v>11665559120</v>
          </cell>
          <cell r="E528">
            <v>1753297032.4300001</v>
          </cell>
          <cell r="F528">
            <v>1432428672.53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2:N146"/>
  <sheetViews>
    <sheetView showGridLines="0" showZeros="0" tabSelected="1" workbookViewId="0">
      <pane xSplit="1" ySplit="5" topLeftCell="B137" activePane="bottomRight" state="frozen"/>
      <selection pane="topRight" activeCell="B1" sqref="B1"/>
      <selection pane="bottomLeft" activeCell="A6" sqref="A6"/>
      <selection pane="bottomRight" activeCell="G137" sqref="G137"/>
    </sheetView>
  </sheetViews>
  <sheetFormatPr defaultColWidth="9.140625" defaultRowHeight="12.75" customHeight="1" outlineLevelRow="1" x14ac:dyDescent="0.2"/>
  <cols>
    <col min="1" max="1" width="30.7109375" style="2" customWidth="1"/>
    <col min="2" max="2" width="16" style="2" customWidth="1"/>
    <col min="3" max="3" width="15.7109375" style="2" customWidth="1"/>
    <col min="4" max="4" width="15.28515625" style="2" customWidth="1"/>
    <col min="5" max="5" width="15.42578125" style="2" customWidth="1"/>
    <col min="6" max="6" width="16.28515625" style="2" customWidth="1"/>
    <col min="7" max="7" width="16.7109375" style="2" customWidth="1"/>
    <col min="8" max="8" width="14.28515625" style="2" customWidth="1"/>
    <col min="9" max="9" width="12.28515625" style="2" customWidth="1"/>
    <col min="10" max="10" width="12.5703125" style="2" customWidth="1"/>
    <col min="11" max="11" width="12.42578125" style="2" customWidth="1"/>
    <col min="12" max="12" width="13.42578125" style="2" bestFit="1" customWidth="1"/>
    <col min="13" max="13" width="14.85546875" style="2" bestFit="1" customWidth="1"/>
    <col min="14" max="14" width="13.42578125" style="2" bestFit="1" customWidth="1"/>
    <col min="15" max="16384" width="9.140625" style="2"/>
  </cols>
  <sheetData>
    <row r="2" spans="1:14" ht="12.75" customHeight="1" x14ac:dyDescent="0.2">
      <c r="A2" s="18" t="s">
        <v>66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4" spans="1:14" ht="76.900000000000006" customHeight="1" x14ac:dyDescent="0.2">
      <c r="A4" s="3" t="s">
        <v>25</v>
      </c>
      <c r="B4" s="9" t="s">
        <v>67</v>
      </c>
      <c r="C4" s="9" t="s">
        <v>68</v>
      </c>
      <c r="D4" s="9" t="s">
        <v>69</v>
      </c>
      <c r="E4" s="9" t="s">
        <v>26</v>
      </c>
      <c r="F4" s="9" t="s">
        <v>56</v>
      </c>
      <c r="G4" s="9" t="s">
        <v>74</v>
      </c>
      <c r="H4" s="9" t="s">
        <v>73</v>
      </c>
      <c r="I4" s="9" t="s">
        <v>58</v>
      </c>
      <c r="J4" s="9" t="s">
        <v>57</v>
      </c>
      <c r="K4" s="9" t="s">
        <v>72</v>
      </c>
    </row>
    <row r="5" spans="1:14" s="12" customFormat="1" x14ac:dyDescent="0.2">
      <c r="A5" s="10">
        <v>1</v>
      </c>
      <c r="B5" s="11">
        <v>2</v>
      </c>
      <c r="C5" s="10">
        <v>3</v>
      </c>
      <c r="D5" s="11">
        <v>4</v>
      </c>
      <c r="E5" s="10">
        <v>5</v>
      </c>
      <c r="F5" s="11">
        <v>6</v>
      </c>
      <c r="G5" s="10">
        <v>7</v>
      </c>
      <c r="H5" s="11">
        <v>8</v>
      </c>
      <c r="I5" s="10">
        <v>9</v>
      </c>
      <c r="J5" s="11">
        <v>10</v>
      </c>
      <c r="K5" s="10">
        <v>11</v>
      </c>
    </row>
    <row r="6" spans="1:14" ht="51" x14ac:dyDescent="0.2">
      <c r="A6" s="13" t="s">
        <v>28</v>
      </c>
      <c r="B6" s="14">
        <f>B7+B11+B13+B15+B17+B20</f>
        <v>4725729571</v>
      </c>
      <c r="C6" s="14">
        <f t="shared" ref="C6:E6" si="0">C7+C11+C13+C15+C17+C20</f>
        <v>4837057977</v>
      </c>
      <c r="D6" s="14">
        <f t="shared" si="0"/>
        <v>958204093</v>
      </c>
      <c r="E6" s="14">
        <f t="shared" si="0"/>
        <v>821438103.5</v>
      </c>
      <c r="F6" s="14">
        <f t="shared" ref="F6:F70" si="1">B6-E6</f>
        <v>3904291467.5</v>
      </c>
      <c r="G6" s="14">
        <f>C6-E6</f>
        <v>4015619873.5</v>
      </c>
      <c r="H6" s="14">
        <f>D6-E6</f>
        <v>136765989.5</v>
      </c>
      <c r="I6" s="14">
        <f>E6/B6*100</f>
        <v>17.382249474046343</v>
      </c>
      <c r="J6" s="14">
        <f>E6/C6*100</f>
        <v>16.982184365081054</v>
      </c>
      <c r="K6" s="14">
        <f>E6/D6*100</f>
        <v>85.726841442327256</v>
      </c>
    </row>
    <row r="7" spans="1:14" ht="38.25" x14ac:dyDescent="0.2">
      <c r="A7" s="13" t="s">
        <v>31</v>
      </c>
      <c r="B7" s="14">
        <f>SUM(B8:B10)</f>
        <v>4465263510</v>
      </c>
      <c r="C7" s="14">
        <f t="shared" ref="C7:E7" si="2">SUM(C8:C10)</f>
        <v>4570164129</v>
      </c>
      <c r="D7" s="14">
        <f t="shared" si="2"/>
        <v>902897639</v>
      </c>
      <c r="E7" s="14">
        <f t="shared" si="2"/>
        <v>783886089.64999998</v>
      </c>
      <c r="F7" s="14">
        <f t="shared" si="1"/>
        <v>3681377420.3499999</v>
      </c>
      <c r="G7" s="14">
        <f t="shared" ref="G7:G71" si="3">C7-E7</f>
        <v>3786278039.3499999</v>
      </c>
      <c r="H7" s="14">
        <f t="shared" ref="H7:H71" si="4">D7-E7</f>
        <v>119011549.35000002</v>
      </c>
      <c r="I7" s="14">
        <f t="shared" ref="I7:I71" si="5">E7/B7*100</f>
        <v>17.555203357976065</v>
      </c>
      <c r="J7" s="14">
        <f t="shared" ref="J7:J71" si="6">E7/C7*100</f>
        <v>17.15225246891784</v>
      </c>
      <c r="K7" s="14">
        <f t="shared" ref="K7:K71" si="7">E7/D7*100</f>
        <v>86.818932267691977</v>
      </c>
      <c r="M7" s="15"/>
    </row>
    <row r="8" spans="1:14" ht="43.9" customHeight="1" x14ac:dyDescent="0.2">
      <c r="A8" s="6" t="s">
        <v>1</v>
      </c>
      <c r="B8" s="16">
        <f>'[1]Бюджет (2)'!$D$7+'[1]Бюджет (2)'!$D$9+'[1]Бюджет (2)'!$D$11+'[1]Бюджет (2)'!$D$13+'[1]Бюджет (2)'!$D$17+'[1]Бюджет (2)'!$D$19+'[1]Бюджет (2)'!$D$21+'[1]Бюджет (2)'!$D$23+'[1]Бюджет (2)'!$D$25+'[1]Бюджет (2)'!$D$27+'[1]Бюджет (2)'!$D$29+'[1]Бюджет (2)'!$D$31+'[1]Бюджет (2)'!$D$34+'[1]Бюджет (2)'!$D$15</f>
        <v>4250796610</v>
      </c>
      <c r="C8" s="16">
        <v>4230868675</v>
      </c>
      <c r="D8" s="16">
        <v>896985410</v>
      </c>
      <c r="E8" s="16">
        <v>783886089.64999998</v>
      </c>
      <c r="F8" s="16">
        <f t="shared" si="1"/>
        <v>3466910520.3499999</v>
      </c>
      <c r="G8" s="16">
        <f t="shared" si="3"/>
        <v>3446982585.3499999</v>
      </c>
      <c r="H8" s="16">
        <f t="shared" si="4"/>
        <v>113099320.35000002</v>
      </c>
      <c r="I8" s="16">
        <f t="shared" si="5"/>
        <v>18.440922056960048</v>
      </c>
      <c r="J8" s="16">
        <f t="shared" si="6"/>
        <v>18.527781168958168</v>
      </c>
      <c r="K8" s="16">
        <f t="shared" si="7"/>
        <v>87.391175030371997</v>
      </c>
      <c r="M8" s="15"/>
      <c r="N8" s="15"/>
    </row>
    <row r="9" spans="1:14" ht="33" customHeight="1" x14ac:dyDescent="0.2">
      <c r="A9" s="1" t="s">
        <v>9</v>
      </c>
      <c r="B9" s="14"/>
      <c r="C9" s="16">
        <v>3625143</v>
      </c>
      <c r="D9" s="16">
        <v>0</v>
      </c>
      <c r="E9" s="16">
        <v>0</v>
      </c>
      <c r="F9" s="16">
        <f t="shared" si="1"/>
        <v>0</v>
      </c>
      <c r="G9" s="16">
        <f t="shared" si="3"/>
        <v>3625143</v>
      </c>
      <c r="H9" s="16">
        <f t="shared" si="4"/>
        <v>0</v>
      </c>
      <c r="I9" s="16" t="e">
        <f t="shared" si="5"/>
        <v>#DIV/0!</v>
      </c>
      <c r="J9" s="16">
        <f t="shared" si="6"/>
        <v>0</v>
      </c>
      <c r="K9" s="16" t="e">
        <f t="shared" si="7"/>
        <v>#DIV/0!</v>
      </c>
    </row>
    <row r="10" spans="1:14" ht="43.9" customHeight="1" x14ac:dyDescent="0.2">
      <c r="A10" s="1" t="s">
        <v>2</v>
      </c>
      <c r="B10" s="16">
        <f>'[1]Бюджет (2)'!$D$37+'[1]Бюджет (2)'!$D$39</f>
        <v>214466900</v>
      </c>
      <c r="C10" s="16">
        <v>335670311</v>
      </c>
      <c r="D10" s="16">
        <v>5912229</v>
      </c>
      <c r="E10" s="16">
        <v>0</v>
      </c>
      <c r="F10" s="16">
        <f t="shared" si="1"/>
        <v>214466900</v>
      </c>
      <c r="G10" s="16">
        <f t="shared" si="3"/>
        <v>335670311</v>
      </c>
      <c r="H10" s="16">
        <f t="shared" si="4"/>
        <v>5912229</v>
      </c>
      <c r="I10" s="16">
        <f t="shared" si="5"/>
        <v>0</v>
      </c>
      <c r="J10" s="16">
        <f t="shared" si="6"/>
        <v>0</v>
      </c>
      <c r="K10" s="16">
        <f t="shared" si="7"/>
        <v>0</v>
      </c>
    </row>
    <row r="11" spans="1:14" ht="51" x14ac:dyDescent="0.2">
      <c r="A11" s="13" t="s">
        <v>32</v>
      </c>
      <c r="B11" s="14">
        <f>B12</f>
        <v>2272200</v>
      </c>
      <c r="C11" s="14">
        <f t="shared" ref="C11:E11" si="8">C12</f>
        <v>2272200</v>
      </c>
      <c r="D11" s="14">
        <f t="shared" si="8"/>
        <v>0</v>
      </c>
      <c r="E11" s="14">
        <f t="shared" si="8"/>
        <v>0</v>
      </c>
      <c r="F11" s="14">
        <f t="shared" si="1"/>
        <v>2272200</v>
      </c>
      <c r="G11" s="14">
        <f t="shared" si="3"/>
        <v>2272200</v>
      </c>
      <c r="H11" s="14">
        <f t="shared" si="4"/>
        <v>0</v>
      </c>
      <c r="I11" s="14">
        <f t="shared" si="5"/>
        <v>0</v>
      </c>
      <c r="J11" s="14">
        <f t="shared" si="6"/>
        <v>0</v>
      </c>
      <c r="K11" s="14" t="e">
        <f t="shared" si="7"/>
        <v>#DIV/0!</v>
      </c>
    </row>
    <row r="12" spans="1:14" ht="46.15" customHeight="1" x14ac:dyDescent="0.2">
      <c r="A12" s="6" t="s">
        <v>1</v>
      </c>
      <c r="B12" s="16">
        <v>2272200</v>
      </c>
      <c r="C12" s="16">
        <v>2272200</v>
      </c>
      <c r="D12" s="16"/>
      <c r="E12" s="7"/>
      <c r="F12" s="7">
        <f t="shared" si="1"/>
        <v>2272200</v>
      </c>
      <c r="G12" s="7">
        <f t="shared" si="3"/>
        <v>2272200</v>
      </c>
      <c r="H12" s="7">
        <f t="shared" si="4"/>
        <v>0</v>
      </c>
      <c r="I12" s="7">
        <f t="shared" si="5"/>
        <v>0</v>
      </c>
      <c r="J12" s="7">
        <f t="shared" si="6"/>
        <v>0</v>
      </c>
      <c r="K12" s="7" t="e">
        <f t="shared" si="7"/>
        <v>#DIV/0!</v>
      </c>
    </row>
    <row r="13" spans="1:14" ht="37.15" customHeight="1" x14ac:dyDescent="0.2">
      <c r="A13" s="13" t="s">
        <v>34</v>
      </c>
      <c r="B13" s="14">
        <f>B14</f>
        <v>66515761</v>
      </c>
      <c r="C13" s="14">
        <f t="shared" ref="C13:E13" si="9">C14</f>
        <v>66515761</v>
      </c>
      <c r="D13" s="14">
        <f t="shared" si="9"/>
        <v>7866900</v>
      </c>
      <c r="E13" s="14">
        <f t="shared" si="9"/>
        <v>22578</v>
      </c>
      <c r="F13" s="14">
        <f t="shared" si="1"/>
        <v>66493183</v>
      </c>
      <c r="G13" s="14">
        <f t="shared" si="3"/>
        <v>66493183</v>
      </c>
      <c r="H13" s="14">
        <f t="shared" si="4"/>
        <v>7844322</v>
      </c>
      <c r="I13" s="14">
        <f t="shared" si="5"/>
        <v>3.3943834755194337E-2</v>
      </c>
      <c r="J13" s="14">
        <f t="shared" si="6"/>
        <v>3.3943834755194337E-2</v>
      </c>
      <c r="K13" s="14">
        <f t="shared" si="7"/>
        <v>0.28699996186553789</v>
      </c>
      <c r="M13" s="15"/>
    </row>
    <row r="14" spans="1:14" ht="46.15" customHeight="1" x14ac:dyDescent="0.2">
      <c r="A14" s="6" t="s">
        <v>1</v>
      </c>
      <c r="B14" s="16">
        <v>66515761</v>
      </c>
      <c r="C14" s="16">
        <v>66515761</v>
      </c>
      <c r="D14" s="16">
        <v>7866900</v>
      </c>
      <c r="E14" s="16">
        <v>22578</v>
      </c>
      <c r="F14" s="16">
        <f t="shared" si="1"/>
        <v>66493183</v>
      </c>
      <c r="G14" s="16">
        <f t="shared" si="3"/>
        <v>66493183</v>
      </c>
      <c r="H14" s="16">
        <f t="shared" si="4"/>
        <v>7844322</v>
      </c>
      <c r="I14" s="16">
        <f t="shared" si="5"/>
        <v>3.3943834755194337E-2</v>
      </c>
      <c r="J14" s="16">
        <f t="shared" si="6"/>
        <v>3.3943834755194337E-2</v>
      </c>
      <c r="K14" s="16">
        <f t="shared" si="7"/>
        <v>0.28699996186553789</v>
      </c>
    </row>
    <row r="15" spans="1:14" ht="30.6" customHeight="1" x14ac:dyDescent="0.2">
      <c r="A15" s="13" t="s">
        <v>3</v>
      </c>
      <c r="B15" s="14">
        <f>B16</f>
        <v>63309800</v>
      </c>
      <c r="C15" s="14">
        <f t="shared" ref="C15:E15" si="10">C16</f>
        <v>63309800</v>
      </c>
      <c r="D15" s="14">
        <f t="shared" si="10"/>
        <v>11924313</v>
      </c>
      <c r="E15" s="14">
        <f t="shared" si="10"/>
        <v>9560875.2200000007</v>
      </c>
      <c r="F15" s="14">
        <f t="shared" si="1"/>
        <v>53748924.780000001</v>
      </c>
      <c r="G15" s="14">
        <f t="shared" si="3"/>
        <v>53748924.780000001</v>
      </c>
      <c r="H15" s="14">
        <f t="shared" si="4"/>
        <v>2363437.7799999993</v>
      </c>
      <c r="I15" s="14">
        <f t="shared" si="5"/>
        <v>15.101730253452072</v>
      </c>
      <c r="J15" s="14">
        <f t="shared" si="6"/>
        <v>15.101730253452072</v>
      </c>
      <c r="K15" s="14">
        <f t="shared" si="7"/>
        <v>80.179673411793203</v>
      </c>
    </row>
    <row r="16" spans="1:14" ht="37.15" customHeight="1" x14ac:dyDescent="0.2">
      <c r="A16" s="6" t="s">
        <v>1</v>
      </c>
      <c r="B16" s="16">
        <v>63309800</v>
      </c>
      <c r="C16" s="16">
        <v>63309800</v>
      </c>
      <c r="D16" s="16">
        <v>11924313</v>
      </c>
      <c r="E16" s="16">
        <v>9560875.2200000007</v>
      </c>
      <c r="F16" s="16">
        <f t="shared" si="1"/>
        <v>53748924.780000001</v>
      </c>
      <c r="G16" s="16">
        <f t="shared" si="3"/>
        <v>53748924.780000001</v>
      </c>
      <c r="H16" s="16">
        <f t="shared" si="4"/>
        <v>2363437.7799999993</v>
      </c>
      <c r="I16" s="16">
        <f t="shared" si="5"/>
        <v>15.101730253452072</v>
      </c>
      <c r="J16" s="16">
        <f t="shared" si="6"/>
        <v>15.101730253452072</v>
      </c>
      <c r="K16" s="16">
        <f t="shared" si="7"/>
        <v>80.179673411793203</v>
      </c>
    </row>
    <row r="17" spans="1:11" ht="43.15" customHeight="1" x14ac:dyDescent="0.2">
      <c r="A17" s="13" t="s">
        <v>35</v>
      </c>
      <c r="B17" s="14">
        <f>B18</f>
        <v>128309300</v>
      </c>
      <c r="C17" s="14">
        <f>SUM(C18:C19)</f>
        <v>134737087</v>
      </c>
      <c r="D17" s="14">
        <f t="shared" ref="D17:E17" si="11">SUM(D18:D19)</f>
        <v>35515241</v>
      </c>
      <c r="E17" s="14">
        <f t="shared" si="11"/>
        <v>27968560.629999999</v>
      </c>
      <c r="F17" s="14">
        <f t="shared" si="1"/>
        <v>100340739.37</v>
      </c>
      <c r="G17" s="14">
        <f t="shared" si="3"/>
        <v>106768526.37</v>
      </c>
      <c r="H17" s="14">
        <f t="shared" si="4"/>
        <v>7546680.370000001</v>
      </c>
      <c r="I17" s="14">
        <f t="shared" si="5"/>
        <v>21.79776573482982</v>
      </c>
      <c r="J17" s="14">
        <f t="shared" si="6"/>
        <v>20.757878363512489</v>
      </c>
      <c r="K17" s="14">
        <f t="shared" si="7"/>
        <v>78.750868197684483</v>
      </c>
    </row>
    <row r="18" spans="1:11" ht="43.15" customHeight="1" x14ac:dyDescent="0.2">
      <c r="A18" s="6" t="s">
        <v>1</v>
      </c>
      <c r="B18" s="16">
        <v>128309300</v>
      </c>
      <c r="C18" s="16">
        <v>128456700</v>
      </c>
      <c r="D18" s="16">
        <v>35515241</v>
      </c>
      <c r="E18" s="16">
        <v>27968560.629999999</v>
      </c>
      <c r="F18" s="16">
        <f t="shared" si="1"/>
        <v>100340739.37</v>
      </c>
      <c r="G18" s="16">
        <f t="shared" si="3"/>
        <v>100488139.37</v>
      </c>
      <c r="H18" s="16">
        <f t="shared" si="4"/>
        <v>7546680.370000001</v>
      </c>
      <c r="I18" s="16">
        <f t="shared" si="5"/>
        <v>21.79776573482982</v>
      </c>
      <c r="J18" s="16">
        <f t="shared" si="6"/>
        <v>21.77275348814036</v>
      </c>
      <c r="K18" s="16">
        <f t="shared" si="7"/>
        <v>78.750868197684483</v>
      </c>
    </row>
    <row r="19" spans="1:11" ht="43.15" customHeight="1" x14ac:dyDescent="0.2">
      <c r="A19" s="1" t="s">
        <v>2</v>
      </c>
      <c r="B19" s="16"/>
      <c r="C19" s="16">
        <v>6280387</v>
      </c>
      <c r="D19" s="16"/>
      <c r="E19" s="16"/>
      <c r="F19" s="16">
        <f t="shared" si="1"/>
        <v>0</v>
      </c>
      <c r="G19" s="16">
        <f t="shared" si="3"/>
        <v>6280387</v>
      </c>
      <c r="H19" s="16">
        <f t="shared" si="4"/>
        <v>0</v>
      </c>
      <c r="I19" s="16" t="e">
        <f t="shared" si="5"/>
        <v>#DIV/0!</v>
      </c>
      <c r="J19" s="16">
        <f t="shared" si="6"/>
        <v>0</v>
      </c>
      <c r="K19" s="16" t="e">
        <f t="shared" si="7"/>
        <v>#DIV/0!</v>
      </c>
    </row>
    <row r="20" spans="1:11" ht="43.15" customHeight="1" x14ac:dyDescent="0.2">
      <c r="A20" s="13" t="s">
        <v>38</v>
      </c>
      <c r="B20" s="14">
        <f>B21</f>
        <v>59000</v>
      </c>
      <c r="C20" s="14">
        <f t="shared" ref="C20:E20" si="12">C21</f>
        <v>59000</v>
      </c>
      <c r="D20" s="14">
        <f t="shared" si="12"/>
        <v>0</v>
      </c>
      <c r="E20" s="14">
        <f t="shared" si="12"/>
        <v>0</v>
      </c>
      <c r="F20" s="14">
        <f t="shared" si="1"/>
        <v>59000</v>
      </c>
      <c r="G20" s="14">
        <f t="shared" si="3"/>
        <v>59000</v>
      </c>
      <c r="H20" s="14">
        <f t="shared" si="4"/>
        <v>0</v>
      </c>
      <c r="I20" s="14">
        <f t="shared" si="5"/>
        <v>0</v>
      </c>
      <c r="J20" s="14">
        <f t="shared" si="6"/>
        <v>0</v>
      </c>
      <c r="K20" s="14" t="e">
        <f t="shared" si="7"/>
        <v>#DIV/0!</v>
      </c>
    </row>
    <row r="21" spans="1:11" ht="51" x14ac:dyDescent="0.2">
      <c r="A21" s="6" t="s">
        <v>1</v>
      </c>
      <c r="B21" s="16">
        <v>59000</v>
      </c>
      <c r="C21" s="16">
        <v>59000</v>
      </c>
      <c r="D21" s="16"/>
      <c r="E21" s="16"/>
      <c r="F21" s="16">
        <f t="shared" si="1"/>
        <v>59000</v>
      </c>
      <c r="G21" s="16">
        <f t="shared" si="3"/>
        <v>59000</v>
      </c>
      <c r="H21" s="16">
        <f t="shared" si="4"/>
        <v>0</v>
      </c>
      <c r="I21" s="16">
        <f t="shared" si="5"/>
        <v>0</v>
      </c>
      <c r="J21" s="16">
        <f t="shared" si="6"/>
        <v>0</v>
      </c>
      <c r="K21" s="16" t="e">
        <f t="shared" si="7"/>
        <v>#DIV/0!</v>
      </c>
    </row>
    <row r="22" spans="1:11" ht="63.75" x14ac:dyDescent="0.2">
      <c r="A22" s="13" t="s">
        <v>29</v>
      </c>
      <c r="B22" s="14">
        <f>B23+B27</f>
        <v>102895100</v>
      </c>
      <c r="C22" s="14">
        <f t="shared" ref="C22:E22" si="13">C23+C27</f>
        <v>103046800</v>
      </c>
      <c r="D22" s="14">
        <f t="shared" si="13"/>
        <v>12938700</v>
      </c>
      <c r="E22" s="14">
        <f t="shared" si="13"/>
        <v>10586531.34</v>
      </c>
      <c r="F22" s="14">
        <f t="shared" si="1"/>
        <v>92308568.659999996</v>
      </c>
      <c r="G22" s="14">
        <f t="shared" si="3"/>
        <v>92460268.659999996</v>
      </c>
      <c r="H22" s="14">
        <f t="shared" si="4"/>
        <v>2352168.66</v>
      </c>
      <c r="I22" s="14">
        <f t="shared" si="5"/>
        <v>10.288664222105815</v>
      </c>
      <c r="J22" s="14">
        <f t="shared" si="6"/>
        <v>10.273517799679368</v>
      </c>
      <c r="K22" s="14">
        <f t="shared" si="7"/>
        <v>81.820672401400458</v>
      </c>
    </row>
    <row r="23" spans="1:11" ht="68.45" customHeight="1" x14ac:dyDescent="0.2">
      <c r="A23" s="13" t="s">
        <v>36</v>
      </c>
      <c r="B23" s="14">
        <f>SUM(B24:B26)</f>
        <v>64418100</v>
      </c>
      <c r="C23" s="14">
        <f t="shared" ref="C23:E23" si="14">SUM(C24:C26)</f>
        <v>64418100</v>
      </c>
      <c r="D23" s="14">
        <f t="shared" si="14"/>
        <v>5150000</v>
      </c>
      <c r="E23" s="14">
        <f t="shared" si="14"/>
        <v>3353578.85</v>
      </c>
      <c r="F23" s="14">
        <f t="shared" si="1"/>
        <v>61064521.149999999</v>
      </c>
      <c r="G23" s="14">
        <f t="shared" si="3"/>
        <v>61064521.149999999</v>
      </c>
      <c r="H23" s="14">
        <f t="shared" si="4"/>
        <v>1796421.15</v>
      </c>
      <c r="I23" s="14">
        <f t="shared" si="5"/>
        <v>5.2059574094858432</v>
      </c>
      <c r="J23" s="14">
        <f t="shared" si="6"/>
        <v>5.2059574094858432</v>
      </c>
      <c r="K23" s="14">
        <f t="shared" si="7"/>
        <v>65.118035922330094</v>
      </c>
    </row>
    <row r="24" spans="1:11" ht="31.9" customHeight="1" x14ac:dyDescent="0.2">
      <c r="A24" s="6" t="s">
        <v>13</v>
      </c>
      <c r="B24" s="7">
        <v>22742800</v>
      </c>
      <c r="C24" s="7">
        <v>22742800</v>
      </c>
      <c r="D24" s="7">
        <v>5150000</v>
      </c>
      <c r="E24" s="7">
        <v>3353578.85</v>
      </c>
      <c r="F24" s="7">
        <f t="shared" si="1"/>
        <v>19389221.149999999</v>
      </c>
      <c r="G24" s="7">
        <f t="shared" si="3"/>
        <v>19389221.149999999</v>
      </c>
      <c r="H24" s="7">
        <f t="shared" si="4"/>
        <v>1796421.15</v>
      </c>
      <c r="I24" s="7">
        <f t="shared" si="5"/>
        <v>14.745672696413811</v>
      </c>
      <c r="J24" s="7">
        <f t="shared" si="6"/>
        <v>14.745672696413811</v>
      </c>
      <c r="K24" s="7">
        <f t="shared" si="7"/>
        <v>65.118035922330094</v>
      </c>
    </row>
    <row r="25" spans="1:11" ht="54" customHeight="1" collapsed="1" x14ac:dyDescent="0.2">
      <c r="A25" s="6" t="s">
        <v>4</v>
      </c>
      <c r="B25" s="7">
        <v>41675300</v>
      </c>
      <c r="C25" s="7">
        <v>41675300</v>
      </c>
      <c r="D25" s="7"/>
      <c r="E25" s="7"/>
      <c r="F25" s="7">
        <f t="shared" si="1"/>
        <v>41675300</v>
      </c>
      <c r="G25" s="7">
        <f t="shared" si="3"/>
        <v>41675300</v>
      </c>
      <c r="H25" s="7">
        <f t="shared" si="4"/>
        <v>0</v>
      </c>
      <c r="I25" s="7">
        <f t="shared" si="5"/>
        <v>0</v>
      </c>
      <c r="J25" s="7">
        <f t="shared" si="6"/>
        <v>0</v>
      </c>
      <c r="K25" s="7" t="e">
        <f t="shared" si="7"/>
        <v>#DIV/0!</v>
      </c>
    </row>
    <row r="26" spans="1:11" ht="51" hidden="1" outlineLevel="1" x14ac:dyDescent="0.2">
      <c r="A26" s="6" t="s">
        <v>9</v>
      </c>
      <c r="B26" s="7"/>
      <c r="C26" s="7"/>
      <c r="D26" s="7"/>
      <c r="E26" s="7"/>
      <c r="F26" s="7">
        <f t="shared" si="1"/>
        <v>0</v>
      </c>
      <c r="G26" s="7">
        <f t="shared" si="3"/>
        <v>0</v>
      </c>
      <c r="H26" s="7">
        <f t="shared" si="4"/>
        <v>0</v>
      </c>
      <c r="I26" s="7" t="e">
        <f t="shared" si="5"/>
        <v>#DIV/0!</v>
      </c>
      <c r="J26" s="7" t="e">
        <f t="shared" si="6"/>
        <v>#DIV/0!</v>
      </c>
      <c r="K26" s="7" t="e">
        <f t="shared" si="7"/>
        <v>#DIV/0!</v>
      </c>
    </row>
    <row r="27" spans="1:11" ht="51" x14ac:dyDescent="0.2">
      <c r="A27" s="13" t="s">
        <v>37</v>
      </c>
      <c r="B27" s="14">
        <f>B28</f>
        <v>38477000</v>
      </c>
      <c r="C27" s="14">
        <f t="shared" ref="C27:E27" si="15">C28</f>
        <v>38628700</v>
      </c>
      <c r="D27" s="14">
        <f t="shared" si="15"/>
        <v>7788700</v>
      </c>
      <c r="E27" s="14">
        <f t="shared" si="15"/>
        <v>7232952.4900000002</v>
      </c>
      <c r="F27" s="14">
        <f t="shared" si="1"/>
        <v>31244047.509999998</v>
      </c>
      <c r="G27" s="14">
        <f t="shared" si="3"/>
        <v>31395747.509999998</v>
      </c>
      <c r="H27" s="14">
        <f t="shared" si="4"/>
        <v>555747.50999999978</v>
      </c>
      <c r="I27" s="14">
        <f t="shared" si="5"/>
        <v>18.798119629908776</v>
      </c>
      <c r="J27" s="14">
        <f t="shared" si="6"/>
        <v>18.724296934662572</v>
      </c>
      <c r="K27" s="14">
        <f t="shared" si="7"/>
        <v>92.864694878477792</v>
      </c>
    </row>
    <row r="28" spans="1:11" ht="30" customHeight="1" x14ac:dyDescent="0.2">
      <c r="A28" s="6" t="s">
        <v>13</v>
      </c>
      <c r="B28" s="7">
        <v>38477000</v>
      </c>
      <c r="C28" s="7">
        <v>38628700</v>
      </c>
      <c r="D28" s="7">
        <v>7788700</v>
      </c>
      <c r="E28" s="7">
        <v>7232952.4900000002</v>
      </c>
      <c r="F28" s="7">
        <f t="shared" si="1"/>
        <v>31244047.509999998</v>
      </c>
      <c r="G28" s="7">
        <f t="shared" si="3"/>
        <v>31395747.509999998</v>
      </c>
      <c r="H28" s="7">
        <f t="shared" si="4"/>
        <v>555747.50999999978</v>
      </c>
      <c r="I28" s="7">
        <f t="shared" si="5"/>
        <v>18.798119629908776</v>
      </c>
      <c r="J28" s="7">
        <f t="shared" si="6"/>
        <v>18.724296934662572</v>
      </c>
      <c r="K28" s="7">
        <f t="shared" si="7"/>
        <v>92.864694878477792</v>
      </c>
    </row>
    <row r="29" spans="1:11" ht="38.25" x14ac:dyDescent="0.2">
      <c r="A29" s="13" t="s">
        <v>30</v>
      </c>
      <c r="B29" s="14">
        <f>SUM(B30:B32)</f>
        <v>771000</v>
      </c>
      <c r="C29" s="14">
        <f>SUM(C30:C33)</f>
        <v>1127380</v>
      </c>
      <c r="D29" s="14">
        <f>SUM(D30:D33)</f>
        <v>179705</v>
      </c>
      <c r="E29" s="14">
        <f>SUM(E30:E33)</f>
        <v>0</v>
      </c>
      <c r="F29" s="14">
        <f t="shared" si="1"/>
        <v>771000</v>
      </c>
      <c r="G29" s="14">
        <f t="shared" si="3"/>
        <v>1127380</v>
      </c>
      <c r="H29" s="14">
        <f t="shared" si="4"/>
        <v>179705</v>
      </c>
      <c r="I29" s="14">
        <f t="shared" si="5"/>
        <v>0</v>
      </c>
      <c r="J29" s="14">
        <f t="shared" si="6"/>
        <v>0</v>
      </c>
      <c r="K29" s="14">
        <f t="shared" si="7"/>
        <v>0</v>
      </c>
    </row>
    <row r="30" spans="1:11" ht="51" collapsed="1" x14ac:dyDescent="0.2">
      <c r="A30" s="6" t="s">
        <v>1</v>
      </c>
      <c r="B30" s="7">
        <v>771000</v>
      </c>
      <c r="C30" s="7">
        <v>771000</v>
      </c>
      <c r="D30" s="7"/>
      <c r="E30" s="7"/>
      <c r="F30" s="7">
        <f t="shared" si="1"/>
        <v>771000</v>
      </c>
      <c r="G30" s="7">
        <f t="shared" si="3"/>
        <v>771000</v>
      </c>
      <c r="H30" s="7">
        <f t="shared" si="4"/>
        <v>0</v>
      </c>
      <c r="I30" s="7">
        <f t="shared" si="5"/>
        <v>0</v>
      </c>
      <c r="J30" s="7">
        <f t="shared" si="6"/>
        <v>0</v>
      </c>
      <c r="K30" s="7" t="e">
        <f t="shared" si="7"/>
        <v>#DIV/0!</v>
      </c>
    </row>
    <row r="31" spans="1:11" ht="45" hidden="1" customHeight="1" outlineLevel="1" x14ac:dyDescent="0.2">
      <c r="A31" s="6" t="s">
        <v>5</v>
      </c>
      <c r="B31" s="7"/>
      <c r="C31" s="7"/>
      <c r="D31" s="7"/>
      <c r="E31" s="7"/>
      <c r="F31" s="7">
        <f t="shared" si="1"/>
        <v>0</v>
      </c>
      <c r="G31" s="7">
        <f t="shared" si="3"/>
        <v>0</v>
      </c>
      <c r="H31" s="7">
        <f t="shared" si="4"/>
        <v>0</v>
      </c>
      <c r="I31" s="7" t="e">
        <f t="shared" si="5"/>
        <v>#DIV/0!</v>
      </c>
      <c r="J31" s="7" t="e">
        <f t="shared" si="6"/>
        <v>#DIV/0!</v>
      </c>
      <c r="K31" s="7" t="e">
        <f t="shared" si="7"/>
        <v>#DIV/0!</v>
      </c>
    </row>
    <row r="32" spans="1:11" ht="38.25" hidden="1" outlineLevel="1" x14ac:dyDescent="0.2">
      <c r="A32" s="6" t="s">
        <v>6</v>
      </c>
      <c r="B32" s="7"/>
      <c r="C32" s="7"/>
      <c r="D32" s="7"/>
      <c r="E32" s="7"/>
      <c r="F32" s="7">
        <f t="shared" si="1"/>
        <v>0</v>
      </c>
      <c r="G32" s="7">
        <f t="shared" si="3"/>
        <v>0</v>
      </c>
      <c r="H32" s="7">
        <f t="shared" si="4"/>
        <v>0</v>
      </c>
      <c r="I32" s="7" t="e">
        <f t="shared" si="5"/>
        <v>#DIV/0!</v>
      </c>
      <c r="J32" s="7" t="e">
        <f t="shared" si="6"/>
        <v>#DIV/0!</v>
      </c>
      <c r="K32" s="7" t="e">
        <f t="shared" si="7"/>
        <v>#DIV/0!</v>
      </c>
    </row>
    <row r="33" spans="1:14" ht="33.75" x14ac:dyDescent="0.2">
      <c r="A33" s="1" t="s">
        <v>9</v>
      </c>
      <c r="B33" s="7"/>
      <c r="C33" s="7">
        <v>356380</v>
      </c>
      <c r="D33" s="7">
        <v>179705</v>
      </c>
      <c r="E33" s="7"/>
      <c r="F33" s="7">
        <f t="shared" si="1"/>
        <v>0</v>
      </c>
      <c r="G33" s="7">
        <f t="shared" si="3"/>
        <v>356380</v>
      </c>
      <c r="H33" s="7">
        <f t="shared" si="4"/>
        <v>179705</v>
      </c>
      <c r="I33" s="7" t="e">
        <f t="shared" si="5"/>
        <v>#DIV/0!</v>
      </c>
      <c r="J33" s="7">
        <f t="shared" si="6"/>
        <v>0</v>
      </c>
      <c r="K33" s="7">
        <f t="shared" si="7"/>
        <v>0</v>
      </c>
    </row>
    <row r="34" spans="1:14" ht="38.25" x14ac:dyDescent="0.2">
      <c r="A34" s="13" t="s">
        <v>33</v>
      </c>
      <c r="B34" s="14">
        <f>B35+B39</f>
        <v>693240842</v>
      </c>
      <c r="C34" s="14">
        <f t="shared" ref="C34:E34" si="16">C35+C39</f>
        <v>707072311</v>
      </c>
      <c r="D34" s="14">
        <f t="shared" si="16"/>
        <v>146754499</v>
      </c>
      <c r="E34" s="14">
        <f t="shared" si="16"/>
        <v>113097511.84</v>
      </c>
      <c r="F34" s="14">
        <f t="shared" si="1"/>
        <v>580143330.15999997</v>
      </c>
      <c r="G34" s="14">
        <f t="shared" si="3"/>
        <v>593974799.15999997</v>
      </c>
      <c r="H34" s="14">
        <f t="shared" si="4"/>
        <v>33656987.159999996</v>
      </c>
      <c r="I34" s="14">
        <f t="shared" si="5"/>
        <v>16.314317476407428</v>
      </c>
      <c r="J34" s="14">
        <f t="shared" si="6"/>
        <v>15.99518324795496</v>
      </c>
      <c r="K34" s="14">
        <f t="shared" si="7"/>
        <v>77.065788518006528</v>
      </c>
    </row>
    <row r="35" spans="1:14" ht="51" collapsed="1" x14ac:dyDescent="0.2">
      <c r="A35" s="13" t="s">
        <v>59</v>
      </c>
      <c r="B35" s="14">
        <f>SUM(B36:B38)</f>
        <v>665454393</v>
      </c>
      <c r="C35" s="14">
        <f t="shared" ref="C35:E35" si="17">SUM(C36:C38)</f>
        <v>679233862</v>
      </c>
      <c r="D35" s="14">
        <f t="shared" si="17"/>
        <v>140232055</v>
      </c>
      <c r="E35" s="14">
        <f t="shared" si="17"/>
        <v>106905221.94</v>
      </c>
      <c r="F35" s="14">
        <f t="shared" si="1"/>
        <v>558549171.05999994</v>
      </c>
      <c r="G35" s="14">
        <f t="shared" si="3"/>
        <v>572328640.05999994</v>
      </c>
      <c r="H35" s="14">
        <f t="shared" si="4"/>
        <v>33326833.060000002</v>
      </c>
      <c r="I35" s="14">
        <f t="shared" si="5"/>
        <v>16.064996048497047</v>
      </c>
      <c r="J35" s="14">
        <f t="shared" si="6"/>
        <v>15.739088982580787</v>
      </c>
      <c r="K35" s="14">
        <f t="shared" si="7"/>
        <v>76.234511388997333</v>
      </c>
    </row>
    <row r="36" spans="1:14" ht="25.5" hidden="1" outlineLevel="1" x14ac:dyDescent="0.2">
      <c r="A36" s="6" t="s">
        <v>13</v>
      </c>
      <c r="B36" s="7"/>
      <c r="C36" s="7"/>
      <c r="D36" s="7"/>
      <c r="E36" s="7"/>
      <c r="F36" s="7">
        <f t="shared" si="1"/>
        <v>0</v>
      </c>
      <c r="G36" s="7">
        <f t="shared" si="3"/>
        <v>0</v>
      </c>
      <c r="H36" s="7">
        <f t="shared" si="4"/>
        <v>0</v>
      </c>
      <c r="I36" s="7" t="e">
        <f t="shared" si="5"/>
        <v>#DIV/0!</v>
      </c>
      <c r="J36" s="7" t="e">
        <f t="shared" si="6"/>
        <v>#DIV/0!</v>
      </c>
      <c r="K36" s="7" t="e">
        <f t="shared" si="7"/>
        <v>#DIV/0!</v>
      </c>
    </row>
    <row r="37" spans="1:14" ht="38.25" x14ac:dyDescent="0.2">
      <c r="A37" s="6" t="s">
        <v>5</v>
      </c>
      <c r="B37" s="7">
        <v>665454393</v>
      </c>
      <c r="C37" s="7">
        <v>673754393</v>
      </c>
      <c r="D37" s="7">
        <v>134752586</v>
      </c>
      <c r="E37" s="7">
        <v>106905221.94</v>
      </c>
      <c r="F37" s="7">
        <f t="shared" si="1"/>
        <v>558549171.05999994</v>
      </c>
      <c r="G37" s="7">
        <f t="shared" si="3"/>
        <v>566849171.05999994</v>
      </c>
      <c r="H37" s="7">
        <f t="shared" si="4"/>
        <v>27847364.060000002</v>
      </c>
      <c r="I37" s="7">
        <f t="shared" si="5"/>
        <v>16.064996048497047</v>
      </c>
      <c r="J37" s="7">
        <f t="shared" si="6"/>
        <v>15.867090894055217</v>
      </c>
      <c r="K37" s="7">
        <f t="shared" si="7"/>
        <v>79.334449240180078</v>
      </c>
    </row>
    <row r="38" spans="1:14" ht="63.75" x14ac:dyDescent="0.2">
      <c r="A38" s="6" t="s">
        <v>2</v>
      </c>
      <c r="B38" s="7"/>
      <c r="C38" s="7">
        <v>5479469</v>
      </c>
      <c r="D38" s="7">
        <v>5479469</v>
      </c>
      <c r="E38" s="7">
        <v>0</v>
      </c>
      <c r="F38" s="7">
        <f t="shared" si="1"/>
        <v>0</v>
      </c>
      <c r="G38" s="7">
        <f t="shared" si="3"/>
        <v>5479469</v>
      </c>
      <c r="H38" s="7">
        <f t="shared" si="4"/>
        <v>5479469</v>
      </c>
      <c r="I38" s="7" t="e">
        <f t="shared" si="5"/>
        <v>#DIV/0!</v>
      </c>
      <c r="J38" s="7">
        <f t="shared" si="6"/>
        <v>0</v>
      </c>
      <c r="K38" s="7">
        <f t="shared" si="7"/>
        <v>0</v>
      </c>
      <c r="M38" s="15"/>
    </row>
    <row r="39" spans="1:14" ht="38.25" x14ac:dyDescent="0.2">
      <c r="A39" s="13" t="s">
        <v>39</v>
      </c>
      <c r="B39" s="5">
        <f>B40</f>
        <v>27786449</v>
      </c>
      <c r="C39" s="5">
        <f t="shared" ref="C39:E39" si="18">C40</f>
        <v>27838449</v>
      </c>
      <c r="D39" s="5">
        <f t="shared" si="18"/>
        <v>6522444</v>
      </c>
      <c r="E39" s="5">
        <f t="shared" si="18"/>
        <v>6192289.9000000004</v>
      </c>
      <c r="F39" s="5">
        <f t="shared" si="1"/>
        <v>21594159.100000001</v>
      </c>
      <c r="G39" s="5">
        <f t="shared" si="3"/>
        <v>21646159.100000001</v>
      </c>
      <c r="H39" s="5">
        <f t="shared" si="4"/>
        <v>330154.09999999963</v>
      </c>
      <c r="I39" s="5">
        <f t="shared" si="5"/>
        <v>22.285286975676527</v>
      </c>
      <c r="J39" s="5">
        <f t="shared" si="6"/>
        <v>22.243659838951519</v>
      </c>
      <c r="K39" s="5">
        <f t="shared" si="7"/>
        <v>94.938184214383455</v>
      </c>
    </row>
    <row r="40" spans="1:14" ht="38.25" x14ac:dyDescent="0.2">
      <c r="A40" s="6" t="s">
        <v>5</v>
      </c>
      <c r="B40" s="7">
        <v>27786449</v>
      </c>
      <c r="C40" s="7">
        <v>27838449</v>
      </c>
      <c r="D40" s="7">
        <v>6522444</v>
      </c>
      <c r="E40" s="7">
        <v>6192289.9000000004</v>
      </c>
      <c r="F40" s="7">
        <f t="shared" si="1"/>
        <v>21594159.100000001</v>
      </c>
      <c r="G40" s="7">
        <f t="shared" si="3"/>
        <v>21646159.100000001</v>
      </c>
      <c r="H40" s="7">
        <f t="shared" si="4"/>
        <v>330154.09999999963</v>
      </c>
      <c r="I40" s="7">
        <f t="shared" si="5"/>
        <v>22.285286975676527</v>
      </c>
      <c r="J40" s="7">
        <f t="shared" si="6"/>
        <v>22.243659838951519</v>
      </c>
      <c r="K40" s="7">
        <f t="shared" si="7"/>
        <v>94.938184214383455</v>
      </c>
    </row>
    <row r="41" spans="1:14" ht="38.25" x14ac:dyDescent="0.2">
      <c r="A41" s="13" t="s">
        <v>65</v>
      </c>
      <c r="B41" s="14">
        <f>B42+B45+B48</f>
        <v>1067435998</v>
      </c>
      <c r="C41" s="14">
        <f t="shared" ref="C41:E41" si="19">C42+C45+C48</f>
        <v>1292478743</v>
      </c>
      <c r="D41" s="14">
        <f t="shared" si="19"/>
        <v>184140373</v>
      </c>
      <c r="E41" s="14">
        <f t="shared" si="19"/>
        <v>135229702.78000003</v>
      </c>
      <c r="F41" s="14">
        <f t="shared" si="1"/>
        <v>932206295.22000003</v>
      </c>
      <c r="G41" s="14">
        <f t="shared" si="3"/>
        <v>1157249040.22</v>
      </c>
      <c r="H41" s="14">
        <f t="shared" si="4"/>
        <v>48910670.219999969</v>
      </c>
      <c r="I41" s="14">
        <f t="shared" si="5"/>
        <v>12.668647397443312</v>
      </c>
      <c r="J41" s="14">
        <f t="shared" si="6"/>
        <v>10.462818325825266</v>
      </c>
      <c r="K41" s="14">
        <f t="shared" si="7"/>
        <v>73.438377785842775</v>
      </c>
    </row>
    <row r="42" spans="1:14" ht="51" x14ac:dyDescent="0.2">
      <c r="A42" s="4" t="s">
        <v>8</v>
      </c>
      <c r="B42" s="14">
        <f>SUM(B43:B44)</f>
        <v>605332598</v>
      </c>
      <c r="C42" s="14">
        <f t="shared" ref="C42:E42" si="20">SUM(C43:C44)</f>
        <v>605332598</v>
      </c>
      <c r="D42" s="14">
        <f t="shared" si="20"/>
        <v>138038847</v>
      </c>
      <c r="E42" s="14">
        <f t="shared" si="20"/>
        <v>119330996.16000001</v>
      </c>
      <c r="F42" s="14">
        <f t="shared" si="1"/>
        <v>486001601.83999997</v>
      </c>
      <c r="G42" s="14">
        <f t="shared" si="3"/>
        <v>486001601.83999997</v>
      </c>
      <c r="H42" s="14">
        <f t="shared" si="4"/>
        <v>18707850.839999989</v>
      </c>
      <c r="I42" s="14">
        <f t="shared" si="5"/>
        <v>19.71329423762505</v>
      </c>
      <c r="J42" s="14">
        <f t="shared" si="6"/>
        <v>19.71329423762505</v>
      </c>
      <c r="K42" s="14">
        <f t="shared" si="7"/>
        <v>86.447401404330776</v>
      </c>
    </row>
    <row r="43" spans="1:14" ht="42.6" customHeight="1" x14ac:dyDescent="0.2">
      <c r="A43" s="6" t="s">
        <v>1</v>
      </c>
      <c r="B43" s="16">
        <v>299170</v>
      </c>
      <c r="C43" s="7">
        <v>299170</v>
      </c>
      <c r="D43" s="7">
        <v>63000</v>
      </c>
      <c r="E43" s="7">
        <v>15000</v>
      </c>
      <c r="F43" s="7">
        <f t="shared" si="1"/>
        <v>284170</v>
      </c>
      <c r="G43" s="7">
        <f t="shared" si="3"/>
        <v>284170</v>
      </c>
      <c r="H43" s="7">
        <f t="shared" si="4"/>
        <v>48000</v>
      </c>
      <c r="I43" s="7">
        <f t="shared" si="5"/>
        <v>5.0138717117358027</v>
      </c>
      <c r="J43" s="7">
        <f t="shared" si="6"/>
        <v>5.0138717117358027</v>
      </c>
      <c r="K43" s="7">
        <f t="shared" si="7"/>
        <v>23.809523809523807</v>
      </c>
    </row>
    <row r="44" spans="1:14" ht="38.25" x14ac:dyDescent="0.2">
      <c r="A44" s="6" t="s">
        <v>6</v>
      </c>
      <c r="B44" s="16">
        <v>605033428</v>
      </c>
      <c r="C44" s="7">
        <v>605033428</v>
      </c>
      <c r="D44" s="7">
        <v>137975847</v>
      </c>
      <c r="E44" s="7">
        <v>119315996.16000001</v>
      </c>
      <c r="F44" s="7">
        <f t="shared" si="1"/>
        <v>485717431.83999997</v>
      </c>
      <c r="G44" s="7">
        <f t="shared" si="3"/>
        <v>485717431.83999997</v>
      </c>
      <c r="H44" s="7">
        <f t="shared" si="4"/>
        <v>18659850.839999989</v>
      </c>
      <c r="I44" s="7">
        <f t="shared" si="5"/>
        <v>19.720562639722448</v>
      </c>
      <c r="J44" s="7">
        <f t="shared" si="6"/>
        <v>19.720562639722448</v>
      </c>
      <c r="K44" s="7">
        <f t="shared" si="7"/>
        <v>86.476001962865297</v>
      </c>
      <c r="M44" s="15"/>
      <c r="N44" s="15"/>
    </row>
    <row r="45" spans="1:14" ht="38.25" x14ac:dyDescent="0.2">
      <c r="A45" s="4" t="s">
        <v>40</v>
      </c>
      <c r="B45" s="14">
        <f>SUM(B46:B47)</f>
        <v>440939100</v>
      </c>
      <c r="C45" s="14">
        <f t="shared" ref="C45:E45" si="21">SUM(C46:C47)</f>
        <v>665937845</v>
      </c>
      <c r="D45" s="14">
        <f t="shared" si="21"/>
        <v>41143800</v>
      </c>
      <c r="E45" s="14">
        <f t="shared" si="21"/>
        <v>11009615.039999999</v>
      </c>
      <c r="F45" s="14">
        <f t="shared" si="1"/>
        <v>429929484.95999998</v>
      </c>
      <c r="G45" s="14">
        <f t="shared" si="3"/>
        <v>654928229.96000004</v>
      </c>
      <c r="H45" s="14">
        <f t="shared" si="4"/>
        <v>30134184.960000001</v>
      </c>
      <c r="I45" s="14">
        <f t="shared" si="5"/>
        <v>2.4968561508834211</v>
      </c>
      <c r="J45" s="14">
        <f t="shared" si="6"/>
        <v>1.6532496422395095</v>
      </c>
      <c r="K45" s="14">
        <f t="shared" si="7"/>
        <v>26.758867775946797</v>
      </c>
    </row>
    <row r="46" spans="1:14" ht="38.25" x14ac:dyDescent="0.2">
      <c r="A46" s="6" t="s">
        <v>6</v>
      </c>
      <c r="B46" s="16"/>
      <c r="C46" s="7">
        <v>2920000</v>
      </c>
      <c r="D46" s="7"/>
      <c r="E46" s="7"/>
      <c r="F46" s="7">
        <f t="shared" si="1"/>
        <v>0</v>
      </c>
      <c r="G46" s="7">
        <f t="shared" si="3"/>
        <v>2920000</v>
      </c>
      <c r="H46" s="7">
        <f t="shared" si="4"/>
        <v>0</v>
      </c>
      <c r="I46" s="7" t="e">
        <f t="shared" si="5"/>
        <v>#DIV/0!</v>
      </c>
      <c r="J46" s="7">
        <f t="shared" si="6"/>
        <v>0</v>
      </c>
      <c r="K46" s="7" t="e">
        <f t="shared" si="7"/>
        <v>#DIV/0!</v>
      </c>
    </row>
    <row r="47" spans="1:14" ht="63.75" x14ac:dyDescent="0.2">
      <c r="A47" s="6" t="s">
        <v>2</v>
      </c>
      <c r="B47" s="16">
        <v>440939100</v>
      </c>
      <c r="C47" s="7">
        <v>663017845</v>
      </c>
      <c r="D47" s="7">
        <v>41143800</v>
      </c>
      <c r="E47" s="7">
        <v>11009615.039999999</v>
      </c>
      <c r="F47" s="7">
        <f t="shared" si="1"/>
        <v>429929484.95999998</v>
      </c>
      <c r="G47" s="7">
        <f t="shared" si="3"/>
        <v>652008229.96000004</v>
      </c>
      <c r="H47" s="7">
        <f t="shared" si="4"/>
        <v>30134184.960000001</v>
      </c>
      <c r="I47" s="7">
        <f t="shared" si="5"/>
        <v>2.4968561508834211</v>
      </c>
      <c r="J47" s="7">
        <f t="shared" si="6"/>
        <v>1.6605307267408462</v>
      </c>
      <c r="K47" s="7">
        <f t="shared" si="7"/>
        <v>26.758867775946797</v>
      </c>
      <c r="M47" s="15"/>
    </row>
    <row r="48" spans="1:14" ht="38.25" x14ac:dyDescent="0.2">
      <c r="A48" s="4" t="s">
        <v>41</v>
      </c>
      <c r="B48" s="14">
        <f>B49</f>
        <v>21164300</v>
      </c>
      <c r="C48" s="14">
        <f t="shared" ref="C48:E48" si="22">C49</f>
        <v>21208300</v>
      </c>
      <c r="D48" s="14">
        <f t="shared" si="22"/>
        <v>4957726</v>
      </c>
      <c r="E48" s="14">
        <f t="shared" si="22"/>
        <v>4889091.58</v>
      </c>
      <c r="F48" s="14">
        <f t="shared" si="1"/>
        <v>16275208.42</v>
      </c>
      <c r="G48" s="14">
        <f t="shared" si="3"/>
        <v>16319208.42</v>
      </c>
      <c r="H48" s="14">
        <f t="shared" si="4"/>
        <v>68634.419999999925</v>
      </c>
      <c r="I48" s="14">
        <f t="shared" si="5"/>
        <v>23.100653364391924</v>
      </c>
      <c r="J48" s="14">
        <f t="shared" si="6"/>
        <v>23.052727375602949</v>
      </c>
      <c r="K48" s="14">
        <f t="shared" si="7"/>
        <v>98.61560683264868</v>
      </c>
    </row>
    <row r="49" spans="1:13" ht="36" customHeight="1" x14ac:dyDescent="0.2">
      <c r="A49" s="6" t="s">
        <v>6</v>
      </c>
      <c r="B49" s="16">
        <v>21164300</v>
      </c>
      <c r="C49" s="16">
        <v>21208300</v>
      </c>
      <c r="D49" s="16">
        <v>4957726</v>
      </c>
      <c r="E49" s="16">
        <v>4889091.58</v>
      </c>
      <c r="F49" s="16">
        <f t="shared" si="1"/>
        <v>16275208.42</v>
      </c>
      <c r="G49" s="16">
        <f t="shared" si="3"/>
        <v>16319208.42</v>
      </c>
      <c r="H49" s="16">
        <f t="shared" si="4"/>
        <v>68634.419999999925</v>
      </c>
      <c r="I49" s="16">
        <f t="shared" si="5"/>
        <v>23.100653364391924</v>
      </c>
      <c r="J49" s="16">
        <f t="shared" si="6"/>
        <v>23.052727375602949</v>
      </c>
      <c r="K49" s="16">
        <f t="shared" si="7"/>
        <v>98.61560683264868</v>
      </c>
    </row>
    <row r="50" spans="1:13" ht="38.25" x14ac:dyDescent="0.2">
      <c r="A50" s="13" t="s">
        <v>42</v>
      </c>
      <c r="B50" s="14">
        <f>B51+B55+B58+B61</f>
        <v>1980927646</v>
      </c>
      <c r="C50" s="14">
        <f t="shared" ref="C50:E50" si="23">C51+C55+C58+C61</f>
        <v>2016640141</v>
      </c>
      <c r="D50" s="14">
        <f t="shared" si="23"/>
        <v>69478104</v>
      </c>
      <c r="E50" s="14">
        <f t="shared" si="23"/>
        <v>36100727.289999999</v>
      </c>
      <c r="F50" s="14">
        <f t="shared" si="1"/>
        <v>1944826918.71</v>
      </c>
      <c r="G50" s="14">
        <f t="shared" si="3"/>
        <v>1980539413.71</v>
      </c>
      <c r="H50" s="14">
        <f t="shared" si="4"/>
        <v>33377376.710000001</v>
      </c>
      <c r="I50" s="14">
        <f t="shared" si="5"/>
        <v>1.8224152387845467</v>
      </c>
      <c r="J50" s="14">
        <f t="shared" si="6"/>
        <v>1.790142254735571</v>
      </c>
      <c r="K50" s="14">
        <f t="shared" si="7"/>
        <v>51.959862476961085</v>
      </c>
    </row>
    <row r="51" spans="1:13" ht="38.25" collapsed="1" x14ac:dyDescent="0.2">
      <c r="A51" s="4" t="s">
        <v>43</v>
      </c>
      <c r="B51" s="14">
        <f>SUM(B52:B54)</f>
        <v>152167946</v>
      </c>
      <c r="C51" s="14">
        <f t="shared" ref="C51:E51" si="24">SUM(C52:C54)</f>
        <v>184337084</v>
      </c>
      <c r="D51" s="14">
        <f t="shared" si="24"/>
        <v>27647969</v>
      </c>
      <c r="E51" s="14">
        <f t="shared" si="24"/>
        <v>11465912.899999999</v>
      </c>
      <c r="F51" s="14">
        <f t="shared" si="1"/>
        <v>140702033.09999999</v>
      </c>
      <c r="G51" s="14">
        <f t="shared" si="3"/>
        <v>172871171.09999999</v>
      </c>
      <c r="H51" s="14">
        <f t="shared" si="4"/>
        <v>16182056.100000001</v>
      </c>
      <c r="I51" s="14">
        <f t="shared" si="5"/>
        <v>7.5350382267760905</v>
      </c>
      <c r="J51" s="14">
        <f t="shared" si="6"/>
        <v>6.2200793520201278</v>
      </c>
      <c r="K51" s="14">
        <f t="shared" si="7"/>
        <v>41.471085633812734</v>
      </c>
    </row>
    <row r="52" spans="1:13" ht="63.75" hidden="1" outlineLevel="1" x14ac:dyDescent="0.2">
      <c r="A52" s="6" t="s">
        <v>4</v>
      </c>
      <c r="B52" s="16"/>
      <c r="C52" s="16"/>
      <c r="D52" s="16"/>
      <c r="E52" s="16"/>
      <c r="F52" s="16">
        <f t="shared" si="1"/>
        <v>0</v>
      </c>
      <c r="G52" s="16">
        <f t="shared" si="3"/>
        <v>0</v>
      </c>
      <c r="H52" s="16">
        <f t="shared" si="4"/>
        <v>0</v>
      </c>
      <c r="I52" s="16" t="e">
        <f t="shared" si="5"/>
        <v>#DIV/0!</v>
      </c>
      <c r="J52" s="16" t="e">
        <f t="shared" si="6"/>
        <v>#DIV/0!</v>
      </c>
      <c r="K52" s="16" t="e">
        <f t="shared" si="7"/>
        <v>#DIV/0!</v>
      </c>
      <c r="M52" s="15"/>
    </row>
    <row r="53" spans="1:13" ht="63.75" x14ac:dyDescent="0.2">
      <c r="A53" s="6" t="s">
        <v>2</v>
      </c>
      <c r="B53" s="16">
        <v>143836546</v>
      </c>
      <c r="C53" s="16">
        <v>176005684</v>
      </c>
      <c r="D53" s="16">
        <v>22515638</v>
      </c>
      <c r="E53" s="16">
        <v>10969694.899999999</v>
      </c>
      <c r="F53" s="16">
        <f t="shared" si="1"/>
        <v>132866851.09999999</v>
      </c>
      <c r="G53" s="16">
        <f t="shared" si="3"/>
        <v>165035989.09999999</v>
      </c>
      <c r="H53" s="16">
        <f t="shared" si="4"/>
        <v>11545943.100000001</v>
      </c>
      <c r="I53" s="16">
        <f t="shared" si="5"/>
        <v>7.6265005000884818</v>
      </c>
      <c r="J53" s="16">
        <f t="shared" si="6"/>
        <v>6.23257990918066</v>
      </c>
      <c r="K53" s="16">
        <f t="shared" si="7"/>
        <v>48.720337838083907</v>
      </c>
      <c r="M53" s="15"/>
    </row>
    <row r="54" spans="1:13" ht="33.75" x14ac:dyDescent="0.2">
      <c r="A54" s="1" t="s">
        <v>9</v>
      </c>
      <c r="B54" s="16">
        <v>8331400</v>
      </c>
      <c r="C54" s="16">
        <v>8331400</v>
      </c>
      <c r="D54" s="16">
        <v>5132331</v>
      </c>
      <c r="E54" s="16">
        <v>496218</v>
      </c>
      <c r="F54" s="16"/>
      <c r="G54" s="16"/>
      <c r="H54" s="16"/>
      <c r="I54" s="16"/>
      <c r="J54" s="16"/>
      <c r="K54" s="16"/>
      <c r="M54" s="15"/>
    </row>
    <row r="55" spans="1:13" ht="38.25" x14ac:dyDescent="0.2">
      <c r="A55" s="4" t="s">
        <v>44</v>
      </c>
      <c r="B55" s="14">
        <f>SUM(B56:B57)</f>
        <v>1668627600</v>
      </c>
      <c r="C55" s="14">
        <f t="shared" ref="C55:E55" si="25">SUM(C56:C57)</f>
        <v>1672039157</v>
      </c>
      <c r="D55" s="14">
        <f t="shared" si="25"/>
        <v>14044752</v>
      </c>
      <c r="E55" s="14">
        <f t="shared" si="25"/>
        <v>172792.8</v>
      </c>
      <c r="F55" s="14">
        <f t="shared" si="1"/>
        <v>1668454807.2</v>
      </c>
      <c r="G55" s="14">
        <f t="shared" si="3"/>
        <v>1671866364.2</v>
      </c>
      <c r="H55" s="14">
        <f t="shared" si="4"/>
        <v>13871959.199999999</v>
      </c>
      <c r="I55" s="14">
        <f t="shared" si="5"/>
        <v>1.0355384269084365E-2</v>
      </c>
      <c r="J55" s="14">
        <f t="shared" si="6"/>
        <v>1.0334255587053812E-2</v>
      </c>
      <c r="K55" s="14">
        <f t="shared" si="7"/>
        <v>1.2303015389662986</v>
      </c>
    </row>
    <row r="56" spans="1:13" ht="53.45" customHeight="1" x14ac:dyDescent="0.2">
      <c r="A56" s="6" t="s">
        <v>4</v>
      </c>
      <c r="B56" s="16">
        <v>1446026400</v>
      </c>
      <c r="C56" s="7">
        <v>1447313244</v>
      </c>
      <c r="D56" s="7">
        <v>13871959</v>
      </c>
      <c r="E56" s="16">
        <v>0</v>
      </c>
      <c r="F56" s="16">
        <f t="shared" si="1"/>
        <v>1446026400</v>
      </c>
      <c r="G56" s="16">
        <f t="shared" si="3"/>
        <v>1447313244</v>
      </c>
      <c r="H56" s="16">
        <f t="shared" si="4"/>
        <v>13871959</v>
      </c>
      <c r="I56" s="16">
        <f t="shared" si="5"/>
        <v>0</v>
      </c>
      <c r="J56" s="16">
        <f t="shared" si="6"/>
        <v>0</v>
      </c>
      <c r="K56" s="16">
        <f t="shared" si="7"/>
        <v>0</v>
      </c>
      <c r="M56" s="15"/>
    </row>
    <row r="57" spans="1:13" ht="38.450000000000003" customHeight="1" x14ac:dyDescent="0.2">
      <c r="A57" s="6" t="s">
        <v>9</v>
      </c>
      <c r="B57" s="7">
        <v>222601200</v>
      </c>
      <c r="C57" s="7">
        <v>224725913</v>
      </c>
      <c r="D57" s="7">
        <v>172793</v>
      </c>
      <c r="E57" s="16">
        <v>172792.8</v>
      </c>
      <c r="F57" s="16">
        <f t="shared" si="1"/>
        <v>222428407.19999999</v>
      </c>
      <c r="G57" s="16">
        <f t="shared" si="3"/>
        <v>224553120.19999999</v>
      </c>
      <c r="H57" s="16">
        <f t="shared" si="4"/>
        <v>0.20000000001164153</v>
      </c>
      <c r="I57" s="16">
        <f t="shared" si="5"/>
        <v>7.7624379383399542E-2</v>
      </c>
      <c r="J57" s="16">
        <f t="shared" si="6"/>
        <v>7.6890465230861016E-2</v>
      </c>
      <c r="K57" s="16">
        <f t="shared" si="7"/>
        <v>99.999884254570489</v>
      </c>
    </row>
    <row r="58" spans="1:13" ht="67.150000000000006" customHeight="1" x14ac:dyDescent="0.2">
      <c r="A58" s="4" t="s">
        <v>45</v>
      </c>
      <c r="B58" s="14">
        <f>SUM(B59:B60)</f>
        <v>40517400</v>
      </c>
      <c r="C58" s="14">
        <f t="shared" ref="C58:E58" si="26">SUM(C59:C60)</f>
        <v>40517400</v>
      </c>
      <c r="D58" s="14">
        <f t="shared" si="26"/>
        <v>0</v>
      </c>
      <c r="E58" s="14">
        <f t="shared" si="26"/>
        <v>0</v>
      </c>
      <c r="F58" s="14">
        <f t="shared" si="1"/>
        <v>40517400</v>
      </c>
      <c r="G58" s="14">
        <f t="shared" si="3"/>
        <v>40517400</v>
      </c>
      <c r="H58" s="14">
        <f t="shared" si="4"/>
        <v>0</v>
      </c>
      <c r="I58" s="14">
        <f t="shared" si="5"/>
        <v>0</v>
      </c>
      <c r="J58" s="14">
        <f t="shared" si="6"/>
        <v>0</v>
      </c>
      <c r="K58" s="14" t="e">
        <f t="shared" si="7"/>
        <v>#DIV/0!</v>
      </c>
    </row>
    <row r="59" spans="1:13" ht="51" x14ac:dyDescent="0.2">
      <c r="A59" s="6" t="s">
        <v>1</v>
      </c>
      <c r="B59" s="7">
        <v>13493700</v>
      </c>
      <c r="C59" s="7">
        <v>13493700</v>
      </c>
      <c r="D59" s="7"/>
      <c r="E59" s="7"/>
      <c r="F59" s="7">
        <f t="shared" si="1"/>
        <v>13493700</v>
      </c>
      <c r="G59" s="7">
        <f t="shared" si="3"/>
        <v>13493700</v>
      </c>
      <c r="H59" s="7">
        <f t="shared" si="4"/>
        <v>0</v>
      </c>
      <c r="I59" s="7">
        <f t="shared" si="5"/>
        <v>0</v>
      </c>
      <c r="J59" s="7">
        <f t="shared" si="6"/>
        <v>0</v>
      </c>
      <c r="K59" s="7" t="e">
        <f t="shared" si="7"/>
        <v>#DIV/0!</v>
      </c>
    </row>
    <row r="60" spans="1:13" ht="51" x14ac:dyDescent="0.2">
      <c r="A60" s="6" t="s">
        <v>9</v>
      </c>
      <c r="B60" s="7">
        <v>27023700</v>
      </c>
      <c r="C60" s="7">
        <v>27023700</v>
      </c>
      <c r="D60" s="7"/>
      <c r="E60" s="7"/>
      <c r="F60" s="7">
        <f t="shared" si="1"/>
        <v>27023700</v>
      </c>
      <c r="G60" s="7">
        <f t="shared" si="3"/>
        <v>27023700</v>
      </c>
      <c r="H60" s="7">
        <f t="shared" si="4"/>
        <v>0</v>
      </c>
      <c r="I60" s="7">
        <f t="shared" si="5"/>
        <v>0</v>
      </c>
      <c r="J60" s="7">
        <f t="shared" si="6"/>
        <v>0</v>
      </c>
      <c r="K60" s="7" t="e">
        <f t="shared" si="7"/>
        <v>#DIV/0!</v>
      </c>
    </row>
    <row r="61" spans="1:13" ht="42" customHeight="1" x14ac:dyDescent="0.2">
      <c r="A61" s="4" t="s">
        <v>7</v>
      </c>
      <c r="B61" s="5">
        <f>SUM(B62:B62)</f>
        <v>119614700</v>
      </c>
      <c r="C61" s="5">
        <f t="shared" ref="C61:E61" si="27">SUM(C62:C62)</f>
        <v>119746500</v>
      </c>
      <c r="D61" s="5">
        <f t="shared" si="27"/>
        <v>27785383</v>
      </c>
      <c r="E61" s="5">
        <f t="shared" si="27"/>
        <v>24462021.59</v>
      </c>
      <c r="F61" s="5">
        <f t="shared" si="1"/>
        <v>95152678.409999996</v>
      </c>
      <c r="G61" s="5">
        <f t="shared" si="3"/>
        <v>95284478.409999996</v>
      </c>
      <c r="H61" s="5">
        <f t="shared" si="4"/>
        <v>3323361.41</v>
      </c>
      <c r="I61" s="5">
        <f t="shared" si="5"/>
        <v>20.450681722229795</v>
      </c>
      <c r="J61" s="5">
        <f t="shared" si="6"/>
        <v>20.428172506085772</v>
      </c>
      <c r="K61" s="5">
        <f t="shared" si="7"/>
        <v>88.039173654723427</v>
      </c>
    </row>
    <row r="62" spans="1:13" ht="63.75" x14ac:dyDescent="0.2">
      <c r="A62" s="6" t="s">
        <v>2</v>
      </c>
      <c r="B62" s="7">
        <v>119614700</v>
      </c>
      <c r="C62" s="16">
        <v>119746500</v>
      </c>
      <c r="D62" s="16">
        <v>27785383</v>
      </c>
      <c r="E62" s="16">
        <v>24462021.59</v>
      </c>
      <c r="F62" s="16">
        <f t="shared" si="1"/>
        <v>95152678.409999996</v>
      </c>
      <c r="G62" s="16">
        <f t="shared" si="3"/>
        <v>95284478.409999996</v>
      </c>
      <c r="H62" s="16">
        <f t="shared" si="4"/>
        <v>3323361.41</v>
      </c>
      <c r="I62" s="16">
        <f t="shared" si="5"/>
        <v>20.450681722229795</v>
      </c>
      <c r="J62" s="16">
        <f t="shared" si="6"/>
        <v>20.428172506085772</v>
      </c>
      <c r="K62" s="16">
        <f t="shared" si="7"/>
        <v>88.039173654723427</v>
      </c>
    </row>
    <row r="63" spans="1:13" ht="76.5" x14ac:dyDescent="0.2">
      <c r="A63" s="13" t="s">
        <v>46</v>
      </c>
      <c r="B63" s="14">
        <f>B64+B67+B70+B76+B79+B81</f>
        <v>1174783640</v>
      </c>
      <c r="C63" s="14">
        <f>C64+C67+C70+C76+C79+C81</f>
        <v>1556606005</v>
      </c>
      <c r="D63" s="14">
        <f>D64+D67+D70+D76+D79+D81</f>
        <v>150179966.43000001</v>
      </c>
      <c r="E63" s="14">
        <f>E64+E67+E70+E76+E79+E81</f>
        <v>115310787.91</v>
      </c>
      <c r="F63" s="14">
        <f t="shared" si="1"/>
        <v>1059472852.09</v>
      </c>
      <c r="G63" s="14">
        <f t="shared" si="3"/>
        <v>1441295217.0899999</v>
      </c>
      <c r="H63" s="14">
        <f t="shared" si="4"/>
        <v>34869178.520000011</v>
      </c>
      <c r="I63" s="14">
        <f t="shared" si="5"/>
        <v>9.8154914644538298</v>
      </c>
      <c r="J63" s="14">
        <f t="shared" si="6"/>
        <v>7.4078339374002349</v>
      </c>
      <c r="K63" s="14">
        <f t="shared" si="7"/>
        <v>76.781737705173342</v>
      </c>
    </row>
    <row r="64" spans="1:13" ht="38.25" x14ac:dyDescent="0.2">
      <c r="A64" s="4" t="s">
        <v>10</v>
      </c>
      <c r="B64" s="5">
        <f>SUM(B65:B66)</f>
        <v>283483300</v>
      </c>
      <c r="C64" s="5">
        <f t="shared" ref="C64:E64" si="28">SUM(C65:C66)</f>
        <v>308882661</v>
      </c>
      <c r="D64" s="5">
        <f t="shared" si="28"/>
        <v>2232051</v>
      </c>
      <c r="E64" s="5">
        <f t="shared" si="28"/>
        <v>550094.88</v>
      </c>
      <c r="F64" s="5">
        <f t="shared" si="1"/>
        <v>282933205.12</v>
      </c>
      <c r="G64" s="5">
        <f t="shared" si="3"/>
        <v>308332566.12</v>
      </c>
      <c r="H64" s="5">
        <f t="shared" si="4"/>
        <v>1681956.12</v>
      </c>
      <c r="I64" s="5">
        <f t="shared" si="5"/>
        <v>0.19404842542752959</v>
      </c>
      <c r="J64" s="5">
        <f t="shared" si="6"/>
        <v>0.17809186123270285</v>
      </c>
      <c r="K64" s="5">
        <f t="shared" si="7"/>
        <v>24.645264825938117</v>
      </c>
    </row>
    <row r="65" spans="1:11" ht="46.9" customHeight="1" x14ac:dyDescent="0.2">
      <c r="A65" s="6" t="s">
        <v>9</v>
      </c>
      <c r="B65" s="16">
        <v>5996200</v>
      </c>
      <c r="C65" s="7">
        <v>13379114</v>
      </c>
      <c r="D65" s="7">
        <v>2231700</v>
      </c>
      <c r="E65" s="7">
        <v>550094.88</v>
      </c>
      <c r="F65" s="7">
        <f t="shared" si="1"/>
        <v>5446105.1200000001</v>
      </c>
      <c r="G65" s="7">
        <f t="shared" si="3"/>
        <v>12829019.119999999</v>
      </c>
      <c r="H65" s="7">
        <f t="shared" si="4"/>
        <v>1681605.12</v>
      </c>
      <c r="I65" s="7">
        <f t="shared" si="5"/>
        <v>9.1740582368833596</v>
      </c>
      <c r="J65" s="7">
        <f t="shared" si="6"/>
        <v>4.111594235612313</v>
      </c>
      <c r="K65" s="7">
        <f t="shared" si="7"/>
        <v>24.649141013577093</v>
      </c>
    </row>
    <row r="66" spans="1:11" ht="63.75" x14ac:dyDescent="0.2">
      <c r="A66" s="6" t="s">
        <v>2</v>
      </c>
      <c r="B66" s="7">
        <v>277487100</v>
      </c>
      <c r="C66" s="16">
        <v>295503547</v>
      </c>
      <c r="D66" s="16">
        <v>351</v>
      </c>
      <c r="E66" s="16">
        <v>0</v>
      </c>
      <c r="F66" s="16">
        <f t="shared" si="1"/>
        <v>277487100</v>
      </c>
      <c r="G66" s="16">
        <f t="shared" si="3"/>
        <v>295503547</v>
      </c>
      <c r="H66" s="16">
        <f t="shared" si="4"/>
        <v>351</v>
      </c>
      <c r="I66" s="16">
        <f t="shared" si="5"/>
        <v>0</v>
      </c>
      <c r="J66" s="16">
        <f t="shared" si="6"/>
        <v>0</v>
      </c>
      <c r="K66" s="16">
        <f t="shared" si="7"/>
        <v>0</v>
      </c>
    </row>
    <row r="67" spans="1:11" ht="51" x14ac:dyDescent="0.2">
      <c r="A67" s="4" t="s">
        <v>11</v>
      </c>
      <c r="B67" s="5">
        <f>SUM(B68:B69)</f>
        <v>34811200</v>
      </c>
      <c r="C67" s="5">
        <f t="shared" ref="C67:E67" si="29">SUM(C68:C69)</f>
        <v>41913109</v>
      </c>
      <c r="D67" s="5">
        <f t="shared" si="29"/>
        <v>10968499</v>
      </c>
      <c r="E67" s="5">
        <f t="shared" si="29"/>
        <v>8202123.6700000009</v>
      </c>
      <c r="F67" s="5">
        <f t="shared" si="1"/>
        <v>26609076.329999998</v>
      </c>
      <c r="G67" s="5">
        <f t="shared" si="3"/>
        <v>33710985.329999998</v>
      </c>
      <c r="H67" s="5">
        <f t="shared" si="4"/>
        <v>2766375.3299999991</v>
      </c>
      <c r="I67" s="5">
        <f t="shared" si="5"/>
        <v>23.561737802776118</v>
      </c>
      <c r="J67" s="5">
        <f t="shared" si="6"/>
        <v>19.569351607870466</v>
      </c>
      <c r="K67" s="5">
        <f t="shared" si="7"/>
        <v>74.778907031855496</v>
      </c>
    </row>
    <row r="68" spans="1:11" ht="52.9" customHeight="1" x14ac:dyDescent="0.2">
      <c r="A68" s="6" t="s">
        <v>4</v>
      </c>
      <c r="B68" s="7">
        <v>1589000</v>
      </c>
      <c r="C68" s="7">
        <v>1589000</v>
      </c>
      <c r="D68" s="7">
        <v>276084</v>
      </c>
      <c r="E68" s="7">
        <v>276083.90999999997</v>
      </c>
      <c r="F68" s="7">
        <f t="shared" si="1"/>
        <v>1312916.0900000001</v>
      </c>
      <c r="G68" s="7">
        <f t="shared" si="3"/>
        <v>1312916.0900000001</v>
      </c>
      <c r="H68" s="7">
        <f t="shared" si="4"/>
        <v>9.0000000025611371E-2</v>
      </c>
      <c r="I68" s="7">
        <f t="shared" si="5"/>
        <v>17.37469540591567</v>
      </c>
      <c r="J68" s="7">
        <f t="shared" si="6"/>
        <v>17.37469540591567</v>
      </c>
      <c r="K68" s="7">
        <f t="shared" si="7"/>
        <v>99.999967401225703</v>
      </c>
    </row>
    <row r="69" spans="1:11" ht="46.15" customHeight="1" x14ac:dyDescent="0.2">
      <c r="A69" s="6" t="s">
        <v>9</v>
      </c>
      <c r="B69" s="7">
        <v>33222200</v>
      </c>
      <c r="C69" s="7">
        <v>40324109</v>
      </c>
      <c r="D69" s="7">
        <v>10692415</v>
      </c>
      <c r="E69" s="7">
        <v>7926039.7600000007</v>
      </c>
      <c r="F69" s="7">
        <f t="shared" si="1"/>
        <v>25296160.239999998</v>
      </c>
      <c r="G69" s="7">
        <f t="shared" si="3"/>
        <v>32398069.239999998</v>
      </c>
      <c r="H69" s="7">
        <f t="shared" si="4"/>
        <v>2766375.2399999993</v>
      </c>
      <c r="I69" s="7">
        <f t="shared" si="5"/>
        <v>23.857660720843292</v>
      </c>
      <c r="J69" s="7">
        <f t="shared" si="6"/>
        <v>19.655833585808434</v>
      </c>
      <c r="K69" s="7">
        <f t="shared" si="7"/>
        <v>74.127685466753775</v>
      </c>
    </row>
    <row r="70" spans="1:11" ht="38.25" x14ac:dyDescent="0.2">
      <c r="A70" s="4" t="s">
        <v>12</v>
      </c>
      <c r="B70" s="5">
        <f>SUM(B71:B75)</f>
        <v>4855800</v>
      </c>
      <c r="C70" s="5">
        <f t="shared" ref="C70:E70" si="30">SUM(C71:C75)</f>
        <v>17178532</v>
      </c>
      <c r="D70" s="5">
        <f t="shared" si="30"/>
        <v>0</v>
      </c>
      <c r="E70" s="5">
        <f t="shared" si="30"/>
        <v>0</v>
      </c>
      <c r="F70" s="5">
        <f t="shared" si="1"/>
        <v>4855800</v>
      </c>
      <c r="G70" s="5">
        <f t="shared" si="3"/>
        <v>17178532</v>
      </c>
      <c r="H70" s="5">
        <f t="shared" si="4"/>
        <v>0</v>
      </c>
      <c r="I70" s="5">
        <f t="shared" si="5"/>
        <v>0</v>
      </c>
      <c r="J70" s="5">
        <f t="shared" si="6"/>
        <v>0</v>
      </c>
      <c r="K70" s="5" t="e">
        <f t="shared" si="7"/>
        <v>#DIV/0!</v>
      </c>
    </row>
    <row r="71" spans="1:11" ht="25.5" x14ac:dyDescent="0.2">
      <c r="A71" s="6" t="s">
        <v>13</v>
      </c>
      <c r="B71" s="7">
        <v>285000</v>
      </c>
      <c r="C71" s="7">
        <v>285000</v>
      </c>
      <c r="D71" s="7"/>
      <c r="E71" s="7"/>
      <c r="F71" s="7">
        <f t="shared" ref="F71:F142" si="31">B71-E71</f>
        <v>285000</v>
      </c>
      <c r="G71" s="7">
        <f t="shared" si="3"/>
        <v>285000</v>
      </c>
      <c r="H71" s="7">
        <f t="shared" si="4"/>
        <v>0</v>
      </c>
      <c r="I71" s="7">
        <f t="shared" si="5"/>
        <v>0</v>
      </c>
      <c r="J71" s="7">
        <f t="shared" si="6"/>
        <v>0</v>
      </c>
      <c r="K71" s="7" t="e">
        <f t="shared" si="7"/>
        <v>#DIV/0!</v>
      </c>
    </row>
    <row r="72" spans="1:11" ht="42.6" customHeight="1" x14ac:dyDescent="0.2">
      <c r="A72" s="6" t="s">
        <v>1</v>
      </c>
      <c r="B72" s="7">
        <v>2755000</v>
      </c>
      <c r="C72" s="7">
        <v>14679297</v>
      </c>
      <c r="D72" s="7"/>
      <c r="E72" s="7"/>
      <c r="F72" s="7">
        <f t="shared" si="31"/>
        <v>2755000</v>
      </c>
      <c r="G72" s="7">
        <f t="shared" ref="G72:G143" si="32">C72-E72</f>
        <v>14679297</v>
      </c>
      <c r="H72" s="7">
        <f t="shared" ref="H72:H143" si="33">D72-E72</f>
        <v>0</v>
      </c>
      <c r="I72" s="7">
        <f t="shared" ref="I72:I143" si="34">E72/B72*100</f>
        <v>0</v>
      </c>
      <c r="J72" s="7">
        <f t="shared" ref="J72:J143" si="35">E72/C72*100</f>
        <v>0</v>
      </c>
      <c r="K72" s="7" t="e">
        <f t="shared" ref="K72:K143" si="36">E72/D72*100</f>
        <v>#DIV/0!</v>
      </c>
    </row>
    <row r="73" spans="1:11" ht="30" customHeight="1" x14ac:dyDescent="0.2">
      <c r="A73" s="6" t="s">
        <v>5</v>
      </c>
      <c r="B73" s="7">
        <v>200000</v>
      </c>
      <c r="C73" s="7">
        <v>200000</v>
      </c>
      <c r="D73" s="7"/>
      <c r="E73" s="7"/>
      <c r="F73" s="7">
        <f t="shared" si="31"/>
        <v>200000</v>
      </c>
      <c r="G73" s="7">
        <f t="shared" si="32"/>
        <v>200000</v>
      </c>
      <c r="H73" s="7">
        <f t="shared" si="33"/>
        <v>0</v>
      </c>
      <c r="I73" s="7">
        <f t="shared" si="34"/>
        <v>0</v>
      </c>
      <c r="J73" s="7">
        <f t="shared" si="35"/>
        <v>0</v>
      </c>
      <c r="K73" s="7" t="e">
        <f t="shared" si="36"/>
        <v>#DIV/0!</v>
      </c>
    </row>
    <row r="74" spans="1:11" ht="38.25" x14ac:dyDescent="0.2">
      <c r="A74" s="6" t="s">
        <v>6</v>
      </c>
      <c r="B74" s="7">
        <v>795000</v>
      </c>
      <c r="C74" s="7">
        <v>795000</v>
      </c>
      <c r="D74" s="7"/>
      <c r="E74" s="7"/>
      <c r="F74" s="7">
        <f t="shared" si="31"/>
        <v>795000</v>
      </c>
      <c r="G74" s="7">
        <f t="shared" si="32"/>
        <v>795000</v>
      </c>
      <c r="H74" s="7">
        <f t="shared" si="33"/>
        <v>0</v>
      </c>
      <c r="I74" s="7">
        <f t="shared" si="34"/>
        <v>0</v>
      </c>
      <c r="J74" s="7">
        <f t="shared" si="35"/>
        <v>0</v>
      </c>
      <c r="K74" s="7" t="e">
        <f t="shared" si="36"/>
        <v>#DIV/0!</v>
      </c>
    </row>
    <row r="75" spans="1:11" ht="42" customHeight="1" x14ac:dyDescent="0.2">
      <c r="A75" s="6" t="s">
        <v>9</v>
      </c>
      <c r="B75" s="7">
        <v>820800</v>
      </c>
      <c r="C75" s="7">
        <v>1219235</v>
      </c>
      <c r="D75" s="7"/>
      <c r="E75" s="7"/>
      <c r="F75" s="7">
        <f t="shared" si="31"/>
        <v>820800</v>
      </c>
      <c r="G75" s="7">
        <f t="shared" si="32"/>
        <v>1219235</v>
      </c>
      <c r="H75" s="7">
        <f t="shared" si="33"/>
        <v>0</v>
      </c>
      <c r="I75" s="7">
        <f t="shared" si="34"/>
        <v>0</v>
      </c>
      <c r="J75" s="7">
        <f t="shared" si="35"/>
        <v>0</v>
      </c>
      <c r="K75" s="7" t="e">
        <f t="shared" si="36"/>
        <v>#DIV/0!</v>
      </c>
    </row>
    <row r="76" spans="1:11" ht="25.5" x14ac:dyDescent="0.2">
      <c r="A76" s="4" t="s">
        <v>27</v>
      </c>
      <c r="B76" s="5">
        <f>SUM(B77:B78)</f>
        <v>533240340</v>
      </c>
      <c r="C76" s="5">
        <f t="shared" ref="C76:E76" si="37">SUM(C77:C78)</f>
        <v>856502841</v>
      </c>
      <c r="D76" s="5">
        <f t="shared" si="37"/>
        <v>69358097.430000007</v>
      </c>
      <c r="E76" s="5">
        <f t="shared" si="37"/>
        <v>46865002.980000004</v>
      </c>
      <c r="F76" s="5">
        <f t="shared" si="31"/>
        <v>486375337.01999998</v>
      </c>
      <c r="G76" s="5">
        <f t="shared" si="32"/>
        <v>809637838.01999998</v>
      </c>
      <c r="H76" s="5">
        <f t="shared" si="33"/>
        <v>22493094.450000003</v>
      </c>
      <c r="I76" s="5">
        <f t="shared" si="34"/>
        <v>8.7887204820250471</v>
      </c>
      <c r="J76" s="5">
        <f t="shared" si="35"/>
        <v>5.4716692971249596</v>
      </c>
      <c r="K76" s="5">
        <f t="shared" si="36"/>
        <v>67.569620154732092</v>
      </c>
    </row>
    <row r="77" spans="1:11" ht="63.75" x14ac:dyDescent="0.2">
      <c r="A77" s="6" t="s">
        <v>2</v>
      </c>
      <c r="B77" s="7"/>
      <c r="C77" s="7">
        <v>287925758</v>
      </c>
      <c r="D77" s="7"/>
      <c r="E77" s="7"/>
      <c r="F77" s="7">
        <f t="shared" ref="F77" si="38">B77-E77</f>
        <v>0</v>
      </c>
      <c r="G77" s="7">
        <f t="shared" ref="G77" si="39">C77-E77</f>
        <v>287925758</v>
      </c>
      <c r="H77" s="7">
        <f t="shared" ref="H77" si="40">D77-E77</f>
        <v>0</v>
      </c>
      <c r="I77" s="7" t="e">
        <f t="shared" ref="I77" si="41">E77/B77*100</f>
        <v>#DIV/0!</v>
      </c>
      <c r="J77" s="7">
        <f t="shared" ref="J77" si="42">E77/C77*100</f>
        <v>0</v>
      </c>
      <c r="K77" s="7" t="e">
        <f t="shared" ref="K77" si="43">E77/D77*100</f>
        <v>#DIV/0!</v>
      </c>
    </row>
    <row r="78" spans="1:11" ht="51" x14ac:dyDescent="0.2">
      <c r="A78" s="6" t="s">
        <v>9</v>
      </c>
      <c r="B78" s="7">
        <v>533240340</v>
      </c>
      <c r="C78" s="7">
        <v>568577083</v>
      </c>
      <c r="D78" s="7">
        <v>69358097.430000007</v>
      </c>
      <c r="E78" s="7">
        <v>46865002.980000004</v>
      </c>
      <c r="F78" s="7">
        <f t="shared" si="31"/>
        <v>486375337.01999998</v>
      </c>
      <c r="G78" s="7">
        <f t="shared" si="32"/>
        <v>521712080.01999998</v>
      </c>
      <c r="H78" s="7">
        <f t="shared" si="33"/>
        <v>22493094.450000003</v>
      </c>
      <c r="I78" s="7">
        <f t="shared" si="34"/>
        <v>8.7887204820250471</v>
      </c>
      <c r="J78" s="7">
        <f t="shared" si="35"/>
        <v>8.2425064922991282</v>
      </c>
      <c r="K78" s="7">
        <f t="shared" si="36"/>
        <v>67.569620154732092</v>
      </c>
    </row>
    <row r="79" spans="1:11" ht="38.25" x14ac:dyDescent="0.2">
      <c r="A79" s="4" t="s">
        <v>7</v>
      </c>
      <c r="B79" s="5">
        <f>B80</f>
        <v>279614600</v>
      </c>
      <c r="C79" s="5">
        <f t="shared" ref="C79:E79" si="44">C80</f>
        <v>283139810</v>
      </c>
      <c r="D79" s="5">
        <f t="shared" si="44"/>
        <v>67621319</v>
      </c>
      <c r="E79" s="5">
        <f t="shared" si="44"/>
        <v>59693566.380000003</v>
      </c>
      <c r="F79" s="5">
        <f t="shared" si="31"/>
        <v>219921033.62</v>
      </c>
      <c r="G79" s="5">
        <f t="shared" si="32"/>
        <v>223446243.62</v>
      </c>
      <c r="H79" s="5">
        <f t="shared" si="33"/>
        <v>7927752.6199999973</v>
      </c>
      <c r="I79" s="5">
        <f t="shared" si="34"/>
        <v>21.348515556769925</v>
      </c>
      <c r="J79" s="5">
        <f t="shared" si="35"/>
        <v>21.082717538024767</v>
      </c>
      <c r="K79" s="5">
        <f t="shared" si="36"/>
        <v>88.276252611990614</v>
      </c>
    </row>
    <row r="80" spans="1:11" ht="45.6" customHeight="1" x14ac:dyDescent="0.2">
      <c r="A80" s="6" t="s">
        <v>9</v>
      </c>
      <c r="B80" s="7">
        <v>279614600</v>
      </c>
      <c r="C80" s="16">
        <v>283139810</v>
      </c>
      <c r="D80" s="16">
        <v>67621319</v>
      </c>
      <c r="E80" s="16">
        <v>59693566.380000003</v>
      </c>
      <c r="F80" s="16">
        <f t="shared" si="31"/>
        <v>219921033.62</v>
      </c>
      <c r="G80" s="16">
        <f t="shared" si="32"/>
        <v>223446243.62</v>
      </c>
      <c r="H80" s="16">
        <f t="shared" si="33"/>
        <v>7927752.6199999973</v>
      </c>
      <c r="I80" s="16">
        <f t="shared" si="34"/>
        <v>21.348515556769925</v>
      </c>
      <c r="J80" s="16">
        <f t="shared" si="35"/>
        <v>21.082717538024767</v>
      </c>
      <c r="K80" s="16">
        <f t="shared" si="36"/>
        <v>88.276252611990614</v>
      </c>
    </row>
    <row r="81" spans="1:11" ht="127.5" x14ac:dyDescent="0.2">
      <c r="A81" s="4" t="s">
        <v>47</v>
      </c>
      <c r="B81" s="5">
        <f>B82</f>
        <v>38778400</v>
      </c>
      <c r="C81" s="5">
        <f t="shared" ref="C81:E81" si="45">C82</f>
        <v>48989052</v>
      </c>
      <c r="D81" s="5">
        <f t="shared" si="45"/>
        <v>0</v>
      </c>
      <c r="E81" s="5">
        <f t="shared" si="45"/>
        <v>0</v>
      </c>
      <c r="F81" s="5">
        <f t="shared" si="31"/>
        <v>38778400</v>
      </c>
      <c r="G81" s="5">
        <f t="shared" si="32"/>
        <v>48989052</v>
      </c>
      <c r="H81" s="5">
        <f t="shared" si="33"/>
        <v>0</v>
      </c>
      <c r="I81" s="5">
        <f t="shared" si="34"/>
        <v>0</v>
      </c>
      <c r="J81" s="5">
        <f t="shared" si="35"/>
        <v>0</v>
      </c>
      <c r="K81" s="5" t="e">
        <f t="shared" si="36"/>
        <v>#DIV/0!</v>
      </c>
    </row>
    <row r="82" spans="1:11" ht="51" x14ac:dyDescent="0.2">
      <c r="A82" s="6" t="s">
        <v>9</v>
      </c>
      <c r="B82" s="7">
        <v>38778400</v>
      </c>
      <c r="C82" s="16">
        <v>48989052</v>
      </c>
      <c r="D82" s="16"/>
      <c r="E82" s="16"/>
      <c r="F82" s="16">
        <f t="shared" si="31"/>
        <v>38778400</v>
      </c>
      <c r="G82" s="16">
        <f t="shared" si="32"/>
        <v>48989052</v>
      </c>
      <c r="H82" s="16">
        <f t="shared" si="33"/>
        <v>0</v>
      </c>
      <c r="I82" s="16">
        <f t="shared" si="34"/>
        <v>0</v>
      </c>
      <c r="J82" s="16">
        <f t="shared" si="35"/>
        <v>0</v>
      </c>
      <c r="K82" s="16" t="e">
        <f t="shared" si="36"/>
        <v>#DIV/0!</v>
      </c>
    </row>
    <row r="83" spans="1:11" ht="89.25" x14ac:dyDescent="0.2">
      <c r="A83" s="13" t="s">
        <v>60</v>
      </c>
      <c r="B83" s="14">
        <f>B84+B87</f>
        <v>3235063</v>
      </c>
      <c r="C83" s="14">
        <f>C84+C87</f>
        <v>3235063</v>
      </c>
      <c r="D83" s="14">
        <f>D84+D87</f>
        <v>227577</v>
      </c>
      <c r="E83" s="14">
        <f>E84+E87</f>
        <v>227543.23</v>
      </c>
      <c r="F83" s="14">
        <f t="shared" si="31"/>
        <v>3007519.77</v>
      </c>
      <c r="G83" s="14">
        <f t="shared" si="32"/>
        <v>3007519.77</v>
      </c>
      <c r="H83" s="14">
        <f t="shared" si="33"/>
        <v>33.769999999989523</v>
      </c>
      <c r="I83" s="14">
        <f t="shared" si="34"/>
        <v>7.0336568406859463</v>
      </c>
      <c r="J83" s="14">
        <f t="shared" si="35"/>
        <v>7.0336568406859463</v>
      </c>
      <c r="K83" s="14">
        <f t="shared" si="36"/>
        <v>99.985161066364356</v>
      </c>
    </row>
    <row r="84" spans="1:11" ht="25.5" x14ac:dyDescent="0.2">
      <c r="A84" s="4" t="s">
        <v>14</v>
      </c>
      <c r="B84" s="5">
        <f>SUM(B85:B86)</f>
        <v>3188800</v>
      </c>
      <c r="C84" s="5">
        <f>SUM(C85:C86)</f>
        <v>3188800</v>
      </c>
      <c r="D84" s="5">
        <f>SUM(D85:D86)</f>
        <v>227577</v>
      </c>
      <c r="E84" s="5">
        <f>SUM(E85:E86)</f>
        <v>227543.23</v>
      </c>
      <c r="F84" s="5">
        <f t="shared" si="31"/>
        <v>2961256.77</v>
      </c>
      <c r="G84" s="5">
        <f t="shared" si="32"/>
        <v>2961256.77</v>
      </c>
      <c r="H84" s="5">
        <f t="shared" si="33"/>
        <v>33.769999999989523</v>
      </c>
      <c r="I84" s="5">
        <f t="shared" si="34"/>
        <v>7.1357008906171613</v>
      </c>
      <c r="J84" s="5">
        <f t="shared" si="35"/>
        <v>7.1357008906171613</v>
      </c>
      <c r="K84" s="5">
        <f t="shared" si="36"/>
        <v>99.985161066364356</v>
      </c>
    </row>
    <row r="85" spans="1:11" ht="25.5" x14ac:dyDescent="0.2">
      <c r="A85" s="6" t="s">
        <v>13</v>
      </c>
      <c r="B85" s="7">
        <f>'[1]Бюджет (2)'!$D$272+'[1]Бюджет (2)'!$D$274</f>
        <v>137800</v>
      </c>
      <c r="C85" s="7">
        <v>137800</v>
      </c>
      <c r="D85" s="7">
        <v>0</v>
      </c>
      <c r="E85" s="16">
        <v>0</v>
      </c>
      <c r="F85" s="16">
        <f t="shared" si="31"/>
        <v>137800</v>
      </c>
      <c r="G85" s="16">
        <f t="shared" si="32"/>
        <v>137800</v>
      </c>
      <c r="H85" s="16">
        <f t="shared" si="33"/>
        <v>0</v>
      </c>
      <c r="I85" s="16">
        <f t="shared" si="34"/>
        <v>0</v>
      </c>
      <c r="J85" s="16">
        <f t="shared" si="35"/>
        <v>0</v>
      </c>
      <c r="K85" s="16" t="e">
        <f t="shared" si="36"/>
        <v>#DIV/0!</v>
      </c>
    </row>
    <row r="86" spans="1:11" ht="51" x14ac:dyDescent="0.2">
      <c r="A86" s="6" t="s">
        <v>9</v>
      </c>
      <c r="B86" s="7">
        <v>3051000</v>
      </c>
      <c r="C86" s="7">
        <v>3051000</v>
      </c>
      <c r="D86" s="7">
        <v>227577</v>
      </c>
      <c r="E86" s="16">
        <v>227543.23</v>
      </c>
      <c r="F86" s="16">
        <f t="shared" si="31"/>
        <v>2823456.77</v>
      </c>
      <c r="G86" s="16">
        <f t="shared" si="32"/>
        <v>2823456.77</v>
      </c>
      <c r="H86" s="16">
        <f t="shared" si="33"/>
        <v>33.769999999989523</v>
      </c>
      <c r="I86" s="16">
        <f t="shared" si="34"/>
        <v>7.4579885283513603</v>
      </c>
      <c r="J86" s="16">
        <f t="shared" si="35"/>
        <v>7.4579885283513603</v>
      </c>
      <c r="K86" s="16">
        <f t="shared" si="36"/>
        <v>99.985161066364356</v>
      </c>
    </row>
    <row r="87" spans="1:11" ht="51" x14ac:dyDescent="0.2">
      <c r="A87" s="4" t="s">
        <v>61</v>
      </c>
      <c r="B87" s="5">
        <f>B88</f>
        <v>46263</v>
      </c>
      <c r="C87" s="5">
        <f t="shared" ref="C87:E87" si="46">C88</f>
        <v>46263</v>
      </c>
      <c r="D87" s="5">
        <f t="shared" si="46"/>
        <v>0</v>
      </c>
      <c r="E87" s="5">
        <f t="shared" si="46"/>
        <v>0</v>
      </c>
      <c r="F87" s="5">
        <f t="shared" si="31"/>
        <v>46263</v>
      </c>
      <c r="G87" s="5">
        <f t="shared" si="32"/>
        <v>46263</v>
      </c>
      <c r="H87" s="5">
        <f t="shared" si="33"/>
        <v>0</v>
      </c>
      <c r="I87" s="5">
        <f t="shared" si="34"/>
        <v>0</v>
      </c>
      <c r="J87" s="5">
        <f t="shared" si="35"/>
        <v>0</v>
      </c>
      <c r="K87" s="5" t="e">
        <f t="shared" si="36"/>
        <v>#DIV/0!</v>
      </c>
    </row>
    <row r="88" spans="1:11" ht="38.25" x14ac:dyDescent="0.2">
      <c r="A88" s="6" t="s">
        <v>5</v>
      </c>
      <c r="B88" s="7">
        <v>46263</v>
      </c>
      <c r="C88" s="7">
        <v>46263</v>
      </c>
      <c r="D88" s="7"/>
      <c r="E88" s="16"/>
      <c r="F88" s="16">
        <f t="shared" si="31"/>
        <v>46263</v>
      </c>
      <c r="G88" s="16">
        <f t="shared" si="32"/>
        <v>46263</v>
      </c>
      <c r="H88" s="16">
        <f t="shared" si="33"/>
        <v>0</v>
      </c>
      <c r="I88" s="16">
        <f t="shared" si="34"/>
        <v>0</v>
      </c>
      <c r="J88" s="16">
        <f t="shared" si="35"/>
        <v>0</v>
      </c>
      <c r="K88" s="16" t="e">
        <f t="shared" si="36"/>
        <v>#DIV/0!</v>
      </c>
    </row>
    <row r="89" spans="1:11" ht="76.5" x14ac:dyDescent="0.2">
      <c r="A89" s="13" t="s">
        <v>48</v>
      </c>
      <c r="B89" s="14">
        <f>B90+B93</f>
        <v>12952768</v>
      </c>
      <c r="C89" s="14">
        <f t="shared" ref="C89:E89" si="47">C90+C93</f>
        <v>15997280</v>
      </c>
      <c r="D89" s="14">
        <f t="shared" si="47"/>
        <v>1696185</v>
      </c>
      <c r="E89" s="14">
        <f t="shared" si="47"/>
        <v>1219092.9500000002</v>
      </c>
      <c r="F89" s="14">
        <f t="shared" si="31"/>
        <v>11733675.050000001</v>
      </c>
      <c r="G89" s="14">
        <f t="shared" si="32"/>
        <v>14778187.050000001</v>
      </c>
      <c r="H89" s="14">
        <f t="shared" si="33"/>
        <v>477092.04999999981</v>
      </c>
      <c r="I89" s="14">
        <f t="shared" si="34"/>
        <v>9.4118334397713301</v>
      </c>
      <c r="J89" s="14">
        <f t="shared" si="35"/>
        <v>7.6206264439954801</v>
      </c>
      <c r="K89" s="14">
        <f t="shared" si="36"/>
        <v>71.872640661248639</v>
      </c>
    </row>
    <row r="90" spans="1:11" ht="78.599999999999994" customHeight="1" x14ac:dyDescent="0.2">
      <c r="A90" s="4" t="s">
        <v>62</v>
      </c>
      <c r="B90" s="5">
        <f>SUM(B91:B92)</f>
        <v>259400</v>
      </c>
      <c r="C90" s="5">
        <f t="shared" ref="C90:E90" si="48">SUM(C91:C92)</f>
        <v>2745132</v>
      </c>
      <c r="D90" s="5">
        <f t="shared" si="48"/>
        <v>0</v>
      </c>
      <c r="E90" s="5">
        <f t="shared" si="48"/>
        <v>0</v>
      </c>
      <c r="F90" s="5">
        <f t="shared" si="31"/>
        <v>259400</v>
      </c>
      <c r="G90" s="5">
        <f t="shared" si="32"/>
        <v>2745132</v>
      </c>
      <c r="H90" s="5">
        <f t="shared" si="33"/>
        <v>0</v>
      </c>
      <c r="I90" s="5">
        <f t="shared" si="34"/>
        <v>0</v>
      </c>
      <c r="J90" s="5">
        <f t="shared" si="35"/>
        <v>0</v>
      </c>
      <c r="K90" s="5" t="e">
        <f t="shared" si="36"/>
        <v>#DIV/0!</v>
      </c>
    </row>
    <row r="91" spans="1:11" ht="25.5" x14ac:dyDescent="0.2">
      <c r="A91" s="6" t="s">
        <v>13</v>
      </c>
      <c r="B91" s="7">
        <v>259400</v>
      </c>
      <c r="C91" s="7">
        <v>259400</v>
      </c>
      <c r="D91" s="7"/>
      <c r="E91" s="16"/>
      <c r="F91" s="16">
        <f t="shared" si="31"/>
        <v>259400</v>
      </c>
      <c r="G91" s="16">
        <f t="shared" si="32"/>
        <v>259400</v>
      </c>
      <c r="H91" s="16">
        <f t="shared" si="33"/>
        <v>0</v>
      </c>
      <c r="I91" s="16">
        <f t="shared" si="34"/>
        <v>0</v>
      </c>
      <c r="J91" s="16">
        <f t="shared" si="35"/>
        <v>0</v>
      </c>
      <c r="K91" s="16" t="e">
        <f t="shared" si="36"/>
        <v>#DIV/0!</v>
      </c>
    </row>
    <row r="92" spans="1:11" ht="51" x14ac:dyDescent="0.2">
      <c r="A92" s="6" t="s">
        <v>9</v>
      </c>
      <c r="B92" s="7"/>
      <c r="C92" s="7">
        <v>2485732</v>
      </c>
      <c r="D92" s="7"/>
      <c r="E92" s="16"/>
      <c r="F92" s="16">
        <f t="shared" ref="F92" si="49">B92-E92</f>
        <v>0</v>
      </c>
      <c r="G92" s="16">
        <f t="shared" ref="G92" si="50">C92-E92</f>
        <v>2485732</v>
      </c>
      <c r="H92" s="16">
        <f t="shared" ref="H92" si="51">D92-E92</f>
        <v>0</v>
      </c>
      <c r="I92" s="16" t="e">
        <f t="shared" ref="I92" si="52">E92/B92*100</f>
        <v>#DIV/0!</v>
      </c>
      <c r="J92" s="16">
        <f t="shared" ref="J92" si="53">E92/C92*100</f>
        <v>0</v>
      </c>
      <c r="K92" s="16" t="e">
        <f t="shared" ref="K92" si="54">E92/D92*100</f>
        <v>#DIV/0!</v>
      </c>
    </row>
    <row r="93" spans="1:11" ht="51" x14ac:dyDescent="0.2">
      <c r="A93" s="4" t="s">
        <v>16</v>
      </c>
      <c r="B93" s="14">
        <f>SUM(B94:B101)</f>
        <v>12693368</v>
      </c>
      <c r="C93" s="14">
        <f t="shared" ref="C93:E93" si="55">SUM(C94:C101)</f>
        <v>13252148</v>
      </c>
      <c r="D93" s="14">
        <f t="shared" si="55"/>
        <v>1696185</v>
      </c>
      <c r="E93" s="14">
        <f t="shared" si="55"/>
        <v>1219092.9500000002</v>
      </c>
      <c r="F93" s="14">
        <f t="shared" si="31"/>
        <v>11474275.050000001</v>
      </c>
      <c r="G93" s="14">
        <f t="shared" si="32"/>
        <v>12033055.050000001</v>
      </c>
      <c r="H93" s="14">
        <f t="shared" si="33"/>
        <v>477092.04999999981</v>
      </c>
      <c r="I93" s="14">
        <f t="shared" si="34"/>
        <v>9.6041724308315981</v>
      </c>
      <c r="J93" s="14">
        <f t="shared" si="35"/>
        <v>9.1992101959621966</v>
      </c>
      <c r="K93" s="14">
        <f t="shared" si="36"/>
        <v>71.872640661248639</v>
      </c>
    </row>
    <row r="94" spans="1:11" x14ac:dyDescent="0.2">
      <c r="A94" s="6" t="s">
        <v>71</v>
      </c>
      <c r="B94" s="7"/>
      <c r="C94" s="7">
        <v>49600</v>
      </c>
      <c r="D94" s="7">
        <v>8000</v>
      </c>
      <c r="E94" s="7">
        <v>5820</v>
      </c>
      <c r="F94" s="7">
        <f t="shared" ref="F94" si="56">B94-E94</f>
        <v>-5820</v>
      </c>
      <c r="G94" s="7">
        <f t="shared" ref="G94" si="57">C94-E94</f>
        <v>43780</v>
      </c>
      <c r="H94" s="7">
        <f t="shared" ref="H94" si="58">D94-E94</f>
        <v>2180</v>
      </c>
      <c r="I94" s="7" t="e">
        <f t="shared" ref="I94" si="59">E94/B94*100</f>
        <v>#DIV/0!</v>
      </c>
      <c r="J94" s="7">
        <f t="shared" ref="J94" si="60">E94/C94*100</f>
        <v>11.733870967741936</v>
      </c>
      <c r="K94" s="7">
        <f t="shared" ref="K94" si="61">E94/D94*100</f>
        <v>72.75</v>
      </c>
    </row>
    <row r="95" spans="1:11" ht="25.5" x14ac:dyDescent="0.2">
      <c r="A95" s="6" t="s">
        <v>13</v>
      </c>
      <c r="B95" s="7">
        <v>151300</v>
      </c>
      <c r="C95" s="7">
        <v>151300</v>
      </c>
      <c r="D95" s="7">
        <v>19500</v>
      </c>
      <c r="E95" s="7">
        <v>7914.38</v>
      </c>
      <c r="F95" s="7">
        <f t="shared" si="31"/>
        <v>143385.62</v>
      </c>
      <c r="G95" s="7">
        <f t="shared" si="32"/>
        <v>143385.62</v>
      </c>
      <c r="H95" s="7">
        <f t="shared" si="33"/>
        <v>11585.619999999999</v>
      </c>
      <c r="I95" s="7">
        <f t="shared" si="34"/>
        <v>5.2309187045604757</v>
      </c>
      <c r="J95" s="7">
        <f t="shared" si="35"/>
        <v>5.2309187045604757</v>
      </c>
      <c r="K95" s="7">
        <f t="shared" si="36"/>
        <v>40.586564102564104</v>
      </c>
    </row>
    <row r="96" spans="1:11" ht="58.9" customHeight="1" x14ac:dyDescent="0.2">
      <c r="A96" s="6" t="s">
        <v>4</v>
      </c>
      <c r="B96" s="7">
        <v>132900</v>
      </c>
      <c r="C96" s="7">
        <v>132900</v>
      </c>
      <c r="D96" s="7">
        <v>22100</v>
      </c>
      <c r="E96" s="7">
        <v>8000</v>
      </c>
      <c r="F96" s="7">
        <f t="shared" si="31"/>
        <v>124900</v>
      </c>
      <c r="G96" s="7">
        <f t="shared" si="32"/>
        <v>124900</v>
      </c>
      <c r="H96" s="7">
        <f t="shared" si="33"/>
        <v>14100</v>
      </c>
      <c r="I96" s="7">
        <f t="shared" si="34"/>
        <v>6.0195635816403312</v>
      </c>
      <c r="J96" s="7">
        <f t="shared" si="35"/>
        <v>6.0195635816403312</v>
      </c>
      <c r="K96" s="7">
        <f t="shared" si="36"/>
        <v>36.199095022624434</v>
      </c>
    </row>
    <row r="97" spans="1:12" ht="45" customHeight="1" x14ac:dyDescent="0.2">
      <c r="A97" s="6" t="s">
        <v>1</v>
      </c>
      <c r="B97" s="7">
        <v>9276000</v>
      </c>
      <c r="C97" s="7">
        <v>9709180</v>
      </c>
      <c r="D97" s="7">
        <v>1131000</v>
      </c>
      <c r="E97" s="7">
        <v>774482.07</v>
      </c>
      <c r="F97" s="7">
        <f t="shared" si="31"/>
        <v>8501517.9299999997</v>
      </c>
      <c r="G97" s="7">
        <f t="shared" si="32"/>
        <v>8934697.9299999997</v>
      </c>
      <c r="H97" s="7">
        <f t="shared" si="33"/>
        <v>356517.93000000005</v>
      </c>
      <c r="I97" s="7">
        <f t="shared" si="34"/>
        <v>8.3493108020698585</v>
      </c>
      <c r="J97" s="7">
        <f t="shared" si="35"/>
        <v>7.9768020574343037</v>
      </c>
      <c r="K97" s="7">
        <f t="shared" si="36"/>
        <v>68.477636604774531</v>
      </c>
    </row>
    <row r="98" spans="1:12" ht="32.450000000000003" customHeight="1" x14ac:dyDescent="0.2">
      <c r="A98" s="6" t="s">
        <v>5</v>
      </c>
      <c r="B98" s="7">
        <v>1150168</v>
      </c>
      <c r="C98" s="7">
        <v>1150168</v>
      </c>
      <c r="D98" s="7">
        <v>233060</v>
      </c>
      <c r="E98" s="7">
        <v>216812.32</v>
      </c>
      <c r="F98" s="7">
        <f t="shared" si="31"/>
        <v>933355.67999999993</v>
      </c>
      <c r="G98" s="7">
        <f t="shared" si="32"/>
        <v>933355.67999999993</v>
      </c>
      <c r="H98" s="7">
        <f t="shared" si="33"/>
        <v>16247.679999999993</v>
      </c>
      <c r="I98" s="7">
        <f t="shared" si="34"/>
        <v>18.850491406472795</v>
      </c>
      <c r="J98" s="7">
        <f t="shared" si="35"/>
        <v>18.850491406472795</v>
      </c>
      <c r="K98" s="7">
        <f t="shared" si="36"/>
        <v>93.028542006350307</v>
      </c>
    </row>
    <row r="99" spans="1:12" ht="38.25" x14ac:dyDescent="0.2">
      <c r="A99" s="6" t="s">
        <v>6</v>
      </c>
      <c r="B99" s="7">
        <v>1373200</v>
      </c>
      <c r="C99" s="7">
        <v>1373200</v>
      </c>
      <c r="D99" s="7">
        <v>192259</v>
      </c>
      <c r="E99" s="7">
        <v>161249.84</v>
      </c>
      <c r="F99" s="7">
        <f t="shared" si="31"/>
        <v>1211950.1599999999</v>
      </c>
      <c r="G99" s="7">
        <f t="shared" si="32"/>
        <v>1211950.1599999999</v>
      </c>
      <c r="H99" s="7">
        <f t="shared" si="33"/>
        <v>31009.160000000003</v>
      </c>
      <c r="I99" s="7">
        <f t="shared" si="34"/>
        <v>11.742633265365569</v>
      </c>
      <c r="J99" s="7">
        <f t="shared" si="35"/>
        <v>11.742633265365569</v>
      </c>
      <c r="K99" s="7">
        <f t="shared" si="36"/>
        <v>83.871152975933512</v>
      </c>
    </row>
    <row r="100" spans="1:12" ht="63.75" x14ac:dyDescent="0.2">
      <c r="A100" s="6" t="s">
        <v>2</v>
      </c>
      <c r="B100" s="7">
        <v>94000</v>
      </c>
      <c r="C100" s="7">
        <v>170000</v>
      </c>
      <c r="D100" s="7">
        <v>31000</v>
      </c>
      <c r="E100" s="7">
        <v>18500</v>
      </c>
      <c r="F100" s="7">
        <f t="shared" si="31"/>
        <v>75500</v>
      </c>
      <c r="G100" s="7">
        <f t="shared" si="32"/>
        <v>151500</v>
      </c>
      <c r="H100" s="7">
        <f t="shared" si="33"/>
        <v>12500</v>
      </c>
      <c r="I100" s="7">
        <f t="shared" si="34"/>
        <v>19.680851063829788</v>
      </c>
      <c r="J100" s="7">
        <f t="shared" si="35"/>
        <v>10.882352941176471</v>
      </c>
      <c r="K100" s="7">
        <f t="shared" si="36"/>
        <v>59.677419354838712</v>
      </c>
    </row>
    <row r="101" spans="1:12" ht="44.45" customHeight="1" x14ac:dyDescent="0.2">
      <c r="A101" s="6" t="s">
        <v>9</v>
      </c>
      <c r="B101" s="7">
        <v>515800</v>
      </c>
      <c r="C101" s="7">
        <v>515800</v>
      </c>
      <c r="D101" s="7">
        <v>59266</v>
      </c>
      <c r="E101" s="7">
        <v>26314.34</v>
      </c>
      <c r="F101" s="7">
        <f t="shared" si="31"/>
        <v>489485.66</v>
      </c>
      <c r="G101" s="7">
        <f t="shared" si="32"/>
        <v>489485.66</v>
      </c>
      <c r="H101" s="7">
        <f t="shared" si="33"/>
        <v>32951.660000000003</v>
      </c>
      <c r="I101" s="7">
        <f t="shared" si="34"/>
        <v>5.1016556804963162</v>
      </c>
      <c r="J101" s="7">
        <f t="shared" si="35"/>
        <v>5.1016556804963162</v>
      </c>
      <c r="K101" s="7">
        <f t="shared" si="36"/>
        <v>44.400398204704217</v>
      </c>
    </row>
    <row r="102" spans="1:12" ht="38.25" x14ac:dyDescent="0.2">
      <c r="A102" s="13" t="s">
        <v>49</v>
      </c>
      <c r="B102" s="14">
        <f>B103+B106+B108+B110</f>
        <v>426619100</v>
      </c>
      <c r="C102" s="14">
        <f>C103+C106+C108+C110</f>
        <v>432921552</v>
      </c>
      <c r="D102" s="14">
        <f t="shared" ref="D102:E102" si="62">D103+D106+D108+D110</f>
        <v>93881821</v>
      </c>
      <c r="E102" s="14">
        <f t="shared" si="62"/>
        <v>79244154.959999993</v>
      </c>
      <c r="F102" s="14">
        <f t="shared" si="31"/>
        <v>347374945.04000002</v>
      </c>
      <c r="G102" s="14">
        <f t="shared" si="32"/>
        <v>353677397.04000002</v>
      </c>
      <c r="H102" s="14">
        <f t="shared" si="33"/>
        <v>14637666.040000007</v>
      </c>
      <c r="I102" s="14">
        <f t="shared" si="34"/>
        <v>18.574919632055853</v>
      </c>
      <c r="J102" s="14">
        <f t="shared" si="35"/>
        <v>18.30450680819882</v>
      </c>
      <c r="K102" s="14">
        <f t="shared" si="36"/>
        <v>84.408412742654406</v>
      </c>
    </row>
    <row r="103" spans="1:12" ht="38.25" x14ac:dyDescent="0.2">
      <c r="A103" s="4" t="s">
        <v>17</v>
      </c>
      <c r="B103" s="5">
        <f>SUM(B104:B105)</f>
        <v>303522400</v>
      </c>
      <c r="C103" s="5">
        <f t="shared" ref="C103:E103" si="63">SUM(C104:C105)</f>
        <v>304934103</v>
      </c>
      <c r="D103" s="5">
        <f t="shared" si="63"/>
        <v>69763161</v>
      </c>
      <c r="E103" s="5">
        <f t="shared" si="63"/>
        <v>65369463.839999996</v>
      </c>
      <c r="F103" s="5">
        <f t="shared" si="31"/>
        <v>238152936.16</v>
      </c>
      <c r="G103" s="5">
        <f t="shared" si="32"/>
        <v>239564639.16</v>
      </c>
      <c r="H103" s="5">
        <f t="shared" si="33"/>
        <v>4393697.1600000039</v>
      </c>
      <c r="I103" s="5">
        <f t="shared" si="34"/>
        <v>21.536948785328526</v>
      </c>
      <c r="J103" s="5">
        <f t="shared" si="35"/>
        <v>21.4372427343753</v>
      </c>
      <c r="K103" s="5">
        <f t="shared" si="36"/>
        <v>93.701980963849948</v>
      </c>
    </row>
    <row r="104" spans="1:12" ht="25.5" x14ac:dyDescent="0.2">
      <c r="A104" s="6" t="s">
        <v>13</v>
      </c>
      <c r="B104" s="7">
        <f>'[1]Бюджет (2)'!$D$301+'[1]Бюджет (2)'!$D$303+'[1]Бюджет (2)'!$D$306+'[1]Бюджет (2)'!$D$308</f>
        <v>302222400</v>
      </c>
      <c r="C104" s="7">
        <v>303634103</v>
      </c>
      <c r="D104" s="7">
        <v>69763161</v>
      </c>
      <c r="E104" s="7">
        <v>65369463.839999996</v>
      </c>
      <c r="F104" s="7">
        <f t="shared" si="31"/>
        <v>236852936.16</v>
      </c>
      <c r="G104" s="7">
        <f t="shared" si="32"/>
        <v>238264639.16</v>
      </c>
      <c r="H104" s="7">
        <f t="shared" si="33"/>
        <v>4393697.1600000039</v>
      </c>
      <c r="I104" s="7">
        <f t="shared" si="34"/>
        <v>21.629589282594537</v>
      </c>
      <c r="J104" s="7">
        <f t="shared" si="35"/>
        <v>21.529025624634794</v>
      </c>
      <c r="K104" s="7">
        <f t="shared" si="36"/>
        <v>93.701980963849948</v>
      </c>
    </row>
    <row r="105" spans="1:12" ht="63.75" x14ac:dyDescent="0.2">
      <c r="A105" s="6" t="s">
        <v>2</v>
      </c>
      <c r="B105" s="7">
        <v>1300000</v>
      </c>
      <c r="C105" s="7">
        <v>1300000</v>
      </c>
      <c r="D105" s="7"/>
      <c r="E105" s="7"/>
      <c r="F105" s="7"/>
      <c r="G105" s="7"/>
      <c r="H105" s="7"/>
      <c r="I105" s="7"/>
      <c r="J105" s="7"/>
      <c r="K105" s="7"/>
    </row>
    <row r="106" spans="1:12" ht="38.25" x14ac:dyDescent="0.2">
      <c r="A106" s="4" t="s">
        <v>18</v>
      </c>
      <c r="B106" s="5">
        <f>B107</f>
        <v>68742700</v>
      </c>
      <c r="C106" s="5">
        <f t="shared" ref="C106:E106" si="64">C107</f>
        <v>68869826</v>
      </c>
      <c r="D106" s="5">
        <f t="shared" si="64"/>
        <v>15208842</v>
      </c>
      <c r="E106" s="5">
        <f t="shared" si="64"/>
        <v>5809162.9299999997</v>
      </c>
      <c r="F106" s="5">
        <f t="shared" si="31"/>
        <v>62933537.07</v>
      </c>
      <c r="G106" s="5">
        <f t="shared" si="32"/>
        <v>63060663.07</v>
      </c>
      <c r="H106" s="5">
        <f t="shared" si="33"/>
        <v>9399679.0700000003</v>
      </c>
      <c r="I106" s="5">
        <f t="shared" si="34"/>
        <v>8.4505888334324943</v>
      </c>
      <c r="J106" s="5">
        <f t="shared" si="35"/>
        <v>8.434989991117444</v>
      </c>
      <c r="K106" s="5">
        <f t="shared" si="36"/>
        <v>38.195958180116541</v>
      </c>
    </row>
    <row r="107" spans="1:12" ht="25.5" x14ac:dyDescent="0.2">
      <c r="A107" s="6" t="s">
        <v>13</v>
      </c>
      <c r="B107" s="7">
        <v>68742700</v>
      </c>
      <c r="C107" s="7">
        <v>68869826</v>
      </c>
      <c r="D107" s="7">
        <v>15208842</v>
      </c>
      <c r="E107" s="7">
        <v>5809162.9299999997</v>
      </c>
      <c r="F107" s="7">
        <f t="shared" si="31"/>
        <v>62933537.07</v>
      </c>
      <c r="G107" s="7">
        <f t="shared" si="32"/>
        <v>63060663.07</v>
      </c>
      <c r="H107" s="7">
        <f t="shared" si="33"/>
        <v>9399679.0700000003</v>
      </c>
      <c r="I107" s="7">
        <f t="shared" si="34"/>
        <v>8.4505888334324943</v>
      </c>
      <c r="J107" s="7">
        <f t="shared" si="35"/>
        <v>8.434989991117444</v>
      </c>
      <c r="K107" s="7">
        <f t="shared" si="36"/>
        <v>38.195958180116541</v>
      </c>
      <c r="L107" s="15"/>
    </row>
    <row r="108" spans="1:12" ht="31.9" customHeight="1" x14ac:dyDescent="0.2">
      <c r="A108" s="4" t="s">
        <v>19</v>
      </c>
      <c r="B108" s="5">
        <f>B109</f>
        <v>6423200</v>
      </c>
      <c r="C108" s="5">
        <f t="shared" ref="C108:E108" si="65">C109</f>
        <v>6423200</v>
      </c>
      <c r="D108" s="5">
        <f t="shared" si="65"/>
        <v>0</v>
      </c>
      <c r="E108" s="5">
        <f t="shared" si="65"/>
        <v>0</v>
      </c>
      <c r="F108" s="5">
        <f t="shared" si="31"/>
        <v>6423200</v>
      </c>
      <c r="G108" s="5">
        <f t="shared" si="32"/>
        <v>6423200</v>
      </c>
      <c r="H108" s="5">
        <f t="shared" si="33"/>
        <v>0</v>
      </c>
      <c r="I108" s="5">
        <f t="shared" si="34"/>
        <v>0</v>
      </c>
      <c r="J108" s="5">
        <f t="shared" si="35"/>
        <v>0</v>
      </c>
      <c r="K108" s="5" t="e">
        <f t="shared" si="36"/>
        <v>#DIV/0!</v>
      </c>
    </row>
    <row r="109" spans="1:12" ht="25.5" x14ac:dyDescent="0.2">
      <c r="A109" s="6" t="s">
        <v>13</v>
      </c>
      <c r="B109" s="7">
        <v>6423200</v>
      </c>
      <c r="C109" s="7">
        <v>6423200</v>
      </c>
      <c r="D109" s="7"/>
      <c r="E109" s="7"/>
      <c r="F109" s="7">
        <f t="shared" si="31"/>
        <v>6423200</v>
      </c>
      <c r="G109" s="7">
        <f t="shared" si="32"/>
        <v>6423200</v>
      </c>
      <c r="H109" s="7">
        <f t="shared" si="33"/>
        <v>0</v>
      </c>
      <c r="I109" s="7">
        <f t="shared" si="34"/>
        <v>0</v>
      </c>
      <c r="J109" s="7">
        <f t="shared" si="35"/>
        <v>0</v>
      </c>
      <c r="K109" s="7" t="e">
        <f t="shared" si="36"/>
        <v>#DIV/0!</v>
      </c>
    </row>
    <row r="110" spans="1:12" ht="84.6" customHeight="1" x14ac:dyDescent="0.2">
      <c r="A110" s="4" t="s">
        <v>20</v>
      </c>
      <c r="B110" s="5">
        <f>SUM(B111:B112)</f>
        <v>47930800</v>
      </c>
      <c r="C110" s="5">
        <f t="shared" ref="C110:E110" si="66">SUM(C111:C112)</f>
        <v>52694423</v>
      </c>
      <c r="D110" s="5">
        <f t="shared" si="66"/>
        <v>8909818</v>
      </c>
      <c r="E110" s="5">
        <f t="shared" si="66"/>
        <v>8065528.1899999995</v>
      </c>
      <c r="F110" s="5">
        <f t="shared" si="31"/>
        <v>39865271.810000002</v>
      </c>
      <c r="G110" s="5">
        <f t="shared" si="32"/>
        <v>44628894.810000002</v>
      </c>
      <c r="H110" s="5">
        <f t="shared" si="33"/>
        <v>844289.81000000052</v>
      </c>
      <c r="I110" s="5">
        <f t="shared" si="34"/>
        <v>16.827443293247764</v>
      </c>
      <c r="J110" s="5">
        <f t="shared" si="35"/>
        <v>15.306227359202698</v>
      </c>
      <c r="K110" s="5">
        <f t="shared" si="36"/>
        <v>90.524050996327858</v>
      </c>
    </row>
    <row r="111" spans="1:12" ht="25.5" x14ac:dyDescent="0.2">
      <c r="A111" s="6" t="s">
        <v>13</v>
      </c>
      <c r="B111" s="7">
        <v>24298500</v>
      </c>
      <c r="C111" s="7">
        <v>24664508</v>
      </c>
      <c r="D111" s="7">
        <v>4402118</v>
      </c>
      <c r="E111" s="7">
        <v>4186493.02</v>
      </c>
      <c r="F111" s="7">
        <f t="shared" si="31"/>
        <v>20112006.98</v>
      </c>
      <c r="G111" s="7">
        <f t="shared" si="32"/>
        <v>20478014.98</v>
      </c>
      <c r="H111" s="7">
        <f t="shared" si="33"/>
        <v>215624.97999999998</v>
      </c>
      <c r="I111" s="7">
        <f t="shared" si="34"/>
        <v>17.229429882503037</v>
      </c>
      <c r="J111" s="7">
        <f t="shared" si="35"/>
        <v>16.97375443288794</v>
      </c>
      <c r="K111" s="7">
        <f t="shared" si="36"/>
        <v>95.101790092859844</v>
      </c>
    </row>
    <row r="112" spans="1:12" ht="56.45" customHeight="1" x14ac:dyDescent="0.2">
      <c r="A112" s="6" t="s">
        <v>4</v>
      </c>
      <c r="B112" s="7">
        <v>23632300</v>
      </c>
      <c r="C112" s="7">
        <v>28029915</v>
      </c>
      <c r="D112" s="7">
        <v>4507700</v>
      </c>
      <c r="E112" s="7">
        <v>3879035.17</v>
      </c>
      <c r="F112" s="7">
        <f t="shared" si="31"/>
        <v>19753264.829999998</v>
      </c>
      <c r="G112" s="7">
        <f t="shared" si="32"/>
        <v>24150879.829999998</v>
      </c>
      <c r="H112" s="7">
        <f t="shared" si="33"/>
        <v>628664.83000000007</v>
      </c>
      <c r="I112" s="7">
        <f t="shared" si="34"/>
        <v>16.41412460911549</v>
      </c>
      <c r="J112" s="7">
        <f t="shared" si="35"/>
        <v>13.838911641366019</v>
      </c>
      <c r="K112" s="7">
        <f t="shared" si="36"/>
        <v>86.053534396698979</v>
      </c>
    </row>
    <row r="113" spans="1:11" ht="38.25" x14ac:dyDescent="0.2">
      <c r="A113" s="13" t="s">
        <v>50</v>
      </c>
      <c r="B113" s="14">
        <f>B114+B116+B119</f>
        <v>516682100</v>
      </c>
      <c r="C113" s="14">
        <f t="shared" ref="C113:E113" si="67">C114+C116+C119</f>
        <v>538832109</v>
      </c>
      <c r="D113" s="14">
        <f t="shared" si="67"/>
        <v>96668585</v>
      </c>
      <c r="E113" s="14">
        <f t="shared" si="67"/>
        <v>94936232.159999996</v>
      </c>
      <c r="F113" s="14">
        <f t="shared" si="31"/>
        <v>421745867.84000003</v>
      </c>
      <c r="G113" s="14">
        <f t="shared" si="32"/>
        <v>443895876.84000003</v>
      </c>
      <c r="H113" s="14">
        <f t="shared" si="33"/>
        <v>1732352.8400000036</v>
      </c>
      <c r="I113" s="14">
        <f t="shared" si="34"/>
        <v>18.374205756305471</v>
      </c>
      <c r="J113" s="14">
        <f t="shared" si="35"/>
        <v>17.61888918167644</v>
      </c>
      <c r="K113" s="14">
        <f t="shared" si="36"/>
        <v>98.20794641816677</v>
      </c>
    </row>
    <row r="114" spans="1:11" ht="27" customHeight="1" x14ac:dyDescent="0.2">
      <c r="A114" s="4" t="s">
        <v>21</v>
      </c>
      <c r="B114" s="5">
        <f>B115</f>
        <v>280299200</v>
      </c>
      <c r="C114" s="5">
        <f t="shared" ref="C114:E114" si="68">C115</f>
        <v>297978373</v>
      </c>
      <c r="D114" s="5">
        <f t="shared" si="68"/>
        <v>46717000</v>
      </c>
      <c r="E114" s="5">
        <f t="shared" si="68"/>
        <v>45483960.200000003</v>
      </c>
      <c r="F114" s="5">
        <f t="shared" si="31"/>
        <v>234815239.80000001</v>
      </c>
      <c r="G114" s="5">
        <f t="shared" si="32"/>
        <v>252494412.80000001</v>
      </c>
      <c r="H114" s="5">
        <f t="shared" si="33"/>
        <v>1233039.799999997</v>
      </c>
      <c r="I114" s="5">
        <f t="shared" si="34"/>
        <v>16.226931864236501</v>
      </c>
      <c r="J114" s="5">
        <f t="shared" si="35"/>
        <v>15.264181672674615</v>
      </c>
      <c r="K114" s="5">
        <f t="shared" si="36"/>
        <v>97.360618618490065</v>
      </c>
    </row>
    <row r="115" spans="1:11" ht="51" x14ac:dyDescent="0.2">
      <c r="A115" s="6" t="s">
        <v>9</v>
      </c>
      <c r="B115" s="7">
        <v>280299200</v>
      </c>
      <c r="C115" s="7">
        <v>297978373</v>
      </c>
      <c r="D115" s="7">
        <v>46717000</v>
      </c>
      <c r="E115" s="7">
        <v>45483960.200000003</v>
      </c>
      <c r="F115" s="7">
        <f t="shared" si="31"/>
        <v>234815239.80000001</v>
      </c>
      <c r="G115" s="7">
        <f t="shared" si="32"/>
        <v>252494412.80000001</v>
      </c>
      <c r="H115" s="7">
        <f t="shared" si="33"/>
        <v>1233039.799999997</v>
      </c>
      <c r="I115" s="7">
        <f t="shared" si="34"/>
        <v>16.226931864236501</v>
      </c>
      <c r="J115" s="7">
        <f t="shared" si="35"/>
        <v>15.264181672674615</v>
      </c>
      <c r="K115" s="7">
        <f t="shared" si="36"/>
        <v>97.360618618490065</v>
      </c>
    </row>
    <row r="116" spans="1:11" ht="25.5" x14ac:dyDescent="0.2">
      <c r="A116" s="4" t="s">
        <v>22</v>
      </c>
      <c r="B116" s="5">
        <f>SUM(B117:B118)</f>
        <v>234382300</v>
      </c>
      <c r="C116" s="5">
        <f t="shared" ref="C116:E116" si="69">SUM(C117:C118)</f>
        <v>233221311</v>
      </c>
      <c r="D116" s="5">
        <f t="shared" si="69"/>
        <v>49951585</v>
      </c>
      <c r="E116" s="5">
        <f t="shared" si="69"/>
        <v>49452271.960000001</v>
      </c>
      <c r="F116" s="5">
        <f t="shared" si="31"/>
        <v>184930028.03999999</v>
      </c>
      <c r="G116" s="5">
        <f t="shared" si="32"/>
        <v>183769039.03999999</v>
      </c>
      <c r="H116" s="5">
        <f t="shared" si="33"/>
        <v>499313.03999999911</v>
      </c>
      <c r="I116" s="5">
        <f t="shared" si="34"/>
        <v>21.09897887340469</v>
      </c>
      <c r="J116" s="5">
        <f t="shared" si="35"/>
        <v>21.204010794708207</v>
      </c>
      <c r="K116" s="5">
        <f t="shared" si="36"/>
        <v>99.000406013142523</v>
      </c>
    </row>
    <row r="117" spans="1:11" ht="51" x14ac:dyDescent="0.2">
      <c r="A117" s="6" t="s">
        <v>9</v>
      </c>
      <c r="B117" s="7">
        <v>234382300</v>
      </c>
      <c r="C117" s="7">
        <v>227463376</v>
      </c>
      <c r="D117" s="7">
        <v>49829521</v>
      </c>
      <c r="E117" s="7">
        <v>49452271.960000001</v>
      </c>
      <c r="F117" s="7">
        <f t="shared" si="31"/>
        <v>184930028.03999999</v>
      </c>
      <c r="G117" s="7">
        <f t="shared" si="32"/>
        <v>178011104.03999999</v>
      </c>
      <c r="H117" s="7">
        <f t="shared" si="33"/>
        <v>377249.03999999911</v>
      </c>
      <c r="I117" s="7">
        <f t="shared" si="34"/>
        <v>21.09897887340469</v>
      </c>
      <c r="J117" s="7">
        <f t="shared" si="35"/>
        <v>21.740762328261585</v>
      </c>
      <c r="K117" s="7">
        <f t="shared" si="36"/>
        <v>99.242920597209832</v>
      </c>
    </row>
    <row r="118" spans="1:11" ht="63.75" x14ac:dyDescent="0.2">
      <c r="A118" s="6" t="s">
        <v>2</v>
      </c>
      <c r="B118" s="7"/>
      <c r="C118" s="7">
        <v>5757935</v>
      </c>
      <c r="D118" s="7">
        <v>122064</v>
      </c>
      <c r="E118" s="7">
        <v>0</v>
      </c>
      <c r="F118" s="7">
        <f t="shared" si="31"/>
        <v>0</v>
      </c>
      <c r="G118" s="7">
        <f t="shared" si="32"/>
        <v>5757935</v>
      </c>
      <c r="H118" s="7">
        <f t="shared" si="33"/>
        <v>122064</v>
      </c>
      <c r="I118" s="7" t="e">
        <f t="shared" si="34"/>
        <v>#DIV/0!</v>
      </c>
      <c r="J118" s="7">
        <f t="shared" si="35"/>
        <v>0</v>
      </c>
      <c r="K118" s="7">
        <f t="shared" si="36"/>
        <v>0</v>
      </c>
    </row>
    <row r="119" spans="1:11" ht="25.5" x14ac:dyDescent="0.2">
      <c r="A119" s="4" t="s">
        <v>15</v>
      </c>
      <c r="B119" s="5">
        <f>SUM(B120:B121)</f>
        <v>2000600</v>
      </c>
      <c r="C119" s="5">
        <f t="shared" ref="C119:E119" si="70">SUM(C120:C121)</f>
        <v>7632425</v>
      </c>
      <c r="D119" s="5">
        <f t="shared" si="70"/>
        <v>0</v>
      </c>
      <c r="E119" s="5">
        <f t="shared" si="70"/>
        <v>0</v>
      </c>
      <c r="F119" s="5">
        <f t="shared" si="31"/>
        <v>2000600</v>
      </c>
      <c r="G119" s="5">
        <f t="shared" si="32"/>
        <v>7632425</v>
      </c>
      <c r="H119" s="5">
        <f t="shared" si="33"/>
        <v>0</v>
      </c>
      <c r="I119" s="5">
        <f t="shared" si="34"/>
        <v>0</v>
      </c>
      <c r="J119" s="5">
        <f t="shared" si="35"/>
        <v>0</v>
      </c>
      <c r="K119" s="5" t="e">
        <f t="shared" si="36"/>
        <v>#DIV/0!</v>
      </c>
    </row>
    <row r="120" spans="1:11" ht="63.75" x14ac:dyDescent="0.2">
      <c r="A120" s="6" t="s">
        <v>2</v>
      </c>
      <c r="B120" s="7"/>
      <c r="C120" s="7">
        <v>2750</v>
      </c>
      <c r="D120" s="7"/>
      <c r="E120" s="7"/>
      <c r="F120" s="7">
        <f t="shared" ref="F120" si="71">B120-E120</f>
        <v>0</v>
      </c>
      <c r="G120" s="7">
        <f t="shared" ref="G120" si="72">C120-E120</f>
        <v>2750</v>
      </c>
      <c r="H120" s="7">
        <f t="shared" ref="H120" si="73">D120-E120</f>
        <v>0</v>
      </c>
      <c r="I120" s="7" t="e">
        <f t="shared" ref="I120" si="74">E120/B120*100</f>
        <v>#DIV/0!</v>
      </c>
      <c r="J120" s="7">
        <f t="shared" ref="J120" si="75">E120/C120*100</f>
        <v>0</v>
      </c>
      <c r="K120" s="7" t="e">
        <f t="shared" ref="K120" si="76">E120/D120*100</f>
        <v>#DIV/0!</v>
      </c>
    </row>
    <row r="121" spans="1:11" ht="51" x14ac:dyDescent="0.2">
      <c r="A121" s="6" t="s">
        <v>9</v>
      </c>
      <c r="B121" s="7">
        <v>2000600</v>
      </c>
      <c r="C121" s="7">
        <v>7629675</v>
      </c>
      <c r="D121" s="7"/>
      <c r="E121" s="7"/>
      <c r="F121" s="7">
        <f t="shared" si="31"/>
        <v>2000600</v>
      </c>
      <c r="G121" s="7">
        <f t="shared" si="32"/>
        <v>7629675</v>
      </c>
      <c r="H121" s="7">
        <f t="shared" si="33"/>
        <v>0</v>
      </c>
      <c r="I121" s="7">
        <f t="shared" si="34"/>
        <v>0</v>
      </c>
      <c r="J121" s="7">
        <f t="shared" si="35"/>
        <v>0</v>
      </c>
      <c r="K121" s="7" t="e">
        <f t="shared" si="36"/>
        <v>#DIV/0!</v>
      </c>
    </row>
    <row r="122" spans="1:11" ht="38.25" x14ac:dyDescent="0.2">
      <c r="A122" s="13" t="s">
        <v>51</v>
      </c>
      <c r="B122" s="14">
        <f>B123+B125</f>
        <v>85062400</v>
      </c>
      <c r="C122" s="14">
        <f t="shared" ref="C122:E122" si="77">C123+C125</f>
        <v>85238422</v>
      </c>
      <c r="D122" s="14">
        <f t="shared" si="77"/>
        <v>23929319</v>
      </c>
      <c r="E122" s="14">
        <f t="shared" si="77"/>
        <v>13093767.74</v>
      </c>
      <c r="F122" s="14">
        <f t="shared" si="31"/>
        <v>71968632.260000005</v>
      </c>
      <c r="G122" s="14">
        <f t="shared" si="32"/>
        <v>72144654.260000005</v>
      </c>
      <c r="H122" s="14">
        <f t="shared" si="33"/>
        <v>10835551.26</v>
      </c>
      <c r="I122" s="14">
        <f t="shared" si="34"/>
        <v>15.393132265254684</v>
      </c>
      <c r="J122" s="14">
        <f t="shared" si="35"/>
        <v>15.361344605839841</v>
      </c>
      <c r="K122" s="14">
        <f t="shared" si="36"/>
        <v>54.718513886667651</v>
      </c>
    </row>
    <row r="123" spans="1:11" ht="42.6" customHeight="1" x14ac:dyDescent="0.2">
      <c r="A123" s="4" t="s">
        <v>23</v>
      </c>
      <c r="B123" s="5">
        <f>B124</f>
        <v>69623000</v>
      </c>
      <c r="C123" s="5">
        <f t="shared" ref="C123:E123" si="78">C124</f>
        <v>69799022</v>
      </c>
      <c r="D123" s="5">
        <f t="shared" si="78"/>
        <v>13917393</v>
      </c>
      <c r="E123" s="5">
        <f t="shared" si="78"/>
        <v>12781809.85</v>
      </c>
      <c r="F123" s="5">
        <f t="shared" si="31"/>
        <v>56841190.149999999</v>
      </c>
      <c r="G123" s="5">
        <f t="shared" si="32"/>
        <v>57017212.149999999</v>
      </c>
      <c r="H123" s="5">
        <f t="shared" si="33"/>
        <v>1135583.1500000004</v>
      </c>
      <c r="I123" s="5">
        <f t="shared" si="34"/>
        <v>18.358602545135945</v>
      </c>
      <c r="J123" s="5">
        <f t="shared" si="35"/>
        <v>18.312305077856248</v>
      </c>
      <c r="K123" s="5">
        <f t="shared" si="36"/>
        <v>91.840546932891812</v>
      </c>
    </row>
    <row r="124" spans="1:11" ht="31.9" customHeight="1" x14ac:dyDescent="0.2">
      <c r="A124" s="1" t="s">
        <v>0</v>
      </c>
      <c r="B124" s="7">
        <v>69623000</v>
      </c>
      <c r="C124" s="7">
        <v>69799022</v>
      </c>
      <c r="D124" s="7">
        <v>13917393</v>
      </c>
      <c r="E124" s="7">
        <v>12781809.85</v>
      </c>
      <c r="F124" s="7">
        <f t="shared" si="31"/>
        <v>56841190.149999999</v>
      </c>
      <c r="G124" s="7">
        <f t="shared" si="32"/>
        <v>57017212.149999999</v>
      </c>
      <c r="H124" s="7">
        <f t="shared" si="33"/>
        <v>1135583.1500000004</v>
      </c>
      <c r="I124" s="7">
        <f t="shared" si="34"/>
        <v>18.358602545135945</v>
      </c>
      <c r="J124" s="7">
        <f t="shared" si="35"/>
        <v>18.312305077856248</v>
      </c>
      <c r="K124" s="7">
        <f t="shared" si="36"/>
        <v>91.840546932891812</v>
      </c>
    </row>
    <row r="125" spans="1:11" ht="42.6" customHeight="1" x14ac:dyDescent="0.2">
      <c r="A125" s="4" t="s">
        <v>63</v>
      </c>
      <c r="B125" s="5">
        <f>B126</f>
        <v>15439400</v>
      </c>
      <c r="C125" s="5">
        <f t="shared" ref="C125:E125" si="79">C126</f>
        <v>15439400</v>
      </c>
      <c r="D125" s="5">
        <f t="shared" si="79"/>
        <v>10011926</v>
      </c>
      <c r="E125" s="5">
        <f t="shared" si="79"/>
        <v>311957.89</v>
      </c>
      <c r="F125" s="5">
        <f t="shared" si="31"/>
        <v>15127442.109999999</v>
      </c>
      <c r="G125" s="5">
        <f t="shared" si="32"/>
        <v>15127442.109999999</v>
      </c>
      <c r="H125" s="5">
        <f t="shared" si="33"/>
        <v>9699968.1099999994</v>
      </c>
      <c r="I125" s="5">
        <f t="shared" si="34"/>
        <v>2.0205311734911979</v>
      </c>
      <c r="J125" s="5">
        <f t="shared" si="35"/>
        <v>2.0205311734911979</v>
      </c>
      <c r="K125" s="5">
        <f t="shared" si="36"/>
        <v>3.1158629218793665</v>
      </c>
    </row>
    <row r="126" spans="1:11" ht="31.9" customHeight="1" x14ac:dyDescent="0.2">
      <c r="A126" s="1" t="s">
        <v>0</v>
      </c>
      <c r="B126" s="7">
        <v>15439400</v>
      </c>
      <c r="C126" s="7">
        <v>15439400</v>
      </c>
      <c r="D126" s="7">
        <v>10011926</v>
      </c>
      <c r="E126" s="7">
        <v>311957.89</v>
      </c>
      <c r="F126" s="7">
        <f t="shared" si="31"/>
        <v>15127442.109999999</v>
      </c>
      <c r="G126" s="7">
        <f t="shared" si="32"/>
        <v>15127442.109999999</v>
      </c>
      <c r="H126" s="7">
        <f t="shared" si="33"/>
        <v>9699968.1099999994</v>
      </c>
      <c r="I126" s="7">
        <f t="shared" si="34"/>
        <v>2.0205311734911979</v>
      </c>
      <c r="J126" s="7">
        <f t="shared" si="35"/>
        <v>2.0205311734911979</v>
      </c>
      <c r="K126" s="7">
        <f t="shared" si="36"/>
        <v>3.1158629218793665</v>
      </c>
    </row>
    <row r="127" spans="1:11" ht="51.6" customHeight="1" x14ac:dyDescent="0.2">
      <c r="A127" s="13" t="s">
        <v>52</v>
      </c>
      <c r="B127" s="14">
        <f>SUM(B128:B130)</f>
        <v>53309000</v>
      </c>
      <c r="C127" s="14">
        <f t="shared" ref="C127:E127" si="80">SUM(C128:C130)</f>
        <v>66995252</v>
      </c>
      <c r="D127" s="14">
        <f t="shared" si="80"/>
        <v>13884305</v>
      </c>
      <c r="E127" s="14">
        <f t="shared" si="80"/>
        <v>11323906.83</v>
      </c>
      <c r="F127" s="14">
        <f t="shared" si="31"/>
        <v>41985093.170000002</v>
      </c>
      <c r="G127" s="14">
        <f t="shared" si="32"/>
        <v>55671345.170000002</v>
      </c>
      <c r="H127" s="14">
        <f t="shared" si="33"/>
        <v>2560398.17</v>
      </c>
      <c r="I127" s="14">
        <f t="shared" si="34"/>
        <v>21.242016976495528</v>
      </c>
      <c r="J127" s="14">
        <f t="shared" si="35"/>
        <v>16.902551288261446</v>
      </c>
      <c r="K127" s="14">
        <f t="shared" si="36"/>
        <v>81.559046923846751</v>
      </c>
    </row>
    <row r="128" spans="1:11" ht="54.6" customHeight="1" x14ac:dyDescent="0.2">
      <c r="A128" s="6" t="s">
        <v>4</v>
      </c>
      <c r="B128" s="7">
        <v>53309000</v>
      </c>
      <c r="C128" s="7">
        <v>59695918</v>
      </c>
      <c r="D128" s="7">
        <v>12497019</v>
      </c>
      <c r="E128" s="7">
        <v>11323906.83</v>
      </c>
      <c r="F128" s="7">
        <f t="shared" si="31"/>
        <v>41985093.170000002</v>
      </c>
      <c r="G128" s="7">
        <f t="shared" si="32"/>
        <v>48372011.170000002</v>
      </c>
      <c r="H128" s="7">
        <f t="shared" si="33"/>
        <v>1173112.17</v>
      </c>
      <c r="I128" s="7">
        <f t="shared" si="34"/>
        <v>21.242016976495528</v>
      </c>
      <c r="J128" s="7">
        <f t="shared" si="35"/>
        <v>18.969315171600176</v>
      </c>
      <c r="K128" s="7">
        <f t="shared" si="36"/>
        <v>90.612863995805725</v>
      </c>
    </row>
    <row r="129" spans="1:11" ht="65.45" customHeight="1" x14ac:dyDescent="0.2">
      <c r="A129" s="6" t="s">
        <v>2</v>
      </c>
      <c r="B129" s="7"/>
      <c r="C129" s="7">
        <v>7201695</v>
      </c>
      <c r="D129" s="7">
        <v>1387286</v>
      </c>
      <c r="E129" s="7"/>
      <c r="F129" s="7">
        <f t="shared" si="31"/>
        <v>0</v>
      </c>
      <c r="G129" s="7">
        <f t="shared" si="32"/>
        <v>7201695</v>
      </c>
      <c r="H129" s="7">
        <f t="shared" si="33"/>
        <v>1387286</v>
      </c>
      <c r="I129" s="7" t="e">
        <f t="shared" si="34"/>
        <v>#DIV/0!</v>
      </c>
      <c r="J129" s="7">
        <f t="shared" si="35"/>
        <v>0</v>
      </c>
      <c r="K129" s="7">
        <f t="shared" si="36"/>
        <v>0</v>
      </c>
    </row>
    <row r="130" spans="1:11" ht="51" x14ac:dyDescent="0.2">
      <c r="A130" s="6" t="s">
        <v>9</v>
      </c>
      <c r="B130" s="7"/>
      <c r="C130" s="7">
        <v>97639</v>
      </c>
      <c r="D130" s="7"/>
      <c r="E130" s="7"/>
      <c r="F130" s="7">
        <f t="shared" ref="F130" si="81">B130-E130</f>
        <v>0</v>
      </c>
      <c r="G130" s="7">
        <f t="shared" ref="G130" si="82">C130-E130</f>
        <v>97639</v>
      </c>
      <c r="H130" s="7">
        <f t="shared" ref="H130" si="83">D130-E130</f>
        <v>0</v>
      </c>
      <c r="I130" s="7" t="e">
        <f t="shared" ref="I130" si="84">E130/B130*100</f>
        <v>#DIV/0!</v>
      </c>
      <c r="J130" s="7">
        <f t="shared" ref="J130" si="85">E130/C130*100</f>
        <v>0</v>
      </c>
      <c r="K130" s="7" t="e">
        <f t="shared" ref="K130" si="86">E130/D130*100</f>
        <v>#DIV/0!</v>
      </c>
    </row>
    <row r="131" spans="1:11" ht="63.75" x14ac:dyDescent="0.2">
      <c r="A131" s="13" t="s">
        <v>53</v>
      </c>
      <c r="B131" s="14">
        <f>B132+B136</f>
        <v>660100</v>
      </c>
      <c r="C131" s="14">
        <f t="shared" ref="C131:E131" si="87">C132+C136</f>
        <v>660100</v>
      </c>
      <c r="D131" s="14">
        <f t="shared" si="87"/>
        <v>150000</v>
      </c>
      <c r="E131" s="14">
        <f t="shared" si="87"/>
        <v>126910</v>
      </c>
      <c r="F131" s="14">
        <f t="shared" si="31"/>
        <v>533190</v>
      </c>
      <c r="G131" s="14">
        <f t="shared" si="32"/>
        <v>533190</v>
      </c>
      <c r="H131" s="14">
        <f t="shared" si="33"/>
        <v>23090</v>
      </c>
      <c r="I131" s="14">
        <f t="shared" si="34"/>
        <v>19.225874867444325</v>
      </c>
      <c r="J131" s="14">
        <f t="shared" si="35"/>
        <v>19.225874867444325</v>
      </c>
      <c r="K131" s="14">
        <f t="shared" si="36"/>
        <v>84.606666666666669</v>
      </c>
    </row>
    <row r="132" spans="1:11" ht="178.5" x14ac:dyDescent="0.2">
      <c r="A132" s="4" t="s">
        <v>70</v>
      </c>
      <c r="B132" s="5">
        <f>SUM(B133:B135)</f>
        <v>260150</v>
      </c>
      <c r="C132" s="5">
        <f t="shared" ref="C132:E132" si="88">SUM(C133:C135)</f>
        <v>260150</v>
      </c>
      <c r="D132" s="5">
        <f t="shared" si="88"/>
        <v>0</v>
      </c>
      <c r="E132" s="5">
        <f t="shared" si="88"/>
        <v>0</v>
      </c>
      <c r="F132" s="5">
        <f t="shared" si="31"/>
        <v>260150</v>
      </c>
      <c r="G132" s="5">
        <f t="shared" si="32"/>
        <v>260150</v>
      </c>
      <c r="H132" s="5">
        <f t="shared" si="33"/>
        <v>0</v>
      </c>
      <c r="I132" s="5">
        <f t="shared" si="34"/>
        <v>0</v>
      </c>
      <c r="J132" s="5">
        <f t="shared" si="35"/>
        <v>0</v>
      </c>
      <c r="K132" s="5" t="e">
        <f t="shared" si="36"/>
        <v>#DIV/0!</v>
      </c>
    </row>
    <row r="133" spans="1:11" ht="25.5" x14ac:dyDescent="0.2">
      <c r="A133" s="6" t="s">
        <v>13</v>
      </c>
      <c r="B133" s="7">
        <v>104500</v>
      </c>
      <c r="C133" s="7">
        <v>104500</v>
      </c>
      <c r="D133" s="7"/>
      <c r="E133" s="7"/>
      <c r="F133" s="7">
        <f t="shared" si="31"/>
        <v>104500</v>
      </c>
      <c r="G133" s="7">
        <f t="shared" si="32"/>
        <v>104500</v>
      </c>
      <c r="H133" s="7">
        <f t="shared" si="33"/>
        <v>0</v>
      </c>
      <c r="I133" s="7">
        <f t="shared" si="34"/>
        <v>0</v>
      </c>
      <c r="J133" s="7">
        <f t="shared" si="35"/>
        <v>0</v>
      </c>
      <c r="K133" s="7" t="e">
        <f t="shared" si="36"/>
        <v>#DIV/0!</v>
      </c>
    </row>
    <row r="134" spans="1:11" ht="51" x14ac:dyDescent="0.2">
      <c r="A134" s="6" t="s">
        <v>1</v>
      </c>
      <c r="B134" s="7">
        <v>66750</v>
      </c>
      <c r="C134" s="7">
        <v>66750</v>
      </c>
      <c r="D134" s="7"/>
      <c r="E134" s="7"/>
      <c r="F134" s="7">
        <f t="shared" si="31"/>
        <v>66750</v>
      </c>
      <c r="G134" s="7">
        <f t="shared" si="32"/>
        <v>66750</v>
      </c>
      <c r="H134" s="7">
        <f t="shared" si="33"/>
        <v>0</v>
      </c>
      <c r="I134" s="7">
        <f t="shared" si="34"/>
        <v>0</v>
      </c>
      <c r="J134" s="7">
        <f t="shared" si="35"/>
        <v>0</v>
      </c>
      <c r="K134" s="7" t="e">
        <f t="shared" si="36"/>
        <v>#DIV/0!</v>
      </c>
    </row>
    <row r="135" spans="1:11" ht="38.25" x14ac:dyDescent="0.2">
      <c r="A135" s="6" t="s">
        <v>5</v>
      </c>
      <c r="B135" s="7">
        <v>88900</v>
      </c>
      <c r="C135" s="7">
        <v>88900</v>
      </c>
      <c r="D135" s="7"/>
      <c r="E135" s="7"/>
      <c r="F135" s="7">
        <f t="shared" si="31"/>
        <v>88900</v>
      </c>
      <c r="G135" s="7">
        <f t="shared" si="32"/>
        <v>88900</v>
      </c>
      <c r="H135" s="7">
        <f t="shared" si="33"/>
        <v>0</v>
      </c>
      <c r="I135" s="7">
        <f t="shared" si="34"/>
        <v>0</v>
      </c>
      <c r="J135" s="7">
        <f t="shared" si="35"/>
        <v>0</v>
      </c>
      <c r="K135" s="7" t="e">
        <f t="shared" si="36"/>
        <v>#DIV/0!</v>
      </c>
    </row>
    <row r="136" spans="1:11" ht="63.75" x14ac:dyDescent="0.2">
      <c r="A136" s="13" t="s">
        <v>54</v>
      </c>
      <c r="B136" s="14">
        <f>SUM(B137)</f>
        <v>399950</v>
      </c>
      <c r="C136" s="14">
        <f t="shared" ref="C136:E136" si="89">SUM(C137)</f>
        <v>399950</v>
      </c>
      <c r="D136" s="14">
        <f t="shared" si="89"/>
        <v>150000</v>
      </c>
      <c r="E136" s="14">
        <f t="shared" si="89"/>
        <v>126910</v>
      </c>
      <c r="F136" s="5">
        <f t="shared" ref="F136:F137" si="90">B136-E136</f>
        <v>273040</v>
      </c>
      <c r="G136" s="5">
        <f t="shared" ref="G136:G137" si="91">C136-E136</f>
        <v>273040</v>
      </c>
      <c r="H136" s="5">
        <f t="shared" ref="H136:H137" si="92">D136-E136</f>
        <v>23090</v>
      </c>
      <c r="I136" s="5">
        <f t="shared" ref="I136:I137" si="93">E136/B136*100</f>
        <v>31.731466433304163</v>
      </c>
      <c r="J136" s="5">
        <f t="shared" ref="J136:J137" si="94">E136/C136*100</f>
        <v>31.731466433304163</v>
      </c>
      <c r="K136" s="5">
        <f t="shared" ref="K136:K137" si="95">E136/D136*100</f>
        <v>84.606666666666669</v>
      </c>
    </row>
    <row r="137" spans="1:11" ht="51" x14ac:dyDescent="0.2">
      <c r="A137" s="6" t="s">
        <v>1</v>
      </c>
      <c r="B137" s="7">
        <v>399950</v>
      </c>
      <c r="C137" s="7">
        <v>399950</v>
      </c>
      <c r="D137" s="7">
        <v>150000</v>
      </c>
      <c r="E137" s="7">
        <v>126910</v>
      </c>
      <c r="F137" s="7">
        <f t="shared" si="90"/>
        <v>273040</v>
      </c>
      <c r="G137" s="7">
        <f t="shared" si="91"/>
        <v>273040</v>
      </c>
      <c r="H137" s="7">
        <f t="shared" si="92"/>
        <v>23090</v>
      </c>
      <c r="I137" s="7">
        <f t="shared" si="93"/>
        <v>31.731466433304163</v>
      </c>
      <c r="J137" s="7">
        <f t="shared" si="94"/>
        <v>31.731466433304163</v>
      </c>
      <c r="K137" s="7">
        <f t="shared" si="95"/>
        <v>84.606666666666669</v>
      </c>
    </row>
    <row r="138" spans="1:11" ht="38.25" x14ac:dyDescent="0.2">
      <c r="A138" s="13" t="s">
        <v>64</v>
      </c>
      <c r="B138" s="14">
        <f>SUM(B139:B141)</f>
        <v>1597000</v>
      </c>
      <c r="C138" s="14">
        <f t="shared" ref="C138:E138" si="96">SUM(C139:C141)</f>
        <v>3235785</v>
      </c>
      <c r="D138" s="14">
        <f t="shared" si="96"/>
        <v>495100</v>
      </c>
      <c r="E138" s="14">
        <f t="shared" si="96"/>
        <v>5000</v>
      </c>
      <c r="F138" s="14">
        <f t="shared" si="31"/>
        <v>1592000</v>
      </c>
      <c r="G138" s="14">
        <f t="shared" si="32"/>
        <v>3230785</v>
      </c>
      <c r="H138" s="14">
        <f t="shared" si="33"/>
        <v>490100</v>
      </c>
      <c r="I138" s="14">
        <f t="shared" si="34"/>
        <v>0.31308703819661865</v>
      </c>
      <c r="J138" s="14">
        <f t="shared" si="35"/>
        <v>0.15452200934240071</v>
      </c>
      <c r="K138" s="14">
        <f t="shared" si="36"/>
        <v>1.0098969905069684</v>
      </c>
    </row>
    <row r="139" spans="1:11" ht="51" x14ac:dyDescent="0.2">
      <c r="A139" s="6" t="s">
        <v>1</v>
      </c>
      <c r="B139" s="7">
        <f>'[1]Бюджет (2)'!$D$414+'[1]Бюджет (2)'!$D$419</f>
        <v>500000</v>
      </c>
      <c r="C139" s="7">
        <v>2138785</v>
      </c>
      <c r="D139" s="7"/>
      <c r="E139" s="7"/>
      <c r="F139" s="7">
        <f t="shared" si="31"/>
        <v>500000</v>
      </c>
      <c r="G139" s="7">
        <f t="shared" si="32"/>
        <v>2138785</v>
      </c>
      <c r="H139" s="7">
        <f t="shared" si="33"/>
        <v>0</v>
      </c>
      <c r="I139" s="7">
        <f t="shared" si="34"/>
        <v>0</v>
      </c>
      <c r="J139" s="7">
        <f t="shared" si="35"/>
        <v>0</v>
      </c>
      <c r="K139" s="7" t="e">
        <f t="shared" si="36"/>
        <v>#DIV/0!</v>
      </c>
    </row>
    <row r="140" spans="1:11" ht="38.25" x14ac:dyDescent="0.2">
      <c r="A140" s="6" t="s">
        <v>5</v>
      </c>
      <c r="B140" s="7">
        <f>'[1]Бюджет (2)'!$D$415+'[1]Бюджет (2)'!$D$420</f>
        <v>597000</v>
      </c>
      <c r="C140" s="7">
        <v>597000</v>
      </c>
      <c r="D140" s="7">
        <v>5100</v>
      </c>
      <c r="E140" s="7">
        <v>5000</v>
      </c>
      <c r="F140" s="7">
        <f t="shared" si="31"/>
        <v>592000</v>
      </c>
      <c r="G140" s="7">
        <f t="shared" si="32"/>
        <v>592000</v>
      </c>
      <c r="H140" s="7">
        <f t="shared" si="33"/>
        <v>100</v>
      </c>
      <c r="I140" s="7">
        <f t="shared" si="34"/>
        <v>0.83752093802345051</v>
      </c>
      <c r="J140" s="7">
        <f t="shared" si="35"/>
        <v>0.83752093802345051</v>
      </c>
      <c r="K140" s="7">
        <f t="shared" si="36"/>
        <v>98.039215686274503</v>
      </c>
    </row>
    <row r="141" spans="1:11" ht="38.25" x14ac:dyDescent="0.2">
      <c r="A141" s="6" t="s">
        <v>6</v>
      </c>
      <c r="B141" s="7">
        <f>'[1]Бюджет (2)'!$D$416+'[1]Бюджет (2)'!$D$421</f>
        <v>500000</v>
      </c>
      <c r="C141" s="7">
        <v>500000</v>
      </c>
      <c r="D141" s="7">
        <v>490000</v>
      </c>
      <c r="E141" s="7"/>
      <c r="F141" s="7">
        <f t="shared" si="31"/>
        <v>500000</v>
      </c>
      <c r="G141" s="7">
        <f t="shared" si="32"/>
        <v>500000</v>
      </c>
      <c r="H141" s="7">
        <f t="shared" si="33"/>
        <v>490000</v>
      </c>
      <c r="I141" s="7">
        <f t="shared" si="34"/>
        <v>0</v>
      </c>
      <c r="J141" s="7">
        <f t="shared" si="35"/>
        <v>0</v>
      </c>
      <c r="K141" s="7">
        <f t="shared" si="36"/>
        <v>0</v>
      </c>
    </row>
    <row r="142" spans="1:11" ht="78" customHeight="1" x14ac:dyDescent="0.2">
      <c r="A142" s="13" t="s">
        <v>55</v>
      </c>
      <c r="B142" s="14">
        <f>SUM(B143:B144)</f>
        <v>4414200</v>
      </c>
      <c r="C142" s="14">
        <f t="shared" ref="C142:E142" si="97">SUM(C143:C144)</f>
        <v>4414200</v>
      </c>
      <c r="D142" s="14">
        <f t="shared" si="97"/>
        <v>488700</v>
      </c>
      <c r="E142" s="14">
        <f t="shared" si="97"/>
        <v>488700</v>
      </c>
      <c r="F142" s="14">
        <f t="shared" si="31"/>
        <v>3925500</v>
      </c>
      <c r="G142" s="14">
        <f t="shared" si="32"/>
        <v>3925500</v>
      </c>
      <c r="H142" s="14">
        <f t="shared" si="33"/>
        <v>0</v>
      </c>
      <c r="I142" s="14">
        <f t="shared" si="34"/>
        <v>11.071088759005029</v>
      </c>
      <c r="J142" s="14">
        <f t="shared" si="35"/>
        <v>11.071088759005029</v>
      </c>
      <c r="K142" s="14">
        <f t="shared" si="36"/>
        <v>100</v>
      </c>
    </row>
    <row r="143" spans="1:11" ht="44.45" customHeight="1" x14ac:dyDescent="0.2">
      <c r="A143" s="6" t="s">
        <v>1</v>
      </c>
      <c r="B143" s="7">
        <v>1464200</v>
      </c>
      <c r="C143" s="7">
        <v>1464200</v>
      </c>
      <c r="D143" s="7">
        <v>488700</v>
      </c>
      <c r="E143" s="7">
        <v>488700</v>
      </c>
      <c r="F143" s="7">
        <f t="shared" ref="F143:F145" si="98">B143-E143</f>
        <v>975500</v>
      </c>
      <c r="G143" s="7">
        <f t="shared" si="32"/>
        <v>975500</v>
      </c>
      <c r="H143" s="7">
        <f t="shared" si="33"/>
        <v>0</v>
      </c>
      <c r="I143" s="7">
        <f t="shared" si="34"/>
        <v>33.376587897828166</v>
      </c>
      <c r="J143" s="7">
        <f t="shared" si="35"/>
        <v>33.376587897828166</v>
      </c>
      <c r="K143" s="7">
        <f t="shared" si="36"/>
        <v>100</v>
      </c>
    </row>
    <row r="144" spans="1:11" ht="25.5" x14ac:dyDescent="0.2">
      <c r="A144" s="6" t="s">
        <v>13</v>
      </c>
      <c r="B144" s="7">
        <v>2950000</v>
      </c>
      <c r="C144" s="7">
        <v>2950000</v>
      </c>
      <c r="D144" s="7"/>
      <c r="E144" s="7"/>
      <c r="F144" s="7">
        <f t="shared" si="98"/>
        <v>2950000</v>
      </c>
      <c r="G144" s="7">
        <f t="shared" ref="G144:G145" si="99">C144-E144</f>
        <v>2950000</v>
      </c>
      <c r="H144" s="7">
        <f t="shared" ref="H144:H145" si="100">D144-E144</f>
        <v>0</v>
      </c>
      <c r="I144" s="7">
        <f t="shared" ref="I144:I145" si="101">E144/B144*100</f>
        <v>0</v>
      </c>
      <c r="J144" s="7">
        <f t="shared" ref="J144:J145" si="102">E144/C144*100</f>
        <v>0</v>
      </c>
      <c r="K144" s="7" t="e">
        <f t="shared" ref="K144:K145" si="103">E144/D144*100</f>
        <v>#DIV/0!</v>
      </c>
    </row>
    <row r="145" spans="1:11" ht="25.15" customHeight="1" collapsed="1" x14ac:dyDescent="0.2">
      <c r="A145" s="8" t="s">
        <v>24</v>
      </c>
      <c r="B145" s="17">
        <f>B6+B22+B29+B34+B41+B50+B63+B83+B89+B102+B113+B122+B127+B131+B142+B138</f>
        <v>10850315528</v>
      </c>
      <c r="C145" s="17">
        <f>C6+C22+C29+C34+C41+C50+C63+C83+C89+C102+C113+C122+C127+C131+C142+C138</f>
        <v>11665559120</v>
      </c>
      <c r="D145" s="17">
        <f>D6+D22+D29+D34+D41+D50+D63+D83+D89+D102+D113+D122+D127+D131+D142+D138</f>
        <v>1753297032.4300001</v>
      </c>
      <c r="E145" s="17">
        <f>E6+E22+E29+E34+E41+E50+E63+E83+E89+E102+E113+E122+E127+E131+E142+E138</f>
        <v>1432428672.5300002</v>
      </c>
      <c r="F145" s="17">
        <f t="shared" si="98"/>
        <v>9417886855.4699993</v>
      </c>
      <c r="G145" s="17">
        <f t="shared" si="99"/>
        <v>10233130447.469999</v>
      </c>
      <c r="H145" s="17">
        <f t="shared" si="100"/>
        <v>320868359.89999986</v>
      </c>
      <c r="I145" s="17">
        <f t="shared" si="101"/>
        <v>13.201723662630064</v>
      </c>
      <c r="J145" s="17">
        <f t="shared" si="102"/>
        <v>12.279125739238465</v>
      </c>
      <c r="K145" s="17">
        <f t="shared" si="103"/>
        <v>81.699144299851525</v>
      </c>
    </row>
    <row r="146" spans="1:11" ht="12.75" hidden="1" customHeight="1" outlineLevel="1" x14ac:dyDescent="0.2">
      <c r="B146" s="15" t="b">
        <f>'[1]Бюджет (2)'!$D$2-'[1]Бюджет (2)'!$D$428=B145</f>
        <v>1</v>
      </c>
      <c r="C146" s="15" t="b">
        <f>C145='[2]Бюджет (2)'!D528</f>
        <v>1</v>
      </c>
      <c r="D146" s="15" t="b">
        <f>D145='[2]Бюджет (2)'!E528</f>
        <v>1</v>
      </c>
      <c r="E146" s="15" t="b">
        <f>E145='[2]Бюджет (2)'!F528</f>
        <v>1</v>
      </c>
    </row>
  </sheetData>
  <autoFilter ref="A4:K146"/>
  <mergeCells count="1">
    <mergeCell ref="A2:K2"/>
  </mergeCells>
  <pageMargins left="0.74803149606299213" right="0.74803149606299213" top="0.98425196850393704" bottom="0.98425196850393704" header="0.51181102362204722" footer="0.51181102362204722"/>
  <pageSetup paperSize="9" scale="61" fitToHeight="1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rep:2.45.0.40</dc:description>
  <cp:lastModifiedBy>KolesnikovaEV</cp:lastModifiedBy>
  <cp:lastPrinted>2019-11-14T09:14:43Z</cp:lastPrinted>
  <dcterms:created xsi:type="dcterms:W3CDTF">2018-04-12T12:44:43Z</dcterms:created>
  <dcterms:modified xsi:type="dcterms:W3CDTF">2021-04-08T05:13:56Z</dcterms:modified>
</cp:coreProperties>
</file>