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экстремизм\"/>
    </mc:Choice>
  </mc:AlternateContent>
  <bookViews>
    <workbookView xWindow="0" yWindow="0" windowWidth="28800" windowHeight="12345"/>
  </bookViews>
  <sheets>
    <sheet name="2021" sheetId="38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'2021'!$A$4:$W$14</definedName>
    <definedName name="для" localSheetId="0">'[1]УКС по состоянию на 01.05.2010'!#REF!</definedName>
    <definedName name="для">'[1]УКС по состоянию на 01.05.2010'!#REF!</definedName>
    <definedName name="_xlnm.Print_Titles" localSheetId="0">'2021'!$2:$3</definedName>
    <definedName name="копия" localSheetId="0">'[1]УКС по состоянию на 01.05.2010'!#REF!</definedName>
    <definedName name="копия">'[1]УКС по состоянию на 01.05.2010'!#REF!</definedName>
    <definedName name="_xlnm.Print_Area" localSheetId="0">'2021'!$A$1:$X$14</definedName>
  </definedNames>
  <calcPr calcId="162913"/>
</workbook>
</file>

<file path=xl/calcChain.xml><?xml version="1.0" encoding="utf-8"?>
<calcChain xmlns="http://schemas.openxmlformats.org/spreadsheetml/2006/main">
  <c r="R14" i="38" l="1"/>
  <c r="Q12" i="38"/>
  <c r="Q13" i="38"/>
  <c r="Q14" i="38"/>
  <c r="R11" i="38"/>
  <c r="R12" i="38"/>
  <c r="R13" i="38"/>
  <c r="Q9" i="38"/>
  <c r="Q11" i="38"/>
  <c r="Q7" i="38"/>
  <c r="Q8" i="38"/>
  <c r="R7" i="38"/>
  <c r="R8" i="38"/>
  <c r="R9" i="38"/>
  <c r="I10" i="38"/>
  <c r="J10" i="38"/>
  <c r="K10" i="38"/>
  <c r="M10" i="38"/>
  <c r="N10" i="38"/>
  <c r="O10" i="38"/>
  <c r="I6" i="38"/>
  <c r="J6" i="38"/>
  <c r="J5" i="38" s="1"/>
  <c r="K6" i="38"/>
  <c r="M6" i="38"/>
  <c r="M5" i="38" s="1"/>
  <c r="N6" i="38"/>
  <c r="O6" i="38"/>
  <c r="O5" i="38" s="1"/>
  <c r="L14" i="38"/>
  <c r="S14" i="38"/>
  <c r="H14" i="38"/>
  <c r="S9" i="38"/>
  <c r="L9" i="38"/>
  <c r="H9" i="38"/>
  <c r="R6" i="38" l="1"/>
  <c r="R10" i="38"/>
  <c r="Q10" i="38"/>
  <c r="P9" i="38"/>
  <c r="N5" i="38"/>
  <c r="R5" i="38" s="1"/>
  <c r="K5" i="38"/>
  <c r="I5" i="38"/>
  <c r="Q5" i="38" s="1"/>
  <c r="Q6" i="38"/>
  <c r="P14" i="38"/>
  <c r="S6" i="38"/>
  <c r="S13" i="38" l="1"/>
  <c r="L13" i="38"/>
  <c r="H13" i="38"/>
  <c r="D13" i="38"/>
  <c r="W12" i="38"/>
  <c r="S12" i="38"/>
  <c r="L12" i="38"/>
  <c r="H12" i="38"/>
  <c r="D12" i="38"/>
  <c r="W11" i="38"/>
  <c r="S11" i="38"/>
  <c r="L11" i="38"/>
  <c r="H11" i="38"/>
  <c r="D11" i="38"/>
  <c r="W10" i="38"/>
  <c r="S10" i="38"/>
  <c r="D10" i="38"/>
  <c r="W8" i="38"/>
  <c r="S8" i="38"/>
  <c r="L8" i="38"/>
  <c r="H8" i="38"/>
  <c r="D8" i="38"/>
  <c r="W7" i="38"/>
  <c r="S7" i="38"/>
  <c r="L7" i="38"/>
  <c r="H7" i="38"/>
  <c r="D7" i="38"/>
  <c r="G5" i="38"/>
  <c r="F5" i="38"/>
  <c r="E5" i="38"/>
  <c r="L6" i="38" l="1"/>
  <c r="H10" i="38"/>
  <c r="H6" i="38"/>
  <c r="L10" i="38"/>
  <c r="T10" i="38" s="1"/>
  <c r="T7" i="38"/>
  <c r="T12" i="38"/>
  <c r="W5" i="38"/>
  <c r="P12" i="38"/>
  <c r="S5" i="38"/>
  <c r="D5" i="38"/>
  <c r="P13" i="38"/>
  <c r="P7" i="38"/>
  <c r="T8" i="38"/>
  <c r="P8" i="38"/>
  <c r="T11" i="38"/>
  <c r="P11" i="38"/>
  <c r="P10" i="38" l="1"/>
  <c r="H5" i="38"/>
  <c r="L5" i="38"/>
  <c r="T5" i="38" s="1"/>
  <c r="P6" i="38"/>
  <c r="P5" i="38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T13" i="37" s="1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<sst xmlns="http://schemas.openxmlformats.org/spreadsheetml/2006/main" count="187" uniqueCount="94">
  <si>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</si>
  <si>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</si>
  <si>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</si>
  <si>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</si>
  <si>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</si>
  <si>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</si>
  <si>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</si>
  <si>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</si>
  <si>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</si>
  <si>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</si>
  <si>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</si>
  <si>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</si>
  <si>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</si>
  <si>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</si>
  <si>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</si>
  <si>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</si>
  <si>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</si>
  <si>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</si>
  <si>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</si>
  <si>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</si>
  <si>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</si>
  <si>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</si>
  <si>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</si>
  <si>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</si>
  <si>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</si>
  <si>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</si>
  <si>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</si>
  <si>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</si>
  <si>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</si>
  <si>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</si>
  <si>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</si>
  <si>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10.1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</si>
  <si>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</si>
  <si>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</si>
  <si>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</si>
  <si>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</si>
  <si>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</si>
  <si>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</si>
  <si>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</si>
  <si>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</si>
  <si>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</si>
  <si>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</si>
  <si>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</si>
  <si>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</si>
  <si>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</si>
  <si>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</si>
  <si>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</si>
  <si>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</si>
  <si>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</si>
  <si>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</si>
  <si>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</si>
  <si>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</si>
  <si>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</si>
  <si>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</si>
  <si>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</si>
  <si>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</si>
  <si>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</si>
  <si>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</si>
  <si>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</si>
  <si>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</si>
  <si>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</si>
  <si>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</si>
  <si>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</si>
  <si>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</si>
  <si>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</si>
  <si>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</si>
  <si>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</si>
  <si>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</si>
  <si>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</si>
  <si>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</si>
  <si>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</si>
  <si>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</si>
  <si>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</si>
  <si>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</si>
  <si>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Укрепление межнационального и межконфессионального согласия, профилактика экстремизма в городе Нефтеюганске</t>
  </si>
  <si>
    <t>Обеспечение мониторинга состояния межнациональных, межконфессиональных отношений и раннего предупреждения конфликтных ситуаций и выявления фактов распространения идеологии экстремизма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</si>
  <si>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</si>
  <si>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</si>
  <si>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10.2</t>
  </si>
  <si>
    <t>ПЛАН на 9 месяцев 2020 года                                                                                                                                         (рублей)</t>
  </si>
  <si>
    <t>% исполнения  к плану на 9 месяцев 2020 года</t>
  </si>
  <si>
    <t xml:space="preserve">Причины низкого исполнения </t>
  </si>
  <si>
    <t>ПЛАН на 2021 год                                                                                                                                          (рублей)</t>
  </si>
  <si>
    <t>Освоение на 01.02.2021 года                                                                                                                                                (рублей)</t>
  </si>
  <si>
    <t>% исполнения  к плану за 2021 год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</si>
  <si>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</si>
  <si>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10.1.1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</si>
  <si>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</si>
  <si>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
 в молодежной среде (посредством анкетирования</t>
  </si>
  <si>
    <t>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</si>
  <si>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10.2.1</t>
  </si>
  <si>
    <t>10.2.2</t>
  </si>
  <si>
    <t>10.2.3</t>
  </si>
  <si>
    <t>10.2.4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</si>
</sst>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31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6" fontId="37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9" fillId="0" borderId="1" xfId="0" applyNumberFormat="1" applyFont="1" applyFill="1" applyBorder="1" applyAlignment="1">
      <alignment horizontal="center" vertical="center"/>
    </xf>
    <xf numFmtId="169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2" applyNumberFormat="1" applyFont="1" applyFill="1" applyAlignment="1">
      <alignment horizontal="center" vertical="center"/>
    </xf>
    <xf numFmtId="4" fontId="33" fillId="0" borderId="1" xfId="2" applyNumberFormat="1" applyFont="1" applyFill="1" applyBorder="1" applyAlignment="1">
      <alignment horizontal="center" vertical="center"/>
    </xf>
    <xf numFmtId="49" fontId="3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0" fontId="33" fillId="0" borderId="4" xfId="0" applyNumberFormat="1" applyFont="1" applyFill="1" applyBorder="1" applyAlignment="1">
      <alignment horizontal="left" vertical="top" wrapText="1"/>
    </xf>
    <xf numFmtId="49" fontId="33" fillId="0" borderId="5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top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5" sqref="A5:XFD11"/>
    </sheetView>
  </sheetViews>
  <sheetFormatPr defaultRowHeight="18.75" x14ac:dyDescent="0.3"/>
  <cols>
    <col min="1" max="1" width="9.140625" style="5" customWidth="1"/>
    <col min="2" max="2" width="50.7109375" style="71" customWidth="1"/>
    <col min="3" max="3" width="13.140625" style="2" customWidth="1"/>
    <col min="4" max="4" width="21.5703125" style="62" hidden="1" customWidth="1"/>
    <col min="5" max="5" width="22.140625" style="62" hidden="1" customWidth="1"/>
    <col min="6" max="6" width="19.85546875" style="62" hidden="1" customWidth="1"/>
    <col min="7" max="7" width="22.42578125" style="62" hidden="1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2.28515625" style="3" customWidth="1"/>
    <col min="19" max="19" width="15.7109375" style="3" customWidth="1"/>
    <col min="20" max="20" width="16.7109375" style="4" hidden="1" customWidth="1"/>
    <col min="21" max="21" width="14.42578125" style="4" hidden="1" customWidth="1"/>
    <col min="22" max="22" width="15.85546875" style="4" hidden="1" customWidth="1"/>
    <col min="23" max="23" width="13.5703125" style="4" hidden="1" customWidth="1"/>
    <col min="24" max="24" width="37.85546875" style="2" hidden="1" customWidth="1"/>
    <col min="25" max="25" width="59.5703125" style="66" hidden="1" customWidth="1"/>
    <col min="26" max="16384" width="9.140625" style="2"/>
  </cols>
  <sheetData>
    <row r="1" spans="1:25" s="22" customFormat="1" ht="62.25" customHeight="1" x14ac:dyDescent="0.3">
      <c r="A1" s="80" t="s">
        <v>70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Y1" s="66"/>
    </row>
    <row r="2" spans="1:25" s="1" customFormat="1" ht="57" customHeight="1" x14ac:dyDescent="0.3">
      <c r="A2" s="82" t="s">
        <v>0</v>
      </c>
      <c r="B2" s="23" t="s">
        <v>1</v>
      </c>
      <c r="C2" s="83" t="s">
        <v>18</v>
      </c>
      <c r="D2" s="84" t="s">
        <v>79</v>
      </c>
      <c r="E2" s="85"/>
      <c r="F2" s="85"/>
      <c r="G2" s="86"/>
      <c r="H2" s="87" t="s">
        <v>82</v>
      </c>
      <c r="I2" s="88"/>
      <c r="J2" s="88"/>
      <c r="K2" s="89"/>
      <c r="L2" s="90" t="s">
        <v>83</v>
      </c>
      <c r="M2" s="90"/>
      <c r="N2" s="90"/>
      <c r="O2" s="90"/>
      <c r="P2" s="91" t="s">
        <v>84</v>
      </c>
      <c r="Q2" s="92"/>
      <c r="R2" s="92"/>
      <c r="S2" s="93"/>
      <c r="T2" s="94" t="s">
        <v>80</v>
      </c>
      <c r="U2" s="95"/>
      <c r="V2" s="95"/>
      <c r="W2" s="96"/>
      <c r="X2" s="97" t="s">
        <v>49</v>
      </c>
      <c r="Y2" s="19" t="s">
        <v>81</v>
      </c>
    </row>
    <row r="3" spans="1:25" s="1" customFormat="1" ht="37.5" customHeight="1" x14ac:dyDescent="0.3">
      <c r="A3" s="82"/>
      <c r="B3" s="75" t="s">
        <v>2</v>
      </c>
      <c r="C3" s="83"/>
      <c r="D3" s="60" t="s">
        <v>21</v>
      </c>
      <c r="E3" s="60" t="s">
        <v>22</v>
      </c>
      <c r="F3" s="60" t="s">
        <v>47</v>
      </c>
      <c r="G3" s="60" t="s">
        <v>23</v>
      </c>
      <c r="H3" s="75" t="s">
        <v>21</v>
      </c>
      <c r="I3" s="75" t="s">
        <v>22</v>
      </c>
      <c r="J3" s="75" t="s">
        <v>47</v>
      </c>
      <c r="K3" s="75" t="s">
        <v>23</v>
      </c>
      <c r="L3" s="59" t="s">
        <v>21</v>
      </c>
      <c r="M3" s="59" t="s">
        <v>22</v>
      </c>
      <c r="N3" s="59" t="s">
        <v>47</v>
      </c>
      <c r="O3" s="59" t="s">
        <v>23</v>
      </c>
      <c r="P3" s="59" t="s">
        <v>21</v>
      </c>
      <c r="Q3" s="59" t="s">
        <v>22</v>
      </c>
      <c r="R3" s="59" t="s">
        <v>47</v>
      </c>
      <c r="S3" s="59" t="s">
        <v>23</v>
      </c>
      <c r="T3" s="24" t="s">
        <v>21</v>
      </c>
      <c r="U3" s="24" t="s">
        <v>22</v>
      </c>
      <c r="V3" s="24" t="s">
        <v>47</v>
      </c>
      <c r="W3" s="24" t="s">
        <v>23</v>
      </c>
      <c r="X3" s="98"/>
      <c r="Y3" s="67"/>
    </row>
    <row r="4" spans="1:25" s="1" customFormat="1" x14ac:dyDescent="0.3">
      <c r="A4" s="74" t="s">
        <v>4</v>
      </c>
      <c r="B4" s="70" t="s">
        <v>14</v>
      </c>
      <c r="C4" s="74" t="s">
        <v>25</v>
      </c>
      <c r="D4" s="61"/>
      <c r="E4" s="61"/>
      <c r="F4" s="61"/>
      <c r="G4" s="61"/>
      <c r="H4" s="74" t="s">
        <v>27</v>
      </c>
      <c r="I4" s="74" t="s">
        <v>16</v>
      </c>
      <c r="J4" s="74" t="s">
        <v>28</v>
      </c>
      <c r="K4" s="74" t="s">
        <v>37</v>
      </c>
      <c r="L4" s="74" t="s">
        <v>17</v>
      </c>
      <c r="M4" s="74" t="s">
        <v>29</v>
      </c>
      <c r="N4" s="74" t="s">
        <v>30</v>
      </c>
      <c r="O4" s="74" t="s">
        <v>32</v>
      </c>
      <c r="P4" s="74" t="s">
        <v>71</v>
      </c>
      <c r="Q4" s="74" t="s">
        <v>72</v>
      </c>
      <c r="R4" s="74" t="s">
        <v>57</v>
      </c>
      <c r="S4" s="74" t="s">
        <v>73</v>
      </c>
      <c r="T4" s="74" t="s">
        <v>33</v>
      </c>
      <c r="U4" s="74" t="s">
        <v>34</v>
      </c>
      <c r="V4" s="74" t="s">
        <v>35</v>
      </c>
      <c r="W4" s="74" t="s">
        <v>36</v>
      </c>
      <c r="X4" s="57">
        <v>20</v>
      </c>
      <c r="Y4" s="67"/>
    </row>
    <row r="5" spans="1:25" s="1" customFormat="1" ht="59.25" customHeight="1" x14ac:dyDescent="0.3">
      <c r="A5" s="29" t="s">
        <v>30</v>
      </c>
      <c r="B5" s="99" t="s">
        <v>74</v>
      </c>
      <c r="C5" s="99"/>
      <c r="D5" s="32">
        <f t="shared" ref="D5:G5" si="0">SUM(D7:D13)</f>
        <v>433150</v>
      </c>
      <c r="E5" s="32">
        <f t="shared" si="0"/>
        <v>0</v>
      </c>
      <c r="F5" s="32">
        <f t="shared" si="0"/>
        <v>0</v>
      </c>
      <c r="G5" s="32">
        <f t="shared" si="0"/>
        <v>433150</v>
      </c>
      <c r="H5" s="32">
        <f>H6+H10</f>
        <v>660100</v>
      </c>
      <c r="I5" s="32">
        <f t="shared" ref="I5:O5" si="1">I6+I10</f>
        <v>86700</v>
      </c>
      <c r="J5" s="32">
        <f t="shared" si="1"/>
        <v>20000</v>
      </c>
      <c r="K5" s="32">
        <f t="shared" si="1"/>
        <v>553400</v>
      </c>
      <c r="L5" s="32">
        <f t="shared" si="1"/>
        <v>0</v>
      </c>
      <c r="M5" s="32">
        <f t="shared" si="1"/>
        <v>0</v>
      </c>
      <c r="N5" s="32">
        <f t="shared" si="1"/>
        <v>0</v>
      </c>
      <c r="O5" s="32">
        <f t="shared" si="1"/>
        <v>0</v>
      </c>
      <c r="P5" s="56">
        <f t="shared" ref="P5:R14" si="2">L5/H5*100</f>
        <v>0</v>
      </c>
      <c r="Q5" s="56">
        <f t="shared" si="2"/>
        <v>0</v>
      </c>
      <c r="R5" s="56">
        <f t="shared" si="2"/>
        <v>0</v>
      </c>
      <c r="S5" s="56">
        <f t="shared" ref="S5:S14" si="3">O5/K5*100</f>
        <v>0</v>
      </c>
      <c r="T5" s="21">
        <f t="shared" ref="T5:T12" si="4">L5/D5*100</f>
        <v>0</v>
      </c>
      <c r="U5" s="21"/>
      <c r="V5" s="21"/>
      <c r="W5" s="21">
        <f t="shared" ref="W5:W12" si="5">O5/G5*100</f>
        <v>0</v>
      </c>
      <c r="X5" s="28"/>
      <c r="Y5" s="65"/>
    </row>
    <row r="6" spans="1:25" s="1" customFormat="1" ht="227.25" customHeight="1" x14ac:dyDescent="0.3">
      <c r="A6" s="64" t="s">
        <v>31</v>
      </c>
      <c r="B6" s="77" t="s">
        <v>85</v>
      </c>
      <c r="C6" s="76"/>
      <c r="D6" s="32"/>
      <c r="E6" s="32"/>
      <c r="F6" s="32"/>
      <c r="G6" s="32"/>
      <c r="H6" s="32">
        <f>H7+H8+H9</f>
        <v>260150</v>
      </c>
      <c r="I6" s="32">
        <f t="shared" ref="I6:O6" si="6">I7+I8+I9</f>
        <v>26700</v>
      </c>
      <c r="J6" s="32">
        <f t="shared" si="6"/>
        <v>0</v>
      </c>
      <c r="K6" s="32">
        <f t="shared" si="6"/>
        <v>233450</v>
      </c>
      <c r="L6" s="32">
        <f t="shared" si="6"/>
        <v>0</v>
      </c>
      <c r="M6" s="32">
        <f t="shared" si="6"/>
        <v>0</v>
      </c>
      <c r="N6" s="32">
        <f t="shared" si="6"/>
        <v>0</v>
      </c>
      <c r="O6" s="32">
        <f t="shared" si="6"/>
        <v>0</v>
      </c>
      <c r="P6" s="56">
        <f t="shared" si="2"/>
        <v>0</v>
      </c>
      <c r="Q6" s="56">
        <f t="shared" ref="Q6:Q14" si="7">M6/I6*100</f>
        <v>0</v>
      </c>
      <c r="R6" s="56" t="e">
        <f t="shared" si="2"/>
        <v>#DIV/0!</v>
      </c>
      <c r="S6" s="56">
        <f t="shared" si="3"/>
        <v>0</v>
      </c>
      <c r="T6" s="21"/>
      <c r="U6" s="21"/>
      <c r="V6" s="21"/>
      <c r="W6" s="21"/>
      <c r="X6" s="28"/>
      <c r="Y6" s="65"/>
    </row>
    <row r="7" spans="1:25" s="1" customFormat="1" ht="30" customHeight="1" x14ac:dyDescent="0.3">
      <c r="A7" s="100" t="s">
        <v>86</v>
      </c>
      <c r="B7" s="103" t="s">
        <v>75</v>
      </c>
      <c r="C7" s="19" t="s">
        <v>13</v>
      </c>
      <c r="D7" s="58">
        <f>SUM(E7:G7)</f>
        <v>104500</v>
      </c>
      <c r="E7" s="58">
        <v>0</v>
      </c>
      <c r="F7" s="58">
        <v>0</v>
      </c>
      <c r="G7" s="58">
        <v>104500</v>
      </c>
      <c r="H7" s="20">
        <f>SUM(I7:K7)</f>
        <v>104500</v>
      </c>
      <c r="I7" s="20">
        <v>0</v>
      </c>
      <c r="J7" s="20">
        <v>0</v>
      </c>
      <c r="K7" s="20">
        <v>104500</v>
      </c>
      <c r="L7" s="56">
        <f t="shared" ref="L7:L14" si="8">SUM(M7:O7)</f>
        <v>0</v>
      </c>
      <c r="M7" s="56">
        <v>0</v>
      </c>
      <c r="N7" s="56">
        <v>0</v>
      </c>
      <c r="O7" s="56">
        <v>0</v>
      </c>
      <c r="P7" s="56">
        <f t="shared" si="2"/>
        <v>0</v>
      </c>
      <c r="Q7" s="56" t="e">
        <f t="shared" si="7"/>
        <v>#DIV/0!</v>
      </c>
      <c r="R7" s="56" t="e">
        <f t="shared" si="2"/>
        <v>#DIV/0!</v>
      </c>
      <c r="S7" s="56">
        <f t="shared" si="3"/>
        <v>0</v>
      </c>
      <c r="T7" s="21">
        <f t="shared" si="4"/>
        <v>0</v>
      </c>
      <c r="U7" s="21"/>
      <c r="V7" s="21"/>
      <c r="W7" s="21">
        <f t="shared" si="5"/>
        <v>0</v>
      </c>
      <c r="X7" s="55"/>
      <c r="Y7" s="65"/>
    </row>
    <row r="8" spans="1:25" s="1" customFormat="1" ht="36" customHeight="1" x14ac:dyDescent="0.3">
      <c r="A8" s="101"/>
      <c r="B8" s="104"/>
      <c r="C8" s="19" t="s">
        <v>56</v>
      </c>
      <c r="D8" s="58">
        <f t="shared" ref="D8:D11" si="9">SUM(E8:G8)</f>
        <v>88650</v>
      </c>
      <c r="E8" s="58">
        <v>0</v>
      </c>
      <c r="F8" s="58">
        <v>0</v>
      </c>
      <c r="G8" s="58">
        <v>88650</v>
      </c>
      <c r="H8" s="20">
        <f>SUM(I8:K8)</f>
        <v>88900</v>
      </c>
      <c r="I8" s="20">
        <v>0</v>
      </c>
      <c r="J8" s="20">
        <v>0</v>
      </c>
      <c r="K8" s="20">
        <v>88900</v>
      </c>
      <c r="L8" s="56">
        <f t="shared" si="8"/>
        <v>0</v>
      </c>
      <c r="M8" s="56">
        <v>0</v>
      </c>
      <c r="N8" s="56">
        <v>0</v>
      </c>
      <c r="O8" s="56">
        <v>0</v>
      </c>
      <c r="P8" s="56">
        <f t="shared" si="2"/>
        <v>0</v>
      </c>
      <c r="Q8" s="56" t="e">
        <f t="shared" si="7"/>
        <v>#DIV/0!</v>
      </c>
      <c r="R8" s="56" t="e">
        <f t="shared" si="2"/>
        <v>#DIV/0!</v>
      </c>
      <c r="S8" s="56">
        <f t="shared" si="3"/>
        <v>0</v>
      </c>
      <c r="T8" s="21">
        <f t="shared" si="4"/>
        <v>0</v>
      </c>
      <c r="U8" s="21"/>
      <c r="V8" s="21"/>
      <c r="W8" s="21">
        <f t="shared" si="5"/>
        <v>0</v>
      </c>
      <c r="X8" s="28"/>
      <c r="Y8" s="65"/>
    </row>
    <row r="9" spans="1:25" s="1" customFormat="1" ht="32.25" customHeight="1" x14ac:dyDescent="0.3">
      <c r="A9" s="102"/>
      <c r="B9" s="105"/>
      <c r="C9" s="19" t="s">
        <v>3</v>
      </c>
      <c r="D9" s="58"/>
      <c r="E9" s="58"/>
      <c r="F9" s="58"/>
      <c r="G9" s="58"/>
      <c r="H9" s="20">
        <f>SUM(I9:K9)</f>
        <v>66750</v>
      </c>
      <c r="I9" s="20">
        <v>26700</v>
      </c>
      <c r="J9" s="20">
        <v>0</v>
      </c>
      <c r="K9" s="20">
        <v>40050</v>
      </c>
      <c r="L9" s="56">
        <f t="shared" si="8"/>
        <v>0</v>
      </c>
      <c r="M9" s="56">
        <v>0</v>
      </c>
      <c r="N9" s="56">
        <v>0</v>
      </c>
      <c r="O9" s="56">
        <v>0</v>
      </c>
      <c r="P9" s="56">
        <f t="shared" si="2"/>
        <v>0</v>
      </c>
      <c r="Q9" s="56">
        <f t="shared" si="7"/>
        <v>0</v>
      </c>
      <c r="R9" s="56" t="e">
        <f t="shared" si="2"/>
        <v>#DIV/0!</v>
      </c>
      <c r="S9" s="56">
        <f t="shared" si="3"/>
        <v>0</v>
      </c>
      <c r="T9" s="21"/>
      <c r="U9" s="21"/>
      <c r="V9" s="21"/>
      <c r="W9" s="21"/>
      <c r="X9" s="28"/>
      <c r="Y9" s="65"/>
    </row>
    <row r="10" spans="1:25" s="27" customFormat="1" ht="77.25" customHeight="1" x14ac:dyDescent="0.3">
      <c r="A10" s="78" t="s">
        <v>78</v>
      </c>
      <c r="B10" s="79" t="s">
        <v>87</v>
      </c>
      <c r="C10" s="31" t="s">
        <v>3</v>
      </c>
      <c r="D10" s="63">
        <f>SUM(E10:G10)</f>
        <v>120000</v>
      </c>
      <c r="E10" s="63">
        <v>0</v>
      </c>
      <c r="F10" s="63">
        <v>0</v>
      </c>
      <c r="G10" s="63">
        <v>120000</v>
      </c>
      <c r="H10" s="30">
        <f>H11+H12+H13+H14</f>
        <v>399950</v>
      </c>
      <c r="I10" s="30">
        <f t="shared" ref="I10:O10" si="10">I11+I12+I13+I14</f>
        <v>60000</v>
      </c>
      <c r="J10" s="30">
        <f t="shared" si="10"/>
        <v>20000</v>
      </c>
      <c r="K10" s="30">
        <f t="shared" si="10"/>
        <v>319950</v>
      </c>
      <c r="L10" s="30">
        <f t="shared" si="10"/>
        <v>0</v>
      </c>
      <c r="M10" s="30">
        <f t="shared" si="10"/>
        <v>0</v>
      </c>
      <c r="N10" s="30">
        <f t="shared" si="10"/>
        <v>0</v>
      </c>
      <c r="O10" s="30">
        <f t="shared" si="10"/>
        <v>0</v>
      </c>
      <c r="P10" s="32">
        <f t="shared" si="2"/>
        <v>0</v>
      </c>
      <c r="Q10" s="56">
        <f t="shared" si="7"/>
        <v>0</v>
      </c>
      <c r="R10" s="56">
        <f t="shared" si="2"/>
        <v>0</v>
      </c>
      <c r="S10" s="32">
        <f t="shared" si="3"/>
        <v>0</v>
      </c>
      <c r="T10" s="25">
        <f t="shared" si="4"/>
        <v>0</v>
      </c>
      <c r="U10" s="25"/>
      <c r="V10" s="25"/>
      <c r="W10" s="25">
        <f t="shared" si="5"/>
        <v>0</v>
      </c>
      <c r="X10" s="26"/>
      <c r="Y10" s="68"/>
    </row>
    <row r="11" spans="1:25" s="1" customFormat="1" ht="156" customHeight="1" x14ac:dyDescent="0.3">
      <c r="A11" s="72" t="s">
        <v>90</v>
      </c>
      <c r="B11" s="73" t="s">
        <v>88</v>
      </c>
      <c r="C11" s="19" t="s">
        <v>3</v>
      </c>
      <c r="D11" s="58">
        <f t="shared" si="9"/>
        <v>70000</v>
      </c>
      <c r="E11" s="58">
        <v>0</v>
      </c>
      <c r="F11" s="58">
        <v>0</v>
      </c>
      <c r="G11" s="58">
        <v>70000</v>
      </c>
      <c r="H11" s="20">
        <f>SUM(I11:K11)</f>
        <v>149950</v>
      </c>
      <c r="I11" s="20">
        <v>0</v>
      </c>
      <c r="J11" s="20">
        <v>0</v>
      </c>
      <c r="K11" s="20">
        <v>149950</v>
      </c>
      <c r="L11" s="56">
        <f t="shared" si="8"/>
        <v>0</v>
      </c>
      <c r="M11" s="56">
        <v>0</v>
      </c>
      <c r="N11" s="56">
        <v>0</v>
      </c>
      <c r="O11" s="56">
        <v>0</v>
      </c>
      <c r="P11" s="56">
        <f t="shared" si="2"/>
        <v>0</v>
      </c>
      <c r="Q11" s="56" t="e">
        <f t="shared" si="7"/>
        <v>#DIV/0!</v>
      </c>
      <c r="R11" s="56" t="e">
        <f t="shared" si="2"/>
        <v>#DIV/0!</v>
      </c>
      <c r="S11" s="56">
        <f t="shared" si="3"/>
        <v>0</v>
      </c>
      <c r="T11" s="21">
        <f t="shared" si="4"/>
        <v>0</v>
      </c>
      <c r="U11" s="21"/>
      <c r="V11" s="21"/>
      <c r="W11" s="21">
        <f t="shared" si="5"/>
        <v>0</v>
      </c>
      <c r="X11" s="28"/>
      <c r="Y11" s="65"/>
    </row>
    <row r="12" spans="1:25" s="1" customFormat="1" ht="187.5" customHeight="1" x14ac:dyDescent="0.3">
      <c r="A12" s="72" t="s">
        <v>91</v>
      </c>
      <c r="B12" s="73" t="s">
        <v>89</v>
      </c>
      <c r="C12" s="19" t="s">
        <v>3</v>
      </c>
      <c r="D12" s="58">
        <f>SUM(E12:G12)</f>
        <v>50000</v>
      </c>
      <c r="E12" s="58">
        <v>0</v>
      </c>
      <c r="F12" s="58">
        <v>0</v>
      </c>
      <c r="G12" s="58">
        <v>50000</v>
      </c>
      <c r="H12" s="20">
        <f>SUM(I12:K12)</f>
        <v>150000</v>
      </c>
      <c r="I12" s="20">
        <v>60000</v>
      </c>
      <c r="J12" s="20">
        <v>0</v>
      </c>
      <c r="K12" s="20">
        <v>90000</v>
      </c>
      <c r="L12" s="56">
        <f t="shared" si="8"/>
        <v>0</v>
      </c>
      <c r="M12" s="56">
        <v>0</v>
      </c>
      <c r="N12" s="56">
        <v>0</v>
      </c>
      <c r="O12" s="56">
        <v>0</v>
      </c>
      <c r="P12" s="56">
        <f t="shared" si="2"/>
        <v>0</v>
      </c>
      <c r="Q12" s="56">
        <f t="shared" si="7"/>
        <v>0</v>
      </c>
      <c r="R12" s="56" t="e">
        <f t="shared" si="2"/>
        <v>#DIV/0!</v>
      </c>
      <c r="S12" s="56">
        <f t="shared" si="3"/>
        <v>0</v>
      </c>
      <c r="T12" s="21">
        <f t="shared" si="4"/>
        <v>0</v>
      </c>
      <c r="U12" s="21"/>
      <c r="V12" s="21"/>
      <c r="W12" s="21">
        <f t="shared" si="5"/>
        <v>0</v>
      </c>
      <c r="X12" s="28"/>
      <c r="Y12" s="67"/>
    </row>
    <row r="13" spans="1:25" s="1" customFormat="1" ht="114.75" customHeight="1" x14ac:dyDescent="0.3">
      <c r="A13" s="72" t="s">
        <v>92</v>
      </c>
      <c r="B13" s="73" t="s">
        <v>76</v>
      </c>
      <c r="C13" s="19" t="s">
        <v>3</v>
      </c>
      <c r="D13" s="58">
        <f>SUM(E13:G13)</f>
        <v>0</v>
      </c>
      <c r="E13" s="58">
        <v>0</v>
      </c>
      <c r="F13" s="58">
        <v>0</v>
      </c>
      <c r="G13" s="58">
        <v>0</v>
      </c>
      <c r="H13" s="20">
        <f t="shared" ref="H13:H14" si="11">SUM(I13:K13)</f>
        <v>50000</v>
      </c>
      <c r="I13" s="20">
        <v>0</v>
      </c>
      <c r="J13" s="20">
        <v>0</v>
      </c>
      <c r="K13" s="20">
        <v>50000</v>
      </c>
      <c r="L13" s="56">
        <f t="shared" si="8"/>
        <v>0</v>
      </c>
      <c r="M13" s="56">
        <v>0</v>
      </c>
      <c r="N13" s="56">
        <v>0</v>
      </c>
      <c r="O13" s="56">
        <v>0</v>
      </c>
      <c r="P13" s="56">
        <f t="shared" si="2"/>
        <v>0</v>
      </c>
      <c r="Q13" s="56" t="e">
        <f t="shared" si="7"/>
        <v>#DIV/0!</v>
      </c>
      <c r="R13" s="56" t="e">
        <f t="shared" si="2"/>
        <v>#DIV/0!</v>
      </c>
      <c r="S13" s="56">
        <f t="shared" si="3"/>
        <v>0</v>
      </c>
      <c r="T13" s="21"/>
      <c r="U13" s="21"/>
      <c r="V13" s="21"/>
      <c r="W13" s="21"/>
      <c r="X13" s="55"/>
      <c r="Y13" s="65"/>
    </row>
    <row r="14" spans="1:25" s="1" customFormat="1" ht="114.75" customHeight="1" x14ac:dyDescent="0.3">
      <c r="A14" s="72" t="s">
        <v>93</v>
      </c>
      <c r="B14" s="73" t="s">
        <v>77</v>
      </c>
      <c r="C14" s="19" t="s">
        <v>3</v>
      </c>
      <c r="D14" s="58"/>
      <c r="E14" s="58"/>
      <c r="F14" s="58"/>
      <c r="G14" s="58"/>
      <c r="H14" s="20">
        <f t="shared" si="11"/>
        <v>50000</v>
      </c>
      <c r="I14" s="20">
        <v>0</v>
      </c>
      <c r="J14" s="20">
        <v>20000</v>
      </c>
      <c r="K14" s="20">
        <v>30000</v>
      </c>
      <c r="L14" s="56">
        <f t="shared" si="8"/>
        <v>0</v>
      </c>
      <c r="M14" s="56">
        <v>0</v>
      </c>
      <c r="N14" s="56">
        <v>0</v>
      </c>
      <c r="O14" s="56">
        <v>0</v>
      </c>
      <c r="P14" s="56">
        <f t="shared" si="2"/>
        <v>0</v>
      </c>
      <c r="Q14" s="56" t="e">
        <f t="shared" si="7"/>
        <v>#DIV/0!</v>
      </c>
      <c r="R14" s="56">
        <f t="shared" si="2"/>
        <v>0</v>
      </c>
      <c r="S14" s="56">
        <f t="shared" si="3"/>
        <v>0</v>
      </c>
      <c r="T14" s="21"/>
      <c r="U14" s="21"/>
      <c r="V14" s="21"/>
      <c r="W14" s="21"/>
      <c r="X14" s="55"/>
      <c r="Y14" s="65"/>
    </row>
    <row r="15" spans="1:25" x14ac:dyDescent="0.3">
      <c r="Y15" s="69"/>
    </row>
    <row r="16" spans="1:25" x14ac:dyDescent="0.3">
      <c r="Y16" s="69"/>
    </row>
    <row r="17" spans="25:25" x14ac:dyDescent="0.3">
      <c r="Y17" s="69"/>
    </row>
    <row r="18" spans="25:25" x14ac:dyDescent="0.3">
      <c r="Y18" s="69"/>
    </row>
    <row r="19" spans="25:25" x14ac:dyDescent="0.3">
      <c r="Y19" s="69"/>
    </row>
    <row r="20" spans="25:25" x14ac:dyDescent="0.3">
      <c r="Y20" s="69"/>
    </row>
    <row r="21" spans="25:25" x14ac:dyDescent="0.3">
      <c r="Y21" s="69"/>
    </row>
    <row r="22" spans="25:25" x14ac:dyDescent="0.3">
      <c r="Y22" s="69"/>
    </row>
    <row r="23" spans="25:25" x14ac:dyDescent="0.3">
      <c r="Y23" s="69"/>
    </row>
    <row r="24" spans="25:25" x14ac:dyDescent="0.3">
      <c r="Y24" s="69"/>
    </row>
    <row r="25" spans="25:25" x14ac:dyDescent="0.3">
      <c r="Y25" s="69"/>
    </row>
    <row r="26" spans="25:25" x14ac:dyDescent="0.3">
      <c r="Y26" s="69"/>
    </row>
    <row r="27" spans="25:25" x14ac:dyDescent="0.3">
      <c r="Y27" s="69"/>
    </row>
    <row r="28" spans="25:25" x14ac:dyDescent="0.3">
      <c r="Y28" s="69"/>
    </row>
    <row r="29" spans="25:25" x14ac:dyDescent="0.3">
      <c r="Y29" s="69"/>
    </row>
    <row r="30" spans="25:25" x14ac:dyDescent="0.3">
      <c r="Y30" s="69"/>
    </row>
    <row r="31" spans="25:25" x14ac:dyDescent="0.3">
      <c r="Y31" s="69"/>
    </row>
    <row r="32" spans="25:25" x14ac:dyDescent="0.3">
      <c r="Y32" s="69"/>
    </row>
  </sheetData>
  <mergeCells count="12">
    <mergeCell ref="X2:X3"/>
    <mergeCell ref="B5:C5"/>
    <mergeCell ref="A7:A9"/>
    <mergeCell ref="B7:B9"/>
    <mergeCell ref="A1:W1"/>
    <mergeCell ref="A2:A3"/>
    <mergeCell ref="C2:C3"/>
    <mergeCell ref="D2:G2"/>
    <mergeCell ref="H2:K2"/>
    <mergeCell ref="L2:O2"/>
    <mergeCell ref="P2:S2"/>
    <mergeCell ref="T2:W2"/>
  </mergeCells>
  <pageMargins left="0" right="0" top="0.19685039370078741" bottom="0" header="0.31496062992125984" footer="0.31496062992125984"/>
  <pageSetup paperSize="9" scale="47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7" t="s">
        <v>41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4" ht="32.25" customHeight="1" x14ac:dyDescent="0.25">
      <c r="A2" s="109" t="s">
        <v>0</v>
      </c>
      <c r="B2" s="6" t="s">
        <v>1</v>
      </c>
      <c r="C2" s="110" t="s">
        <v>18</v>
      </c>
      <c r="D2" s="111" t="s">
        <v>38</v>
      </c>
      <c r="E2" s="111"/>
      <c r="F2" s="111"/>
      <c r="G2" s="112" t="s">
        <v>46</v>
      </c>
      <c r="H2" s="112"/>
      <c r="I2" s="112"/>
      <c r="J2" s="113" t="s">
        <v>44</v>
      </c>
      <c r="K2" s="114"/>
      <c r="L2" s="115"/>
      <c r="M2" s="116" t="s">
        <v>39</v>
      </c>
      <c r="N2" s="116" t="s">
        <v>40</v>
      </c>
    </row>
    <row r="3" spans="1:14" ht="25.5" x14ac:dyDescent="0.25">
      <c r="A3" s="109"/>
      <c r="B3" s="7" t="s">
        <v>2</v>
      </c>
      <c r="C3" s="110"/>
      <c r="D3" s="8" t="s">
        <v>21</v>
      </c>
      <c r="E3" s="8" t="s">
        <v>22</v>
      </c>
      <c r="F3" s="8" t="s">
        <v>23</v>
      </c>
      <c r="G3" s="8" t="s">
        <v>21</v>
      </c>
      <c r="H3" s="8" t="s">
        <v>22</v>
      </c>
      <c r="I3" s="8" t="s">
        <v>23</v>
      </c>
      <c r="J3" s="8" t="s">
        <v>21</v>
      </c>
      <c r="K3" s="8" t="s">
        <v>22</v>
      </c>
      <c r="L3" s="8" t="s">
        <v>23</v>
      </c>
      <c r="M3" s="117"/>
      <c r="N3" s="117"/>
    </row>
    <row r="4" spans="1:14" x14ac:dyDescent="0.25">
      <c r="A4" s="9" t="s">
        <v>4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06" t="s">
        <v>42</v>
      </c>
      <c r="C5" s="106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5</v>
      </c>
      <c r="B6" s="15" t="s">
        <v>20</v>
      </c>
      <c r="C6" s="15" t="s">
        <v>45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6</v>
      </c>
      <c r="B7" s="15" t="s">
        <v>43</v>
      </c>
      <c r="C7" s="15" t="s">
        <v>45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5" t="s">
        <v>0</v>
      </c>
      <c r="B1" s="36" t="s">
        <v>1</v>
      </c>
      <c r="C1" s="126" t="s">
        <v>18</v>
      </c>
      <c r="D1" s="127" t="s">
        <v>58</v>
      </c>
      <c r="E1" s="127"/>
      <c r="F1" s="127"/>
      <c r="G1" s="127"/>
      <c r="H1" s="127" t="s">
        <v>59</v>
      </c>
      <c r="I1" s="127"/>
      <c r="J1" s="127"/>
      <c r="K1" s="127"/>
      <c r="L1" s="128" t="s">
        <v>69</v>
      </c>
      <c r="M1" s="129"/>
      <c r="N1" s="129"/>
      <c r="O1" s="130"/>
      <c r="P1" s="122" t="s">
        <v>60</v>
      </c>
      <c r="Q1" s="122"/>
      <c r="R1" s="122"/>
      <c r="S1" s="122"/>
      <c r="T1" s="122" t="s">
        <v>61</v>
      </c>
      <c r="U1" s="123"/>
      <c r="V1" s="123"/>
      <c r="W1" s="123"/>
    </row>
    <row r="2" spans="1:23" ht="22.5" x14ac:dyDescent="0.25">
      <c r="A2" s="125"/>
      <c r="B2" s="36" t="s">
        <v>2</v>
      </c>
      <c r="C2" s="126"/>
      <c r="D2" s="37" t="s">
        <v>21</v>
      </c>
      <c r="E2" s="37" t="s">
        <v>22</v>
      </c>
      <c r="F2" s="37" t="s">
        <v>47</v>
      </c>
      <c r="G2" s="37" t="s">
        <v>23</v>
      </c>
      <c r="H2" s="37" t="s">
        <v>21</v>
      </c>
      <c r="I2" s="37" t="s">
        <v>22</v>
      </c>
      <c r="J2" s="37" t="s">
        <v>47</v>
      </c>
      <c r="K2" s="37" t="s">
        <v>23</v>
      </c>
      <c r="L2" s="37" t="s">
        <v>21</v>
      </c>
      <c r="M2" s="37" t="s">
        <v>22</v>
      </c>
      <c r="N2" s="37" t="s">
        <v>47</v>
      </c>
      <c r="O2" s="37" t="s">
        <v>23</v>
      </c>
      <c r="P2" s="37" t="s">
        <v>21</v>
      </c>
      <c r="Q2" s="37" t="s">
        <v>22</v>
      </c>
      <c r="R2" s="37" t="s">
        <v>47</v>
      </c>
      <c r="S2" s="37" t="s">
        <v>23</v>
      </c>
      <c r="T2" s="37" t="s">
        <v>21</v>
      </c>
      <c r="U2" s="38" t="s">
        <v>22</v>
      </c>
      <c r="V2" s="37" t="s">
        <v>47</v>
      </c>
      <c r="W2" s="37" t="s">
        <v>23</v>
      </c>
    </row>
    <row r="3" spans="1:23" x14ac:dyDescent="0.25">
      <c r="A3" s="34" t="s">
        <v>4</v>
      </c>
      <c r="B3" s="34" t="s">
        <v>14</v>
      </c>
      <c r="C3" s="34" t="s">
        <v>25</v>
      </c>
      <c r="D3" s="34" t="s">
        <v>27</v>
      </c>
      <c r="E3" s="34" t="s">
        <v>16</v>
      </c>
      <c r="F3" s="34" t="s">
        <v>28</v>
      </c>
      <c r="G3" s="34" t="s">
        <v>28</v>
      </c>
      <c r="H3" s="34" t="s">
        <v>37</v>
      </c>
      <c r="I3" s="34" t="s">
        <v>29</v>
      </c>
      <c r="J3" s="34" t="s">
        <v>30</v>
      </c>
      <c r="K3" s="34" t="s">
        <v>32</v>
      </c>
      <c r="L3" s="34" t="s">
        <v>33</v>
      </c>
      <c r="M3" s="34" t="s">
        <v>34</v>
      </c>
      <c r="N3" s="34" t="s">
        <v>35</v>
      </c>
      <c r="O3" s="34" t="s">
        <v>36</v>
      </c>
      <c r="P3" s="34" t="s">
        <v>17</v>
      </c>
      <c r="Q3" s="34" t="s">
        <v>29</v>
      </c>
      <c r="R3" s="34" t="s">
        <v>57</v>
      </c>
      <c r="S3" s="34" t="s">
        <v>30</v>
      </c>
      <c r="T3" s="34" t="s">
        <v>32</v>
      </c>
      <c r="U3" s="34" t="s">
        <v>62</v>
      </c>
      <c r="V3" s="34" t="s">
        <v>50</v>
      </c>
      <c r="W3" s="34" t="s">
        <v>55</v>
      </c>
    </row>
    <row r="4" spans="1:23" x14ac:dyDescent="0.25">
      <c r="A4" s="124" t="s">
        <v>24</v>
      </c>
      <c r="B4" s="124"/>
      <c r="C4" s="124"/>
      <c r="D4" s="39">
        <f>D5+D7+D10+D12+D14</f>
        <v>184652.19499999998</v>
      </c>
      <c r="E4" s="39">
        <f t="shared" ref="E4:S4" si="0">E5+E7+E10+E12+E14</f>
        <v>157039.4</v>
      </c>
      <c r="F4" s="39">
        <f t="shared" si="0"/>
        <v>0</v>
      </c>
      <c r="G4" s="39">
        <f t="shared" si="0"/>
        <v>27612.795000000002</v>
      </c>
      <c r="H4" s="39">
        <f t="shared" si="0"/>
        <v>165482.53099999999</v>
      </c>
      <c r="I4" s="39">
        <f t="shared" si="0"/>
        <v>28216.291000000005</v>
      </c>
      <c r="J4" s="39">
        <f t="shared" si="0"/>
        <v>0</v>
      </c>
      <c r="K4" s="39">
        <f t="shared" si="0"/>
        <v>19077.455999999998</v>
      </c>
      <c r="L4" s="39">
        <f t="shared" si="0"/>
        <v>7375.1418100000001</v>
      </c>
      <c r="M4" s="39">
        <f t="shared" si="0"/>
        <v>0</v>
      </c>
      <c r="N4" s="39">
        <f t="shared" si="0"/>
        <v>0</v>
      </c>
      <c r="O4" s="39">
        <f t="shared" si="0"/>
        <v>7375.1418100000001</v>
      </c>
      <c r="P4" s="39">
        <f t="shared" si="0"/>
        <v>82223.705759999983</v>
      </c>
      <c r="Q4" s="39">
        <f t="shared" si="0"/>
        <v>66038.538280000008</v>
      </c>
      <c r="R4" s="39">
        <f t="shared" si="0"/>
        <v>0</v>
      </c>
      <c r="S4" s="39">
        <f t="shared" si="0"/>
        <v>16185.16748</v>
      </c>
      <c r="T4" s="39">
        <f>P4/D4*100</f>
        <v>44.528962008818787</v>
      </c>
      <c r="U4" s="39">
        <f t="shared" ref="U4:W16" si="1">Q4/E4*100</f>
        <v>42.052210005896619</v>
      </c>
      <c r="V4" s="39"/>
      <c r="W4" s="39">
        <f t="shared" si="1"/>
        <v>58.614738131362657</v>
      </c>
    </row>
    <row r="5" spans="1:23" s="49" customFormat="1" ht="34.5" customHeight="1" x14ac:dyDescent="0.25">
      <c r="A5" s="40">
        <v>1</v>
      </c>
      <c r="B5" s="106" t="s">
        <v>9</v>
      </c>
      <c r="C5" s="106"/>
      <c r="D5" s="39">
        <f>D6</f>
        <v>26153.7</v>
      </c>
      <c r="E5" s="39">
        <f t="shared" ref="E5:S5" si="2">E6</f>
        <v>24846</v>
      </c>
      <c r="F5" s="39">
        <f t="shared" si="2"/>
        <v>0</v>
      </c>
      <c r="G5" s="39">
        <f t="shared" si="2"/>
        <v>1307.7</v>
      </c>
      <c r="H5" s="39">
        <f t="shared" si="2"/>
        <v>0</v>
      </c>
      <c r="I5" s="39">
        <f t="shared" si="2"/>
        <v>0</v>
      </c>
      <c r="J5" s="39">
        <f t="shared" si="2"/>
        <v>0</v>
      </c>
      <c r="K5" s="39">
        <f t="shared" si="2"/>
        <v>0</v>
      </c>
      <c r="L5" s="39">
        <f t="shared" si="2"/>
        <v>0</v>
      </c>
      <c r="M5" s="39">
        <f t="shared" si="2"/>
        <v>0</v>
      </c>
      <c r="N5" s="39">
        <f t="shared" si="2"/>
        <v>0</v>
      </c>
      <c r="O5" s="39">
        <f t="shared" si="2"/>
        <v>0</v>
      </c>
      <c r="P5" s="39">
        <f t="shared" si="2"/>
        <v>0</v>
      </c>
      <c r="Q5" s="39">
        <f t="shared" si="2"/>
        <v>0</v>
      </c>
      <c r="R5" s="39">
        <f t="shared" si="2"/>
        <v>0</v>
      </c>
      <c r="S5" s="39">
        <f t="shared" si="2"/>
        <v>0</v>
      </c>
      <c r="T5" s="39">
        <f t="shared" ref="T5:U18" si="3">P5/D5*100</f>
        <v>0</v>
      </c>
      <c r="U5" s="39">
        <f t="shared" si="1"/>
        <v>0</v>
      </c>
      <c r="V5" s="39"/>
      <c r="W5" s="39">
        <f t="shared" si="1"/>
        <v>0</v>
      </c>
    </row>
    <row r="6" spans="1:23" s="49" customFormat="1" x14ac:dyDescent="0.25">
      <c r="A6" s="41" t="s">
        <v>6</v>
      </c>
      <c r="B6" s="42" t="s">
        <v>48</v>
      </c>
      <c r="C6" s="6" t="s">
        <v>54</v>
      </c>
      <c r="D6" s="43">
        <f t="shared" ref="D6" si="4">E6+G6</f>
        <v>26153.7</v>
      </c>
      <c r="E6" s="43">
        <v>24846</v>
      </c>
      <c r="F6" s="43">
        <v>0</v>
      </c>
      <c r="G6" s="43">
        <v>1307.7</v>
      </c>
      <c r="H6" s="43">
        <f>I6+J6+K6</f>
        <v>0</v>
      </c>
      <c r="I6" s="43">
        <v>0</v>
      </c>
      <c r="J6" s="43">
        <v>0</v>
      </c>
      <c r="K6" s="43">
        <v>0</v>
      </c>
      <c r="L6" s="43">
        <f t="shared" ref="L6" si="5">M6+O6</f>
        <v>0</v>
      </c>
      <c r="M6" s="43">
        <v>0</v>
      </c>
      <c r="N6" s="43">
        <v>0</v>
      </c>
      <c r="O6" s="43">
        <f>S6</f>
        <v>0</v>
      </c>
      <c r="P6" s="43">
        <f>Q6+R6+S6</f>
        <v>0</v>
      </c>
      <c r="Q6" s="43">
        <v>0</v>
      </c>
      <c r="R6" s="43">
        <v>0</v>
      </c>
      <c r="S6" s="43">
        <v>0</v>
      </c>
      <c r="T6" s="43">
        <f t="shared" si="3"/>
        <v>0</v>
      </c>
      <c r="U6" s="43">
        <f t="shared" si="1"/>
        <v>0</v>
      </c>
      <c r="V6" s="43"/>
      <c r="W6" s="43">
        <f t="shared" si="1"/>
        <v>0</v>
      </c>
    </row>
    <row r="7" spans="1:23" ht="37.5" customHeight="1" x14ac:dyDescent="0.25">
      <c r="A7" s="40" t="s">
        <v>14</v>
      </c>
      <c r="B7" s="106" t="s">
        <v>63</v>
      </c>
      <c r="C7" s="106"/>
      <c r="D7" s="39">
        <f>E7+F7+G7</f>
        <v>94522.269</v>
      </c>
      <c r="E7" s="39">
        <f>E8+E9</f>
        <v>89702.2</v>
      </c>
      <c r="F7" s="39">
        <f t="shared" ref="F7:G7" si="6">F8+F9</f>
        <v>0</v>
      </c>
      <c r="G7" s="39">
        <f t="shared" si="6"/>
        <v>4820.0689999999995</v>
      </c>
      <c r="H7" s="46">
        <f t="shared" ref="H7:H12" si="7">H8+H9+H10+H11</f>
        <v>80586.006999999998</v>
      </c>
      <c r="I7" s="45">
        <v>0</v>
      </c>
      <c r="J7" s="45">
        <v>0</v>
      </c>
      <c r="K7" s="45">
        <v>0</v>
      </c>
      <c r="L7" s="39">
        <f>M7+N7+O7</f>
        <v>1960.5039999999999</v>
      </c>
      <c r="M7" s="39">
        <f>M8+M9</f>
        <v>0</v>
      </c>
      <c r="N7" s="39">
        <f t="shared" ref="N7" si="8">N8+N9</f>
        <v>0</v>
      </c>
      <c r="O7" s="39">
        <f t="shared" ref="O7:O12" si="9">S7</f>
        <v>1960.5039999999999</v>
      </c>
      <c r="P7" s="39">
        <f t="shared" ref="P7:P18" si="10">Q7+S7</f>
        <v>39209.203999999998</v>
      </c>
      <c r="Q7" s="39">
        <f>Q8+Q9</f>
        <v>37248.699999999997</v>
      </c>
      <c r="R7" s="39">
        <f t="shared" ref="R7:S7" si="11">R8+R9</f>
        <v>0</v>
      </c>
      <c r="S7" s="39">
        <f t="shared" si="11"/>
        <v>1960.5039999999999</v>
      </c>
      <c r="T7" s="39">
        <f t="shared" si="3"/>
        <v>41.481446028342802</v>
      </c>
      <c r="U7" s="39">
        <f t="shared" si="1"/>
        <v>41.524845544479398</v>
      </c>
      <c r="V7" s="39">
        <v>0</v>
      </c>
      <c r="W7" s="39">
        <f t="shared" si="1"/>
        <v>40.673774587044299</v>
      </c>
    </row>
    <row r="8" spans="1:23" ht="25.5" x14ac:dyDescent="0.25">
      <c r="A8" s="41" t="s">
        <v>7</v>
      </c>
      <c r="B8" s="44" t="s">
        <v>64</v>
      </c>
      <c r="C8" s="6" t="s">
        <v>54</v>
      </c>
      <c r="D8" s="47">
        <f>SUM(E8:G8)</f>
        <v>55313.065000000002</v>
      </c>
      <c r="E8" s="47">
        <v>52453.5</v>
      </c>
      <c r="F8" s="47">
        <v>0</v>
      </c>
      <c r="G8" s="47">
        <f>2760.7+98.865</f>
        <v>2859.5649999999996</v>
      </c>
      <c r="H8" s="47">
        <v>11086.165000000001</v>
      </c>
      <c r="I8" s="47">
        <v>10437.94</v>
      </c>
      <c r="J8" s="47">
        <v>0</v>
      </c>
      <c r="K8" s="47">
        <f>549.36+98.865</f>
        <v>648.22500000000002</v>
      </c>
      <c r="L8" s="47">
        <f t="shared" ref="L8:L9" si="12">M8+O8</f>
        <v>0</v>
      </c>
      <c r="M8" s="47">
        <v>0</v>
      </c>
      <c r="N8" s="47">
        <v>0</v>
      </c>
      <c r="O8" s="43">
        <v>0</v>
      </c>
      <c r="P8" s="43">
        <f t="shared" si="10"/>
        <v>0</v>
      </c>
      <c r="Q8" s="47">
        <v>0</v>
      </c>
      <c r="R8" s="47">
        <v>0</v>
      </c>
      <c r="S8" s="47">
        <v>0</v>
      </c>
      <c r="T8" s="43">
        <f t="shared" si="3"/>
        <v>0</v>
      </c>
      <c r="U8" s="43">
        <f t="shared" si="1"/>
        <v>0</v>
      </c>
      <c r="V8" s="43">
        <v>0</v>
      </c>
      <c r="W8" s="43">
        <f t="shared" si="1"/>
        <v>0</v>
      </c>
    </row>
    <row r="9" spans="1:23" s="52" customFormat="1" ht="38.25" x14ac:dyDescent="0.25">
      <c r="A9" s="41" t="s">
        <v>8</v>
      </c>
      <c r="B9" s="44" t="s">
        <v>65</v>
      </c>
      <c r="C9" s="6" t="s">
        <v>54</v>
      </c>
      <c r="D9" s="47">
        <f>SUM(E9:G9)</f>
        <v>39209.203999999998</v>
      </c>
      <c r="E9" s="47">
        <v>37248.699999999997</v>
      </c>
      <c r="F9" s="47">
        <v>0</v>
      </c>
      <c r="G9" s="47">
        <v>1960.5039999999999</v>
      </c>
      <c r="H9" s="47">
        <v>48966.2</v>
      </c>
      <c r="I9" s="47">
        <v>37248.699999999997</v>
      </c>
      <c r="J9" s="47">
        <v>0</v>
      </c>
      <c r="K9" s="47">
        <v>1960.5039999999999</v>
      </c>
      <c r="L9" s="50">
        <f t="shared" si="12"/>
        <v>0</v>
      </c>
      <c r="M9" s="50">
        <v>0</v>
      </c>
      <c r="N9" s="50">
        <v>0</v>
      </c>
      <c r="O9" s="51">
        <v>0</v>
      </c>
      <c r="P9" s="47">
        <f t="shared" si="10"/>
        <v>39209.203999999998</v>
      </c>
      <c r="Q9" s="47">
        <v>37248.699999999997</v>
      </c>
      <c r="R9" s="47">
        <v>0</v>
      </c>
      <c r="S9" s="47">
        <v>1960.5039999999999</v>
      </c>
      <c r="T9" s="47">
        <f t="shared" si="3"/>
        <v>100</v>
      </c>
      <c r="U9" s="47">
        <f t="shared" si="1"/>
        <v>100</v>
      </c>
      <c r="V9" s="47">
        <v>0</v>
      </c>
      <c r="W9" s="47">
        <f t="shared" si="1"/>
        <v>100</v>
      </c>
    </row>
    <row r="10" spans="1:23" s="52" customFormat="1" ht="33" customHeight="1" x14ac:dyDescent="0.25">
      <c r="A10" s="54" t="s">
        <v>25</v>
      </c>
      <c r="B10" s="33" t="s">
        <v>10</v>
      </c>
      <c r="C10" s="33"/>
      <c r="D10" s="46">
        <f>D11</f>
        <v>10266.821</v>
      </c>
      <c r="E10" s="46">
        <f t="shared" ref="E10:W10" si="13">E11</f>
        <v>0</v>
      </c>
      <c r="F10" s="46">
        <f t="shared" si="13"/>
        <v>0</v>
      </c>
      <c r="G10" s="46">
        <f t="shared" si="13"/>
        <v>10266.821</v>
      </c>
      <c r="H10" s="46">
        <f t="shared" si="13"/>
        <v>10266.821</v>
      </c>
      <c r="I10" s="46">
        <f t="shared" si="13"/>
        <v>0</v>
      </c>
      <c r="J10" s="46">
        <f t="shared" si="13"/>
        <v>0</v>
      </c>
      <c r="K10" s="46">
        <f t="shared" si="13"/>
        <v>10266.821</v>
      </c>
      <c r="L10" s="46">
        <f t="shared" si="13"/>
        <v>4923.6239999999998</v>
      </c>
      <c r="M10" s="46">
        <f t="shared" si="13"/>
        <v>0</v>
      </c>
      <c r="N10" s="46">
        <f t="shared" si="13"/>
        <v>0</v>
      </c>
      <c r="O10" s="46">
        <f t="shared" si="13"/>
        <v>4923.6239999999998</v>
      </c>
      <c r="P10" s="46">
        <f t="shared" si="13"/>
        <v>4923.6239999999998</v>
      </c>
      <c r="Q10" s="46">
        <f t="shared" si="13"/>
        <v>0</v>
      </c>
      <c r="R10" s="46">
        <f t="shared" si="13"/>
        <v>0</v>
      </c>
      <c r="S10" s="46">
        <f t="shared" si="13"/>
        <v>4923.6239999999998</v>
      </c>
      <c r="T10" s="46">
        <f t="shared" si="13"/>
        <v>47.956655716506596</v>
      </c>
      <c r="U10" s="46"/>
      <c r="V10" s="46"/>
      <c r="W10" s="46">
        <f t="shared" si="13"/>
        <v>47.956655716506596</v>
      </c>
    </row>
    <row r="11" spans="1:23" s="52" customFormat="1" ht="25.5" x14ac:dyDescent="0.25">
      <c r="A11" s="35" t="s">
        <v>66</v>
      </c>
      <c r="B11" s="44" t="s">
        <v>67</v>
      </c>
      <c r="C11" s="44"/>
      <c r="D11" s="47">
        <f t="shared" ref="D11" si="14">E11+G11</f>
        <v>10266.821</v>
      </c>
      <c r="E11" s="47">
        <v>0</v>
      </c>
      <c r="F11" s="47">
        <v>0</v>
      </c>
      <c r="G11" s="47">
        <v>10266.821</v>
      </c>
      <c r="H11" s="47">
        <f>J11+K11</f>
        <v>10266.821</v>
      </c>
      <c r="I11" s="47">
        <v>0</v>
      </c>
      <c r="J11" s="47">
        <v>0</v>
      </c>
      <c r="K11" s="47">
        <v>10266.821</v>
      </c>
      <c r="L11" s="47">
        <f t="shared" ref="L11" si="15">M11+O11</f>
        <v>4923.6239999999998</v>
      </c>
      <c r="M11" s="47">
        <v>0</v>
      </c>
      <c r="N11" s="47">
        <v>0</v>
      </c>
      <c r="O11" s="47">
        <f t="shared" si="9"/>
        <v>4923.6239999999998</v>
      </c>
      <c r="P11" s="47">
        <f t="shared" si="10"/>
        <v>4923.6239999999998</v>
      </c>
      <c r="Q11" s="47">
        <v>0</v>
      </c>
      <c r="R11" s="47">
        <v>0</v>
      </c>
      <c r="S11" s="47">
        <v>4923.6239999999998</v>
      </c>
      <c r="T11" s="47">
        <f t="shared" si="3"/>
        <v>47.956655716506596</v>
      </c>
      <c r="U11" s="47"/>
      <c r="V11" s="47"/>
      <c r="W11" s="47">
        <f t="shared" si="1"/>
        <v>47.956655716506596</v>
      </c>
    </row>
    <row r="12" spans="1:23" s="53" customFormat="1" ht="27.75" customHeight="1" x14ac:dyDescent="0.25">
      <c r="A12" s="40" t="s">
        <v>25</v>
      </c>
      <c r="B12" s="106" t="s">
        <v>11</v>
      </c>
      <c r="C12" s="106"/>
      <c r="D12" s="39">
        <f>E12+F12+G12</f>
        <v>3100.0950000000003</v>
      </c>
      <c r="E12" s="39">
        <f>E13</f>
        <v>2574</v>
      </c>
      <c r="F12" s="39">
        <f>F13</f>
        <v>0</v>
      </c>
      <c r="G12" s="39">
        <f>G13</f>
        <v>526.09500000000003</v>
      </c>
      <c r="H12" s="46">
        <f t="shared" si="7"/>
        <v>48093.157000000007</v>
      </c>
      <c r="I12" s="39"/>
      <c r="J12" s="39"/>
      <c r="K12" s="39"/>
      <c r="L12" s="39">
        <f>M12+N12+O12</f>
        <v>491.01380999999998</v>
      </c>
      <c r="M12" s="39">
        <f>M13</f>
        <v>0</v>
      </c>
      <c r="N12" s="39">
        <f t="shared" ref="N12" si="16">N13</f>
        <v>0</v>
      </c>
      <c r="O12" s="43">
        <f t="shared" si="9"/>
        <v>491.01380999999998</v>
      </c>
      <c r="P12" s="39">
        <f t="shared" si="10"/>
        <v>2807.3417100000001</v>
      </c>
      <c r="Q12" s="39">
        <f>Q13</f>
        <v>2316.3279000000002</v>
      </c>
      <c r="R12" s="39">
        <f t="shared" ref="R12:S12" si="17">R13</f>
        <v>0</v>
      </c>
      <c r="S12" s="39">
        <f t="shared" si="17"/>
        <v>491.01380999999998</v>
      </c>
      <c r="T12" s="39">
        <f t="shared" si="3"/>
        <v>90.556634877318274</v>
      </c>
      <c r="U12" s="39">
        <f t="shared" si="1"/>
        <v>89.98942890442892</v>
      </c>
      <c r="V12" s="39"/>
      <c r="W12" s="39">
        <f t="shared" si="1"/>
        <v>93.331776580275417</v>
      </c>
    </row>
    <row r="13" spans="1:23" s="53" customFormat="1" x14ac:dyDescent="0.25">
      <c r="A13" s="41" t="s">
        <v>26</v>
      </c>
      <c r="B13" s="48" t="s">
        <v>15</v>
      </c>
      <c r="C13" s="6" t="s">
        <v>54</v>
      </c>
      <c r="D13" s="43">
        <f>SUM(E13:G13)</f>
        <v>3100.0950000000003</v>
      </c>
      <c r="E13" s="45">
        <v>2574</v>
      </c>
      <c r="F13" s="45">
        <v>0</v>
      </c>
      <c r="G13" s="43">
        <v>526.09500000000003</v>
      </c>
      <c r="H13" s="43">
        <f>I13+J13+K13</f>
        <v>3100.0950000000003</v>
      </c>
      <c r="I13" s="43">
        <v>2574</v>
      </c>
      <c r="J13" s="43">
        <v>0</v>
      </c>
      <c r="K13" s="43">
        <v>526.09500000000003</v>
      </c>
      <c r="L13" s="43">
        <f t="shared" ref="L13" si="18">M13+N13+O13</f>
        <v>491.01380999999998</v>
      </c>
      <c r="M13" s="45">
        <v>0</v>
      </c>
      <c r="N13" s="45">
        <v>0</v>
      </c>
      <c r="O13" s="45">
        <f>S13</f>
        <v>491.01380999999998</v>
      </c>
      <c r="P13" s="43">
        <f t="shared" ref="P13" si="19">Q13+S13</f>
        <v>2807.3417100000001</v>
      </c>
      <c r="Q13" s="43">
        <v>2316.3279000000002</v>
      </c>
      <c r="R13" s="43">
        <v>0</v>
      </c>
      <c r="S13" s="43">
        <v>491.01380999999998</v>
      </c>
      <c r="T13" s="39">
        <f t="shared" si="3"/>
        <v>90.556634877318274</v>
      </c>
      <c r="U13" s="39">
        <f t="shared" si="1"/>
        <v>89.98942890442892</v>
      </c>
      <c r="V13" s="39"/>
      <c r="W13" s="39">
        <f t="shared" si="1"/>
        <v>93.331776580275417</v>
      </c>
    </row>
    <row r="14" spans="1:23" s="52" customFormat="1" ht="28.5" customHeight="1" x14ac:dyDescent="0.25">
      <c r="A14" s="54" t="s">
        <v>17</v>
      </c>
      <c r="B14" s="118" t="s">
        <v>12</v>
      </c>
      <c r="C14" s="119"/>
      <c r="D14" s="46">
        <f>D15+D16+D17+D18</f>
        <v>50609.31</v>
      </c>
      <c r="E14" s="46">
        <f t="shared" ref="E14:S14" si="20">E15+E16+E17+E18</f>
        <v>39917.199999999997</v>
      </c>
      <c r="F14" s="46">
        <f t="shared" si="20"/>
        <v>0</v>
      </c>
      <c r="G14" s="46">
        <f t="shared" si="20"/>
        <v>10692.11</v>
      </c>
      <c r="H14" s="46">
        <f t="shared" si="20"/>
        <v>26536.546000000002</v>
      </c>
      <c r="I14" s="46">
        <f t="shared" si="20"/>
        <v>28216.291000000005</v>
      </c>
      <c r="J14" s="46">
        <f t="shared" si="20"/>
        <v>0</v>
      </c>
      <c r="K14" s="46">
        <f t="shared" si="20"/>
        <v>8810.6349999999984</v>
      </c>
      <c r="L14" s="46">
        <f t="shared" si="20"/>
        <v>0</v>
      </c>
      <c r="M14" s="46">
        <f t="shared" si="20"/>
        <v>0</v>
      </c>
      <c r="N14" s="46">
        <f t="shared" si="20"/>
        <v>0</v>
      </c>
      <c r="O14" s="46">
        <f t="shared" si="20"/>
        <v>0</v>
      </c>
      <c r="P14" s="39">
        <f t="shared" si="10"/>
        <v>35283.536049999995</v>
      </c>
      <c r="Q14" s="46">
        <f t="shared" si="20"/>
        <v>26473.51038</v>
      </c>
      <c r="R14" s="46">
        <f t="shared" si="20"/>
        <v>0</v>
      </c>
      <c r="S14" s="46">
        <f t="shared" si="20"/>
        <v>8810.0256699999991</v>
      </c>
      <c r="T14" s="39">
        <f>P14/D14*100</f>
        <v>69.717480933843987</v>
      </c>
      <c r="U14" s="39">
        <f t="shared" si="1"/>
        <v>66.321060545328834</v>
      </c>
      <c r="V14" s="39">
        <v>0</v>
      </c>
      <c r="W14" s="39">
        <f t="shared" si="1"/>
        <v>82.397446995962426</v>
      </c>
    </row>
    <row r="15" spans="1:23" s="52" customFormat="1" ht="38.25" x14ac:dyDescent="0.25">
      <c r="A15" s="116" t="s">
        <v>19</v>
      </c>
      <c r="B15" s="44" t="s">
        <v>68</v>
      </c>
      <c r="C15" s="6" t="s">
        <v>54</v>
      </c>
      <c r="D15" s="47">
        <f t="shared" ref="D15" si="21">SUM(E15:G15)</f>
        <v>9863.4000000000015</v>
      </c>
      <c r="E15" s="47">
        <v>7382.6</v>
      </c>
      <c r="F15" s="47">
        <v>0</v>
      </c>
      <c r="G15" s="47">
        <v>2480.8000000000002</v>
      </c>
      <c r="H15" s="47">
        <v>9228.2579999999998</v>
      </c>
      <c r="I15" s="47">
        <v>1115.94</v>
      </c>
      <c r="J15" s="47">
        <v>0</v>
      </c>
      <c r="K15" s="47">
        <v>905.38199999999995</v>
      </c>
      <c r="L15" s="47">
        <f t="shared" ref="L15" si="22">M15+O15</f>
        <v>0</v>
      </c>
      <c r="M15" s="47">
        <v>0</v>
      </c>
      <c r="N15" s="47">
        <v>0</v>
      </c>
      <c r="O15" s="47">
        <v>0</v>
      </c>
      <c r="P15" s="47">
        <f t="shared" ref="P15" si="23">Q15+S15</f>
        <v>905.38153999999997</v>
      </c>
      <c r="Q15" s="47">
        <v>0</v>
      </c>
      <c r="R15" s="47">
        <v>0</v>
      </c>
      <c r="S15" s="47">
        <v>905.38153999999997</v>
      </c>
      <c r="T15" s="47">
        <f t="shared" si="3"/>
        <v>9.1792033173145153</v>
      </c>
      <c r="U15" s="47">
        <f t="shared" si="1"/>
        <v>0</v>
      </c>
      <c r="V15" s="47">
        <v>0</v>
      </c>
      <c r="W15" s="47">
        <f t="shared" si="1"/>
        <v>36.495547404063203</v>
      </c>
    </row>
    <row r="16" spans="1:23" s="52" customFormat="1" ht="38.25" x14ac:dyDescent="0.25">
      <c r="A16" s="120"/>
      <c r="B16" s="44" t="s">
        <v>51</v>
      </c>
      <c r="C16" s="6" t="s">
        <v>54</v>
      </c>
      <c r="D16" s="47">
        <f t="shared" ref="D16:D18" si="24">SUM(E16:G16)</f>
        <v>9228.2890000000007</v>
      </c>
      <c r="E16" s="47">
        <v>7382.6</v>
      </c>
      <c r="F16" s="47">
        <v>0</v>
      </c>
      <c r="G16" s="47">
        <v>1845.6890000000001</v>
      </c>
      <c r="H16" s="47">
        <v>9228.2579999999998</v>
      </c>
      <c r="I16" s="47">
        <v>7382.6</v>
      </c>
      <c r="J16" s="47">
        <v>0</v>
      </c>
      <c r="K16" s="47">
        <v>1845.6890000000001</v>
      </c>
      <c r="L16" s="47">
        <f t="shared" ref="L16:L18" si="25">M16+O16</f>
        <v>0</v>
      </c>
      <c r="M16" s="47">
        <v>0</v>
      </c>
      <c r="N16" s="47">
        <v>0</v>
      </c>
      <c r="O16" s="47">
        <v>0</v>
      </c>
      <c r="P16" s="47">
        <f t="shared" si="10"/>
        <v>9228.2885400000014</v>
      </c>
      <c r="Q16" s="47">
        <v>7382.6</v>
      </c>
      <c r="R16" s="47">
        <v>0</v>
      </c>
      <c r="S16" s="47">
        <v>1845.6885400000001</v>
      </c>
      <c r="T16" s="47">
        <f t="shared" si="3"/>
        <v>99.999995015327343</v>
      </c>
      <c r="U16" s="47">
        <f t="shared" si="1"/>
        <v>100</v>
      </c>
      <c r="V16" s="47">
        <v>0</v>
      </c>
      <c r="W16" s="47">
        <f t="shared" si="1"/>
        <v>99.99997507705794</v>
      </c>
    </row>
    <row r="17" spans="1:23" s="52" customFormat="1" ht="38.25" x14ac:dyDescent="0.25">
      <c r="A17" s="120"/>
      <c r="B17" s="44" t="s">
        <v>52</v>
      </c>
      <c r="C17" s="6" t="s">
        <v>54</v>
      </c>
      <c r="D17" s="47">
        <f t="shared" si="24"/>
        <v>3540.8130000000001</v>
      </c>
      <c r="E17" s="47">
        <v>2832.6</v>
      </c>
      <c r="F17" s="47">
        <v>0</v>
      </c>
      <c r="G17" s="47">
        <v>708.21299999999997</v>
      </c>
      <c r="H17" s="47">
        <v>3642.13</v>
      </c>
      <c r="I17" s="47">
        <v>2832.6</v>
      </c>
      <c r="J17" s="47">
        <v>0</v>
      </c>
      <c r="K17" s="47">
        <v>708.21299999999997</v>
      </c>
      <c r="L17" s="47">
        <f t="shared" si="25"/>
        <v>0</v>
      </c>
      <c r="M17" s="47">
        <v>0</v>
      </c>
      <c r="N17" s="47">
        <v>0</v>
      </c>
      <c r="O17" s="47">
        <v>0</v>
      </c>
      <c r="P17" s="47">
        <f t="shared" si="10"/>
        <v>2913.3654099999999</v>
      </c>
      <c r="Q17" s="47">
        <v>2205.75992</v>
      </c>
      <c r="R17" s="47">
        <v>0</v>
      </c>
      <c r="S17" s="47">
        <v>707.60549000000003</v>
      </c>
      <c r="T17" s="47">
        <f t="shared" si="3"/>
        <v>82.279561501835872</v>
      </c>
      <c r="U17" s="47">
        <f t="shared" si="3"/>
        <v>77.870504836545933</v>
      </c>
      <c r="V17" s="47">
        <v>0</v>
      </c>
      <c r="W17" s="47">
        <f t="shared" ref="W17:W18" si="26">S17/G17*100</f>
        <v>99.914219309727443</v>
      </c>
    </row>
    <row r="18" spans="1:23" s="52" customFormat="1" ht="25.5" x14ac:dyDescent="0.25">
      <c r="A18" s="121"/>
      <c r="B18" s="44" t="s">
        <v>53</v>
      </c>
      <c r="C18" s="6" t="s">
        <v>54</v>
      </c>
      <c r="D18" s="47">
        <f t="shared" si="24"/>
        <v>27976.808000000001</v>
      </c>
      <c r="E18" s="47">
        <v>22319.4</v>
      </c>
      <c r="F18" s="47">
        <v>0</v>
      </c>
      <c r="G18" s="47">
        <f>5579.9+77.508</f>
        <v>5657.4079999999994</v>
      </c>
      <c r="H18" s="47">
        <v>4437.8999999999996</v>
      </c>
      <c r="I18" s="47">
        <v>16885.151000000002</v>
      </c>
      <c r="J18" s="47">
        <v>0</v>
      </c>
      <c r="K18" s="47">
        <v>5351.3509999999997</v>
      </c>
      <c r="L18" s="47">
        <f t="shared" si="25"/>
        <v>0</v>
      </c>
      <c r="M18" s="47">
        <v>0</v>
      </c>
      <c r="N18" s="47">
        <v>0</v>
      </c>
      <c r="O18" s="47">
        <v>0</v>
      </c>
      <c r="P18" s="47">
        <f t="shared" si="10"/>
        <v>22236.50056</v>
      </c>
      <c r="Q18" s="47">
        <v>16885.150460000001</v>
      </c>
      <c r="R18" s="47">
        <v>0</v>
      </c>
      <c r="S18" s="47">
        <v>5351.3500999999997</v>
      </c>
      <c r="T18" s="47">
        <f t="shared" si="3"/>
        <v>79.481907156813605</v>
      </c>
      <c r="U18" s="47">
        <f t="shared" si="3"/>
        <v>75.652349346308583</v>
      </c>
      <c r="V18" s="47">
        <v>0</v>
      </c>
      <c r="W18" s="47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2021</vt:lpstr>
      <vt:lpstr>ведомственная</vt:lpstr>
      <vt:lpstr>АИП</vt:lpstr>
      <vt:lpstr>'2021'!Заголовки_для_печати</vt:lpstr>
      <vt:lpstr>'2021'!Область_печати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2021-01-26T05:41:59Z</cp:lastPrinted>
  <dcterms:created xsi:type="dcterms:W3CDTF">2012-05-22T08:33:39Z</dcterms:created>
  <dcterms:modified xsi:type="dcterms:W3CDTF">2021-06-15T10:58:56Z</dcterms:modified>
</cp:coreProperties>
</file>