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1.05.2021 г" sheetId="13" r:id="rId1"/>
  </sheets>
  <definedNames>
    <definedName name="_xlnm.Print_Area" localSheetId="0">'на 31.05.2021 г'!$A$1:$AD$115</definedName>
  </definedNames>
  <calcPr calcId="144525"/>
</workbook>
</file>

<file path=xl/calcChain.xml><?xml version="1.0" encoding="utf-8"?>
<calcChain xmlns="http://schemas.openxmlformats.org/spreadsheetml/2006/main">
  <c r="G124" i="13" l="1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F124" i="13"/>
  <c r="AD51" i="13" l="1"/>
  <c r="AA51" i="13"/>
  <c r="Z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F51" i="13"/>
  <c r="AD33" i="13"/>
  <c r="Z33" i="13"/>
  <c r="AD32" i="13"/>
  <c r="Z32" i="13"/>
  <c r="G32" i="13"/>
  <c r="H32" i="13"/>
  <c r="I32" i="13"/>
  <c r="J32" i="13"/>
  <c r="F32" i="13"/>
  <c r="P33" i="13"/>
  <c r="T32" i="13"/>
  <c r="S32" i="13"/>
  <c r="R32" i="13"/>
  <c r="Q32" i="13"/>
  <c r="P32" i="13"/>
  <c r="F33" i="13"/>
  <c r="AA31" i="13"/>
  <c r="Z31" i="13"/>
  <c r="AA30" i="13"/>
  <c r="Z30" i="13"/>
  <c r="Q30" i="13"/>
  <c r="R30" i="13"/>
  <c r="S30" i="13"/>
  <c r="T30" i="13"/>
  <c r="P30" i="13"/>
  <c r="P31" i="13"/>
  <c r="G30" i="13"/>
  <c r="H30" i="13"/>
  <c r="I30" i="13"/>
  <c r="J30" i="13"/>
  <c r="F30" i="13"/>
  <c r="F31" i="13"/>
  <c r="AD43" i="13" l="1"/>
  <c r="AD44" i="13"/>
  <c r="P43" i="13"/>
  <c r="Z43" i="13" s="1"/>
  <c r="P44" i="13"/>
  <c r="F44" i="13"/>
  <c r="F43" i="13"/>
  <c r="G34" i="13"/>
  <c r="H34" i="13"/>
  <c r="I34" i="13"/>
  <c r="J34" i="13"/>
  <c r="Z44" i="13" l="1"/>
  <c r="U102" i="13"/>
  <c r="L110" i="13" l="1"/>
  <c r="M110" i="13"/>
  <c r="N110" i="13"/>
  <c r="O110" i="13"/>
  <c r="H110" i="13"/>
  <c r="W122" i="13"/>
  <c r="AB122" i="13"/>
  <c r="H122" i="13"/>
  <c r="J122" i="13"/>
  <c r="K122" i="13"/>
  <c r="L122" i="13"/>
  <c r="M122" i="13"/>
  <c r="N122" i="13"/>
  <c r="O122" i="13"/>
  <c r="R122" i="13"/>
  <c r="Z76" i="13"/>
  <c r="V76" i="13"/>
  <c r="U76" i="13"/>
  <c r="L73" i="13"/>
  <c r="AB67" i="13"/>
  <c r="AA67" i="13"/>
  <c r="Z66" i="13"/>
  <c r="U66" i="13"/>
  <c r="P66" i="13"/>
  <c r="P67" i="13" s="1"/>
  <c r="K66" i="13"/>
  <c r="K67" i="13" s="1"/>
  <c r="F66" i="13"/>
  <c r="F67" i="13" s="1"/>
  <c r="Z67" i="13" s="1"/>
  <c r="V63" i="13"/>
  <c r="W63" i="13"/>
  <c r="Y63" i="13"/>
  <c r="O64" i="13"/>
  <c r="N64" i="13"/>
  <c r="M64" i="13"/>
  <c r="L64" i="13"/>
  <c r="K64" i="13"/>
  <c r="W60" i="13"/>
  <c r="G28" i="13"/>
  <c r="H28" i="13"/>
  <c r="I28" i="13"/>
  <c r="J28" i="13"/>
  <c r="L28" i="13"/>
  <c r="M28" i="13"/>
  <c r="N28" i="13"/>
  <c r="O28" i="13"/>
  <c r="Q67" i="13"/>
  <c r="R67" i="13"/>
  <c r="S67" i="13"/>
  <c r="T67" i="13"/>
  <c r="G67" i="13"/>
  <c r="H67" i="13"/>
  <c r="I67" i="13"/>
  <c r="J67" i="13"/>
  <c r="L67" i="13"/>
  <c r="M67" i="13"/>
  <c r="N67" i="13"/>
  <c r="O67" i="13"/>
  <c r="J110" i="13" l="1"/>
  <c r="V23" i="13"/>
  <c r="P23" i="13"/>
  <c r="F23" i="13"/>
  <c r="K63" i="13" l="1"/>
  <c r="K19" i="13"/>
  <c r="J45" i="13" l="1"/>
  <c r="AA76" i="13" l="1"/>
  <c r="AA63" i="13"/>
  <c r="AB63" i="13"/>
  <c r="AD63" i="13"/>
  <c r="Q64" i="13"/>
  <c r="R64" i="13"/>
  <c r="W64" i="13" s="1"/>
  <c r="S64" i="13"/>
  <c r="T64" i="13"/>
  <c r="Y64" i="13" s="1"/>
  <c r="P63" i="13"/>
  <c r="G64" i="13"/>
  <c r="H64" i="13"/>
  <c r="I64" i="13"/>
  <c r="J64" i="13"/>
  <c r="F63" i="13"/>
  <c r="F64" i="13" s="1"/>
  <c r="AB60" i="13"/>
  <c r="P60" i="13"/>
  <c r="U60" i="13" s="1"/>
  <c r="F60" i="13"/>
  <c r="AA64" i="13" l="1"/>
  <c r="V64" i="13"/>
  <c r="AD64" i="13"/>
  <c r="P64" i="13"/>
  <c r="U64" i="13" s="1"/>
  <c r="U63" i="13"/>
  <c r="Z60" i="13"/>
  <c r="AB64" i="13"/>
  <c r="Z63" i="13"/>
  <c r="Z64" i="13" l="1"/>
  <c r="G45" i="13"/>
  <c r="H45" i="13"/>
  <c r="I45" i="13"/>
  <c r="L45" i="13"/>
  <c r="M45" i="13"/>
  <c r="N45" i="13"/>
  <c r="O45" i="13"/>
  <c r="Q45" i="13"/>
  <c r="R45" i="13"/>
  <c r="T45" i="13"/>
  <c r="V45" i="13"/>
  <c r="W45" i="13"/>
  <c r="X45" i="13"/>
  <c r="P48" i="13"/>
  <c r="F48" i="13"/>
  <c r="AD48" i="13"/>
  <c r="AD42" i="13"/>
  <c r="AD41" i="13"/>
  <c r="AD40" i="13"/>
  <c r="AD38" i="13"/>
  <c r="AD39" i="13"/>
  <c r="P38" i="13"/>
  <c r="P39" i="13"/>
  <c r="P40" i="13"/>
  <c r="P41" i="13"/>
  <c r="P42" i="13"/>
  <c r="F38" i="13"/>
  <c r="F39" i="13"/>
  <c r="F40" i="13"/>
  <c r="F41" i="13"/>
  <c r="F42" i="13"/>
  <c r="Q34" i="13"/>
  <c r="L34" i="13"/>
  <c r="M34" i="13"/>
  <c r="N34" i="13"/>
  <c r="O34" i="13"/>
  <c r="Z42" i="13" l="1"/>
  <c r="Z48" i="13"/>
  <c r="Z40" i="13"/>
  <c r="Z41" i="13"/>
  <c r="Z39" i="13"/>
  <c r="Z38" i="13"/>
  <c r="Q28" i="13"/>
  <c r="R28" i="13"/>
  <c r="S28" i="13"/>
  <c r="T28" i="13"/>
  <c r="AA27" i="13"/>
  <c r="P27" i="13"/>
  <c r="F27" i="13"/>
  <c r="Z27" i="13" l="1"/>
  <c r="AC88" i="13"/>
  <c r="AD37" i="13" l="1"/>
  <c r="AD26" i="13" l="1"/>
  <c r="P26" i="13"/>
  <c r="F26" i="13"/>
  <c r="Z26" i="13" l="1"/>
  <c r="AD79" i="13"/>
  <c r="AA23" i="13" l="1"/>
  <c r="AD47" i="13" l="1"/>
  <c r="AB25" i="13" l="1"/>
  <c r="P8" i="13" l="1"/>
  <c r="P9" i="13"/>
  <c r="L61" i="13" l="1"/>
  <c r="M61" i="13"/>
  <c r="N61" i="13"/>
  <c r="O61" i="13"/>
  <c r="AD46" i="13" l="1"/>
  <c r="V28" i="13" l="1"/>
  <c r="AC28" i="13" l="1"/>
  <c r="AD28" i="13"/>
  <c r="Y28" i="13"/>
  <c r="AA28" i="13"/>
  <c r="P24" i="13"/>
  <c r="P25" i="13"/>
  <c r="Y72" i="13" l="1"/>
  <c r="T58" i="13" l="1"/>
  <c r="S58" i="13"/>
  <c r="R58" i="13"/>
  <c r="Q58" i="13"/>
  <c r="O58" i="13"/>
  <c r="N58" i="13"/>
  <c r="M58" i="13"/>
  <c r="L58" i="13"/>
  <c r="K57" i="13"/>
  <c r="K58" i="13" s="1"/>
  <c r="Y35" i="13"/>
  <c r="U35" i="13" s="1"/>
  <c r="U36" i="13"/>
  <c r="U37" i="13"/>
  <c r="Y46" i="13"/>
  <c r="U47" i="13"/>
  <c r="V9" i="13"/>
  <c r="V10" i="13"/>
  <c r="V11" i="13"/>
  <c r="V8" i="13"/>
  <c r="U46" i="13" l="1"/>
  <c r="U45" i="13" s="1"/>
  <c r="Y45" i="13"/>
  <c r="AJ118" i="13"/>
  <c r="AK118" i="13"/>
  <c r="AL118" i="13"/>
  <c r="AM118" i="13"/>
  <c r="AN118" i="13"/>
  <c r="AO118" i="13"/>
  <c r="AP118" i="13"/>
  <c r="AQ118" i="13"/>
  <c r="AR118" i="13"/>
  <c r="AS118" i="13"/>
  <c r="AT118" i="13"/>
  <c r="AU118" i="13"/>
  <c r="AV118" i="13"/>
  <c r="AW118" i="13"/>
  <c r="AX118" i="13"/>
  <c r="AY118" i="13"/>
  <c r="AZ118" i="13"/>
  <c r="BA118" i="13"/>
  <c r="BB118" i="13"/>
  <c r="BC118" i="13"/>
  <c r="BD118" i="13"/>
  <c r="BE118" i="13"/>
  <c r="BF118" i="13"/>
  <c r="BG118" i="13"/>
  <c r="BH118" i="13"/>
  <c r="BI118" i="13"/>
  <c r="BJ118" i="13"/>
  <c r="BK118" i="13"/>
  <c r="BL118" i="13"/>
  <c r="BM118" i="13"/>
  <c r="O92" i="13" l="1"/>
  <c r="L92" i="13"/>
  <c r="M92" i="13"/>
  <c r="N92" i="13"/>
  <c r="AA86" i="13"/>
  <c r="AA85" i="13"/>
  <c r="AD78" i="13"/>
  <c r="AD72" i="13"/>
  <c r="T73" i="13" l="1"/>
  <c r="S73" i="13"/>
  <c r="R73" i="13"/>
  <c r="Q73" i="13"/>
  <c r="O73" i="13"/>
  <c r="N73" i="13"/>
  <c r="M73" i="13"/>
  <c r="T80" i="13"/>
  <c r="AD80" i="13" s="1"/>
  <c r="S80" i="13"/>
  <c r="R80" i="13"/>
  <c r="Q80" i="13"/>
  <c r="O80" i="13"/>
  <c r="N80" i="13"/>
  <c r="M80" i="13"/>
  <c r="L80" i="13"/>
  <c r="T89" i="13"/>
  <c r="S89" i="13"/>
  <c r="R89" i="13"/>
  <c r="Q89" i="13"/>
  <c r="O89" i="13"/>
  <c r="N89" i="13"/>
  <c r="M89" i="13"/>
  <c r="L89" i="13"/>
  <c r="T99" i="13"/>
  <c r="S99" i="13"/>
  <c r="R99" i="13"/>
  <c r="Q99" i="13"/>
  <c r="O99" i="13"/>
  <c r="N99" i="13"/>
  <c r="M99" i="13"/>
  <c r="L99" i="13"/>
  <c r="O103" i="13"/>
  <c r="N103" i="13"/>
  <c r="M103" i="13"/>
  <c r="M105" i="13" s="1"/>
  <c r="L103" i="13"/>
  <c r="K102" i="13"/>
  <c r="K101" i="13"/>
  <c r="T54" i="13"/>
  <c r="S54" i="13"/>
  <c r="R54" i="13"/>
  <c r="Q54" i="13"/>
  <c r="O54" i="13"/>
  <c r="N54" i="13"/>
  <c r="M54" i="13"/>
  <c r="L54" i="13"/>
  <c r="G54" i="13"/>
  <c r="H54" i="13"/>
  <c r="I54" i="13"/>
  <c r="J54" i="13"/>
  <c r="P37" i="13"/>
  <c r="AB34" i="13"/>
  <c r="AA34" i="13"/>
  <c r="AD35" i="13"/>
  <c r="K50" i="13"/>
  <c r="K49" i="13" s="1"/>
  <c r="O49" i="13"/>
  <c r="N49" i="13"/>
  <c r="M49" i="13"/>
  <c r="L49" i="13"/>
  <c r="K47" i="13"/>
  <c r="K46" i="13"/>
  <c r="K37" i="13"/>
  <c r="K36" i="13"/>
  <c r="K35" i="13"/>
  <c r="K34" i="13" s="1"/>
  <c r="K45" i="13" l="1"/>
  <c r="V89" i="13"/>
  <c r="X89" i="13"/>
  <c r="Y89" i="13"/>
  <c r="Y54" i="13"/>
  <c r="N68" i="13"/>
  <c r="N120" i="13" s="1"/>
  <c r="L105" i="13"/>
  <c r="K103" i="13"/>
  <c r="N105" i="13"/>
  <c r="O68" i="13"/>
  <c r="O120" i="13" s="1"/>
  <c r="L68" i="13"/>
  <c r="L120" i="13" s="1"/>
  <c r="M68" i="13"/>
  <c r="M120" i="13" s="1"/>
  <c r="AD54" i="13"/>
  <c r="O105" i="13"/>
  <c r="L114" i="13"/>
  <c r="M114" i="13"/>
  <c r="N114" i="13"/>
  <c r="K24" i="13"/>
  <c r="T103" i="13" l="1"/>
  <c r="T105" i="13" s="1"/>
  <c r="S103" i="13"/>
  <c r="S105" i="13" s="1"/>
  <c r="R103" i="13"/>
  <c r="R105" i="13" s="1"/>
  <c r="Q103" i="13"/>
  <c r="Q105" i="13" s="1"/>
  <c r="T92" i="13" l="1"/>
  <c r="T93" i="13" s="1"/>
  <c r="S92" i="13"/>
  <c r="S93" i="13" s="1"/>
  <c r="R92" i="13"/>
  <c r="R93" i="13" s="1"/>
  <c r="Q92" i="13"/>
  <c r="Q93" i="13" s="1"/>
  <c r="G92" i="13"/>
  <c r="H92" i="13"/>
  <c r="I92" i="13"/>
  <c r="J92" i="13"/>
  <c r="G89" i="13"/>
  <c r="AA89" i="13" s="1"/>
  <c r="H89" i="13"/>
  <c r="I89" i="13"/>
  <c r="J89" i="13"/>
  <c r="J93" i="13" s="1"/>
  <c r="T61" i="13"/>
  <c r="S61" i="13"/>
  <c r="R61" i="13"/>
  <c r="Q61" i="13"/>
  <c r="J61" i="13"/>
  <c r="I61" i="13"/>
  <c r="H61" i="13"/>
  <c r="G61" i="13"/>
  <c r="G58" i="13"/>
  <c r="H58" i="13"/>
  <c r="I58" i="13"/>
  <c r="J58" i="13"/>
  <c r="S110" i="13" l="1"/>
  <c r="X110" i="13" s="1"/>
  <c r="S122" i="13"/>
  <c r="X122" i="13" s="1"/>
  <c r="V93" i="13"/>
  <c r="Q122" i="13"/>
  <c r="V122" i="13" s="1"/>
  <c r="Q110" i="13"/>
  <c r="V110" i="13" s="1"/>
  <c r="T122" i="13"/>
  <c r="T110" i="13"/>
  <c r="Y110" i="13" s="1"/>
  <c r="R110" i="13"/>
  <c r="W110" i="13" s="1"/>
  <c r="W61" i="13"/>
  <c r="AB61" i="13"/>
  <c r="I93" i="13"/>
  <c r="AC89" i="13"/>
  <c r="AD93" i="13"/>
  <c r="Q114" i="13"/>
  <c r="N112" i="13"/>
  <c r="K112" i="13"/>
  <c r="O112" i="13"/>
  <c r="L112" i="13"/>
  <c r="H93" i="13"/>
  <c r="M112" i="13"/>
  <c r="N93" i="13"/>
  <c r="X93" i="13" s="1"/>
  <c r="L93" i="13"/>
  <c r="M93" i="13"/>
  <c r="O93" i="13"/>
  <c r="G93" i="13"/>
  <c r="AD92" i="13"/>
  <c r="AD89" i="13"/>
  <c r="F37" i="13"/>
  <c r="Z37" i="13" s="1"/>
  <c r="I122" i="13" l="1"/>
  <c r="AC122" i="13" s="1"/>
  <c r="I110" i="13"/>
  <c r="G122" i="13"/>
  <c r="AA122" i="13" s="1"/>
  <c r="Y122" i="13"/>
  <c r="AD122" i="13"/>
  <c r="AA93" i="13"/>
  <c r="AC93" i="13"/>
  <c r="Y93" i="13"/>
  <c r="Y92" i="13"/>
  <c r="J112" i="13" l="1"/>
  <c r="J68" i="13"/>
  <c r="J120" i="13" s="1"/>
  <c r="I112" i="13"/>
  <c r="I68" i="13"/>
  <c r="I120" i="13" s="1"/>
  <c r="H112" i="13"/>
  <c r="H68" i="13"/>
  <c r="H120" i="13" s="1"/>
  <c r="G112" i="13"/>
  <c r="G68" i="13"/>
  <c r="G120" i="13" s="1"/>
  <c r="Q68" i="13"/>
  <c r="Q120" i="13" s="1"/>
  <c r="AD45" i="13"/>
  <c r="F24" i="13"/>
  <c r="V120" i="13" l="1"/>
  <c r="AA120" i="13"/>
  <c r="Q112" i="13"/>
  <c r="AA68" i="13"/>
  <c r="K8" i="13"/>
  <c r="U8" i="13" s="1"/>
  <c r="K9" i="13"/>
  <c r="U9" i="13" s="1"/>
  <c r="K10" i="13"/>
  <c r="K11" i="13"/>
  <c r="K12" i="13"/>
  <c r="K13" i="13"/>
  <c r="K14" i="13"/>
  <c r="K15" i="13"/>
  <c r="K16" i="13"/>
  <c r="K18" i="13"/>
  <c r="K20" i="13"/>
  <c r="K21" i="13"/>
  <c r="K22" i="13"/>
  <c r="K23" i="13"/>
  <c r="U23" i="13" s="1"/>
  <c r="K25" i="13"/>
  <c r="K53" i="13"/>
  <c r="K54" i="13" s="1"/>
  <c r="K60" i="13"/>
  <c r="K61" i="13" s="1"/>
  <c r="K71" i="13"/>
  <c r="K72" i="13"/>
  <c r="K76" i="13"/>
  <c r="K77" i="13"/>
  <c r="K78" i="13"/>
  <c r="K79" i="13"/>
  <c r="K83" i="13"/>
  <c r="K84" i="13"/>
  <c r="K85" i="13"/>
  <c r="K86" i="13"/>
  <c r="K87" i="13"/>
  <c r="K88" i="13"/>
  <c r="K91" i="13"/>
  <c r="K92" i="13" s="1"/>
  <c r="K96" i="13"/>
  <c r="K97" i="13"/>
  <c r="K98" i="13"/>
  <c r="K108" i="13"/>
  <c r="K109" i="13" s="1"/>
  <c r="L109" i="13"/>
  <c r="M109" i="13"/>
  <c r="N109" i="13"/>
  <c r="O109" i="13"/>
  <c r="Z23" i="13"/>
  <c r="F25" i="13"/>
  <c r="Z25" i="13" s="1"/>
  <c r="M118" i="13" l="1"/>
  <c r="K89" i="13"/>
  <c r="O118" i="13"/>
  <c r="X28" i="13"/>
  <c r="N118" i="13"/>
  <c r="L118" i="13"/>
  <c r="L115" i="13"/>
  <c r="M115" i="13"/>
  <c r="K80" i="13"/>
  <c r="K99" i="13"/>
  <c r="K105" i="13" s="1"/>
  <c r="K73" i="13"/>
  <c r="K17" i="13"/>
  <c r="K28" i="13" s="1"/>
  <c r="X17" i="13"/>
  <c r="K110" i="13" l="1"/>
  <c r="K68" i="13"/>
  <c r="K120" i="13" s="1"/>
  <c r="O115" i="13"/>
  <c r="N115" i="13"/>
  <c r="K93" i="13"/>
  <c r="J109" i="13" l="1"/>
  <c r="I109" i="13"/>
  <c r="H109" i="13"/>
  <c r="G109" i="13"/>
  <c r="F108" i="13"/>
  <c r="F109" i="13" s="1"/>
  <c r="J103" i="13"/>
  <c r="I103" i="13"/>
  <c r="H103" i="13"/>
  <c r="G103" i="13"/>
  <c r="F102" i="13"/>
  <c r="F101" i="13"/>
  <c r="F103" i="13" s="1"/>
  <c r="I99" i="13"/>
  <c r="H99" i="13"/>
  <c r="G99" i="13"/>
  <c r="F98" i="13"/>
  <c r="F97" i="13"/>
  <c r="F96" i="13"/>
  <c r="F91" i="13"/>
  <c r="F92" i="13" s="1"/>
  <c r="F88" i="13"/>
  <c r="F87" i="13"/>
  <c r="F86" i="13"/>
  <c r="F85" i="13"/>
  <c r="F84" i="13"/>
  <c r="F83" i="13"/>
  <c r="I80" i="13"/>
  <c r="H80" i="13"/>
  <c r="F79" i="13"/>
  <c r="F78" i="13"/>
  <c r="F77" i="13"/>
  <c r="F76" i="13"/>
  <c r="J73" i="13"/>
  <c r="I73" i="13"/>
  <c r="H73" i="13"/>
  <c r="G73" i="13"/>
  <c r="G110" i="13" s="1"/>
  <c r="F72" i="13"/>
  <c r="F71" i="13"/>
  <c r="F61" i="13"/>
  <c r="F57" i="13"/>
  <c r="F58" i="13" s="1"/>
  <c r="F53" i="13"/>
  <c r="F54" i="13" s="1"/>
  <c r="F50" i="13"/>
  <c r="F49" i="13" s="1"/>
  <c r="J49" i="13"/>
  <c r="I49" i="13"/>
  <c r="H49" i="13"/>
  <c r="G49" i="13"/>
  <c r="F47" i="13"/>
  <c r="F46" i="13"/>
  <c r="F36" i="13"/>
  <c r="F35" i="13"/>
  <c r="F34" i="13" s="1"/>
  <c r="I114" i="13"/>
  <c r="H114" i="13"/>
  <c r="G114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45" i="13" l="1"/>
  <c r="K118" i="13"/>
  <c r="K115" i="13"/>
  <c r="I105" i="13"/>
  <c r="F89" i="13"/>
  <c r="F93" i="13" s="1"/>
  <c r="F122" i="13" s="1"/>
  <c r="J80" i="13"/>
  <c r="H105" i="13"/>
  <c r="F99" i="13"/>
  <c r="F105" i="13" s="1"/>
  <c r="G105" i="13"/>
  <c r="F80" i="13"/>
  <c r="F73" i="13"/>
  <c r="J99" i="13"/>
  <c r="G80" i="13"/>
  <c r="F16" i="13"/>
  <c r="F28" i="13" s="1"/>
  <c r="F110" i="13" l="1"/>
  <c r="F118" i="13" s="1"/>
  <c r="J105" i="13"/>
  <c r="F68" i="13"/>
  <c r="F120" i="13" s="1"/>
  <c r="H118" i="13"/>
  <c r="G118" i="13"/>
  <c r="I118" i="13"/>
  <c r="F112" i="13" l="1"/>
  <c r="H115" i="13"/>
  <c r="J115" i="13"/>
  <c r="J118" i="13"/>
  <c r="F115" i="13"/>
  <c r="I115" i="13"/>
  <c r="G115" i="13"/>
  <c r="R34" i="13" l="1"/>
  <c r="S45" i="13" l="1"/>
  <c r="P47" i="13"/>
  <c r="Z47" i="13" s="1"/>
  <c r="P35" i="13"/>
  <c r="AD83" i="13"/>
  <c r="AD84" i="13"/>
  <c r="AD87" i="13"/>
  <c r="AD91" i="13"/>
  <c r="Z35" i="13" l="1"/>
  <c r="R114" i="13"/>
  <c r="AD53" i="13"/>
  <c r="P97" i="13" l="1"/>
  <c r="P96" i="13"/>
  <c r="Y91" i="13"/>
  <c r="P91" i="13"/>
  <c r="P92" i="13" s="1"/>
  <c r="P46" i="13" l="1"/>
  <c r="Z92" i="13"/>
  <c r="U92" i="13"/>
  <c r="U91" i="13"/>
  <c r="Z91" i="13"/>
  <c r="P50" i="13"/>
  <c r="P57" i="13"/>
  <c r="P58" i="13" s="1"/>
  <c r="Z46" i="13" l="1"/>
  <c r="P45" i="13"/>
  <c r="Z45" i="13"/>
  <c r="V103" i="13"/>
  <c r="W103" i="13"/>
  <c r="X103" i="13"/>
  <c r="P102" i="13"/>
  <c r="R112" i="13" l="1"/>
  <c r="R68" i="13"/>
  <c r="P53" i="13"/>
  <c r="AB68" i="13" l="1"/>
  <c r="R120" i="13"/>
  <c r="W68" i="13"/>
  <c r="P54" i="13"/>
  <c r="U54" i="13" s="1"/>
  <c r="U53" i="13"/>
  <c r="Z53" i="13"/>
  <c r="P98" i="13"/>
  <c r="P99" i="13" s="1"/>
  <c r="W120" i="13" l="1"/>
  <c r="AB120" i="13"/>
  <c r="Z54" i="13"/>
  <c r="AD99" i="13"/>
  <c r="Q49" i="13" l="1"/>
  <c r="R49" i="13"/>
  <c r="S49" i="13"/>
  <c r="T49" i="13"/>
  <c r="T109" i="13" l="1"/>
  <c r="S109" i="13"/>
  <c r="R109" i="13"/>
  <c r="Q109" i="13"/>
  <c r="AD108" i="13"/>
  <c r="U108" i="13"/>
  <c r="P108" i="13"/>
  <c r="P109" i="13" s="1"/>
  <c r="AD101" i="13"/>
  <c r="Y101" i="13"/>
  <c r="Y103" i="13" s="1"/>
  <c r="P101" i="13"/>
  <c r="P103" i="13" s="1"/>
  <c r="P105" i="13" s="1"/>
  <c r="AD96" i="13"/>
  <c r="AD97" i="13"/>
  <c r="Y96" i="13"/>
  <c r="Y97" i="13"/>
  <c r="Y53" i="13"/>
  <c r="AA11" i="13"/>
  <c r="P11" i="13"/>
  <c r="U11" i="13" s="1"/>
  <c r="AA9" i="13"/>
  <c r="AB110" i="13" l="1"/>
  <c r="S118" i="13"/>
  <c r="T118" i="13"/>
  <c r="R118" i="13"/>
  <c r="AA110" i="13"/>
  <c r="Q118" i="13"/>
  <c r="R115" i="13"/>
  <c r="Q115" i="13"/>
  <c r="Z108" i="13"/>
  <c r="Z9" i="13"/>
  <c r="Z96" i="13"/>
  <c r="Z101" i="13"/>
  <c r="U96" i="13"/>
  <c r="Y99" i="13"/>
  <c r="Z97" i="13"/>
  <c r="U97" i="13"/>
  <c r="Z103" i="13"/>
  <c r="AD103" i="13"/>
  <c r="U101" i="13"/>
  <c r="U103" i="13" s="1"/>
  <c r="Z11" i="13"/>
  <c r="AB115" i="13" l="1"/>
  <c r="W115" i="13"/>
  <c r="W118" i="13"/>
  <c r="AB118" i="13"/>
  <c r="X118" i="13"/>
  <c r="AC118" i="13"/>
  <c r="V118" i="13"/>
  <c r="AA118" i="13"/>
  <c r="AD118" i="13"/>
  <c r="Y118" i="13"/>
  <c r="AC110" i="13"/>
  <c r="Z99" i="13"/>
  <c r="U99" i="13"/>
  <c r="V86" i="13" l="1"/>
  <c r="Y87" i="13"/>
  <c r="Y83" i="13"/>
  <c r="U79" i="13"/>
  <c r="Y78" i="13"/>
  <c r="W49" i="13"/>
  <c r="Y18" i="13"/>
  <c r="Y20" i="13"/>
  <c r="Y21" i="13"/>
  <c r="V14" i="13"/>
  <c r="V20" i="13"/>
  <c r="V21" i="13"/>
  <c r="Y16" i="13"/>
  <c r="Y15" i="13"/>
  <c r="V12" i="13"/>
  <c r="V13" i="13"/>
  <c r="X21" i="13"/>
  <c r="W21" i="13"/>
  <c r="X20" i="13"/>
  <c r="W20" i="13"/>
  <c r="U49" i="13" l="1"/>
  <c r="P17" i="13" l="1"/>
  <c r="U17" i="13" s="1"/>
  <c r="P88" i="13"/>
  <c r="Z88" i="13" s="1"/>
  <c r="AA73" i="13" l="1"/>
  <c r="AD109" i="13"/>
  <c r="AD110" i="13" l="1"/>
  <c r="Z109" i="13"/>
  <c r="AA80" i="13"/>
  <c r="Y80" i="13"/>
  <c r="Y105" i="13" l="1"/>
  <c r="AD105" i="13"/>
  <c r="Z105" i="13" l="1"/>
  <c r="U105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88" i="13"/>
  <c r="X88" i="13" l="1"/>
  <c r="AA77" i="13"/>
  <c r="Y84" i="13" l="1"/>
  <c r="P49" i="13" l="1"/>
  <c r="P71" i="13"/>
  <c r="AA71" i="13"/>
  <c r="P72" i="13"/>
  <c r="AB72" i="13"/>
  <c r="AB71" i="13" s="1"/>
  <c r="Z72" i="13" l="1"/>
  <c r="U72" i="13"/>
  <c r="Z71" i="13"/>
  <c r="P73" i="13"/>
  <c r="P20" i="13"/>
  <c r="U20" i="13" s="1"/>
  <c r="P21" i="13"/>
  <c r="U21" i="13" s="1"/>
  <c r="P22" i="13"/>
  <c r="Z73" i="13" l="1"/>
  <c r="Z22" i="13"/>
  <c r="Z21" i="13"/>
  <c r="Z20" i="13"/>
  <c r="AA8" i="13" l="1"/>
  <c r="P61" i="13" l="1"/>
  <c r="Z61" i="13" l="1"/>
  <c r="U61" i="13"/>
  <c r="P83" i="13"/>
  <c r="AP68" i="13"/>
  <c r="Z83" i="13" l="1"/>
  <c r="AO68" i="13"/>
  <c r="AQ68" i="13"/>
  <c r="AR68" i="13" l="1"/>
  <c r="P85" i="13" l="1"/>
  <c r="Z85" i="13" s="1"/>
  <c r="U83" i="13" l="1"/>
  <c r="AN68" i="13" l="1"/>
  <c r="AA10" i="13"/>
  <c r="AC17" i="13"/>
  <c r="P87" i="13"/>
  <c r="Z87" i="13" s="1"/>
  <c r="P86" i="13"/>
  <c r="Z86" i="13" s="1"/>
  <c r="P84" i="13"/>
  <c r="P79" i="13"/>
  <c r="Z79" i="13" s="1"/>
  <c r="P78" i="13"/>
  <c r="U78" i="13" s="1"/>
  <c r="P77" i="13"/>
  <c r="P76" i="13"/>
  <c r="P19" i="13"/>
  <c r="U19" i="13" s="1"/>
  <c r="P18" i="13"/>
  <c r="U18" i="13" s="1"/>
  <c r="P16" i="13"/>
  <c r="U16" i="13" s="1"/>
  <c r="P15" i="13"/>
  <c r="P14" i="13"/>
  <c r="P13" i="13"/>
  <c r="P12" i="13"/>
  <c r="P10" i="13"/>
  <c r="P28" i="13" l="1"/>
  <c r="U10" i="13"/>
  <c r="Z19" i="13"/>
  <c r="Z15" i="13"/>
  <c r="U15" i="13"/>
  <c r="Z14" i="13"/>
  <c r="U14" i="13"/>
  <c r="Z13" i="13"/>
  <c r="U13" i="13"/>
  <c r="Z12" i="13"/>
  <c r="U12" i="13"/>
  <c r="P80" i="13"/>
  <c r="Z80" i="13" s="1"/>
  <c r="P89" i="13"/>
  <c r="Z89" i="13" s="1"/>
  <c r="Z16" i="13"/>
  <c r="U84" i="13"/>
  <c r="Z84" i="13"/>
  <c r="U87" i="13"/>
  <c r="U86" i="13"/>
  <c r="Z8" i="13"/>
  <c r="Z10" i="13"/>
  <c r="Z18" i="13"/>
  <c r="Z78" i="13"/>
  <c r="Z77" i="13"/>
  <c r="AB77" i="13"/>
  <c r="Z28" i="13" l="1"/>
  <c r="U28" i="13"/>
  <c r="P93" i="13"/>
  <c r="U89" i="13"/>
  <c r="U80" i="13"/>
  <c r="AB76" i="13"/>
  <c r="Z93" i="13" l="1"/>
  <c r="P122" i="13"/>
  <c r="P110" i="13"/>
  <c r="U110" i="13" s="1"/>
  <c r="U93" i="13"/>
  <c r="P118" i="13" l="1"/>
  <c r="U122" i="13"/>
  <c r="Z122" i="13"/>
  <c r="Z118" i="13"/>
  <c r="U118" i="13"/>
  <c r="Z110" i="13"/>
  <c r="AB49" i="13"/>
  <c r="Z49" i="13" s="1"/>
  <c r="V68" i="13" l="1"/>
  <c r="V115" i="13" l="1"/>
  <c r="AA115" i="13"/>
  <c r="S34" i="13" l="1"/>
  <c r="S112" i="13" l="1"/>
  <c r="S68" i="13"/>
  <c r="S120" i="13" s="1"/>
  <c r="S114" i="13"/>
  <c r="AC68" i="13" l="1"/>
  <c r="X68" i="13"/>
  <c r="S115" i="13"/>
  <c r="AC120" i="13" l="1"/>
  <c r="X120" i="13"/>
  <c r="X115" i="13"/>
  <c r="AC115" i="13"/>
  <c r="AD36" i="13"/>
  <c r="T34" i="13"/>
  <c r="AD34" i="13" s="1"/>
  <c r="P36" i="13"/>
  <c r="P34" i="13" s="1"/>
  <c r="Z34" i="13" l="1"/>
  <c r="Z36" i="13"/>
  <c r="Y34" i="13"/>
  <c r="U34" i="13" s="1"/>
  <c r="P112" i="13" l="1"/>
  <c r="P115" i="13" s="1"/>
  <c r="P68" i="13"/>
  <c r="P120" i="13" s="1"/>
  <c r="T112" i="13"/>
  <c r="AD112" i="13" s="1"/>
  <c r="T68" i="13"/>
  <c r="T120" i="13" s="1"/>
  <c r="T115" i="13" l="1"/>
  <c r="AD68" i="13"/>
  <c r="Y68" i="13"/>
  <c r="U120" i="13"/>
  <c r="Z120" i="13"/>
  <c r="AS68" i="13"/>
  <c r="Z112" i="13"/>
  <c r="Z68" i="13"/>
  <c r="Y120" i="13"/>
  <c r="AD120" i="13"/>
  <c r="U68" i="13"/>
  <c r="U115" i="13"/>
  <c r="Z115" i="13"/>
  <c r="Y115" i="13"/>
  <c r="AD115" i="13"/>
</calcChain>
</file>

<file path=xl/sharedStrings.xml><?xml version="1.0" encoding="utf-8"?>
<sst xmlns="http://schemas.openxmlformats.org/spreadsheetml/2006/main" count="319" uniqueCount="178">
  <si>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</si>
  <si>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</si>
  <si>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</si>
  <si>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</si>
  <si>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</si>
  <si>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</si>
  <si>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</si>
  <si>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</si>
  <si>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</si>
  <si>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</si>
  <si>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</si>
  <si>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</si>
  <si>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</si>
  <si>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</si>
  <si>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</si>
  <si>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</si>
  <si>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</si>
  <si>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</si>
  <si>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</si>
  <si>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</si>
  <si>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</si>
  <si>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</si>
  <si>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</si>
  <si>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</si>
  <si>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</si>
  <si>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</si>
  <si>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</si>
  <si>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</si>
  <si>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</si>
  <si>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</si>
  <si>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</si>
  <si>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</si>
  <si>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</si>
  <si>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</si>
  <si>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</si>
  <si>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</si>
  <si>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</si>
  <si>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</si>
  <si>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</si>
  <si>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</si>
  <si>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</si>
  <si>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</si>
  <si>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</si>
  <si>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</si>
  <si>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</si>
  <si>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</si>
  <si>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</si>
  <si>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</si>
  <si>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</si>
  <si>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</si>
  <si>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</si>
  <si>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</si>
  <si>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</si>
  <si>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</si>
  <si>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</si>
  <si>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</si>
  <si>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</si>
  <si>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</si>
  <si>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</si>
  <si>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</si>
  <si>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</si>
  <si>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</si>
  <si>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</si>
  <si>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</si>
  <si>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</si>
  <si>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</si>
  <si>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</si>
  <si>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</si>
  <si>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</si>
  <si>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</si>
  <si>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</si>
  <si>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</si>
  <si>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</si>
  <si>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</si>
  <si>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</si>
  <si>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</si>
  <si>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</si>
  <si>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</si>
  <si>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</si>
  <si>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</si>
  <si>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</si>
  <si>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</si>
  <si>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</si>
  <si>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</si>
  <si>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</si>
  <si>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</si>
  <si>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</si>
  <si>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</si>
  <si>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</si>
  <si>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</si>
  <si>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</si>
  <si>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</si>
  <si>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</si>
  <si>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</si>
  <si>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</si>
  <si>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</si>
  <si>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</si>
  <si>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</si>
  <si>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</si>
  <si>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</si>
  <si>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</si>
  <si>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</si>
  <si>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</si>
  <si>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</si>
  <si>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</si>
  <si>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</si>
  <si>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</si>
  <si>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</si>
  <si>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</si>
  <si>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</si>
  <si>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</si>
  <si>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</si>
  <si>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</si>
  <si>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</si>
  <si>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</si>
  <si>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</si>
  <si>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</si>
  <si>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</si>
  <si>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</si>
  <si>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</si>
  <si>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</si>
  <si>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</si>
  <si>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</si>
  <si>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</si>
  <si>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</si>
  <si>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</si>
  <si>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</si>
  <si>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</si>
  <si>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</si>
  <si>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</si>
  <si>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</si>
  <si>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</si>
  <si>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</si>
  <si>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</si>
  <si>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</si>
  <si>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</si>
  <si>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</si>
  <si>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</si>
  <si>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</si>
  <si>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</si>
  <si>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</si>
  <si>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</si>
  <si>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</si>
  <si>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</si>
  <si>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</si>
  <si>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</si>
  <si>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</si>
  <si>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</si>
  <si>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Итого 5.2</t>
  </si>
  <si>
    <t>0210553030</t>
  </si>
  <si>
    <t>1.6.</t>
  </si>
  <si>
    <t>Итого 1.6</t>
  </si>
  <si>
    <t>02106L3040</t>
  </si>
  <si>
    <t>Обеспечение предоставления дошкольного, общего, дополнительного образования (показатель №№ 1,2,5,7,8,21,22,23)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</si>
  <si>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</si>
  <si>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</si>
  <si>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 xml:space="preserve">Обеспечение функционирования казённого учреждения (показатель №№ 14,15,16,17,18,23)
</t>
  </si>
  <si>
    <t>ПЛАН на 1 квартал 2021 года (рублей)</t>
  </si>
  <si>
    <t>% исполнения к плану 1 квартала 2021 года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</si>
  <si>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</si>
  <si>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</si>
  <si>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</si>
  <si>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Региональный проект «Успех каждого ребенка» (показатель № 8)</t>
  </si>
  <si>
    <t>Итого 1.7</t>
  </si>
  <si>
    <t>1.7.</t>
  </si>
  <si>
    <t>пр 1</t>
  </si>
  <si>
    <t>пр 4</t>
  </si>
  <si>
    <t xml:space="preserve">ДО и МП    без внебюджета       </t>
  </si>
  <si>
    <t>ПИР "Нежилое строение гаража" (здание мастерских МБОУ «СОШ №10»)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</si>
  <si>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 за счет средств бюджета автономного округа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</si>
  <si>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</t>
  </si>
  <si>
    <t>Детский сад на 300 мест в 16 микрорайоне г.Нефтеюганска</t>
  </si>
  <si>
    <t>0210282030</t>
  </si>
  <si>
    <t>02102S2030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</si>
  <si>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31.05.2021 года</t>
  </si>
  <si>
    <t>пр 5</t>
  </si>
  <si>
    <t>Развитие материально-технической базы образовательных организаций (показатель №№ 6,22)</t>
  </si>
  <si>
    <t>Региональный проект «Современная школа» (показатель №№ 6,22)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</si>
</sst>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74">
    <xf numFmtId="0" fontId="0" fillId="0" borderId="0" xfId="0"/>
    <xf numFmtId="0" fontId="16" fillId="0" borderId="2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58" xfId="0" applyNumberFormat="1" applyFont="1" applyFill="1" applyBorder="1" applyAlignment="1">
      <alignment horizontal="center" vertical="center"/>
    </xf>
    <xf numFmtId="49" fontId="16" fillId="0" borderId="46" xfId="0" applyNumberFormat="1" applyFont="1" applyFill="1" applyBorder="1" applyAlignment="1">
      <alignment horizontal="center" vertical="center" wrapText="1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 wrapText="1"/>
    </xf>
    <xf numFmtId="4" fontId="16" fillId="0" borderId="39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8" xfId="0" applyNumberFormat="1" applyFont="1" applyFill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41" xfId="0" applyNumberFormat="1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33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39" xfId="0" applyNumberFormat="1" applyFont="1" applyFill="1" applyBorder="1" applyAlignment="1">
      <alignment horizontal="center" vertical="center"/>
    </xf>
    <xf numFmtId="4" fontId="16" fillId="0" borderId="37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6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7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59" xfId="0" applyNumberFormat="1" applyFont="1" applyFill="1" applyBorder="1" applyAlignment="1">
      <alignment vertical="center" wrapText="1"/>
    </xf>
    <xf numFmtId="4" fontId="13" fillId="0" borderId="56" xfId="0" applyNumberFormat="1" applyFont="1" applyFill="1" applyBorder="1" applyAlignment="1">
      <alignment vertical="center" wrapText="1"/>
    </xf>
    <xf numFmtId="4" fontId="16" fillId="0" borderId="38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4" fontId="16" fillId="0" borderId="33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left" vertical="top" wrapText="1"/>
    </xf>
    <xf numFmtId="4" fontId="16" fillId="0" borderId="12" xfId="0" applyNumberFormat="1" applyFont="1" applyFill="1" applyBorder="1" applyAlignment="1">
      <alignment horizontal="center" vertical="center"/>
    </xf>
    <xf numFmtId="4" fontId="12" fillId="0" borderId="37" xfId="0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74" xfId="0" applyNumberFormat="1" applyFont="1" applyFill="1" applyBorder="1" applyAlignment="1">
      <alignment horizontal="center" vertical="center" wrapText="1"/>
    </xf>
    <xf numFmtId="3" fontId="16" fillId="0" borderId="50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4" fontId="13" fillId="0" borderId="51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 applyProtection="1">
      <alignment horizontal="center" vertical="center" wrapText="1"/>
    </xf>
    <xf numFmtId="166" fontId="13" fillId="0" borderId="41" xfId="0" applyNumberFormat="1" applyFont="1" applyFill="1" applyBorder="1" applyAlignment="1">
      <alignment horizontal="center" vertical="center"/>
    </xf>
    <xf numFmtId="166" fontId="13" fillId="0" borderId="19" xfId="0" applyNumberFormat="1" applyFont="1" applyFill="1" applyBorder="1" applyAlignment="1">
      <alignment horizontal="center" vertical="center"/>
    </xf>
    <xf numFmtId="166" fontId="16" fillId="0" borderId="40" xfId="0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50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4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0" xfId="0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3" fontId="13" fillId="0" borderId="53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37" xfId="0" applyNumberFormat="1" applyFont="1" applyFill="1" applyBorder="1" applyAlignment="1">
      <alignment horizontal="center" vertical="center"/>
    </xf>
    <xf numFmtId="3" fontId="13" fillId="0" borderId="77" xfId="0" applyNumberFormat="1" applyFont="1" applyFill="1" applyBorder="1" applyAlignment="1">
      <alignment horizontal="center" vertical="center"/>
    </xf>
    <xf numFmtId="3" fontId="13" fillId="0" borderId="60" xfId="0" applyNumberFormat="1" applyFont="1" applyFill="1" applyBorder="1" applyAlignment="1">
      <alignment horizontal="center" vertical="center"/>
    </xf>
    <xf numFmtId="4" fontId="13" fillId="0" borderId="76" xfId="0" applyNumberFormat="1" applyFont="1" applyFill="1" applyBorder="1" applyAlignment="1">
      <alignment horizontal="center" vertical="center"/>
    </xf>
    <xf numFmtId="4" fontId="13" fillId="0" borderId="61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4" fontId="14" fillId="0" borderId="35" xfId="0" applyNumberFormat="1" applyFont="1" applyFill="1" applyBorder="1" applyAlignment="1">
      <alignment horizont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 applyProtection="1">
      <alignment horizontal="left" vertical="center" wrapText="1"/>
    </xf>
    <xf numFmtId="49" fontId="16" fillId="0" borderId="54" xfId="0" applyNumberFormat="1" applyFont="1" applyFill="1" applyBorder="1" applyAlignment="1">
      <alignment vertical="center" wrapText="1"/>
    </xf>
    <xf numFmtId="4" fontId="16" fillId="0" borderId="34" xfId="0" applyNumberFormat="1" applyFont="1" applyFill="1" applyBorder="1" applyAlignment="1" applyProtection="1">
      <alignment horizontal="center" vertical="center" wrapText="1"/>
    </xf>
    <xf numFmtId="4" fontId="16" fillId="0" borderId="37" xfId="0" applyNumberFormat="1" applyFont="1" applyFill="1" applyBorder="1" applyAlignment="1" applyProtection="1">
      <alignment horizontal="center" vertical="center" wrapText="1"/>
    </xf>
    <xf numFmtId="4" fontId="16" fillId="0" borderId="20" xfId="0" applyNumberFormat="1" applyFont="1" applyFill="1" applyBorder="1" applyAlignment="1" applyProtection="1">
      <alignment horizontal="center" vertical="center" wrapText="1"/>
    </xf>
    <xf numFmtId="3" fontId="16" fillId="0" borderId="44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 applyProtection="1">
      <alignment horizontal="center" vertical="center" wrapText="1"/>
    </xf>
    <xf numFmtId="0" fontId="16" fillId="0" borderId="30" xfId="0" applyFont="1" applyFill="1" applyBorder="1" applyAlignment="1">
      <alignment horizontal="left" vertical="top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4" fontId="16" fillId="0" borderId="45" xfId="0" applyNumberFormat="1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left" vertical="top" wrapText="1"/>
    </xf>
    <xf numFmtId="0" fontId="12" fillId="0" borderId="71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6" xfId="0" applyNumberFormat="1" applyFont="1" applyFill="1" applyBorder="1" applyAlignment="1">
      <alignment horizontal="center" vertical="center"/>
    </xf>
    <xf numFmtId="4" fontId="16" fillId="0" borderId="55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left" vertical="center" wrapText="1"/>
    </xf>
    <xf numFmtId="49" fontId="16" fillId="0" borderId="41" xfId="0" applyNumberFormat="1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41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" fontId="16" fillId="0" borderId="23" xfId="0" applyNumberFormat="1" applyFont="1" applyFill="1" applyBorder="1" applyAlignment="1">
      <alignment horizontal="left" vertical="center" wrapText="1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left" vertical="top" wrapText="1"/>
    </xf>
    <xf numFmtId="3" fontId="16" fillId="0" borderId="45" xfId="0" applyNumberFormat="1" applyFont="1" applyFill="1" applyBorder="1" applyAlignment="1">
      <alignment horizontal="center" vertical="center"/>
    </xf>
    <xf numFmtId="4" fontId="16" fillId="0" borderId="49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left" vertical="top" wrapText="1"/>
    </xf>
    <xf numFmtId="4" fontId="16" fillId="0" borderId="75" xfId="0" applyNumberFormat="1" applyFont="1" applyFill="1" applyBorder="1" applyAlignment="1">
      <alignment horizontal="center" vertical="center" wrapText="1"/>
    </xf>
    <xf numFmtId="3" fontId="16" fillId="0" borderId="15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4" fontId="16" fillId="0" borderId="67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left" vertical="center" wrapText="1"/>
    </xf>
    <xf numFmtId="166" fontId="16" fillId="0" borderId="7" xfId="0" applyNumberFormat="1" applyFont="1" applyFill="1" applyBorder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top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" fontId="16" fillId="0" borderId="59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29" xfId="0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 wrapText="1"/>
    </xf>
    <xf numFmtId="49" fontId="16" fillId="0" borderId="54" xfId="0" applyNumberFormat="1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6" fillId="0" borderId="64" xfId="0" applyNumberFormat="1" applyFont="1" applyFill="1" applyBorder="1" applyAlignment="1">
      <alignment horizontal="center" vertical="center" wrapText="1"/>
    </xf>
    <xf numFmtId="4" fontId="16" fillId="0" borderId="24" xfId="0" applyNumberFormat="1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7" xfId="0" applyNumberFormat="1" applyFont="1" applyFill="1" applyBorder="1" applyAlignment="1">
      <alignment horizontal="center" vertical="center"/>
    </xf>
    <xf numFmtId="3" fontId="16" fillId="0" borderId="77" xfId="0" applyNumberFormat="1" applyFont="1" applyFill="1" applyBorder="1" applyAlignment="1">
      <alignment horizontal="center" vertical="center"/>
    </xf>
    <xf numFmtId="4" fontId="16" fillId="0" borderId="60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/>
    </xf>
    <xf numFmtId="4" fontId="13" fillId="0" borderId="54" xfId="0" applyNumberFormat="1" applyFont="1" applyFill="1" applyBorder="1" applyAlignment="1">
      <alignment horizontal="center" vertical="center"/>
    </xf>
    <xf numFmtId="3" fontId="13" fillId="0" borderId="44" xfId="0" applyNumberFormat="1" applyFont="1" applyFill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3" fontId="16" fillId="0" borderId="33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3" fillId="0" borderId="48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11" fontId="16" fillId="0" borderId="39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3" fontId="13" fillId="0" borderId="1" xfId="15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 applyProtection="1">
      <alignment horizontal="center" vertical="center" wrapText="1"/>
    </xf>
    <xf numFmtId="4" fontId="13" fillId="0" borderId="45" xfId="0" applyNumberFormat="1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 applyProtection="1">
      <alignment horizontal="right" vertical="center" wrapText="1"/>
    </xf>
    <xf numFmtId="4" fontId="16" fillId="0" borderId="1" xfId="0" applyNumberFormat="1" applyFont="1" applyFill="1" applyBorder="1" applyAlignment="1" applyProtection="1">
      <alignment horizontal="right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2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4" fontId="13" fillId="0" borderId="77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38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33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0" borderId="29" xfId="0" applyNumberFormat="1" applyFont="1" applyFill="1" applyBorder="1" applyAlignment="1">
      <alignment horizontal="center" vertical="center" wrapText="1"/>
    </xf>
    <xf numFmtId="4" fontId="13" fillId="0" borderId="48" xfId="0" applyNumberFormat="1" applyFont="1" applyFill="1" applyBorder="1" applyAlignment="1">
      <alignment horizontal="center" vertical="center"/>
    </xf>
    <xf numFmtId="4" fontId="13" fillId="0" borderId="29" xfId="0" applyNumberFormat="1" applyFont="1" applyFill="1" applyBorder="1" applyAlignment="1">
      <alignment horizontal="center" vertical="center"/>
    </xf>
    <xf numFmtId="4" fontId="13" fillId="0" borderId="48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0" xfId="0" applyNumberFormat="1" applyFont="1" applyFill="1" applyBorder="1" applyAlignment="1">
      <alignment vertical="center" wrapText="1"/>
    </xf>
    <xf numFmtId="49" fontId="16" fillId="0" borderId="50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4" fontId="16" fillId="0" borderId="21" xfId="0" applyNumberFormat="1" applyFont="1" applyFill="1" applyBorder="1" applyAlignment="1">
      <alignment vertical="center" wrapText="1"/>
    </xf>
    <xf numFmtId="3" fontId="16" fillId="0" borderId="42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 applyProtection="1">
      <alignment horizontal="left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5" fontId="16" fillId="0" borderId="15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/>
    </xf>
    <xf numFmtId="4" fontId="16" fillId="0" borderId="36" xfId="0" applyNumberFormat="1" applyFont="1" applyFill="1" applyBorder="1" applyAlignment="1">
      <alignment horizontal="center" vertical="center"/>
    </xf>
    <xf numFmtId="4" fontId="13" fillId="0" borderId="46" xfId="0" applyNumberFormat="1" applyFont="1" applyFill="1" applyBorder="1" applyAlignment="1">
      <alignment horizontal="center" vertical="center" wrapText="1"/>
    </xf>
    <xf numFmtId="4" fontId="13" fillId="0" borderId="73" xfId="0" applyNumberFormat="1" applyFont="1" applyFill="1" applyBorder="1" applyAlignment="1">
      <alignment horizontal="center" vertical="center"/>
    </xf>
    <xf numFmtId="49" fontId="16" fillId="0" borderId="57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4" fontId="16" fillId="0" borderId="31" xfId="0" applyNumberFormat="1" applyFont="1" applyFill="1" applyBorder="1" applyAlignment="1">
      <alignment vertical="center" wrapText="1"/>
    </xf>
    <xf numFmtId="4" fontId="16" fillId="0" borderId="72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6" fillId="0" borderId="76" xfId="0" applyNumberFormat="1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 wrapText="1"/>
    </xf>
    <xf numFmtId="3" fontId="16" fillId="0" borderId="54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3" fontId="16" fillId="0" borderId="34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left" vertical="center" wrapText="1"/>
    </xf>
    <xf numFmtId="49" fontId="16" fillId="0" borderId="39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7" xfId="0" applyNumberFormat="1" applyFont="1" applyFill="1" applyBorder="1" applyAlignment="1">
      <alignment horizontal="center" vertical="center" wrapText="1"/>
    </xf>
    <xf numFmtId="3" fontId="13" fillId="0" borderId="48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3" fontId="13" fillId="0" borderId="29" xfId="0" applyNumberFormat="1" applyFont="1" applyFill="1" applyBorder="1" applyAlignment="1">
      <alignment horizontal="center" vertical="center" wrapText="1"/>
    </xf>
    <xf numFmtId="3" fontId="16" fillId="0" borderId="74" xfId="0" applyNumberFormat="1" applyFont="1" applyFill="1" applyBorder="1" applyAlignment="1">
      <alignment horizontal="center" vertical="center"/>
    </xf>
    <xf numFmtId="3" fontId="16" fillId="0" borderId="43" xfId="0" applyNumberFormat="1" applyFont="1" applyFill="1" applyBorder="1" applyAlignment="1">
      <alignment horizontal="center" vertical="center"/>
    </xf>
    <xf numFmtId="3" fontId="16" fillId="0" borderId="75" xfId="0" applyNumberFormat="1" applyFont="1" applyFill="1" applyBorder="1" applyAlignment="1">
      <alignment horizontal="center" vertical="center"/>
    </xf>
    <xf numFmtId="3" fontId="16" fillId="0" borderId="31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4" fontId="16" fillId="0" borderId="71" xfId="0" applyNumberFormat="1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top" wrapText="1"/>
    </xf>
    <xf numFmtId="4" fontId="13" fillId="0" borderId="65" xfId="0" applyNumberFormat="1" applyFont="1" applyFill="1" applyBorder="1" applyAlignment="1">
      <alignment horizontal="center" vertical="top" wrapText="1"/>
    </xf>
    <xf numFmtId="4" fontId="13" fillId="0" borderId="52" xfId="0" applyNumberFormat="1" applyFont="1" applyFill="1" applyBorder="1" applyAlignment="1">
      <alignment horizontal="center" vertical="top" wrapText="1"/>
    </xf>
    <xf numFmtId="4" fontId="13" fillId="0" borderId="27" xfId="0" applyNumberFormat="1" applyFont="1" applyFill="1" applyBorder="1" applyAlignment="1">
      <alignment horizontal="center" vertical="top" wrapText="1"/>
    </xf>
    <xf numFmtId="4" fontId="13" fillId="0" borderId="24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 wrapText="1"/>
    </xf>
    <xf numFmtId="165" fontId="13" fillId="0" borderId="59" xfId="0" applyNumberFormat="1" applyFont="1" applyFill="1" applyBorder="1" applyAlignment="1">
      <alignment horizontal="center" vertical="center" wrapText="1"/>
    </xf>
    <xf numFmtId="165" fontId="13" fillId="0" borderId="56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56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/>
    </xf>
    <xf numFmtId="165" fontId="13" fillId="0" borderId="59" xfId="0" applyNumberFormat="1" applyFont="1" applyFill="1" applyBorder="1" applyAlignment="1">
      <alignment horizontal="center" vertical="center"/>
    </xf>
    <xf numFmtId="165" fontId="13" fillId="0" borderId="56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top" wrapText="1"/>
    </xf>
    <xf numFmtId="0" fontId="13" fillId="0" borderId="59" xfId="0" applyFont="1" applyFill="1" applyBorder="1" applyAlignment="1">
      <alignment horizontal="left" vertical="top" wrapText="1"/>
    </xf>
    <xf numFmtId="0" fontId="13" fillId="0" borderId="56" xfId="0" applyFont="1" applyFill="1" applyBorder="1" applyAlignment="1">
      <alignment horizontal="left" vertical="top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left" vertical="center" wrapText="1"/>
    </xf>
    <xf numFmtId="4" fontId="13" fillId="0" borderId="66" xfId="0" applyNumberFormat="1" applyFont="1" applyFill="1" applyBorder="1" applyAlignment="1">
      <alignment horizontal="left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7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66" xfId="0" applyNumberFormat="1" applyFont="1" applyFill="1" applyBorder="1" applyAlignment="1">
      <alignment horizontal="center" vertical="center" wrapText="1"/>
    </xf>
    <xf numFmtId="4" fontId="13" fillId="0" borderId="55" xfId="0" applyNumberFormat="1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left" vertical="center" wrapText="1"/>
    </xf>
    <xf numFmtId="4" fontId="13" fillId="0" borderId="58" xfId="0" applyNumberFormat="1" applyFont="1" applyFill="1" applyBorder="1" applyAlignment="1">
      <alignment horizontal="left" vertical="center" wrapText="1"/>
    </xf>
    <xf numFmtId="4" fontId="13" fillId="0" borderId="50" xfId="0" applyNumberFormat="1" applyFont="1" applyFill="1" applyBorder="1" applyAlignment="1">
      <alignment horizontal="left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left" vertical="center" wrapText="1"/>
    </xf>
    <xf numFmtId="4" fontId="13" fillId="0" borderId="53" xfId="0" applyNumberFormat="1" applyFont="1" applyFill="1" applyBorder="1" applyAlignment="1">
      <alignment horizontal="left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horizontal="center"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4" fontId="16" fillId="0" borderId="72" xfId="0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left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4" fontId="16" fillId="0" borderId="62" xfId="0" applyNumberFormat="1" applyFont="1" applyFill="1" applyBorder="1" applyAlignment="1">
      <alignment horizontal="left" vertical="center" wrapText="1"/>
    </xf>
    <xf numFmtId="4" fontId="16" fillId="0" borderId="56" xfId="0" applyNumberFormat="1" applyFont="1" applyFill="1" applyBorder="1" applyAlignment="1">
      <alignment horizontal="left" vertical="center" wrapText="1"/>
    </xf>
    <xf numFmtId="4" fontId="13" fillId="0" borderId="54" xfId="0" applyNumberFormat="1" applyFont="1" applyFill="1" applyBorder="1" applyAlignment="1">
      <alignment horizontal="center" vertical="center" wrapText="1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4" fontId="13" fillId="0" borderId="62" xfId="0" applyNumberFormat="1" applyFont="1" applyFill="1" applyBorder="1" applyAlignment="1">
      <alignment horizontal="left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56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" xfId="15" builtinId="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26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B3" sqref="B3"/>
    </sheetView>
  </sheetViews>
  <sheetFormatPr defaultColWidth="9.140625" defaultRowHeight="15" x14ac:dyDescent="0.25"/>
  <cols>
    <col min="1" max="1" width="4.7109375" style="93" customWidth="1"/>
    <col min="2" max="2" width="95.85546875" style="196" customWidth="1"/>
    <col min="3" max="3" width="12.28515625" style="25" hidden="1" customWidth="1"/>
    <col min="4" max="4" width="16.85546875" style="197" customWidth="1"/>
    <col min="5" max="5" width="17.28515625" style="200" hidden="1" customWidth="1"/>
    <col min="6" max="6" width="17.85546875" style="81" customWidth="1"/>
    <col min="7" max="7" width="18" style="81" customWidth="1"/>
    <col min="8" max="8" width="15.140625" style="81" customWidth="1"/>
    <col min="9" max="9" width="16" style="81" customWidth="1"/>
    <col min="10" max="10" width="16.42578125" style="81" customWidth="1"/>
    <col min="11" max="11" width="16.140625" style="81" hidden="1" customWidth="1"/>
    <col min="12" max="12" width="16" style="81" hidden="1" customWidth="1"/>
    <col min="13" max="13" width="14.5703125" style="81" hidden="1" customWidth="1"/>
    <col min="14" max="14" width="16" style="81" hidden="1" customWidth="1"/>
    <col min="15" max="15" width="15.85546875" style="81" hidden="1" customWidth="1"/>
    <col min="16" max="17" width="17.42578125" style="81" customWidth="1"/>
    <col min="18" max="18" width="14.7109375" style="81" customWidth="1"/>
    <col min="19" max="20" width="15" style="81" customWidth="1"/>
    <col min="21" max="21" width="10.42578125" style="81" hidden="1" customWidth="1"/>
    <col min="22" max="22" width="11.28515625" style="81" hidden="1" customWidth="1"/>
    <col min="23" max="23" width="14.7109375" style="81" hidden="1" customWidth="1"/>
    <col min="24" max="24" width="11.7109375" style="81" hidden="1" customWidth="1"/>
    <col min="25" max="25" width="9.85546875" style="81" hidden="1" customWidth="1"/>
    <col min="26" max="26" width="9" style="81" customWidth="1"/>
    <col min="27" max="27" width="11.7109375" style="81" customWidth="1"/>
    <col min="28" max="28" width="15.42578125" style="81" customWidth="1"/>
    <col min="29" max="29" width="13.85546875" style="81" customWidth="1"/>
    <col min="30" max="30" width="9.7109375" style="81" customWidth="1"/>
    <col min="31" max="31" width="18.28515625" style="80" hidden="1" customWidth="1"/>
    <col min="32" max="32" width="15.7109375" style="80" customWidth="1"/>
    <col min="33" max="33" width="15.140625" style="21" customWidth="1"/>
    <col min="34" max="34" width="14.85546875" style="80" customWidth="1"/>
    <col min="35" max="35" width="118.28515625" style="80" customWidth="1"/>
    <col min="36" max="36" width="18.5703125" style="80" customWidth="1"/>
    <col min="37" max="38" width="9.140625" style="80" customWidth="1"/>
    <col min="39" max="39" width="18" style="80" customWidth="1"/>
    <col min="40" max="40" width="17.28515625" style="80" customWidth="1"/>
    <col min="41" max="41" width="14.85546875" style="80" customWidth="1"/>
    <col min="42" max="43" width="9.140625" style="80" customWidth="1"/>
    <col min="44" max="44" width="15.140625" style="80" customWidth="1"/>
    <col min="45" max="45" width="21.140625" style="80" customWidth="1"/>
    <col min="46" max="65" width="9.140625" style="80" customWidth="1"/>
    <col min="66" max="148" width="9.140625" style="80"/>
    <col min="149" max="16384" width="9.140625" style="81"/>
  </cols>
  <sheetData>
    <row r="1" spans="1:148" ht="24" customHeight="1" thickBot="1" x14ac:dyDescent="0.3">
      <c r="A1" s="522" t="s">
        <v>174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  <c r="AC1" s="522"/>
      <c r="AD1" s="522"/>
    </row>
    <row r="2" spans="1:148" s="84" customFormat="1" ht="18.600000000000001" customHeight="1" thickBot="1" x14ac:dyDescent="0.3">
      <c r="A2" s="528" t="s">
        <v>32</v>
      </c>
      <c r="B2" s="82" t="s">
        <v>97</v>
      </c>
      <c r="C2" s="532" t="s">
        <v>37</v>
      </c>
      <c r="D2" s="530" t="s">
        <v>33</v>
      </c>
      <c r="E2" s="530" t="s">
        <v>6</v>
      </c>
      <c r="F2" s="523" t="s">
        <v>145</v>
      </c>
      <c r="G2" s="524"/>
      <c r="H2" s="524"/>
      <c r="I2" s="524"/>
      <c r="J2" s="525"/>
      <c r="K2" s="523" t="s">
        <v>157</v>
      </c>
      <c r="L2" s="524"/>
      <c r="M2" s="524"/>
      <c r="N2" s="524"/>
      <c r="O2" s="525"/>
      <c r="P2" s="523" t="s">
        <v>110</v>
      </c>
      <c r="Q2" s="524"/>
      <c r="R2" s="524"/>
      <c r="S2" s="524"/>
      <c r="T2" s="525"/>
      <c r="U2" s="479" t="s">
        <v>158</v>
      </c>
      <c r="V2" s="480"/>
      <c r="W2" s="480"/>
      <c r="X2" s="480"/>
      <c r="Y2" s="482"/>
      <c r="Z2" s="523" t="s">
        <v>146</v>
      </c>
      <c r="AA2" s="524"/>
      <c r="AB2" s="524"/>
      <c r="AC2" s="524"/>
      <c r="AD2" s="525"/>
      <c r="AE2" s="83"/>
      <c r="AF2" s="83"/>
      <c r="AG2" s="21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</row>
    <row r="3" spans="1:148" s="93" customFormat="1" ht="32.25" customHeight="1" thickBot="1" x14ac:dyDescent="0.3">
      <c r="A3" s="529"/>
      <c r="B3" s="85" t="s">
        <v>31</v>
      </c>
      <c r="C3" s="533"/>
      <c r="D3" s="531"/>
      <c r="E3" s="531"/>
      <c r="F3" s="86" t="s">
        <v>106</v>
      </c>
      <c r="G3" s="87" t="s">
        <v>3</v>
      </c>
      <c r="H3" s="87" t="s">
        <v>4</v>
      </c>
      <c r="I3" s="87" t="s">
        <v>29</v>
      </c>
      <c r="J3" s="88" t="s">
        <v>5</v>
      </c>
      <c r="K3" s="86" t="s">
        <v>105</v>
      </c>
      <c r="L3" s="87" t="s">
        <v>3</v>
      </c>
      <c r="M3" s="87" t="s">
        <v>4</v>
      </c>
      <c r="N3" s="87" t="s">
        <v>29</v>
      </c>
      <c r="O3" s="88" t="s">
        <v>5</v>
      </c>
      <c r="P3" s="86" t="s">
        <v>105</v>
      </c>
      <c r="Q3" s="87" t="s">
        <v>3</v>
      </c>
      <c r="R3" s="87" t="s">
        <v>4</v>
      </c>
      <c r="S3" s="87" t="s">
        <v>29</v>
      </c>
      <c r="T3" s="88" t="s">
        <v>5</v>
      </c>
      <c r="U3" s="347" t="s">
        <v>106</v>
      </c>
      <c r="V3" s="348" t="s">
        <v>3</v>
      </c>
      <c r="W3" s="348" t="s">
        <v>4</v>
      </c>
      <c r="X3" s="348" t="s">
        <v>29</v>
      </c>
      <c r="Y3" s="349" t="s">
        <v>5</v>
      </c>
      <c r="Z3" s="89" t="s">
        <v>106</v>
      </c>
      <c r="AA3" s="90" t="s">
        <v>3</v>
      </c>
      <c r="AB3" s="90" t="s">
        <v>4</v>
      </c>
      <c r="AC3" s="90" t="s">
        <v>29</v>
      </c>
      <c r="AD3" s="91" t="s">
        <v>5</v>
      </c>
      <c r="AE3" s="92"/>
      <c r="AF3" s="92"/>
      <c r="AG3" s="21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</row>
    <row r="4" spans="1:148" s="22" customFormat="1" ht="15.6" customHeight="1" thickBot="1" x14ac:dyDescent="0.3">
      <c r="A4" s="94">
        <v>1</v>
      </c>
      <c r="B4" s="94">
        <v>2</v>
      </c>
      <c r="C4" s="316"/>
      <c r="D4" s="344">
        <v>3</v>
      </c>
      <c r="E4" s="94">
        <v>5</v>
      </c>
      <c r="F4" s="94">
        <v>4</v>
      </c>
      <c r="G4" s="94">
        <v>5</v>
      </c>
      <c r="H4" s="94">
        <v>6</v>
      </c>
      <c r="I4" s="94">
        <v>7</v>
      </c>
      <c r="J4" s="94">
        <v>8</v>
      </c>
      <c r="K4" s="94">
        <v>9</v>
      </c>
      <c r="L4" s="94">
        <v>10</v>
      </c>
      <c r="M4" s="94">
        <v>11</v>
      </c>
      <c r="N4" s="94">
        <v>12</v>
      </c>
      <c r="O4" s="94">
        <v>13</v>
      </c>
      <c r="P4" s="94">
        <v>9</v>
      </c>
      <c r="Q4" s="94">
        <v>10</v>
      </c>
      <c r="R4" s="94">
        <v>11</v>
      </c>
      <c r="S4" s="94">
        <v>12</v>
      </c>
      <c r="T4" s="94">
        <v>13</v>
      </c>
      <c r="U4" s="94">
        <v>19</v>
      </c>
      <c r="V4" s="94">
        <v>20</v>
      </c>
      <c r="W4" s="94">
        <v>21</v>
      </c>
      <c r="X4" s="94">
        <v>22</v>
      </c>
      <c r="Y4" s="94">
        <v>23</v>
      </c>
      <c r="Z4" s="94">
        <v>14</v>
      </c>
      <c r="AA4" s="94">
        <v>15</v>
      </c>
      <c r="AB4" s="94">
        <v>16</v>
      </c>
      <c r="AC4" s="94">
        <v>17</v>
      </c>
      <c r="AD4" s="94">
        <v>18</v>
      </c>
      <c r="AE4" s="20"/>
      <c r="AF4" s="20"/>
      <c r="AG4" s="3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</row>
    <row r="5" spans="1:148" s="97" customFormat="1" ht="20.25" customHeight="1" thickBot="1" x14ac:dyDescent="0.3">
      <c r="A5" s="534" t="s">
        <v>96</v>
      </c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6"/>
      <c r="AE5" s="95"/>
      <c r="AF5" s="95"/>
      <c r="AG5" s="96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</row>
    <row r="6" spans="1:148" s="97" customFormat="1" ht="20.25" customHeight="1" thickBot="1" x14ac:dyDescent="0.3">
      <c r="A6" s="479" t="s">
        <v>128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2"/>
      <c r="AE6" s="95"/>
      <c r="AF6" s="95"/>
      <c r="AG6" s="98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</row>
    <row r="7" spans="1:148" s="93" customFormat="1" ht="30" customHeight="1" thickBot="1" x14ac:dyDescent="0.3">
      <c r="A7" s="350" t="s">
        <v>8</v>
      </c>
      <c r="B7" s="450" t="s">
        <v>153</v>
      </c>
      <c r="C7" s="448"/>
      <c r="D7" s="99" t="s">
        <v>9</v>
      </c>
      <c r="E7" s="351"/>
      <c r="F7" s="537"/>
      <c r="G7" s="538"/>
      <c r="H7" s="538"/>
      <c r="I7" s="538"/>
      <c r="J7" s="538"/>
      <c r="K7" s="484"/>
      <c r="L7" s="484"/>
      <c r="M7" s="484"/>
      <c r="N7" s="484"/>
      <c r="O7" s="484"/>
      <c r="P7" s="538"/>
      <c r="Q7" s="538"/>
      <c r="R7" s="538"/>
      <c r="S7" s="538"/>
      <c r="T7" s="538"/>
      <c r="U7" s="538"/>
      <c r="V7" s="538"/>
      <c r="W7" s="538"/>
      <c r="X7" s="538"/>
      <c r="Y7" s="538"/>
      <c r="Z7" s="484"/>
      <c r="AA7" s="484"/>
      <c r="AB7" s="484"/>
      <c r="AC7" s="484"/>
      <c r="AD7" s="485"/>
      <c r="AE7" s="92"/>
      <c r="AF7" s="92"/>
      <c r="AG7" s="100"/>
      <c r="AH7" s="101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</row>
    <row r="8" spans="1:148" s="22" customFormat="1" ht="48" customHeight="1" x14ac:dyDescent="0.25">
      <c r="A8" s="530"/>
      <c r="B8" s="245" t="s">
        <v>74</v>
      </c>
      <c r="C8" s="246" t="s">
        <v>67</v>
      </c>
      <c r="D8" s="247" t="s">
        <v>9</v>
      </c>
      <c r="E8" s="248" t="s">
        <v>10</v>
      </c>
      <c r="F8" s="249">
        <f>G8+H8+J8</f>
        <v>904160300</v>
      </c>
      <c r="G8" s="372">
        <v>904160300</v>
      </c>
      <c r="H8" s="250">
        <v>0</v>
      </c>
      <c r="I8" s="251">
        <v>0</v>
      </c>
      <c r="J8" s="252">
        <v>0</v>
      </c>
      <c r="K8" s="250">
        <f>L8+M8+N8+O8</f>
        <v>176716000</v>
      </c>
      <c r="L8" s="251">
        <v>176716000</v>
      </c>
      <c r="M8" s="251">
        <v>0</v>
      </c>
      <c r="N8" s="251">
        <v>0</v>
      </c>
      <c r="O8" s="253">
        <v>0</v>
      </c>
      <c r="P8" s="254">
        <f t="shared" ref="P8:P26" si="0">Q8+R8+S8+T8</f>
        <v>339355736.13999999</v>
      </c>
      <c r="Q8" s="372">
        <v>339355736.13999999</v>
      </c>
      <c r="R8" s="251">
        <v>0</v>
      </c>
      <c r="S8" s="251">
        <v>0</v>
      </c>
      <c r="T8" s="253">
        <v>0</v>
      </c>
      <c r="U8" s="55">
        <f t="shared" ref="U8:V23" si="1">P8/K8*100</f>
        <v>192.03452779601167</v>
      </c>
      <c r="V8" s="102">
        <f t="shared" si="1"/>
        <v>192.03452779601167</v>
      </c>
      <c r="W8" s="56">
        <v>0</v>
      </c>
      <c r="X8" s="56">
        <v>0</v>
      </c>
      <c r="Y8" s="255">
        <v>0</v>
      </c>
      <c r="Z8" s="104">
        <f t="shared" ref="Z8:AA14" si="2">P8/F8*100</f>
        <v>37.532695932347394</v>
      </c>
      <c r="AA8" s="102">
        <f t="shared" si="2"/>
        <v>37.532695932347394</v>
      </c>
      <c r="AB8" s="56">
        <v>0</v>
      </c>
      <c r="AC8" s="56">
        <v>0</v>
      </c>
      <c r="AD8" s="255">
        <v>0</v>
      </c>
      <c r="AE8" s="20"/>
      <c r="AF8" s="20"/>
      <c r="AG8" s="371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</row>
    <row r="9" spans="1:148" s="22" customFormat="1" ht="45" customHeight="1" x14ac:dyDescent="0.25">
      <c r="A9" s="560"/>
      <c r="B9" s="256" t="s">
        <v>75</v>
      </c>
      <c r="C9" s="10" t="s">
        <v>68</v>
      </c>
      <c r="D9" s="257" t="s">
        <v>9</v>
      </c>
      <c r="E9" s="258" t="s">
        <v>10</v>
      </c>
      <c r="F9" s="17">
        <f>G9+H9+J9</f>
        <v>160847300</v>
      </c>
      <c r="G9" s="373">
        <v>160847300</v>
      </c>
      <c r="H9" s="105">
        <v>0</v>
      </c>
      <c r="I9" s="28">
        <v>0</v>
      </c>
      <c r="J9" s="259">
        <v>0</v>
      </c>
      <c r="K9" s="105">
        <f>L9+M9+N9+O9</f>
        <v>44797120</v>
      </c>
      <c r="L9" s="28">
        <v>44797120</v>
      </c>
      <c r="M9" s="28">
        <v>0</v>
      </c>
      <c r="N9" s="28">
        <v>0</v>
      </c>
      <c r="O9" s="223">
        <v>0</v>
      </c>
      <c r="P9" s="26">
        <f t="shared" si="0"/>
        <v>79895034</v>
      </c>
      <c r="Q9" s="373">
        <v>79895034</v>
      </c>
      <c r="R9" s="28">
        <v>0</v>
      </c>
      <c r="S9" s="28">
        <v>0</v>
      </c>
      <c r="T9" s="223">
        <v>0</v>
      </c>
      <c r="U9" s="29">
        <f t="shared" si="1"/>
        <v>178.34859473108986</v>
      </c>
      <c r="V9" s="2">
        <f t="shared" si="1"/>
        <v>178.34859473108986</v>
      </c>
      <c r="W9" s="6">
        <v>0</v>
      </c>
      <c r="X9" s="6">
        <v>0</v>
      </c>
      <c r="Y9" s="8">
        <v>0</v>
      </c>
      <c r="Z9" s="262">
        <f t="shared" si="2"/>
        <v>49.671355378672814</v>
      </c>
      <c r="AA9" s="63">
        <f t="shared" si="2"/>
        <v>49.671355378672814</v>
      </c>
      <c r="AB9" s="260">
        <v>0</v>
      </c>
      <c r="AC9" s="260">
        <v>0</v>
      </c>
      <c r="AD9" s="263">
        <v>0</v>
      </c>
      <c r="AE9" s="20"/>
      <c r="AF9" s="20"/>
      <c r="AG9" s="371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</row>
    <row r="10" spans="1:148" s="22" customFormat="1" ht="44.25" customHeight="1" x14ac:dyDescent="0.25">
      <c r="A10" s="560"/>
      <c r="B10" s="264" t="s">
        <v>76</v>
      </c>
      <c r="C10" s="11" t="s">
        <v>69</v>
      </c>
      <c r="D10" s="205" t="s">
        <v>9</v>
      </c>
      <c r="E10" s="345" t="s">
        <v>10</v>
      </c>
      <c r="F10" s="17">
        <f t="shared" ref="F10:F50" si="3">G10+H10+J10</f>
        <v>1958467986</v>
      </c>
      <c r="G10" s="373">
        <v>1958467986</v>
      </c>
      <c r="H10" s="73">
        <v>0</v>
      </c>
      <c r="I10" s="18">
        <v>0</v>
      </c>
      <c r="J10" s="52">
        <v>0</v>
      </c>
      <c r="K10" s="73">
        <f t="shared" ref="K10:K25" si="4">L10+M10+N10+O10</f>
        <v>392552895</v>
      </c>
      <c r="L10" s="18">
        <v>392552895</v>
      </c>
      <c r="M10" s="18">
        <v>0</v>
      </c>
      <c r="N10" s="18">
        <v>0</v>
      </c>
      <c r="O10" s="51">
        <v>0</v>
      </c>
      <c r="P10" s="50">
        <f t="shared" si="0"/>
        <v>808810843.88999999</v>
      </c>
      <c r="Q10" s="373">
        <v>808810843.88999999</v>
      </c>
      <c r="R10" s="18">
        <v>0</v>
      </c>
      <c r="S10" s="18">
        <v>0</v>
      </c>
      <c r="T10" s="51">
        <v>0</v>
      </c>
      <c r="U10" s="29">
        <f t="shared" si="1"/>
        <v>206.0386903757263</v>
      </c>
      <c r="V10" s="2">
        <f t="shared" si="1"/>
        <v>206.0386903757263</v>
      </c>
      <c r="W10" s="6">
        <v>0</v>
      </c>
      <c r="X10" s="6">
        <v>0</v>
      </c>
      <c r="Y10" s="8">
        <v>0</v>
      </c>
      <c r="Z10" s="265">
        <f t="shared" si="2"/>
        <v>41.298139651591939</v>
      </c>
      <c r="AA10" s="2">
        <f t="shared" si="2"/>
        <v>41.298139651591939</v>
      </c>
      <c r="AB10" s="6">
        <v>0</v>
      </c>
      <c r="AC10" s="6">
        <v>0</v>
      </c>
      <c r="AD10" s="8">
        <v>0</v>
      </c>
      <c r="AE10" s="20"/>
      <c r="AF10" s="20"/>
      <c r="AG10" s="371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</row>
    <row r="11" spans="1:148" s="22" customFormat="1" ht="45" customHeight="1" x14ac:dyDescent="0.25">
      <c r="A11" s="560"/>
      <c r="B11" s="264" t="s">
        <v>77</v>
      </c>
      <c r="C11" s="11" t="s">
        <v>70</v>
      </c>
      <c r="D11" s="205" t="s">
        <v>9</v>
      </c>
      <c r="E11" s="345" t="s">
        <v>10</v>
      </c>
      <c r="F11" s="17">
        <f t="shared" si="3"/>
        <v>23155100</v>
      </c>
      <c r="G11" s="373">
        <v>23155100</v>
      </c>
      <c r="H11" s="73">
        <v>0</v>
      </c>
      <c r="I11" s="18">
        <v>0</v>
      </c>
      <c r="J11" s="52">
        <v>0</v>
      </c>
      <c r="K11" s="73">
        <f t="shared" si="4"/>
        <v>4620000</v>
      </c>
      <c r="L11" s="18">
        <v>4620000</v>
      </c>
      <c r="M11" s="18">
        <v>0</v>
      </c>
      <c r="N11" s="18">
        <v>0</v>
      </c>
      <c r="O11" s="51">
        <v>0</v>
      </c>
      <c r="P11" s="50">
        <f t="shared" si="0"/>
        <v>11011891.4</v>
      </c>
      <c r="Q11" s="373">
        <v>11011891.4</v>
      </c>
      <c r="R11" s="18">
        <v>0</v>
      </c>
      <c r="S11" s="18">
        <v>0</v>
      </c>
      <c r="T11" s="51">
        <v>0</v>
      </c>
      <c r="U11" s="29">
        <f t="shared" si="1"/>
        <v>238.35262770562773</v>
      </c>
      <c r="V11" s="2">
        <f t="shared" si="1"/>
        <v>238.35262770562773</v>
      </c>
      <c r="W11" s="6">
        <v>0</v>
      </c>
      <c r="X11" s="6">
        <v>0</v>
      </c>
      <c r="Y11" s="8">
        <v>0</v>
      </c>
      <c r="Z11" s="265">
        <f t="shared" si="2"/>
        <v>47.557088503180729</v>
      </c>
      <c r="AA11" s="2">
        <f t="shared" si="2"/>
        <v>47.557088503180729</v>
      </c>
      <c r="AB11" s="6">
        <v>0</v>
      </c>
      <c r="AC11" s="6">
        <v>0</v>
      </c>
      <c r="AD11" s="8">
        <v>0</v>
      </c>
      <c r="AE11" s="20"/>
      <c r="AF11" s="20"/>
      <c r="AG11" s="371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</row>
    <row r="12" spans="1:148" s="22" customFormat="1" ht="60" customHeight="1" x14ac:dyDescent="0.25">
      <c r="A12" s="560"/>
      <c r="B12" s="71" t="s">
        <v>116</v>
      </c>
      <c r="C12" s="11" t="s">
        <v>48</v>
      </c>
      <c r="D12" s="205" t="s">
        <v>9</v>
      </c>
      <c r="E12" s="72" t="s">
        <v>10</v>
      </c>
      <c r="F12" s="26">
        <f t="shared" si="3"/>
        <v>185337600</v>
      </c>
      <c r="G12" s="28">
        <v>185337600</v>
      </c>
      <c r="H12" s="18">
        <v>0</v>
      </c>
      <c r="I12" s="18">
        <v>0</v>
      </c>
      <c r="J12" s="52">
        <v>0</v>
      </c>
      <c r="K12" s="73">
        <f t="shared" si="4"/>
        <v>37536272</v>
      </c>
      <c r="L12" s="18">
        <v>37536272</v>
      </c>
      <c r="M12" s="18">
        <v>0</v>
      </c>
      <c r="N12" s="18">
        <v>0</v>
      </c>
      <c r="O12" s="51">
        <v>0</v>
      </c>
      <c r="P12" s="50">
        <f t="shared" si="0"/>
        <v>63247796.920000002</v>
      </c>
      <c r="Q12" s="18">
        <v>63247796.920000002</v>
      </c>
      <c r="R12" s="18">
        <v>0</v>
      </c>
      <c r="S12" s="18">
        <v>0</v>
      </c>
      <c r="T12" s="51">
        <v>0</v>
      </c>
      <c r="U12" s="29">
        <f t="shared" si="1"/>
        <v>168.4978117166244</v>
      </c>
      <c r="V12" s="2">
        <f t="shared" si="1"/>
        <v>168.4978117166244</v>
      </c>
      <c r="W12" s="6">
        <v>0</v>
      </c>
      <c r="X12" s="6">
        <v>0</v>
      </c>
      <c r="Y12" s="8">
        <v>0</v>
      </c>
      <c r="Z12" s="262">
        <f t="shared" si="2"/>
        <v>34.125723501329468</v>
      </c>
      <c r="AA12" s="63">
        <f t="shared" si="2"/>
        <v>34.125723501329468</v>
      </c>
      <c r="AB12" s="260">
        <v>0</v>
      </c>
      <c r="AC12" s="260">
        <v>0</v>
      </c>
      <c r="AD12" s="263">
        <v>0</v>
      </c>
      <c r="AE12" s="20"/>
      <c r="AF12" s="20"/>
      <c r="AG12" s="371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</row>
    <row r="13" spans="1:148" s="22" customFormat="1" ht="45.75" customHeight="1" x14ac:dyDescent="0.25">
      <c r="A13" s="560"/>
      <c r="B13" s="71" t="s">
        <v>73</v>
      </c>
      <c r="C13" s="11" t="s">
        <v>50</v>
      </c>
      <c r="D13" s="205" t="s">
        <v>9</v>
      </c>
      <c r="E13" s="72" t="s">
        <v>10</v>
      </c>
      <c r="F13" s="26">
        <f t="shared" si="3"/>
        <v>92036000</v>
      </c>
      <c r="G13" s="18">
        <v>92036000</v>
      </c>
      <c r="H13" s="18">
        <v>0</v>
      </c>
      <c r="I13" s="18">
        <v>0</v>
      </c>
      <c r="J13" s="52">
        <v>0</v>
      </c>
      <c r="K13" s="73">
        <f t="shared" si="4"/>
        <v>26972300</v>
      </c>
      <c r="L13" s="18">
        <v>26972300</v>
      </c>
      <c r="M13" s="18">
        <v>0</v>
      </c>
      <c r="N13" s="18">
        <v>0</v>
      </c>
      <c r="O13" s="51">
        <v>0</v>
      </c>
      <c r="P13" s="50">
        <f t="shared" si="0"/>
        <v>36482183.270000003</v>
      </c>
      <c r="Q13" s="18">
        <v>36482183.270000003</v>
      </c>
      <c r="R13" s="18">
        <v>0</v>
      </c>
      <c r="S13" s="18">
        <v>0</v>
      </c>
      <c r="T13" s="51">
        <v>0</v>
      </c>
      <c r="U13" s="29">
        <f t="shared" si="1"/>
        <v>135.25796194614477</v>
      </c>
      <c r="V13" s="2">
        <f t="shared" si="1"/>
        <v>135.25796194614477</v>
      </c>
      <c r="W13" s="6">
        <v>0</v>
      </c>
      <c r="X13" s="6">
        <v>0</v>
      </c>
      <c r="Y13" s="8">
        <v>0</v>
      </c>
      <c r="Z13" s="265">
        <f t="shared" si="2"/>
        <v>39.639036105437008</v>
      </c>
      <c r="AA13" s="2">
        <f t="shared" si="2"/>
        <v>39.639036105437008</v>
      </c>
      <c r="AB13" s="6">
        <v>0</v>
      </c>
      <c r="AC13" s="6">
        <v>0</v>
      </c>
      <c r="AD13" s="8">
        <v>0</v>
      </c>
      <c r="AE13" s="20"/>
      <c r="AF13" s="20"/>
      <c r="AG13" s="371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</row>
    <row r="14" spans="1:148" s="22" customFormat="1" ht="60.75" customHeight="1" x14ac:dyDescent="0.25">
      <c r="A14" s="560"/>
      <c r="B14" s="71" t="s">
        <v>72</v>
      </c>
      <c r="C14" s="11" t="s">
        <v>41</v>
      </c>
      <c r="D14" s="205" t="s">
        <v>9</v>
      </c>
      <c r="E14" s="72" t="s">
        <v>10</v>
      </c>
      <c r="F14" s="26">
        <f t="shared" si="3"/>
        <v>40080000</v>
      </c>
      <c r="G14" s="18">
        <v>40080000</v>
      </c>
      <c r="H14" s="18">
        <v>0</v>
      </c>
      <c r="I14" s="18">
        <v>0</v>
      </c>
      <c r="J14" s="52">
        <v>0</v>
      </c>
      <c r="K14" s="73">
        <f t="shared" si="4"/>
        <v>10336000</v>
      </c>
      <c r="L14" s="18">
        <v>10336000</v>
      </c>
      <c r="M14" s="18">
        <v>0</v>
      </c>
      <c r="N14" s="18">
        <v>0</v>
      </c>
      <c r="O14" s="51">
        <v>0</v>
      </c>
      <c r="P14" s="50">
        <f t="shared" si="0"/>
        <v>17296000</v>
      </c>
      <c r="Q14" s="18">
        <v>17296000</v>
      </c>
      <c r="R14" s="18">
        <v>0</v>
      </c>
      <c r="S14" s="18">
        <v>0</v>
      </c>
      <c r="T14" s="51">
        <v>0</v>
      </c>
      <c r="U14" s="29">
        <f t="shared" si="1"/>
        <v>167.3374613003096</v>
      </c>
      <c r="V14" s="2">
        <f t="shared" si="1"/>
        <v>167.3374613003096</v>
      </c>
      <c r="W14" s="6">
        <v>0</v>
      </c>
      <c r="X14" s="6">
        <v>0</v>
      </c>
      <c r="Y14" s="8">
        <v>0</v>
      </c>
      <c r="Z14" s="265">
        <f t="shared" si="2"/>
        <v>43.153692614770463</v>
      </c>
      <c r="AA14" s="2">
        <f t="shared" si="2"/>
        <v>43.153692614770463</v>
      </c>
      <c r="AB14" s="6">
        <v>0</v>
      </c>
      <c r="AC14" s="6">
        <v>0</v>
      </c>
      <c r="AD14" s="8">
        <v>0</v>
      </c>
      <c r="AE14" s="20"/>
      <c r="AF14" s="20"/>
      <c r="AG14" s="371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</row>
    <row r="15" spans="1:148" s="22" customFormat="1" ht="47.25" customHeight="1" x14ac:dyDescent="0.25">
      <c r="A15" s="560"/>
      <c r="B15" s="71" t="s">
        <v>51</v>
      </c>
      <c r="C15" s="11" t="s">
        <v>66</v>
      </c>
      <c r="D15" s="205" t="s">
        <v>9</v>
      </c>
      <c r="E15" s="72" t="s">
        <v>5</v>
      </c>
      <c r="F15" s="26">
        <f t="shared" si="3"/>
        <v>570240</v>
      </c>
      <c r="G15" s="2">
        <v>0</v>
      </c>
      <c r="H15" s="2">
        <v>0</v>
      </c>
      <c r="I15" s="2">
        <v>0</v>
      </c>
      <c r="J15" s="5">
        <v>570240</v>
      </c>
      <c r="K15" s="73">
        <f t="shared" si="4"/>
        <v>160000</v>
      </c>
      <c r="L15" s="2">
        <v>0</v>
      </c>
      <c r="M15" s="2">
        <v>0</v>
      </c>
      <c r="N15" s="2">
        <v>0</v>
      </c>
      <c r="O15" s="4">
        <v>160000</v>
      </c>
      <c r="P15" s="50">
        <f t="shared" si="0"/>
        <v>131868</v>
      </c>
      <c r="Q15" s="2">
        <v>0</v>
      </c>
      <c r="R15" s="2">
        <v>0</v>
      </c>
      <c r="S15" s="2">
        <v>0</v>
      </c>
      <c r="T15" s="4">
        <v>131868</v>
      </c>
      <c r="U15" s="29">
        <f t="shared" si="1"/>
        <v>82.417500000000004</v>
      </c>
      <c r="V15" s="6">
        <v>0</v>
      </c>
      <c r="W15" s="6">
        <v>0</v>
      </c>
      <c r="X15" s="6">
        <v>0</v>
      </c>
      <c r="Y15" s="5">
        <f>T15/O15*100</f>
        <v>82.417500000000004</v>
      </c>
      <c r="Z15" s="265">
        <f t="shared" ref="Z15:Z21" si="5">P15/F15*100</f>
        <v>23.125</v>
      </c>
      <c r="AA15" s="6">
        <v>0</v>
      </c>
      <c r="AB15" s="6">
        <v>0</v>
      </c>
      <c r="AC15" s="6">
        <v>0</v>
      </c>
      <c r="AD15" s="5">
        <f>T15/J15*100</f>
        <v>23.125</v>
      </c>
      <c r="AE15" s="20"/>
      <c r="AF15" s="20"/>
      <c r="AG15" s="371"/>
      <c r="AH15" s="20"/>
      <c r="AI15" s="37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</row>
    <row r="16" spans="1:148" s="22" customFormat="1" ht="28.9" customHeight="1" x14ac:dyDescent="0.25">
      <c r="A16" s="560"/>
      <c r="B16" s="71" t="s">
        <v>52</v>
      </c>
      <c r="C16" s="11" t="s">
        <v>49</v>
      </c>
      <c r="D16" s="205" t="s">
        <v>9</v>
      </c>
      <c r="E16" s="72" t="s">
        <v>5</v>
      </c>
      <c r="F16" s="26">
        <f t="shared" si="3"/>
        <v>630597374</v>
      </c>
      <c r="G16" s="2">
        <v>0</v>
      </c>
      <c r="H16" s="2">
        <v>0</v>
      </c>
      <c r="I16" s="2">
        <v>0</v>
      </c>
      <c r="J16" s="5">
        <v>630597374</v>
      </c>
      <c r="K16" s="73">
        <f t="shared" si="4"/>
        <v>147350142</v>
      </c>
      <c r="L16" s="2">
        <v>0</v>
      </c>
      <c r="M16" s="2">
        <v>0</v>
      </c>
      <c r="N16" s="2">
        <v>0</v>
      </c>
      <c r="O16" s="4">
        <v>147350142</v>
      </c>
      <c r="P16" s="50">
        <f t="shared" si="0"/>
        <v>214634369.31</v>
      </c>
      <c r="Q16" s="2">
        <v>0</v>
      </c>
      <c r="R16" s="2">
        <v>0</v>
      </c>
      <c r="S16" s="2">
        <v>0</v>
      </c>
      <c r="T16" s="4">
        <v>214634369.31</v>
      </c>
      <c r="U16" s="29">
        <f t="shared" si="1"/>
        <v>145.66281809894693</v>
      </c>
      <c r="V16" s="6">
        <v>0</v>
      </c>
      <c r="W16" s="6">
        <v>0</v>
      </c>
      <c r="X16" s="6">
        <v>0</v>
      </c>
      <c r="Y16" s="5">
        <f>T16/O16*100</f>
        <v>145.66281809894693</v>
      </c>
      <c r="Z16" s="265">
        <f t="shared" si="5"/>
        <v>34.036673503496068</v>
      </c>
      <c r="AA16" s="6">
        <v>0</v>
      </c>
      <c r="AB16" s="6">
        <v>0</v>
      </c>
      <c r="AC16" s="6">
        <v>0</v>
      </c>
      <c r="AD16" s="5">
        <f>T16/J16*100</f>
        <v>34.036673503496068</v>
      </c>
      <c r="AE16" s="20"/>
      <c r="AF16" s="20"/>
      <c r="AG16" s="371"/>
      <c r="AH16" s="20"/>
      <c r="AI16" s="338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</row>
    <row r="17" spans="1:148" s="22" customFormat="1" ht="30" customHeight="1" x14ac:dyDescent="0.25">
      <c r="A17" s="560"/>
      <c r="B17" s="71" t="s">
        <v>95</v>
      </c>
      <c r="C17" s="11"/>
      <c r="D17" s="205" t="s">
        <v>9</v>
      </c>
      <c r="E17" s="72" t="s">
        <v>11</v>
      </c>
      <c r="F17" s="26">
        <f>G17+H17+I17+J17</f>
        <v>233105169.50999999</v>
      </c>
      <c r="G17" s="2">
        <v>0</v>
      </c>
      <c r="H17" s="2">
        <v>0</v>
      </c>
      <c r="I17" s="2">
        <v>233105169.50999999</v>
      </c>
      <c r="J17" s="52">
        <v>0</v>
      </c>
      <c r="K17" s="73">
        <f>L17+M17+N17+O17</f>
        <v>232838517.56999999</v>
      </c>
      <c r="L17" s="2">
        <v>0</v>
      </c>
      <c r="M17" s="2">
        <v>0</v>
      </c>
      <c r="N17" s="2">
        <v>232838517.56999999</v>
      </c>
      <c r="O17" s="4">
        <v>0</v>
      </c>
      <c r="P17" s="50">
        <f>Q17+R17+S17+T17</f>
        <v>233105169.50999999</v>
      </c>
      <c r="Q17" s="2">
        <v>0</v>
      </c>
      <c r="R17" s="2">
        <v>0</v>
      </c>
      <c r="S17" s="2">
        <v>233105169.50999999</v>
      </c>
      <c r="T17" s="4">
        <v>0</v>
      </c>
      <c r="U17" s="29">
        <f t="shared" si="1"/>
        <v>100.1145222632333</v>
      </c>
      <c r="V17" s="6">
        <v>0</v>
      </c>
      <c r="W17" s="6">
        <v>0</v>
      </c>
      <c r="X17" s="2">
        <f>S17/N17*100</f>
        <v>100.1145222632333</v>
      </c>
      <c r="Y17" s="8">
        <v>0</v>
      </c>
      <c r="Z17" s="265">
        <f t="shared" si="5"/>
        <v>100</v>
      </c>
      <c r="AA17" s="6">
        <v>0</v>
      </c>
      <c r="AB17" s="6">
        <v>0</v>
      </c>
      <c r="AC17" s="2">
        <f>S17/I17*100</f>
        <v>100</v>
      </c>
      <c r="AD17" s="8">
        <v>0</v>
      </c>
      <c r="AE17" s="567"/>
      <c r="AF17" s="567"/>
      <c r="AG17" s="567"/>
      <c r="AH17" s="20"/>
      <c r="AI17" s="561"/>
      <c r="AJ17" s="561"/>
      <c r="AK17" s="561"/>
      <c r="AL17" s="561"/>
      <c r="AM17" s="561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</row>
    <row r="18" spans="1:148" s="22" customFormat="1" ht="30" customHeight="1" x14ac:dyDescent="0.25">
      <c r="A18" s="560"/>
      <c r="B18" s="71" t="s">
        <v>0</v>
      </c>
      <c r="C18" s="11" t="s">
        <v>62</v>
      </c>
      <c r="D18" s="205" t="s">
        <v>9</v>
      </c>
      <c r="E18" s="72" t="s">
        <v>5</v>
      </c>
      <c r="F18" s="26">
        <f t="shared" si="3"/>
        <v>3965900</v>
      </c>
      <c r="G18" s="2">
        <v>0</v>
      </c>
      <c r="H18" s="2">
        <v>0</v>
      </c>
      <c r="I18" s="2">
        <v>0</v>
      </c>
      <c r="J18" s="5">
        <v>3965900</v>
      </c>
      <c r="K18" s="73">
        <f t="shared" si="4"/>
        <v>668900</v>
      </c>
      <c r="L18" s="2">
        <v>0</v>
      </c>
      <c r="M18" s="2">
        <v>0</v>
      </c>
      <c r="N18" s="2">
        <v>0</v>
      </c>
      <c r="O18" s="4">
        <v>668900</v>
      </c>
      <c r="P18" s="50">
        <f t="shared" si="0"/>
        <v>495352.05</v>
      </c>
      <c r="Q18" s="2">
        <v>0</v>
      </c>
      <c r="R18" s="2">
        <v>0</v>
      </c>
      <c r="S18" s="2">
        <v>0</v>
      </c>
      <c r="T18" s="4">
        <v>495352.05</v>
      </c>
      <c r="U18" s="29">
        <f t="shared" si="1"/>
        <v>74.054724174017039</v>
      </c>
      <c r="V18" s="6">
        <v>0</v>
      </c>
      <c r="W18" s="6">
        <v>0</v>
      </c>
      <c r="X18" s="6">
        <v>0</v>
      </c>
      <c r="Y18" s="5">
        <f>T18/O18*100</f>
        <v>74.054724174017039</v>
      </c>
      <c r="Z18" s="265">
        <f t="shared" si="5"/>
        <v>12.490280894626691</v>
      </c>
      <c r="AA18" s="6">
        <v>0</v>
      </c>
      <c r="AB18" s="6">
        <v>0</v>
      </c>
      <c r="AC18" s="6">
        <v>0</v>
      </c>
      <c r="AD18" s="5">
        <f>T18/J18*100</f>
        <v>12.490280894626691</v>
      </c>
      <c r="AE18" s="20"/>
      <c r="AF18" s="20"/>
      <c r="AG18" s="371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</row>
    <row r="19" spans="1:148" s="22" customFormat="1" ht="35.25" hidden="1" customHeight="1" x14ac:dyDescent="0.25">
      <c r="A19" s="560"/>
      <c r="B19" s="71" t="s">
        <v>60</v>
      </c>
      <c r="C19" s="11" t="s">
        <v>39</v>
      </c>
      <c r="D19" s="205" t="s">
        <v>9</v>
      </c>
      <c r="E19" s="345" t="s">
        <v>10</v>
      </c>
      <c r="F19" s="26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73">
        <f t="shared" si="4"/>
        <v>0</v>
      </c>
      <c r="L19" s="2"/>
      <c r="M19" s="2">
        <v>0</v>
      </c>
      <c r="N19" s="2">
        <v>0</v>
      </c>
      <c r="O19" s="4">
        <v>0</v>
      </c>
      <c r="P19" s="50">
        <f t="shared" si="0"/>
        <v>0</v>
      </c>
      <c r="Q19" s="2">
        <v>0</v>
      </c>
      <c r="R19" s="2">
        <v>0</v>
      </c>
      <c r="S19" s="2">
        <v>0</v>
      </c>
      <c r="T19" s="4">
        <v>0</v>
      </c>
      <c r="U19" s="29" t="e">
        <f t="shared" si="1"/>
        <v>#DIV/0!</v>
      </c>
      <c r="V19" s="6">
        <v>0</v>
      </c>
      <c r="W19" s="6">
        <v>0</v>
      </c>
      <c r="X19" s="6">
        <v>0</v>
      </c>
      <c r="Y19" s="8">
        <v>0</v>
      </c>
      <c r="Z19" s="222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551"/>
      <c r="AF19" s="551"/>
      <c r="AG19" s="369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</row>
    <row r="20" spans="1:148" s="22" customFormat="1" ht="21.75" hidden="1" customHeight="1" x14ac:dyDescent="0.25">
      <c r="A20" s="560"/>
      <c r="B20" s="71"/>
      <c r="C20" s="11"/>
      <c r="D20" s="205" t="s">
        <v>9</v>
      </c>
      <c r="E20" s="72" t="s">
        <v>10</v>
      </c>
      <c r="F20" s="26">
        <f t="shared" si="3"/>
        <v>0</v>
      </c>
      <c r="G20" s="2"/>
      <c r="H20" s="2"/>
      <c r="I20" s="2"/>
      <c r="J20" s="5"/>
      <c r="K20" s="73">
        <f t="shared" si="4"/>
        <v>0</v>
      </c>
      <c r="L20" s="2"/>
      <c r="M20" s="2"/>
      <c r="N20" s="2"/>
      <c r="O20" s="4"/>
      <c r="P20" s="50">
        <f t="shared" si="0"/>
        <v>0</v>
      </c>
      <c r="Q20" s="2"/>
      <c r="R20" s="2"/>
      <c r="S20" s="2"/>
      <c r="T20" s="4"/>
      <c r="U20" s="29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5" t="e">
        <f>T20/O20*100</f>
        <v>#DIV/0!</v>
      </c>
      <c r="Z20" s="222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20"/>
      <c r="AF20" s="20"/>
      <c r="AG20" s="21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</row>
    <row r="21" spans="1:148" s="22" customFormat="1" ht="18.75" hidden="1" customHeight="1" x14ac:dyDescent="0.25">
      <c r="A21" s="560"/>
      <c r="B21" s="106"/>
      <c r="C21" s="12"/>
      <c r="D21" s="205" t="s">
        <v>9</v>
      </c>
      <c r="E21" s="319" t="s">
        <v>5</v>
      </c>
      <c r="F21" s="26">
        <f t="shared" si="3"/>
        <v>0</v>
      </c>
      <c r="G21" s="107"/>
      <c r="H21" s="107"/>
      <c r="I21" s="107"/>
      <c r="J21" s="108"/>
      <c r="K21" s="73">
        <f t="shared" si="4"/>
        <v>0</v>
      </c>
      <c r="L21" s="107"/>
      <c r="M21" s="107"/>
      <c r="N21" s="107"/>
      <c r="O21" s="67"/>
      <c r="P21" s="50">
        <f t="shared" si="0"/>
        <v>0</v>
      </c>
      <c r="Q21" s="107"/>
      <c r="R21" s="107"/>
      <c r="S21" s="107"/>
      <c r="T21" s="67"/>
      <c r="U21" s="29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5" t="e">
        <f>T21/O21*100</f>
        <v>#DIV/0!</v>
      </c>
      <c r="Z21" s="222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20"/>
      <c r="AF21" s="20"/>
      <c r="AG21" s="21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</row>
    <row r="22" spans="1:148" s="22" customFormat="1" ht="32.25" customHeight="1" x14ac:dyDescent="0.25">
      <c r="A22" s="560"/>
      <c r="B22" s="71" t="s">
        <v>53</v>
      </c>
      <c r="C22" s="10" t="s">
        <v>40</v>
      </c>
      <c r="D22" s="205" t="s">
        <v>9</v>
      </c>
      <c r="E22" s="345" t="s">
        <v>10</v>
      </c>
      <c r="F22" s="17">
        <f t="shared" si="3"/>
        <v>1629900</v>
      </c>
      <c r="G22" s="28">
        <v>1629900</v>
      </c>
      <c r="H22" s="63">
        <v>0</v>
      </c>
      <c r="I22" s="63">
        <v>0</v>
      </c>
      <c r="J22" s="64">
        <v>0</v>
      </c>
      <c r="K22" s="19">
        <f t="shared" si="4"/>
        <v>0</v>
      </c>
      <c r="L22" s="28">
        <v>0</v>
      </c>
      <c r="M22" s="63">
        <v>0</v>
      </c>
      <c r="N22" s="63">
        <v>0</v>
      </c>
      <c r="O22" s="109">
        <v>0</v>
      </c>
      <c r="P22" s="17">
        <f t="shared" si="0"/>
        <v>945000</v>
      </c>
      <c r="Q22" s="28">
        <v>945000</v>
      </c>
      <c r="R22" s="63">
        <v>0</v>
      </c>
      <c r="S22" s="63">
        <v>0</v>
      </c>
      <c r="T22" s="109">
        <v>0</v>
      </c>
      <c r="U22" s="222">
        <v>0</v>
      </c>
      <c r="V22" s="6">
        <v>0</v>
      </c>
      <c r="W22" s="6">
        <v>0</v>
      </c>
      <c r="X22" s="6">
        <v>0</v>
      </c>
      <c r="Y22" s="8">
        <v>0</v>
      </c>
      <c r="Z22" s="29">
        <f>P22/F22*100</f>
        <v>57.979017117614575</v>
      </c>
      <c r="AA22" s="2">
        <f t="shared" si="6"/>
        <v>57.979017117614575</v>
      </c>
      <c r="AB22" s="6">
        <v>0</v>
      </c>
      <c r="AC22" s="6">
        <v>0</v>
      </c>
      <c r="AD22" s="8">
        <v>0</v>
      </c>
      <c r="AE22" s="20"/>
      <c r="AF22" s="20"/>
      <c r="AG22" s="21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</row>
    <row r="23" spans="1:148" s="22" customFormat="1" ht="64.5" customHeight="1" thickBot="1" x14ac:dyDescent="0.3">
      <c r="A23" s="560"/>
      <c r="B23" s="1" t="s">
        <v>159</v>
      </c>
      <c r="C23" s="266" t="s">
        <v>113</v>
      </c>
      <c r="D23" s="205" t="s">
        <v>9</v>
      </c>
      <c r="E23" s="345" t="s">
        <v>10</v>
      </c>
      <c r="F23" s="17">
        <f>G23+H23+J23</f>
        <v>600300</v>
      </c>
      <c r="G23" s="18">
        <v>600300</v>
      </c>
      <c r="H23" s="2">
        <v>0</v>
      </c>
      <c r="I23" s="2">
        <v>0</v>
      </c>
      <c r="J23" s="3">
        <v>0</v>
      </c>
      <c r="K23" s="19">
        <f t="shared" si="4"/>
        <v>200000</v>
      </c>
      <c r="L23" s="18">
        <v>200000</v>
      </c>
      <c r="M23" s="2">
        <v>0</v>
      </c>
      <c r="N23" s="2">
        <v>0</v>
      </c>
      <c r="O23" s="4">
        <v>0</v>
      </c>
      <c r="P23" s="17">
        <f>Q23+R23+S23+T23</f>
        <v>159460</v>
      </c>
      <c r="Q23" s="18">
        <v>159460</v>
      </c>
      <c r="R23" s="2">
        <v>0</v>
      </c>
      <c r="S23" s="2">
        <v>0</v>
      </c>
      <c r="T23" s="4">
        <v>0</v>
      </c>
      <c r="U23" s="29">
        <f t="shared" si="1"/>
        <v>79.73</v>
      </c>
      <c r="V23" s="2">
        <f t="shared" si="1"/>
        <v>79.73</v>
      </c>
      <c r="W23" s="6">
        <v>0</v>
      </c>
      <c r="X23" s="6">
        <v>0</v>
      </c>
      <c r="Y23" s="8">
        <v>0</v>
      </c>
      <c r="Z23" s="29">
        <f>P23/F23*100</f>
        <v>26.563384974179577</v>
      </c>
      <c r="AA23" s="2">
        <f t="shared" si="6"/>
        <v>26.563384974179577</v>
      </c>
      <c r="AB23" s="6">
        <v>0</v>
      </c>
      <c r="AC23" s="6">
        <v>0</v>
      </c>
      <c r="AD23" s="8">
        <v>0</v>
      </c>
      <c r="AE23" s="20"/>
      <c r="AF23" s="20"/>
      <c r="AG23" s="21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</row>
    <row r="24" spans="1:148" s="22" customFormat="1" ht="57.75" hidden="1" customHeight="1" thickBot="1" x14ac:dyDescent="0.3">
      <c r="A24" s="560"/>
      <c r="B24" s="1" t="s">
        <v>107</v>
      </c>
      <c r="C24" s="13" t="s">
        <v>109</v>
      </c>
      <c r="D24" s="205" t="s">
        <v>9</v>
      </c>
      <c r="E24" s="72" t="s">
        <v>5</v>
      </c>
      <c r="F24" s="17">
        <f t="shared" si="3"/>
        <v>0</v>
      </c>
      <c r="G24" s="18">
        <v>0</v>
      </c>
      <c r="H24" s="2">
        <v>0</v>
      </c>
      <c r="I24" s="2">
        <v>0</v>
      </c>
      <c r="J24" s="3">
        <v>0</v>
      </c>
      <c r="K24" s="19">
        <f t="shared" ref="K24" si="7">L24+M24+N24+O24</f>
        <v>0</v>
      </c>
      <c r="L24" s="18">
        <v>0</v>
      </c>
      <c r="M24" s="2">
        <v>0</v>
      </c>
      <c r="N24" s="2">
        <v>0</v>
      </c>
      <c r="O24" s="4">
        <v>0</v>
      </c>
      <c r="P24" s="17">
        <f t="shared" si="0"/>
        <v>0</v>
      </c>
      <c r="Q24" s="18">
        <v>0</v>
      </c>
      <c r="R24" s="2">
        <v>0</v>
      </c>
      <c r="S24" s="2">
        <v>0</v>
      </c>
      <c r="T24" s="5">
        <v>0</v>
      </c>
      <c r="U24" s="63">
        <v>0</v>
      </c>
      <c r="V24" s="63">
        <v>0</v>
      </c>
      <c r="W24" s="260">
        <v>0</v>
      </c>
      <c r="X24" s="260">
        <v>0</v>
      </c>
      <c r="Y24" s="261">
        <v>0</v>
      </c>
      <c r="Z24" s="285">
        <v>0</v>
      </c>
      <c r="AA24" s="260">
        <v>0</v>
      </c>
      <c r="AB24" s="260">
        <v>0</v>
      </c>
      <c r="AC24" s="260">
        <v>0</v>
      </c>
      <c r="AD24" s="260">
        <v>0</v>
      </c>
      <c r="AE24" s="20"/>
      <c r="AF24" s="20"/>
      <c r="AG24" s="21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</row>
    <row r="25" spans="1:148" s="22" customFormat="1" ht="46.5" hidden="1" customHeight="1" thickBot="1" x14ac:dyDescent="0.3">
      <c r="A25" s="560"/>
      <c r="B25" s="1" t="s">
        <v>108</v>
      </c>
      <c r="C25" s="14" t="s">
        <v>112</v>
      </c>
      <c r="D25" s="205" t="s">
        <v>9</v>
      </c>
      <c r="E25" s="13" t="s">
        <v>4</v>
      </c>
      <c r="F25" s="50">
        <f t="shared" si="3"/>
        <v>0</v>
      </c>
      <c r="G25" s="18">
        <v>0</v>
      </c>
      <c r="H25" s="110">
        <v>0</v>
      </c>
      <c r="I25" s="2">
        <v>0</v>
      </c>
      <c r="J25" s="5">
        <v>0</v>
      </c>
      <c r="K25" s="73">
        <f t="shared" si="4"/>
        <v>0</v>
      </c>
      <c r="L25" s="18">
        <v>0</v>
      </c>
      <c r="M25" s="2">
        <v>0</v>
      </c>
      <c r="N25" s="2">
        <v>0</v>
      </c>
      <c r="O25" s="2">
        <v>0</v>
      </c>
      <c r="P25" s="17">
        <f t="shared" si="0"/>
        <v>0</v>
      </c>
      <c r="Q25" s="18">
        <v>0</v>
      </c>
      <c r="R25" s="2">
        <v>0</v>
      </c>
      <c r="S25" s="2">
        <v>0</v>
      </c>
      <c r="T25" s="2">
        <v>0</v>
      </c>
      <c r="U25" s="102">
        <v>0</v>
      </c>
      <c r="V25" s="2">
        <v>0</v>
      </c>
      <c r="W25" s="6">
        <v>0</v>
      </c>
      <c r="X25" s="6">
        <v>0</v>
      </c>
      <c r="Y25" s="7">
        <v>0</v>
      </c>
      <c r="Z25" s="222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20"/>
      <c r="AF25" s="20"/>
      <c r="AG25" s="21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</row>
    <row r="26" spans="1:148" s="22" customFormat="1" ht="46.5" hidden="1" customHeight="1" thickBot="1" x14ac:dyDescent="0.3">
      <c r="A26" s="560"/>
      <c r="B26" s="75" t="s">
        <v>137</v>
      </c>
      <c r="C26" s="224" t="s">
        <v>138</v>
      </c>
      <c r="D26" s="205" t="s">
        <v>9</v>
      </c>
      <c r="E26" s="76"/>
      <c r="F26" s="50">
        <f t="shared" si="3"/>
        <v>0</v>
      </c>
      <c r="G26" s="18">
        <v>0</v>
      </c>
      <c r="H26" s="110">
        <v>0</v>
      </c>
      <c r="I26" s="4">
        <v>0</v>
      </c>
      <c r="J26" s="4"/>
      <c r="K26" s="369"/>
      <c r="L26" s="369"/>
      <c r="M26" s="68"/>
      <c r="N26" s="68"/>
      <c r="O26" s="68"/>
      <c r="P26" s="17">
        <f t="shared" si="0"/>
        <v>0</v>
      </c>
      <c r="Q26" s="18">
        <v>0</v>
      </c>
      <c r="R26" s="2">
        <v>0</v>
      </c>
      <c r="S26" s="4">
        <v>0</v>
      </c>
      <c r="T26" s="4">
        <v>0</v>
      </c>
      <c r="U26" s="77"/>
      <c r="V26" s="68"/>
      <c r="W26" s="78"/>
      <c r="X26" s="78"/>
      <c r="Y26" s="78"/>
      <c r="Z26" s="222" t="e">
        <f>P26/F26*100</f>
        <v>#DIV/0!</v>
      </c>
      <c r="AA26" s="6">
        <v>0</v>
      </c>
      <c r="AB26" s="6">
        <v>0</v>
      </c>
      <c r="AC26" s="6">
        <v>0</v>
      </c>
      <c r="AD26" s="8" t="e">
        <f>T26/J26*100</f>
        <v>#DIV/0!</v>
      </c>
      <c r="AE26" s="20"/>
      <c r="AF26" s="20"/>
      <c r="AG26" s="21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</row>
    <row r="27" spans="1:148" s="22" customFormat="1" ht="80.25" hidden="1" customHeight="1" thickBot="1" x14ac:dyDescent="0.3">
      <c r="A27" s="531"/>
      <c r="B27" s="71" t="s">
        <v>136</v>
      </c>
      <c r="C27" s="202" t="s">
        <v>147</v>
      </c>
      <c r="D27" s="205" t="s">
        <v>9</v>
      </c>
      <c r="E27" s="76"/>
      <c r="F27" s="32">
        <f t="shared" ref="F27" si="8">G27+H27+J27</f>
        <v>0</v>
      </c>
      <c r="G27" s="60">
        <v>0</v>
      </c>
      <c r="H27" s="60">
        <v>0</v>
      </c>
      <c r="I27" s="60">
        <v>0</v>
      </c>
      <c r="J27" s="60">
        <v>0</v>
      </c>
      <c r="K27" s="284"/>
      <c r="L27" s="107"/>
      <c r="M27" s="107"/>
      <c r="N27" s="107"/>
      <c r="O27" s="67"/>
      <c r="P27" s="111">
        <f t="shared" ref="P27" si="9">Q27+R27+S27+T27</f>
        <v>0</v>
      </c>
      <c r="Q27" s="60">
        <v>0</v>
      </c>
      <c r="R27" s="60">
        <v>0</v>
      </c>
      <c r="S27" s="60">
        <v>0</v>
      </c>
      <c r="T27" s="60">
        <v>0</v>
      </c>
      <c r="U27" s="77"/>
      <c r="V27" s="68"/>
      <c r="W27" s="78"/>
      <c r="X27" s="78"/>
      <c r="Y27" s="78"/>
      <c r="Z27" s="329" t="e">
        <f>P27/F27*100</f>
        <v>#DIV/0!</v>
      </c>
      <c r="AA27" s="107" t="e">
        <f>Q27/G27*100</f>
        <v>#DIV/0!</v>
      </c>
      <c r="AB27" s="70">
        <v>0</v>
      </c>
      <c r="AC27" s="70">
        <v>0</v>
      </c>
      <c r="AD27" s="294">
        <v>0</v>
      </c>
      <c r="AE27" s="20"/>
      <c r="AF27" s="20"/>
      <c r="AG27" s="21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</row>
    <row r="28" spans="1:148" s="93" customFormat="1" ht="19.5" customHeight="1" thickBot="1" x14ac:dyDescent="0.3">
      <c r="A28" s="40"/>
      <c r="B28" s="450" t="s">
        <v>63</v>
      </c>
      <c r="C28" s="448"/>
      <c r="D28" s="515"/>
      <c r="E28" s="40"/>
      <c r="F28" s="74">
        <f>F8+F10+F12+F13+F14+F15+F16+F17+F18+F19+F22+F9+F11+F23+F25+F24+F26+F27</f>
        <v>4234553169.5100002</v>
      </c>
      <c r="G28" s="116">
        <f t="shared" ref="G28:O28" si="10">G8+G10+G12+G13+G14+G15+G16+G17+G18+G19+G22+G9+G11+G23+G25+G24+G26+G27</f>
        <v>3366314486</v>
      </c>
      <c r="H28" s="116">
        <f t="shared" si="10"/>
        <v>0</v>
      </c>
      <c r="I28" s="116">
        <f t="shared" si="10"/>
        <v>233105169.50999999</v>
      </c>
      <c r="J28" s="42">
        <f t="shared" si="10"/>
        <v>635133514</v>
      </c>
      <c r="K28" s="74">
        <f t="shared" si="10"/>
        <v>1074748146.5699999</v>
      </c>
      <c r="L28" s="116">
        <f t="shared" si="10"/>
        <v>693730587</v>
      </c>
      <c r="M28" s="116">
        <f t="shared" si="10"/>
        <v>0</v>
      </c>
      <c r="N28" s="116">
        <f t="shared" si="10"/>
        <v>232838517.56999999</v>
      </c>
      <c r="O28" s="42">
        <f t="shared" si="10"/>
        <v>148179042</v>
      </c>
      <c r="P28" s="74">
        <f>P8+P10+P12+P13+P14+P15+P16+P17+P18+P19+P22+P9+P11+P23+P25+P24+P26+P27</f>
        <v>1805570704.49</v>
      </c>
      <c r="Q28" s="116">
        <f>Q8+Q10+Q12+Q13+Q14+Q15+Q16+Q17+Q18+Q19+Q22+Q9+Q11+Q23+Q25+Q24+Q26+Q27</f>
        <v>1357203945.6200001</v>
      </c>
      <c r="R28" s="116">
        <f>R8+R10+R12+R13+R14+R15+R16+R17+R18+R19+R22+R9+R11+R23+R25+R24+R26+R27</f>
        <v>0</v>
      </c>
      <c r="S28" s="116">
        <f>S8+S10+S12+S13+S14+S15+S16+S17+S18+S19+S22+S9+S11+S23+S25+S24+S26+S27</f>
        <v>233105169.50999999</v>
      </c>
      <c r="T28" s="66">
        <f>T8+T10+T12+T13+T14+T15+T16+T17+T18+T19+T22+T9+T11+T23+T25+T24+T26+T27</f>
        <v>215261589.36000001</v>
      </c>
      <c r="U28" s="74">
        <f>P28/K28*100</f>
        <v>167.99942481895692</v>
      </c>
      <c r="V28" s="116">
        <f>Q28/L28*100</f>
        <v>195.63847566375219</v>
      </c>
      <c r="W28" s="116">
        <v>0</v>
      </c>
      <c r="X28" s="116">
        <f t="shared" ref="X28:Y28" si="11">S28/N28*100</f>
        <v>100.1145222632333</v>
      </c>
      <c r="Y28" s="66">
        <f t="shared" si="11"/>
        <v>145.27127888976366</v>
      </c>
      <c r="Z28" s="74">
        <f>P28/F28*100</f>
        <v>42.638990047182027</v>
      </c>
      <c r="AA28" s="116">
        <f>Q28/G28*100</f>
        <v>40.317205990836833</v>
      </c>
      <c r="AB28" s="47">
        <v>0</v>
      </c>
      <c r="AC28" s="116">
        <f>S28/I28*100</f>
        <v>100</v>
      </c>
      <c r="AD28" s="66">
        <f>T28/J28*100</f>
        <v>33.892336747325224</v>
      </c>
      <c r="AE28" s="92"/>
      <c r="AF28" s="92"/>
      <c r="AG28" s="49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</row>
    <row r="29" spans="1:148" s="93" customFormat="1" ht="19.5" customHeight="1" thickBot="1" x14ac:dyDescent="0.3">
      <c r="A29" s="454" t="s">
        <v>12</v>
      </c>
      <c r="B29" s="552" t="s">
        <v>176</v>
      </c>
      <c r="C29" s="553"/>
      <c r="D29" s="554" t="s">
        <v>14</v>
      </c>
      <c r="E29" s="364" t="s">
        <v>7</v>
      </c>
      <c r="F29" s="539"/>
      <c r="G29" s="540"/>
      <c r="H29" s="540"/>
      <c r="I29" s="540"/>
      <c r="J29" s="540"/>
      <c r="K29" s="540"/>
      <c r="L29" s="540"/>
      <c r="M29" s="540"/>
      <c r="N29" s="540"/>
      <c r="O29" s="540"/>
      <c r="P29" s="540"/>
      <c r="Q29" s="540"/>
      <c r="R29" s="540"/>
      <c r="S29" s="540"/>
      <c r="T29" s="540"/>
      <c r="U29" s="540"/>
      <c r="V29" s="540"/>
      <c r="W29" s="540"/>
      <c r="X29" s="540"/>
      <c r="Y29" s="540"/>
      <c r="Z29" s="540"/>
      <c r="AA29" s="540"/>
      <c r="AB29" s="540"/>
      <c r="AC29" s="540"/>
      <c r="AD29" s="541"/>
      <c r="AE29" s="92"/>
      <c r="AF29" s="92"/>
      <c r="AG29" s="21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</row>
    <row r="30" spans="1:148" s="93" customFormat="1" ht="51" customHeight="1" x14ac:dyDescent="0.25">
      <c r="A30" s="455"/>
      <c r="B30" s="558" t="s">
        <v>169</v>
      </c>
      <c r="C30" s="559"/>
      <c r="D30" s="555"/>
      <c r="E30" s="365"/>
      <c r="F30" s="137">
        <f>F31</f>
        <v>94628300</v>
      </c>
      <c r="G30" s="376">
        <f t="shared" ref="G30:J30" si="12">G31</f>
        <v>94628300</v>
      </c>
      <c r="H30" s="376">
        <f t="shared" si="12"/>
        <v>0</v>
      </c>
      <c r="I30" s="376">
        <f t="shared" si="12"/>
        <v>0</v>
      </c>
      <c r="J30" s="377">
        <f t="shared" si="12"/>
        <v>0</v>
      </c>
      <c r="K30" s="378"/>
      <c r="L30" s="376"/>
      <c r="M30" s="376"/>
      <c r="N30" s="376"/>
      <c r="O30" s="376"/>
      <c r="P30" s="376">
        <f>P31</f>
        <v>0</v>
      </c>
      <c r="Q30" s="376">
        <f t="shared" ref="Q30:T30" si="13">Q31</f>
        <v>0</v>
      </c>
      <c r="R30" s="376">
        <f t="shared" si="13"/>
        <v>0</v>
      </c>
      <c r="S30" s="376">
        <f t="shared" si="13"/>
        <v>0</v>
      </c>
      <c r="T30" s="376">
        <f t="shared" si="13"/>
        <v>0</v>
      </c>
      <c r="U30" s="376"/>
      <c r="V30" s="376"/>
      <c r="W30" s="376"/>
      <c r="X30" s="376"/>
      <c r="Y30" s="379"/>
      <c r="Z30" s="380">
        <f>P30/F30*100</f>
        <v>0</v>
      </c>
      <c r="AA30" s="381">
        <f t="shared" ref="AA30:AA31" si="14">Q30/G30*100</f>
        <v>0</v>
      </c>
      <c r="AB30" s="381">
        <v>0</v>
      </c>
      <c r="AC30" s="381">
        <v>0</v>
      </c>
      <c r="AD30" s="382">
        <v>0</v>
      </c>
      <c r="AE30" s="92"/>
      <c r="AF30" s="92"/>
      <c r="AG30" s="21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</row>
    <row r="31" spans="1:148" s="22" customFormat="1" ht="27.75" customHeight="1" thickBot="1" x14ac:dyDescent="0.3">
      <c r="A31" s="455"/>
      <c r="B31" s="383" t="s">
        <v>171</v>
      </c>
      <c r="C31" s="384" t="s">
        <v>172</v>
      </c>
      <c r="D31" s="555"/>
      <c r="E31" s="369"/>
      <c r="F31" s="111">
        <f t="shared" ref="F31" si="15">G31+H31+I31+J31</f>
        <v>94628300</v>
      </c>
      <c r="G31" s="112">
        <v>94628300</v>
      </c>
      <c r="H31" s="112">
        <v>0</v>
      </c>
      <c r="I31" s="112">
        <v>0</v>
      </c>
      <c r="J31" s="385">
        <v>0</v>
      </c>
      <c r="K31" s="284"/>
      <c r="L31" s="112"/>
      <c r="M31" s="112"/>
      <c r="N31" s="112"/>
      <c r="O31" s="112"/>
      <c r="P31" s="112">
        <f t="shared" ref="P31" si="16">Q31+R31+S31+T31</f>
        <v>0</v>
      </c>
      <c r="Q31" s="112">
        <v>0</v>
      </c>
      <c r="R31" s="112">
        <v>0</v>
      </c>
      <c r="S31" s="112">
        <v>0</v>
      </c>
      <c r="T31" s="112">
        <v>0</v>
      </c>
      <c r="U31" s="112"/>
      <c r="V31" s="112"/>
      <c r="W31" s="112"/>
      <c r="X31" s="112"/>
      <c r="Y31" s="53"/>
      <c r="Z31" s="386">
        <f>P31/F31*100</f>
        <v>0</v>
      </c>
      <c r="AA31" s="269">
        <f t="shared" si="14"/>
        <v>0</v>
      </c>
      <c r="AB31" s="269">
        <v>0</v>
      </c>
      <c r="AC31" s="269">
        <v>0</v>
      </c>
      <c r="AD31" s="387">
        <v>0</v>
      </c>
      <c r="AE31" s="20"/>
      <c r="AF31" s="20"/>
      <c r="AG31" s="3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</row>
    <row r="32" spans="1:148" s="93" customFormat="1" ht="47.25" customHeight="1" x14ac:dyDescent="0.25">
      <c r="A32" s="455"/>
      <c r="B32" s="558" t="s">
        <v>170</v>
      </c>
      <c r="C32" s="559"/>
      <c r="D32" s="555"/>
      <c r="E32" s="365"/>
      <c r="F32" s="137">
        <f>F33</f>
        <v>46520136</v>
      </c>
      <c r="G32" s="376">
        <f t="shared" ref="G32:J32" si="17">G33</f>
        <v>0</v>
      </c>
      <c r="H32" s="376">
        <f t="shared" si="17"/>
        <v>0</v>
      </c>
      <c r="I32" s="376">
        <f t="shared" si="17"/>
        <v>0</v>
      </c>
      <c r="J32" s="377">
        <f t="shared" si="17"/>
        <v>46520136</v>
      </c>
      <c r="K32" s="388"/>
      <c r="L32" s="389"/>
      <c r="M32" s="389"/>
      <c r="N32" s="389"/>
      <c r="O32" s="390"/>
      <c r="P32" s="137">
        <f>P33</f>
        <v>0</v>
      </c>
      <c r="Q32" s="376">
        <f t="shared" ref="Q32" si="18">Q33</f>
        <v>0</v>
      </c>
      <c r="R32" s="376">
        <f t="shared" ref="R32" si="19">R33</f>
        <v>0</v>
      </c>
      <c r="S32" s="376">
        <f t="shared" ref="S32" si="20">S33</f>
        <v>0</v>
      </c>
      <c r="T32" s="377">
        <f t="shared" ref="T32" si="21">T33</f>
        <v>0</v>
      </c>
      <c r="U32" s="388"/>
      <c r="V32" s="389"/>
      <c r="W32" s="389"/>
      <c r="X32" s="389"/>
      <c r="Y32" s="390"/>
      <c r="Z32" s="391">
        <f t="shared" ref="Z32:Z33" si="22">P32/F32*100</f>
        <v>0</v>
      </c>
      <c r="AA32" s="392">
        <v>0</v>
      </c>
      <c r="AB32" s="392">
        <v>0</v>
      </c>
      <c r="AC32" s="392">
        <v>0</v>
      </c>
      <c r="AD32" s="393">
        <f>T32/J32*100</f>
        <v>0</v>
      </c>
      <c r="AE32" s="92"/>
      <c r="AF32" s="92"/>
      <c r="AG32" s="21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</row>
    <row r="33" spans="1:148" s="22" customFormat="1" ht="25.5" customHeight="1" thickBot="1" x14ac:dyDescent="0.3">
      <c r="A33" s="455"/>
      <c r="B33" s="394" t="s">
        <v>171</v>
      </c>
      <c r="C33" s="395" t="s">
        <v>173</v>
      </c>
      <c r="D33" s="555"/>
      <c r="E33" s="369"/>
      <c r="F33" s="225">
        <f>G33+H33+I33+J33</f>
        <v>46520136</v>
      </c>
      <c r="G33" s="226">
        <v>0</v>
      </c>
      <c r="H33" s="226">
        <v>0</v>
      </c>
      <c r="I33" s="226">
        <v>0</v>
      </c>
      <c r="J33" s="396">
        <v>46520136</v>
      </c>
      <c r="K33" s="397"/>
      <c r="L33" s="226"/>
      <c r="M33" s="226"/>
      <c r="N33" s="226"/>
      <c r="O33" s="398"/>
      <c r="P33" s="225">
        <f t="shared" ref="P33" si="23">Q33+R33+S33+T33</f>
        <v>0</v>
      </c>
      <c r="Q33" s="226">
        <v>0</v>
      </c>
      <c r="R33" s="226">
        <v>0</v>
      </c>
      <c r="S33" s="226">
        <v>0</v>
      </c>
      <c r="T33" s="396">
        <v>0</v>
      </c>
      <c r="U33" s="397"/>
      <c r="V33" s="226"/>
      <c r="W33" s="226"/>
      <c r="X33" s="226"/>
      <c r="Y33" s="398"/>
      <c r="Z33" s="386">
        <f t="shared" si="22"/>
        <v>0</v>
      </c>
      <c r="AA33" s="269">
        <v>0</v>
      </c>
      <c r="AB33" s="269">
        <v>0</v>
      </c>
      <c r="AC33" s="269">
        <v>0</v>
      </c>
      <c r="AD33" s="387">
        <f>T33/J33*100</f>
        <v>0</v>
      </c>
      <c r="AE33" s="20"/>
      <c r="AF33" s="20"/>
      <c r="AG33" s="3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</row>
    <row r="34" spans="1:148" s="93" customFormat="1" ht="15.75" customHeight="1" x14ac:dyDescent="0.25">
      <c r="A34" s="455"/>
      <c r="B34" s="546" t="s">
        <v>114</v>
      </c>
      <c r="C34" s="547"/>
      <c r="D34" s="556"/>
      <c r="E34" s="550" t="s">
        <v>5</v>
      </c>
      <c r="F34" s="126">
        <f>SUM(F35:F44)</f>
        <v>418109</v>
      </c>
      <c r="G34" s="401">
        <f t="shared" ref="G34:J34" si="24">SUM(G35:G44)</f>
        <v>0</v>
      </c>
      <c r="H34" s="401">
        <f t="shared" si="24"/>
        <v>0</v>
      </c>
      <c r="I34" s="401">
        <f t="shared" si="24"/>
        <v>0</v>
      </c>
      <c r="J34" s="401">
        <f t="shared" si="24"/>
        <v>418109</v>
      </c>
      <c r="K34" s="366">
        <f t="shared" ref="K34:P34" si="25">SUM(K35:K42)</f>
        <v>0</v>
      </c>
      <c r="L34" s="356">
        <f t="shared" si="25"/>
        <v>0</v>
      </c>
      <c r="M34" s="356">
        <f t="shared" si="25"/>
        <v>0</v>
      </c>
      <c r="N34" s="356">
        <f t="shared" si="25"/>
        <v>0</v>
      </c>
      <c r="O34" s="356">
        <f t="shared" si="25"/>
        <v>0</v>
      </c>
      <c r="P34" s="126">
        <f t="shared" si="25"/>
        <v>0</v>
      </c>
      <c r="Q34" s="401">
        <f t="shared" ref="Q34" si="26">SUM(Q35:Q42)</f>
        <v>0</v>
      </c>
      <c r="R34" s="401">
        <f t="shared" ref="R34" si="27">SUM(R35:R42)</f>
        <v>0</v>
      </c>
      <c r="S34" s="401">
        <f>SUM(S35:S42)</f>
        <v>0</v>
      </c>
      <c r="T34" s="402">
        <f t="shared" ref="T34" si="28">SUM(T35:T42)</f>
        <v>0</v>
      </c>
      <c r="U34" s="403" t="e">
        <f t="shared" ref="U34" si="29">V34+W34+X34+Y34</f>
        <v>#DIV/0!</v>
      </c>
      <c r="V34" s="183">
        <v>0</v>
      </c>
      <c r="W34" s="183">
        <v>0</v>
      </c>
      <c r="X34" s="183">
        <v>0</v>
      </c>
      <c r="Y34" s="404" t="e">
        <f>T34/O34*100</f>
        <v>#DIV/0!</v>
      </c>
      <c r="Z34" s="437">
        <f t="shared" ref="Z34:Z48" si="30">P34/F34*100</f>
        <v>0</v>
      </c>
      <c r="AA34" s="438">
        <f t="shared" ref="AA34:AB34" si="31">AA35+AA36+AA37</f>
        <v>0</v>
      </c>
      <c r="AB34" s="438">
        <f t="shared" si="31"/>
        <v>0</v>
      </c>
      <c r="AC34" s="438">
        <v>0</v>
      </c>
      <c r="AD34" s="439">
        <f t="shared" ref="AD34:AD48" si="32">T34/J34*100</f>
        <v>0</v>
      </c>
      <c r="AE34" s="92"/>
      <c r="AF34" s="92"/>
      <c r="AG34" s="21"/>
      <c r="AH34" s="92"/>
      <c r="AI34" s="406"/>
      <c r="AJ34" s="406"/>
      <c r="AK34" s="406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</row>
    <row r="35" spans="1:148" s="22" customFormat="1" ht="17.25" hidden="1" customHeight="1" x14ac:dyDescent="0.25">
      <c r="A35" s="455"/>
      <c r="B35" s="407" t="s">
        <v>102</v>
      </c>
      <c r="C35" s="408" t="s">
        <v>103</v>
      </c>
      <c r="D35" s="556"/>
      <c r="E35" s="551"/>
      <c r="F35" s="50">
        <f t="shared" ref="F35:F48" si="33">G35+H35+I35+J35</f>
        <v>0</v>
      </c>
      <c r="G35" s="18">
        <v>0</v>
      </c>
      <c r="H35" s="18">
        <v>0</v>
      </c>
      <c r="I35" s="18">
        <v>0</v>
      </c>
      <c r="J35" s="18">
        <v>0</v>
      </c>
      <c r="K35" s="105">
        <f t="shared" ref="K35:K37" si="34">L35+M35+N35+O35</f>
        <v>0</v>
      </c>
      <c r="L35" s="28">
        <v>0</v>
      </c>
      <c r="M35" s="28">
        <v>0</v>
      </c>
      <c r="N35" s="28">
        <v>0</v>
      </c>
      <c r="O35" s="223"/>
      <c r="P35" s="26">
        <f>Q35+R35+S35+T35</f>
        <v>0</v>
      </c>
      <c r="Q35" s="18">
        <v>0</v>
      </c>
      <c r="R35" s="18">
        <v>0</v>
      </c>
      <c r="S35" s="18">
        <v>0</v>
      </c>
      <c r="T35" s="52">
        <v>0</v>
      </c>
      <c r="U35" s="409" t="e">
        <f t="shared" ref="U35:U47" si="35">V35+W35+X35+Y35</f>
        <v>#DIV/0!</v>
      </c>
      <c r="V35" s="6">
        <v>0</v>
      </c>
      <c r="W35" s="6">
        <v>0</v>
      </c>
      <c r="X35" s="6">
        <v>0</v>
      </c>
      <c r="Y35" s="5" t="e">
        <f t="shared" ref="Y35:Y46" si="36">T35/O35*100</f>
        <v>#DIV/0!</v>
      </c>
      <c r="Z35" s="412" t="e">
        <f t="shared" si="30"/>
        <v>#DIV/0!</v>
      </c>
      <c r="AA35" s="6">
        <v>0</v>
      </c>
      <c r="AB35" s="6">
        <v>0</v>
      </c>
      <c r="AC35" s="6">
        <v>0</v>
      </c>
      <c r="AD35" s="8" t="e">
        <f t="shared" si="32"/>
        <v>#DIV/0!</v>
      </c>
      <c r="AE35" s="20"/>
      <c r="AF35" s="20"/>
      <c r="AG35" s="30"/>
      <c r="AH35" s="20"/>
      <c r="AI35" s="410"/>
      <c r="AJ35" s="410"/>
      <c r="AK35" s="41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</row>
    <row r="36" spans="1:148" s="22" customFormat="1" ht="30" hidden="1" customHeight="1" x14ac:dyDescent="0.25">
      <c r="A36" s="455"/>
      <c r="B36" s="411" t="s">
        <v>101</v>
      </c>
      <c r="C36" s="408" t="s">
        <v>103</v>
      </c>
      <c r="D36" s="556"/>
      <c r="E36" s="551"/>
      <c r="F36" s="50">
        <f t="shared" si="33"/>
        <v>0</v>
      </c>
      <c r="G36" s="18">
        <v>0</v>
      </c>
      <c r="H36" s="18">
        <v>0</v>
      </c>
      <c r="I36" s="28">
        <v>0</v>
      </c>
      <c r="J36" s="28">
        <v>0</v>
      </c>
      <c r="K36" s="73">
        <f t="shared" si="34"/>
        <v>0</v>
      </c>
      <c r="L36" s="18">
        <v>0</v>
      </c>
      <c r="M36" s="18">
        <v>0</v>
      </c>
      <c r="N36" s="18">
        <v>0</v>
      </c>
      <c r="O36" s="51">
        <v>0</v>
      </c>
      <c r="P36" s="26">
        <f t="shared" ref="P36:P48" si="37">Q36+R36+S36+T36</f>
        <v>0</v>
      </c>
      <c r="Q36" s="18">
        <v>0</v>
      </c>
      <c r="R36" s="18">
        <v>0</v>
      </c>
      <c r="S36" s="18">
        <v>0</v>
      </c>
      <c r="T36" s="52">
        <v>0</v>
      </c>
      <c r="U36" s="409">
        <f t="shared" si="35"/>
        <v>0</v>
      </c>
      <c r="V36" s="6">
        <v>0</v>
      </c>
      <c r="W36" s="6">
        <v>0</v>
      </c>
      <c r="X36" s="6">
        <v>0</v>
      </c>
      <c r="Y36" s="5">
        <v>0</v>
      </c>
      <c r="Z36" s="412" t="e">
        <f t="shared" si="30"/>
        <v>#DIV/0!</v>
      </c>
      <c r="AA36" s="6">
        <v>0</v>
      </c>
      <c r="AB36" s="6">
        <v>0</v>
      </c>
      <c r="AC36" s="6">
        <v>0</v>
      </c>
      <c r="AD36" s="8" t="e">
        <f t="shared" si="32"/>
        <v>#DIV/0!</v>
      </c>
      <c r="AE36" s="20"/>
      <c r="AF36" s="20"/>
      <c r="AG36" s="30"/>
      <c r="AH36" s="20"/>
      <c r="AI36" s="410"/>
      <c r="AJ36" s="410"/>
      <c r="AK36" s="41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</row>
    <row r="37" spans="1:148" s="22" customFormat="1" ht="17.25" hidden="1" customHeight="1" x14ac:dyDescent="0.25">
      <c r="A37" s="455"/>
      <c r="B37" s="411" t="s">
        <v>117</v>
      </c>
      <c r="C37" s="408" t="s">
        <v>103</v>
      </c>
      <c r="D37" s="556"/>
      <c r="E37" s="551"/>
      <c r="F37" s="50">
        <f t="shared" si="33"/>
        <v>0</v>
      </c>
      <c r="G37" s="18">
        <v>0</v>
      </c>
      <c r="H37" s="18">
        <v>0</v>
      </c>
      <c r="I37" s="28">
        <v>0</v>
      </c>
      <c r="J37" s="28">
        <v>0</v>
      </c>
      <c r="K37" s="73">
        <f t="shared" si="34"/>
        <v>0</v>
      </c>
      <c r="L37" s="18">
        <v>0</v>
      </c>
      <c r="M37" s="18">
        <v>0</v>
      </c>
      <c r="N37" s="18">
        <v>0</v>
      </c>
      <c r="O37" s="51">
        <v>0</v>
      </c>
      <c r="P37" s="26">
        <f t="shared" si="37"/>
        <v>0</v>
      </c>
      <c r="Q37" s="18">
        <v>0</v>
      </c>
      <c r="R37" s="18">
        <v>0</v>
      </c>
      <c r="S37" s="18">
        <v>0</v>
      </c>
      <c r="T37" s="52">
        <v>0</v>
      </c>
      <c r="U37" s="409">
        <f t="shared" si="35"/>
        <v>0</v>
      </c>
      <c r="V37" s="6">
        <v>0</v>
      </c>
      <c r="W37" s="6">
        <v>0</v>
      </c>
      <c r="X37" s="6">
        <v>0</v>
      </c>
      <c r="Y37" s="5">
        <v>0</v>
      </c>
      <c r="Z37" s="412" t="e">
        <f t="shared" si="30"/>
        <v>#DIV/0!</v>
      </c>
      <c r="AA37" s="6">
        <v>0</v>
      </c>
      <c r="AB37" s="6">
        <v>0</v>
      </c>
      <c r="AC37" s="6">
        <v>0</v>
      </c>
      <c r="AD37" s="8" t="e">
        <f t="shared" si="32"/>
        <v>#DIV/0!</v>
      </c>
      <c r="AE37" s="20"/>
      <c r="AF37" s="20"/>
      <c r="AG37" s="30"/>
      <c r="AH37" s="20"/>
      <c r="AI37" s="410"/>
      <c r="AJ37" s="410"/>
      <c r="AK37" s="41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</row>
    <row r="38" spans="1:148" s="22" customFormat="1" ht="17.25" hidden="1" customHeight="1" x14ac:dyDescent="0.25">
      <c r="A38" s="455"/>
      <c r="B38" s="413" t="s">
        <v>142</v>
      </c>
      <c r="C38" s="408"/>
      <c r="D38" s="556"/>
      <c r="E38" s="551"/>
      <c r="F38" s="50">
        <f t="shared" si="33"/>
        <v>0</v>
      </c>
      <c r="G38" s="18">
        <v>0</v>
      </c>
      <c r="H38" s="18">
        <v>0</v>
      </c>
      <c r="I38" s="28">
        <v>0</v>
      </c>
      <c r="J38" s="28">
        <v>0</v>
      </c>
      <c r="K38" s="73"/>
      <c r="L38" s="18"/>
      <c r="M38" s="18"/>
      <c r="N38" s="18"/>
      <c r="O38" s="51"/>
      <c r="P38" s="26">
        <f t="shared" si="37"/>
        <v>0</v>
      </c>
      <c r="Q38" s="18">
        <v>0</v>
      </c>
      <c r="R38" s="18">
        <v>0</v>
      </c>
      <c r="S38" s="18">
        <v>0</v>
      </c>
      <c r="T38" s="52">
        <v>0</v>
      </c>
      <c r="U38" s="409"/>
      <c r="V38" s="6"/>
      <c r="W38" s="6"/>
      <c r="X38" s="6"/>
      <c r="Y38" s="5"/>
      <c r="Z38" s="412" t="e">
        <f t="shared" si="30"/>
        <v>#DIV/0!</v>
      </c>
      <c r="AA38" s="6">
        <v>0</v>
      </c>
      <c r="AB38" s="6">
        <v>0</v>
      </c>
      <c r="AC38" s="6">
        <v>0</v>
      </c>
      <c r="AD38" s="8" t="e">
        <f t="shared" si="32"/>
        <v>#DIV/0!</v>
      </c>
      <c r="AE38" s="20"/>
      <c r="AF38" s="20"/>
      <c r="AG38" s="30"/>
      <c r="AH38" s="20"/>
      <c r="AI38" s="410"/>
      <c r="AJ38" s="410"/>
      <c r="AK38" s="41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</row>
    <row r="39" spans="1:148" s="22" customFormat="1" ht="17.25" hidden="1" customHeight="1" x14ac:dyDescent="0.25">
      <c r="A39" s="455"/>
      <c r="B39" s="413" t="s">
        <v>139</v>
      </c>
      <c r="C39" s="408"/>
      <c r="D39" s="556"/>
      <c r="E39" s="551"/>
      <c r="F39" s="50">
        <f t="shared" si="33"/>
        <v>0</v>
      </c>
      <c r="G39" s="18">
        <v>0</v>
      </c>
      <c r="H39" s="18">
        <v>0</v>
      </c>
      <c r="I39" s="28">
        <v>0</v>
      </c>
      <c r="J39" s="28">
        <v>0</v>
      </c>
      <c r="K39" s="73"/>
      <c r="L39" s="18"/>
      <c r="M39" s="18"/>
      <c r="N39" s="18"/>
      <c r="O39" s="51"/>
      <c r="P39" s="26">
        <f t="shared" si="37"/>
        <v>0</v>
      </c>
      <c r="Q39" s="18">
        <v>0</v>
      </c>
      <c r="R39" s="18">
        <v>0</v>
      </c>
      <c r="S39" s="18">
        <v>0</v>
      </c>
      <c r="T39" s="52">
        <v>0</v>
      </c>
      <c r="U39" s="409"/>
      <c r="V39" s="6"/>
      <c r="W39" s="6"/>
      <c r="X39" s="6"/>
      <c r="Y39" s="5"/>
      <c r="Z39" s="412" t="e">
        <f t="shared" si="30"/>
        <v>#DIV/0!</v>
      </c>
      <c r="AA39" s="6">
        <v>0</v>
      </c>
      <c r="AB39" s="6">
        <v>0</v>
      </c>
      <c r="AC39" s="6">
        <v>0</v>
      </c>
      <c r="AD39" s="8" t="e">
        <f t="shared" si="32"/>
        <v>#DIV/0!</v>
      </c>
      <c r="AE39" s="20"/>
      <c r="AF39" s="20"/>
      <c r="AG39" s="30"/>
      <c r="AH39" s="20"/>
      <c r="AI39" s="410"/>
      <c r="AJ39" s="410"/>
      <c r="AK39" s="41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</row>
    <row r="40" spans="1:148" s="22" customFormat="1" ht="17.25" hidden="1" customHeight="1" x14ac:dyDescent="0.25">
      <c r="A40" s="455"/>
      <c r="B40" s="413" t="s">
        <v>140</v>
      </c>
      <c r="C40" s="408"/>
      <c r="D40" s="556"/>
      <c r="E40" s="551"/>
      <c r="F40" s="50">
        <f t="shared" si="33"/>
        <v>0</v>
      </c>
      <c r="G40" s="18">
        <v>0</v>
      </c>
      <c r="H40" s="18">
        <v>0</v>
      </c>
      <c r="I40" s="28">
        <v>0</v>
      </c>
      <c r="J40" s="28">
        <v>0</v>
      </c>
      <c r="K40" s="73"/>
      <c r="L40" s="18"/>
      <c r="M40" s="18"/>
      <c r="N40" s="18"/>
      <c r="O40" s="51"/>
      <c r="P40" s="26">
        <f t="shared" si="37"/>
        <v>0</v>
      </c>
      <c r="Q40" s="18">
        <v>0</v>
      </c>
      <c r="R40" s="18">
        <v>0</v>
      </c>
      <c r="S40" s="18">
        <v>0</v>
      </c>
      <c r="T40" s="52">
        <v>0</v>
      </c>
      <c r="U40" s="409"/>
      <c r="V40" s="6"/>
      <c r="W40" s="6"/>
      <c r="X40" s="6"/>
      <c r="Y40" s="5"/>
      <c r="Z40" s="412" t="e">
        <f t="shared" si="30"/>
        <v>#DIV/0!</v>
      </c>
      <c r="AA40" s="6">
        <v>0</v>
      </c>
      <c r="AB40" s="6">
        <v>0</v>
      </c>
      <c r="AC40" s="6">
        <v>0</v>
      </c>
      <c r="AD40" s="440" t="e">
        <f t="shared" si="32"/>
        <v>#DIV/0!</v>
      </c>
      <c r="AE40" s="20"/>
      <c r="AF40" s="20"/>
      <c r="AG40" s="30"/>
      <c r="AH40" s="20"/>
      <c r="AI40" s="410"/>
      <c r="AJ40" s="410"/>
      <c r="AK40" s="41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</row>
    <row r="41" spans="1:148" s="22" customFormat="1" ht="17.25" hidden="1" customHeight="1" x14ac:dyDescent="0.25">
      <c r="A41" s="455"/>
      <c r="B41" s="413" t="s">
        <v>141</v>
      </c>
      <c r="C41" s="408"/>
      <c r="D41" s="556"/>
      <c r="E41" s="551"/>
      <c r="F41" s="50">
        <f t="shared" si="33"/>
        <v>0</v>
      </c>
      <c r="G41" s="18">
        <v>0</v>
      </c>
      <c r="H41" s="18">
        <v>0</v>
      </c>
      <c r="I41" s="28">
        <v>0</v>
      </c>
      <c r="J41" s="28">
        <v>0</v>
      </c>
      <c r="K41" s="73"/>
      <c r="L41" s="18"/>
      <c r="M41" s="18"/>
      <c r="N41" s="18"/>
      <c r="O41" s="51"/>
      <c r="P41" s="26">
        <f t="shared" si="37"/>
        <v>0</v>
      </c>
      <c r="Q41" s="18">
        <v>0</v>
      </c>
      <c r="R41" s="18">
        <v>0</v>
      </c>
      <c r="S41" s="18">
        <v>0</v>
      </c>
      <c r="T41" s="52">
        <v>0</v>
      </c>
      <c r="U41" s="409"/>
      <c r="V41" s="6"/>
      <c r="W41" s="6"/>
      <c r="X41" s="6"/>
      <c r="Y41" s="5"/>
      <c r="Z41" s="412" t="e">
        <f t="shared" si="30"/>
        <v>#DIV/0!</v>
      </c>
      <c r="AA41" s="6">
        <v>0</v>
      </c>
      <c r="AB41" s="6">
        <v>0</v>
      </c>
      <c r="AC41" s="6">
        <v>0</v>
      </c>
      <c r="AD41" s="440" t="e">
        <f t="shared" si="32"/>
        <v>#DIV/0!</v>
      </c>
      <c r="AE41" s="20"/>
      <c r="AF41" s="20"/>
      <c r="AG41" s="30"/>
      <c r="AH41" s="20"/>
      <c r="AI41" s="410"/>
      <c r="AJ41" s="410"/>
      <c r="AK41" s="41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</row>
    <row r="42" spans="1:148" s="22" customFormat="1" ht="49.5" hidden="1" customHeight="1" x14ac:dyDescent="0.25">
      <c r="A42" s="455"/>
      <c r="B42" s="413" t="s">
        <v>143</v>
      </c>
      <c r="C42" s="408"/>
      <c r="D42" s="556"/>
      <c r="E42" s="551"/>
      <c r="F42" s="50">
        <f t="shared" si="33"/>
        <v>0</v>
      </c>
      <c r="G42" s="18">
        <v>0</v>
      </c>
      <c r="H42" s="18">
        <v>0</v>
      </c>
      <c r="I42" s="28">
        <v>0</v>
      </c>
      <c r="J42" s="28">
        <v>0</v>
      </c>
      <c r="K42" s="73"/>
      <c r="L42" s="18"/>
      <c r="M42" s="18"/>
      <c r="N42" s="18"/>
      <c r="O42" s="51"/>
      <c r="P42" s="26">
        <f t="shared" si="37"/>
        <v>0</v>
      </c>
      <c r="Q42" s="18">
        <v>0</v>
      </c>
      <c r="R42" s="18">
        <v>0</v>
      </c>
      <c r="S42" s="18">
        <v>0</v>
      </c>
      <c r="T42" s="52">
        <v>0</v>
      </c>
      <c r="U42" s="409"/>
      <c r="V42" s="6"/>
      <c r="W42" s="6"/>
      <c r="X42" s="6"/>
      <c r="Y42" s="5"/>
      <c r="Z42" s="412" t="e">
        <f t="shared" si="30"/>
        <v>#DIV/0!</v>
      </c>
      <c r="AA42" s="6">
        <v>0</v>
      </c>
      <c r="AB42" s="6">
        <v>0</v>
      </c>
      <c r="AC42" s="6">
        <v>0</v>
      </c>
      <c r="AD42" s="440" t="e">
        <f t="shared" si="32"/>
        <v>#DIV/0!</v>
      </c>
      <c r="AE42" s="20"/>
      <c r="AF42" s="20"/>
      <c r="AG42" s="30"/>
      <c r="AH42" s="20"/>
      <c r="AI42" s="410"/>
      <c r="AJ42" s="410"/>
      <c r="AK42" s="41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</row>
    <row r="43" spans="1:148" s="22" customFormat="1" ht="15.75" customHeight="1" x14ac:dyDescent="0.25">
      <c r="A43" s="455"/>
      <c r="B43" s="413" t="s">
        <v>168</v>
      </c>
      <c r="C43" s="408" t="s">
        <v>103</v>
      </c>
      <c r="D43" s="556"/>
      <c r="E43" s="551"/>
      <c r="F43" s="50">
        <f t="shared" si="33"/>
        <v>380334</v>
      </c>
      <c r="G43" s="18">
        <v>0</v>
      </c>
      <c r="H43" s="18">
        <v>0</v>
      </c>
      <c r="I43" s="28">
        <v>0</v>
      </c>
      <c r="J43" s="414">
        <v>380334</v>
      </c>
      <c r="K43" s="73"/>
      <c r="L43" s="18"/>
      <c r="M43" s="18"/>
      <c r="N43" s="18"/>
      <c r="O43" s="51"/>
      <c r="P43" s="26">
        <f t="shared" ref="P43:P44" si="38">Q43+R43+S43+T43</f>
        <v>0</v>
      </c>
      <c r="Q43" s="18">
        <v>0</v>
      </c>
      <c r="R43" s="18">
        <v>0</v>
      </c>
      <c r="S43" s="18">
        <v>0</v>
      </c>
      <c r="T43" s="52">
        <v>0</v>
      </c>
      <c r="U43" s="409"/>
      <c r="V43" s="6"/>
      <c r="W43" s="6"/>
      <c r="X43" s="6"/>
      <c r="Y43" s="4"/>
      <c r="Z43" s="412">
        <f t="shared" ref="Z43:Z44" si="39">P43/F43*100</f>
        <v>0</v>
      </c>
      <c r="AA43" s="6">
        <v>0</v>
      </c>
      <c r="AB43" s="6">
        <v>0</v>
      </c>
      <c r="AC43" s="6">
        <v>0</v>
      </c>
      <c r="AD43" s="440">
        <f t="shared" ref="AD43:AD44" si="40">T43/J43*100</f>
        <v>0</v>
      </c>
      <c r="AE43" s="20"/>
      <c r="AF43" s="20"/>
      <c r="AG43" s="30"/>
      <c r="AH43" s="20"/>
      <c r="AI43" s="410"/>
      <c r="AJ43" s="410"/>
      <c r="AK43" s="41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</row>
    <row r="44" spans="1:148" s="22" customFormat="1" ht="49.5" customHeight="1" thickBot="1" x14ac:dyDescent="0.3">
      <c r="A44" s="455"/>
      <c r="B44" s="413" t="s">
        <v>143</v>
      </c>
      <c r="C44" s="408" t="s">
        <v>103</v>
      </c>
      <c r="D44" s="556"/>
      <c r="E44" s="551"/>
      <c r="F44" s="225">
        <f t="shared" si="33"/>
        <v>37775</v>
      </c>
      <c r="G44" s="226">
        <v>0</v>
      </c>
      <c r="H44" s="226">
        <v>0</v>
      </c>
      <c r="I44" s="31">
        <v>0</v>
      </c>
      <c r="J44" s="415">
        <v>37775</v>
      </c>
      <c r="K44" s="397"/>
      <c r="L44" s="226"/>
      <c r="M44" s="226"/>
      <c r="N44" s="226"/>
      <c r="O44" s="398"/>
      <c r="P44" s="227">
        <f t="shared" si="38"/>
        <v>0</v>
      </c>
      <c r="Q44" s="226">
        <v>0</v>
      </c>
      <c r="R44" s="226">
        <v>0</v>
      </c>
      <c r="S44" s="226">
        <v>0</v>
      </c>
      <c r="T44" s="396">
        <v>0</v>
      </c>
      <c r="U44" s="416"/>
      <c r="V44" s="292"/>
      <c r="W44" s="292"/>
      <c r="X44" s="292"/>
      <c r="Y44" s="417"/>
      <c r="Z44" s="441">
        <f t="shared" si="39"/>
        <v>0</v>
      </c>
      <c r="AA44" s="292">
        <v>0</v>
      </c>
      <c r="AB44" s="292">
        <v>0</v>
      </c>
      <c r="AC44" s="292">
        <v>0</v>
      </c>
      <c r="AD44" s="442">
        <f t="shared" si="40"/>
        <v>0</v>
      </c>
      <c r="AE44" s="20"/>
      <c r="AF44" s="20"/>
      <c r="AG44" s="30"/>
      <c r="AH44" s="20"/>
      <c r="AI44" s="410"/>
      <c r="AJ44" s="410"/>
      <c r="AK44" s="41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</row>
    <row r="45" spans="1:148" s="93" customFormat="1" ht="17.25" hidden="1" customHeight="1" x14ac:dyDescent="0.25">
      <c r="A45" s="455"/>
      <c r="B45" s="548" t="s">
        <v>0</v>
      </c>
      <c r="C45" s="549"/>
      <c r="D45" s="556"/>
      <c r="E45" s="551"/>
      <c r="F45" s="126">
        <f>F46+F47+F48</f>
        <v>0</v>
      </c>
      <c r="G45" s="401">
        <f t="shared" ref="G45:Y45" si="41">G46+G47+G48</f>
        <v>0</v>
      </c>
      <c r="H45" s="401">
        <f t="shared" si="41"/>
        <v>0</v>
      </c>
      <c r="I45" s="401">
        <f t="shared" si="41"/>
        <v>0</v>
      </c>
      <c r="J45" s="401">
        <f t="shared" si="41"/>
        <v>0</v>
      </c>
      <c r="K45" s="405">
        <f t="shared" si="41"/>
        <v>0</v>
      </c>
      <c r="L45" s="401">
        <f t="shared" si="41"/>
        <v>0</v>
      </c>
      <c r="M45" s="401">
        <f t="shared" si="41"/>
        <v>0</v>
      </c>
      <c r="N45" s="401">
        <f t="shared" si="41"/>
        <v>0</v>
      </c>
      <c r="O45" s="418">
        <f t="shared" si="41"/>
        <v>0</v>
      </c>
      <c r="P45" s="126">
        <f t="shared" si="41"/>
        <v>0</v>
      </c>
      <c r="Q45" s="401">
        <f t="shared" si="41"/>
        <v>0</v>
      </c>
      <c r="R45" s="401">
        <f t="shared" si="41"/>
        <v>0</v>
      </c>
      <c r="S45" s="401">
        <f t="shared" si="41"/>
        <v>0</v>
      </c>
      <c r="T45" s="402">
        <f t="shared" si="41"/>
        <v>0</v>
      </c>
      <c r="U45" s="405" t="e">
        <f t="shared" si="41"/>
        <v>#DIV/0!</v>
      </c>
      <c r="V45" s="401">
        <f t="shared" si="41"/>
        <v>0</v>
      </c>
      <c r="W45" s="401">
        <f t="shared" si="41"/>
        <v>0</v>
      </c>
      <c r="X45" s="401">
        <f t="shared" si="41"/>
        <v>0</v>
      </c>
      <c r="Y45" s="401" t="e">
        <f t="shared" si="41"/>
        <v>#DIV/0!</v>
      </c>
      <c r="Z45" s="403" t="e">
        <f t="shared" si="30"/>
        <v>#DIV/0!</v>
      </c>
      <c r="AA45" s="183">
        <v>0</v>
      </c>
      <c r="AB45" s="183">
        <v>0</v>
      </c>
      <c r="AC45" s="183">
        <v>0</v>
      </c>
      <c r="AD45" s="419" t="e">
        <f t="shared" si="32"/>
        <v>#DIV/0!</v>
      </c>
      <c r="AE45" s="92"/>
      <c r="AF45" s="92"/>
      <c r="AG45" s="21"/>
      <c r="AH45" s="92"/>
      <c r="AI45" s="406"/>
      <c r="AJ45" s="406"/>
      <c r="AK45" s="406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</row>
    <row r="46" spans="1:148" s="22" customFormat="1" ht="27.6" hidden="1" customHeight="1" x14ac:dyDescent="0.25">
      <c r="A46" s="455"/>
      <c r="B46" s="407" t="s">
        <v>104</v>
      </c>
      <c r="C46" s="408" t="s">
        <v>90</v>
      </c>
      <c r="D46" s="556"/>
      <c r="E46" s="551"/>
      <c r="F46" s="50">
        <f t="shared" si="33"/>
        <v>0</v>
      </c>
      <c r="G46" s="18">
        <v>0</v>
      </c>
      <c r="H46" s="18">
        <v>0</v>
      </c>
      <c r="I46" s="18">
        <v>0</v>
      </c>
      <c r="J46" s="18">
        <v>0</v>
      </c>
      <c r="K46" s="73">
        <f t="shared" ref="K46:K47" si="42">L46+M46+N46+O46</f>
        <v>0</v>
      </c>
      <c r="L46" s="18">
        <v>0</v>
      </c>
      <c r="M46" s="18">
        <v>0</v>
      </c>
      <c r="N46" s="18">
        <v>0</v>
      </c>
      <c r="O46" s="51"/>
      <c r="P46" s="26">
        <f t="shared" si="37"/>
        <v>0</v>
      </c>
      <c r="Q46" s="53">
        <v>0</v>
      </c>
      <c r="R46" s="53">
        <v>0</v>
      </c>
      <c r="S46" s="53">
        <v>0</v>
      </c>
      <c r="T46" s="54">
        <v>0</v>
      </c>
      <c r="U46" s="409" t="e">
        <f t="shared" si="35"/>
        <v>#DIV/0!</v>
      </c>
      <c r="V46" s="6">
        <v>0</v>
      </c>
      <c r="W46" s="6">
        <v>0</v>
      </c>
      <c r="X46" s="6">
        <v>0</v>
      </c>
      <c r="Y46" s="5" t="e">
        <f t="shared" si="36"/>
        <v>#DIV/0!</v>
      </c>
      <c r="Z46" s="409" t="e">
        <f t="shared" si="30"/>
        <v>#DIV/0!</v>
      </c>
      <c r="AA46" s="6">
        <v>0</v>
      </c>
      <c r="AB46" s="6">
        <v>0</v>
      </c>
      <c r="AC46" s="6">
        <v>0</v>
      </c>
      <c r="AD46" s="5" t="e">
        <f t="shared" si="32"/>
        <v>#DIV/0!</v>
      </c>
      <c r="AE46" s="20"/>
      <c r="AF46" s="20"/>
      <c r="AG46" s="30"/>
      <c r="AH46" s="20"/>
      <c r="AI46" s="410"/>
      <c r="AJ46" s="410"/>
      <c r="AK46" s="41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</row>
    <row r="47" spans="1:148" s="39" customFormat="1" ht="18" hidden="1" customHeight="1" thickBot="1" x14ac:dyDescent="0.3">
      <c r="A47" s="455"/>
      <c r="B47" s="411" t="s">
        <v>100</v>
      </c>
      <c r="C47" s="420" t="s">
        <v>90</v>
      </c>
      <c r="D47" s="556"/>
      <c r="E47" s="508"/>
      <c r="F47" s="50">
        <f t="shared" si="33"/>
        <v>0</v>
      </c>
      <c r="G47" s="18">
        <v>0</v>
      </c>
      <c r="H47" s="18">
        <v>0</v>
      </c>
      <c r="I47" s="18">
        <v>0</v>
      </c>
      <c r="J47" s="18">
        <v>0</v>
      </c>
      <c r="K47" s="397">
        <f t="shared" si="42"/>
        <v>0</v>
      </c>
      <c r="L47" s="33">
        <v>0</v>
      </c>
      <c r="M47" s="33">
        <v>0</v>
      </c>
      <c r="N47" s="33">
        <v>0</v>
      </c>
      <c r="O47" s="27"/>
      <c r="P47" s="26">
        <f t="shared" si="37"/>
        <v>0</v>
      </c>
      <c r="Q47" s="53">
        <v>0</v>
      </c>
      <c r="R47" s="53">
        <v>0</v>
      </c>
      <c r="S47" s="53">
        <v>0</v>
      </c>
      <c r="T47" s="54">
        <v>0</v>
      </c>
      <c r="U47" s="409">
        <f t="shared" si="35"/>
        <v>0</v>
      </c>
      <c r="V47" s="6">
        <v>0</v>
      </c>
      <c r="W47" s="6">
        <v>0</v>
      </c>
      <c r="X47" s="6">
        <v>0</v>
      </c>
      <c r="Y47" s="5">
        <v>0</v>
      </c>
      <c r="Z47" s="409" t="e">
        <f t="shared" si="30"/>
        <v>#DIV/0!</v>
      </c>
      <c r="AA47" s="6">
        <v>0</v>
      </c>
      <c r="AB47" s="6">
        <v>0</v>
      </c>
      <c r="AC47" s="6">
        <v>0</v>
      </c>
      <c r="AD47" s="5" t="e">
        <f t="shared" si="32"/>
        <v>#DIV/0!</v>
      </c>
      <c r="AE47" s="421"/>
      <c r="AF47" s="421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</row>
    <row r="48" spans="1:148" s="39" customFormat="1" ht="18" hidden="1" customHeight="1" thickBot="1" x14ac:dyDescent="0.3">
      <c r="A48" s="456"/>
      <c r="B48" s="422" t="s">
        <v>144</v>
      </c>
      <c r="C48" s="316"/>
      <c r="D48" s="557"/>
      <c r="E48" s="424"/>
      <c r="F48" s="225">
        <f t="shared" si="33"/>
        <v>0</v>
      </c>
      <c r="G48" s="226">
        <v>0</v>
      </c>
      <c r="H48" s="226">
        <v>0</v>
      </c>
      <c r="I48" s="18">
        <v>0</v>
      </c>
      <c r="J48" s="18">
        <v>0</v>
      </c>
      <c r="K48" s="425"/>
      <c r="L48" s="33"/>
      <c r="M48" s="33"/>
      <c r="N48" s="33"/>
      <c r="O48" s="27"/>
      <c r="P48" s="227">
        <f t="shared" si="37"/>
        <v>0</v>
      </c>
      <c r="Q48" s="398">
        <v>0</v>
      </c>
      <c r="R48" s="398">
        <v>0</v>
      </c>
      <c r="S48" s="398">
        <v>0</v>
      </c>
      <c r="T48" s="396">
        <v>0</v>
      </c>
      <c r="U48" s="409"/>
      <c r="V48" s="6"/>
      <c r="W48" s="6"/>
      <c r="X48" s="6"/>
      <c r="Y48" s="5"/>
      <c r="Z48" s="409" t="e">
        <f t="shared" si="30"/>
        <v>#DIV/0!</v>
      </c>
      <c r="AA48" s="6">
        <v>0</v>
      </c>
      <c r="AB48" s="6">
        <v>0</v>
      </c>
      <c r="AC48" s="6">
        <v>0</v>
      </c>
      <c r="AD48" s="5" t="e">
        <f t="shared" si="32"/>
        <v>#DIV/0!</v>
      </c>
      <c r="AE48" s="421"/>
      <c r="AF48" s="421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</row>
    <row r="49" spans="1:148" s="39" customFormat="1" ht="18.600000000000001" hidden="1" customHeight="1" thickBot="1" x14ac:dyDescent="0.3">
      <c r="A49" s="426"/>
      <c r="B49" s="507"/>
      <c r="C49" s="508"/>
      <c r="D49" s="445" t="s">
        <v>13</v>
      </c>
      <c r="E49" s="307" t="s">
        <v>5</v>
      </c>
      <c r="F49" s="228">
        <f t="shared" ref="F49:T49" si="43">F50</f>
        <v>0</v>
      </c>
      <c r="G49" s="229">
        <f t="shared" si="43"/>
        <v>0</v>
      </c>
      <c r="H49" s="229">
        <f t="shared" si="43"/>
        <v>0</v>
      </c>
      <c r="I49" s="229">
        <f t="shared" si="43"/>
        <v>0</v>
      </c>
      <c r="J49" s="230">
        <f t="shared" si="43"/>
        <v>0</v>
      </c>
      <c r="K49" s="228">
        <f t="shared" si="43"/>
        <v>0</v>
      </c>
      <c r="L49" s="229">
        <f t="shared" si="43"/>
        <v>0</v>
      </c>
      <c r="M49" s="229">
        <f t="shared" si="43"/>
        <v>0</v>
      </c>
      <c r="N49" s="229">
        <f t="shared" si="43"/>
        <v>0</v>
      </c>
      <c r="O49" s="230">
        <f t="shared" si="43"/>
        <v>0</v>
      </c>
      <c r="P49" s="227">
        <f t="shared" si="43"/>
        <v>0</v>
      </c>
      <c r="Q49" s="31">
        <f t="shared" si="43"/>
        <v>0</v>
      </c>
      <c r="R49" s="31">
        <f t="shared" si="43"/>
        <v>0</v>
      </c>
      <c r="S49" s="31">
        <f t="shared" si="43"/>
        <v>0</v>
      </c>
      <c r="T49" s="59">
        <f t="shared" si="43"/>
        <v>0</v>
      </c>
      <c r="U49" s="428">
        <f t="shared" ref="U49" si="44">V49+W49+X49+Y49</f>
        <v>0</v>
      </c>
      <c r="V49" s="231">
        <v>0</v>
      </c>
      <c r="W49" s="231">
        <f>SUM(W52:W52)</f>
        <v>0</v>
      </c>
      <c r="X49" s="231">
        <v>0</v>
      </c>
      <c r="Y49" s="232">
        <v>0</v>
      </c>
      <c r="Z49" s="429">
        <f t="shared" ref="Z49" si="45">AA49+AB49+AC49+AD49</f>
        <v>0</v>
      </c>
      <c r="AA49" s="430">
        <v>0</v>
      </c>
      <c r="AB49" s="430">
        <f>SUM(AB52:AB52)</f>
        <v>0</v>
      </c>
      <c r="AC49" s="430">
        <v>0</v>
      </c>
      <c r="AD49" s="431">
        <v>0</v>
      </c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</row>
    <row r="50" spans="1:148" s="39" customFormat="1" ht="42.75" hidden="1" customHeight="1" thickBot="1" x14ac:dyDescent="0.3">
      <c r="A50" s="357"/>
      <c r="B50" s="432"/>
      <c r="C50" s="433"/>
      <c r="D50" s="423" t="s">
        <v>13</v>
      </c>
      <c r="E50" s="19"/>
      <c r="F50" s="32">
        <f t="shared" si="3"/>
        <v>0</v>
      </c>
      <c r="G50" s="60">
        <v>0</v>
      </c>
      <c r="H50" s="60">
        <v>0</v>
      </c>
      <c r="I50" s="60">
        <v>0</v>
      </c>
      <c r="J50" s="61">
        <v>0</v>
      </c>
      <c r="K50" s="32">
        <f t="shared" ref="K50" si="46">L50+M50+O50</f>
        <v>0</v>
      </c>
      <c r="L50" s="60">
        <v>0</v>
      </c>
      <c r="M50" s="60">
        <v>0</v>
      </c>
      <c r="N50" s="60">
        <v>0</v>
      </c>
      <c r="O50" s="62">
        <v>0</v>
      </c>
      <c r="P50" s="32">
        <f>Q50+R50+T50</f>
        <v>0</v>
      </c>
      <c r="Q50" s="60">
        <v>0</v>
      </c>
      <c r="R50" s="60">
        <v>0</v>
      </c>
      <c r="S50" s="60">
        <v>0</v>
      </c>
      <c r="T50" s="62">
        <v>0</v>
      </c>
      <c r="U50" s="233">
        <v>0</v>
      </c>
      <c r="V50" s="65">
        <v>0</v>
      </c>
      <c r="W50" s="65">
        <v>0</v>
      </c>
      <c r="X50" s="65">
        <v>0</v>
      </c>
      <c r="Y50" s="434">
        <v>0</v>
      </c>
      <c r="Z50" s="435">
        <v>0</v>
      </c>
      <c r="AA50" s="125">
        <v>0</v>
      </c>
      <c r="AB50" s="125">
        <v>0</v>
      </c>
      <c r="AC50" s="125">
        <v>0</v>
      </c>
      <c r="AD50" s="436">
        <v>0</v>
      </c>
      <c r="AE50" s="37"/>
      <c r="AF50" s="37"/>
      <c r="AG50" s="38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</row>
    <row r="51" spans="1:148" s="22" customFormat="1" ht="19.5" customHeight="1" thickBot="1" x14ac:dyDescent="0.3">
      <c r="A51" s="375"/>
      <c r="B51" s="450" t="s">
        <v>64</v>
      </c>
      <c r="C51" s="448"/>
      <c r="D51" s="449"/>
      <c r="E51" s="40" t="s">
        <v>7</v>
      </c>
      <c r="F51" s="74">
        <f>F34+F45+F30+F32</f>
        <v>141566545</v>
      </c>
      <c r="G51" s="116">
        <f t="shared" ref="G51:T51" si="47">G34+G45+G30+G32</f>
        <v>94628300</v>
      </c>
      <c r="H51" s="116">
        <f t="shared" si="47"/>
        <v>0</v>
      </c>
      <c r="I51" s="116">
        <f t="shared" si="47"/>
        <v>0</v>
      </c>
      <c r="J51" s="66">
        <f t="shared" si="47"/>
        <v>46938245</v>
      </c>
      <c r="K51" s="354">
        <f t="shared" si="47"/>
        <v>0</v>
      </c>
      <c r="L51" s="353">
        <f t="shared" si="47"/>
        <v>0</v>
      </c>
      <c r="M51" s="353">
        <f t="shared" si="47"/>
        <v>0</v>
      </c>
      <c r="N51" s="353">
        <f t="shared" si="47"/>
        <v>0</v>
      </c>
      <c r="O51" s="353">
        <f t="shared" si="47"/>
        <v>0</v>
      </c>
      <c r="P51" s="74">
        <f t="shared" si="47"/>
        <v>0</v>
      </c>
      <c r="Q51" s="116">
        <f t="shared" si="47"/>
        <v>0</v>
      </c>
      <c r="R51" s="116">
        <f t="shared" si="47"/>
        <v>0</v>
      </c>
      <c r="S51" s="116">
        <f t="shared" si="47"/>
        <v>0</v>
      </c>
      <c r="T51" s="66">
        <f t="shared" si="47"/>
        <v>0</v>
      </c>
      <c r="U51" s="332">
        <v>0</v>
      </c>
      <c r="V51" s="47">
        <v>0</v>
      </c>
      <c r="W51" s="47">
        <v>0</v>
      </c>
      <c r="X51" s="47">
        <v>0</v>
      </c>
      <c r="Y51" s="48">
        <v>0</v>
      </c>
      <c r="Z51" s="332">
        <f>P51/F51*100</f>
        <v>0</v>
      </c>
      <c r="AA51" s="47">
        <f>Q51/G51*100</f>
        <v>0</v>
      </c>
      <c r="AB51" s="47">
        <v>0</v>
      </c>
      <c r="AC51" s="47">
        <v>0</v>
      </c>
      <c r="AD51" s="48">
        <f>T51/J51*100</f>
        <v>0</v>
      </c>
      <c r="AE51" s="20"/>
      <c r="AF51" s="20"/>
      <c r="AG51" s="49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</row>
    <row r="52" spans="1:148" s="93" customFormat="1" ht="16.5" customHeight="1" x14ac:dyDescent="0.25">
      <c r="A52" s="343" t="s">
        <v>2</v>
      </c>
      <c r="B52" s="504" t="s">
        <v>65</v>
      </c>
      <c r="C52" s="505"/>
      <c r="D52" s="506"/>
      <c r="E52" s="360" t="s">
        <v>7</v>
      </c>
      <c r="F52" s="502"/>
      <c r="G52" s="542"/>
      <c r="H52" s="542"/>
      <c r="I52" s="542"/>
      <c r="J52" s="542"/>
      <c r="K52" s="543"/>
      <c r="L52" s="543"/>
      <c r="M52" s="543"/>
      <c r="N52" s="543"/>
      <c r="O52" s="543"/>
      <c r="P52" s="542"/>
      <c r="Q52" s="542"/>
      <c r="R52" s="542"/>
      <c r="S52" s="542"/>
      <c r="T52" s="542"/>
      <c r="U52" s="544"/>
      <c r="V52" s="542"/>
      <c r="W52" s="542"/>
      <c r="X52" s="542"/>
      <c r="Y52" s="542"/>
      <c r="Z52" s="543"/>
      <c r="AA52" s="543"/>
      <c r="AB52" s="543"/>
      <c r="AC52" s="543"/>
      <c r="AD52" s="545"/>
      <c r="AE52" s="92"/>
      <c r="AF52" s="92"/>
      <c r="AG52" s="21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</row>
    <row r="53" spans="1:148" s="22" customFormat="1" ht="30.75" customHeight="1" thickBot="1" x14ac:dyDescent="0.3">
      <c r="A53" s="359"/>
      <c r="B53" s="267" t="s">
        <v>0</v>
      </c>
      <c r="C53" s="15" t="s">
        <v>99</v>
      </c>
      <c r="D53" s="355" t="s">
        <v>9</v>
      </c>
      <c r="E53" s="355" t="s">
        <v>5</v>
      </c>
      <c r="F53" s="319">
        <f t="shared" ref="F53" si="48">G53+H53+J53</f>
        <v>32235000</v>
      </c>
      <c r="G53" s="107">
        <v>0</v>
      </c>
      <c r="H53" s="107">
        <v>0</v>
      </c>
      <c r="I53" s="107">
        <v>0</v>
      </c>
      <c r="J53" s="108">
        <v>32235000</v>
      </c>
      <c r="K53" s="111">
        <f t="shared" ref="K53" si="49">L53+M53+N53+O53</f>
        <v>8207781</v>
      </c>
      <c r="L53" s="112">
        <v>0</v>
      </c>
      <c r="M53" s="112">
        <v>0</v>
      </c>
      <c r="N53" s="112">
        <v>0</v>
      </c>
      <c r="O53" s="67">
        <v>8207781</v>
      </c>
      <c r="P53" s="225">
        <f>T53</f>
        <v>14249105.289999999</v>
      </c>
      <c r="Q53" s="226">
        <v>0</v>
      </c>
      <c r="R53" s="226">
        <v>0</v>
      </c>
      <c r="S53" s="226">
        <v>0</v>
      </c>
      <c r="T53" s="268">
        <v>14249105.289999999</v>
      </c>
      <c r="U53" s="270">
        <f>P53/K53*100</f>
        <v>173.60484264870126</v>
      </c>
      <c r="V53" s="269">
        <v>0</v>
      </c>
      <c r="W53" s="269">
        <v>0</v>
      </c>
      <c r="X53" s="269">
        <v>0</v>
      </c>
      <c r="Y53" s="268">
        <f>T53/O53*100</f>
        <v>173.60484264870126</v>
      </c>
      <c r="Z53" s="270">
        <f>P53/F53*100</f>
        <v>44.203832138979365</v>
      </c>
      <c r="AA53" s="114">
        <v>0</v>
      </c>
      <c r="AB53" s="114">
        <v>0</v>
      </c>
      <c r="AC53" s="114">
        <v>0</v>
      </c>
      <c r="AD53" s="115">
        <f>T53/J53*100</f>
        <v>44.203832138979365</v>
      </c>
      <c r="AE53" s="20"/>
      <c r="AF53" s="20"/>
      <c r="AG53" s="21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</row>
    <row r="54" spans="1:148" s="22" customFormat="1" ht="19.5" customHeight="1" thickBot="1" x14ac:dyDescent="0.3">
      <c r="A54" s="40"/>
      <c r="B54" s="450" t="s">
        <v>119</v>
      </c>
      <c r="C54" s="448"/>
      <c r="D54" s="449"/>
      <c r="E54" s="40" t="s">
        <v>7</v>
      </c>
      <c r="F54" s="74">
        <f>F53</f>
        <v>32235000</v>
      </c>
      <c r="G54" s="116">
        <f t="shared" ref="G54:J54" si="50">G53</f>
        <v>0</v>
      </c>
      <c r="H54" s="116">
        <f t="shared" si="50"/>
        <v>0</v>
      </c>
      <c r="I54" s="116">
        <f t="shared" si="50"/>
        <v>0</v>
      </c>
      <c r="J54" s="66">
        <f t="shared" si="50"/>
        <v>32235000</v>
      </c>
      <c r="K54" s="74">
        <f>K53</f>
        <v>8207781</v>
      </c>
      <c r="L54" s="116">
        <f t="shared" ref="L54" si="51">L53</f>
        <v>0</v>
      </c>
      <c r="M54" s="116">
        <f t="shared" ref="M54" si="52">M53</f>
        <v>0</v>
      </c>
      <c r="N54" s="116">
        <f t="shared" ref="N54" si="53">N53</f>
        <v>0</v>
      </c>
      <c r="O54" s="66">
        <f t="shared" ref="O54" si="54">O53</f>
        <v>8207781</v>
      </c>
      <c r="P54" s="74">
        <f>P53</f>
        <v>14249105.289999999</v>
      </c>
      <c r="Q54" s="116">
        <f t="shared" ref="Q54" si="55">Q53</f>
        <v>0</v>
      </c>
      <c r="R54" s="116">
        <f t="shared" ref="R54" si="56">R53</f>
        <v>0</v>
      </c>
      <c r="S54" s="116">
        <f t="shared" ref="S54" si="57">S53</f>
        <v>0</v>
      </c>
      <c r="T54" s="66">
        <f t="shared" ref="T54" si="58">T53</f>
        <v>14249105.289999999</v>
      </c>
      <c r="U54" s="362">
        <f>P54/K54*100</f>
        <v>173.60484264870126</v>
      </c>
      <c r="V54" s="117">
        <v>0</v>
      </c>
      <c r="W54" s="118">
        <v>0</v>
      </c>
      <c r="X54" s="117">
        <v>0</v>
      </c>
      <c r="Y54" s="119">
        <f t="shared" ref="Y54" si="59">T54/O54*100</f>
        <v>173.60484264870126</v>
      </c>
      <c r="Z54" s="120">
        <f>P54/F54*100</f>
        <v>44.203832138979365</v>
      </c>
      <c r="AA54" s="121">
        <v>0</v>
      </c>
      <c r="AB54" s="121">
        <v>0</v>
      </c>
      <c r="AC54" s="121">
        <v>0</v>
      </c>
      <c r="AD54" s="122">
        <f>T54/J54*100</f>
        <v>44.203832138979365</v>
      </c>
      <c r="AE54" s="20"/>
      <c r="AF54" s="20"/>
      <c r="AG54" s="49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</row>
    <row r="55" spans="1:148" s="124" customFormat="1" ht="15" customHeight="1" thickBot="1" x14ac:dyDescent="0.25">
      <c r="A55" s="502" t="s">
        <v>34</v>
      </c>
      <c r="B55" s="568" t="s">
        <v>177</v>
      </c>
      <c r="C55" s="569"/>
      <c r="D55" s="570"/>
      <c r="E55" s="40" t="s">
        <v>7</v>
      </c>
      <c r="F55" s="518"/>
      <c r="G55" s="564"/>
      <c r="H55" s="564"/>
      <c r="I55" s="564"/>
      <c r="J55" s="564"/>
      <c r="K55" s="564"/>
      <c r="L55" s="564"/>
      <c r="M55" s="564"/>
      <c r="N55" s="564"/>
      <c r="O55" s="564"/>
      <c r="P55" s="565"/>
      <c r="Q55" s="565"/>
      <c r="R55" s="565"/>
      <c r="S55" s="565"/>
      <c r="T55" s="565"/>
      <c r="U55" s="565"/>
      <c r="V55" s="565"/>
      <c r="W55" s="565"/>
      <c r="X55" s="565"/>
      <c r="Y55" s="565"/>
      <c r="Z55" s="565"/>
      <c r="AA55" s="565"/>
      <c r="AB55" s="565"/>
      <c r="AC55" s="565"/>
      <c r="AD55" s="566"/>
      <c r="AE55" s="123"/>
      <c r="AF55" s="123"/>
      <c r="AG55" s="123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</row>
    <row r="56" spans="1:148" s="124" customFormat="1" ht="47.25" customHeight="1" thickBot="1" x14ac:dyDescent="0.25">
      <c r="A56" s="503"/>
      <c r="B56" s="562" t="s">
        <v>92</v>
      </c>
      <c r="C56" s="563"/>
      <c r="D56" s="490" t="s">
        <v>14</v>
      </c>
      <c r="E56" s="40"/>
      <c r="F56" s="40"/>
      <c r="G56" s="367"/>
      <c r="H56" s="367"/>
      <c r="I56" s="367"/>
      <c r="J56" s="367"/>
      <c r="K56" s="367"/>
      <c r="L56" s="367"/>
      <c r="M56" s="367"/>
      <c r="N56" s="367"/>
      <c r="O56" s="367"/>
      <c r="P56" s="367"/>
      <c r="Q56" s="367"/>
      <c r="R56" s="367"/>
      <c r="S56" s="367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8"/>
      <c r="AE56" s="123"/>
      <c r="AF56" s="123"/>
      <c r="AG56" s="123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</row>
    <row r="57" spans="1:148" s="39" customFormat="1" ht="41.25" hidden="1" customHeight="1" thickBot="1" x14ac:dyDescent="0.3">
      <c r="A57" s="475"/>
      <c r="B57" s="236" t="s">
        <v>124</v>
      </c>
      <c r="C57" s="237" t="s">
        <v>133</v>
      </c>
      <c r="D57" s="492"/>
      <c r="E57" s="427" t="s">
        <v>5</v>
      </c>
      <c r="F57" s="427">
        <f>G57+H57+J57</f>
        <v>0</v>
      </c>
      <c r="G57" s="31">
        <v>0</v>
      </c>
      <c r="H57" s="31">
        <v>0</v>
      </c>
      <c r="I57" s="31">
        <v>0</v>
      </c>
      <c r="J57" s="238">
        <v>0</v>
      </c>
      <c r="K57" s="32">
        <f>L57+M57+O57</f>
        <v>0</v>
      </c>
      <c r="L57" s="33">
        <v>0</v>
      </c>
      <c r="M57" s="33">
        <v>0</v>
      </c>
      <c r="N57" s="33">
        <v>0</v>
      </c>
      <c r="O57" s="239">
        <v>0</v>
      </c>
      <c r="P57" s="228">
        <f>Q57+R57+T57</f>
        <v>0</v>
      </c>
      <c r="Q57" s="229">
        <v>0</v>
      </c>
      <c r="R57" s="229">
        <v>0</v>
      </c>
      <c r="S57" s="229">
        <v>0</v>
      </c>
      <c r="T57" s="240">
        <v>0</v>
      </c>
      <c r="U57" s="34">
        <v>0</v>
      </c>
      <c r="V57" s="35">
        <v>0</v>
      </c>
      <c r="W57" s="35">
        <v>0</v>
      </c>
      <c r="X57" s="35">
        <v>0</v>
      </c>
      <c r="Y57" s="36">
        <v>0</v>
      </c>
      <c r="Z57" s="241">
        <v>0</v>
      </c>
      <c r="AA57" s="35">
        <v>0</v>
      </c>
      <c r="AB57" s="35">
        <v>0</v>
      </c>
      <c r="AC57" s="35">
        <v>0</v>
      </c>
      <c r="AD57" s="36">
        <v>0</v>
      </c>
      <c r="AE57" s="37"/>
      <c r="AF57" s="37"/>
      <c r="AG57" s="38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</row>
    <row r="58" spans="1:148" s="22" customFormat="1" ht="19.5" customHeight="1" thickBot="1" x14ac:dyDescent="0.3">
      <c r="A58" s="40"/>
      <c r="B58" s="450" t="s">
        <v>118</v>
      </c>
      <c r="C58" s="448"/>
      <c r="D58" s="448"/>
      <c r="E58" s="41" t="s">
        <v>7</v>
      </c>
      <c r="F58" s="353">
        <f>F57</f>
        <v>0</v>
      </c>
      <c r="G58" s="42">
        <f t="shared" ref="G58:T58" si="60">G57</f>
        <v>0</v>
      </c>
      <c r="H58" s="42">
        <f t="shared" si="60"/>
        <v>0</v>
      </c>
      <c r="I58" s="42">
        <f t="shared" si="60"/>
        <v>0</v>
      </c>
      <c r="J58" s="42">
        <f t="shared" si="60"/>
        <v>0</v>
      </c>
      <c r="K58" s="353">
        <f>K57</f>
        <v>0</v>
      </c>
      <c r="L58" s="42">
        <f t="shared" si="60"/>
        <v>0</v>
      </c>
      <c r="M58" s="42">
        <f t="shared" si="60"/>
        <v>0</v>
      </c>
      <c r="N58" s="42">
        <f t="shared" si="60"/>
        <v>0</v>
      </c>
      <c r="O58" s="42">
        <f t="shared" si="60"/>
        <v>0</v>
      </c>
      <c r="P58" s="353">
        <f>P57</f>
        <v>0</v>
      </c>
      <c r="Q58" s="42">
        <f t="shared" si="60"/>
        <v>0</v>
      </c>
      <c r="R58" s="42">
        <f t="shared" si="60"/>
        <v>0</v>
      </c>
      <c r="S58" s="42">
        <f t="shared" si="60"/>
        <v>0</v>
      </c>
      <c r="T58" s="42">
        <f t="shared" si="60"/>
        <v>0</v>
      </c>
      <c r="U58" s="46">
        <v>0</v>
      </c>
      <c r="V58" s="47">
        <v>0</v>
      </c>
      <c r="W58" s="47">
        <v>0</v>
      </c>
      <c r="X58" s="47">
        <v>0</v>
      </c>
      <c r="Y58" s="48">
        <v>0</v>
      </c>
      <c r="Z58" s="46">
        <v>0</v>
      </c>
      <c r="AA58" s="47">
        <v>0</v>
      </c>
      <c r="AB58" s="47">
        <v>0</v>
      </c>
      <c r="AC58" s="47">
        <v>0</v>
      </c>
      <c r="AD58" s="48">
        <v>0</v>
      </c>
      <c r="AE58" s="20"/>
      <c r="AF58" s="20"/>
      <c r="AG58" s="49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</row>
    <row r="59" spans="1:148" s="22" customFormat="1" ht="39" customHeight="1" thickBot="1" x14ac:dyDescent="0.3">
      <c r="A59" s="516" t="s">
        <v>35</v>
      </c>
      <c r="B59" s="450" t="s">
        <v>154</v>
      </c>
      <c r="C59" s="448"/>
      <c r="D59" s="490" t="s">
        <v>9</v>
      </c>
      <c r="E59" s="208"/>
      <c r="F59" s="151"/>
      <c r="G59" s="153"/>
      <c r="H59" s="153"/>
      <c r="I59" s="153"/>
      <c r="J59" s="153"/>
      <c r="K59" s="209"/>
      <c r="L59" s="210"/>
      <c r="M59" s="210"/>
      <c r="N59" s="210"/>
      <c r="O59" s="210"/>
      <c r="P59" s="209"/>
      <c r="Q59" s="210"/>
      <c r="R59" s="210"/>
      <c r="S59" s="210"/>
      <c r="T59" s="210"/>
      <c r="U59" s="46"/>
      <c r="V59" s="47"/>
      <c r="W59" s="47"/>
      <c r="X59" s="47"/>
      <c r="Y59" s="48"/>
      <c r="Z59" s="213"/>
      <c r="AA59" s="211"/>
      <c r="AB59" s="211"/>
      <c r="AC59" s="211"/>
      <c r="AD59" s="214"/>
      <c r="AE59" s="20"/>
      <c r="AF59" s="20"/>
      <c r="AG59" s="49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</row>
    <row r="60" spans="1:148" s="22" customFormat="1" ht="53.25" customHeight="1" thickBot="1" x14ac:dyDescent="0.3">
      <c r="A60" s="517"/>
      <c r="B60" s="271" t="s">
        <v>108</v>
      </c>
      <c r="C60" s="272" t="s">
        <v>149</v>
      </c>
      <c r="D60" s="492"/>
      <c r="E60" s="445" t="s">
        <v>7</v>
      </c>
      <c r="F60" s="427">
        <f>G60+H60+J60+I60</f>
        <v>89838000</v>
      </c>
      <c r="G60" s="273">
        <v>0</v>
      </c>
      <c r="H60" s="273">
        <v>89838000</v>
      </c>
      <c r="I60" s="273">
        <v>0</v>
      </c>
      <c r="J60" s="59">
        <v>0</v>
      </c>
      <c r="K60" s="228">
        <f t="shared" ref="K60" si="61">L60+M60+O60</f>
        <v>25556000</v>
      </c>
      <c r="L60" s="242">
        <v>0</v>
      </c>
      <c r="M60" s="242">
        <v>25556000</v>
      </c>
      <c r="N60" s="229">
        <v>0</v>
      </c>
      <c r="O60" s="230">
        <v>0</v>
      </c>
      <c r="P60" s="228">
        <f>Q60+R60+S60+T60</f>
        <v>38045630.979999997</v>
      </c>
      <c r="Q60" s="229">
        <v>0</v>
      </c>
      <c r="R60" s="229">
        <v>38045630.979999997</v>
      </c>
      <c r="S60" s="229">
        <v>0</v>
      </c>
      <c r="T60" s="230">
        <v>0</v>
      </c>
      <c r="U60" s="328">
        <f>P60/K60*100</f>
        <v>148.87161911097198</v>
      </c>
      <c r="V60" s="274">
        <v>0</v>
      </c>
      <c r="W60" s="229">
        <f>R60/M60*100</f>
        <v>148.87161911097198</v>
      </c>
      <c r="X60" s="274">
        <v>0</v>
      </c>
      <c r="Y60" s="275">
        <v>0</v>
      </c>
      <c r="Z60" s="228">
        <f>P60/F60*100</f>
        <v>42.349151784322885</v>
      </c>
      <c r="AA60" s="274">
        <v>0</v>
      </c>
      <c r="AB60" s="229">
        <f t="shared" ref="AB60" si="62">R60/H60*100</f>
        <v>42.349151784322885</v>
      </c>
      <c r="AC60" s="274">
        <v>0</v>
      </c>
      <c r="AD60" s="315">
        <v>0</v>
      </c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</row>
    <row r="61" spans="1:148" s="22" customFormat="1" ht="19.5" customHeight="1" thickBot="1" x14ac:dyDescent="0.3">
      <c r="A61" s="40"/>
      <c r="B61" s="450" t="s">
        <v>120</v>
      </c>
      <c r="C61" s="448"/>
      <c r="D61" s="449"/>
      <c r="E61" s="41" t="s">
        <v>7</v>
      </c>
      <c r="F61" s="362">
        <f>F60</f>
        <v>89838000</v>
      </c>
      <c r="G61" s="117">
        <f t="shared" ref="G61" si="63">G60</f>
        <v>0</v>
      </c>
      <c r="H61" s="117">
        <f t="shared" ref="H61" si="64">H60</f>
        <v>89838000</v>
      </c>
      <c r="I61" s="117">
        <f t="shared" ref="I61" si="65">I60</f>
        <v>0</v>
      </c>
      <c r="J61" s="119">
        <f t="shared" ref="J61:O61" si="66">J60</f>
        <v>0</v>
      </c>
      <c r="K61" s="119">
        <f t="shared" si="66"/>
        <v>25556000</v>
      </c>
      <c r="L61" s="119">
        <f t="shared" si="66"/>
        <v>0</v>
      </c>
      <c r="M61" s="119">
        <f t="shared" si="66"/>
        <v>25556000</v>
      </c>
      <c r="N61" s="119">
        <f t="shared" si="66"/>
        <v>0</v>
      </c>
      <c r="O61" s="119">
        <f t="shared" si="66"/>
        <v>0</v>
      </c>
      <c r="P61" s="353">
        <f>P60</f>
        <v>38045630.979999997</v>
      </c>
      <c r="Q61" s="42">
        <f t="shared" ref="Q61" si="67">Q60</f>
        <v>0</v>
      </c>
      <c r="R61" s="42">
        <f t="shared" ref="R61" si="68">R60</f>
        <v>38045630.979999997</v>
      </c>
      <c r="S61" s="42">
        <f t="shared" ref="S61" si="69">S60</f>
        <v>0</v>
      </c>
      <c r="T61" s="66">
        <f t="shared" ref="T61" si="70">T60</f>
        <v>0</v>
      </c>
      <c r="U61" s="170">
        <f>P61/K61*100</f>
        <v>148.87161911097198</v>
      </c>
      <c r="V61" s="44">
        <v>0</v>
      </c>
      <c r="W61" s="169">
        <f>R61/M61*100</f>
        <v>148.87161911097198</v>
      </c>
      <c r="X61" s="44">
        <v>0</v>
      </c>
      <c r="Y61" s="45">
        <v>0</v>
      </c>
      <c r="Z61" s="313">
        <f>P61/F61*100</f>
        <v>42.349151784322885</v>
      </c>
      <c r="AA61" s="121">
        <v>0</v>
      </c>
      <c r="AB61" s="152">
        <f>R61/H61*100</f>
        <v>42.349151784322885</v>
      </c>
      <c r="AC61" s="121">
        <v>0</v>
      </c>
      <c r="AD61" s="314">
        <v>0</v>
      </c>
      <c r="AE61" s="20"/>
      <c r="AF61" s="20"/>
      <c r="AG61" s="49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</row>
    <row r="62" spans="1:148" s="22" customFormat="1" ht="38.25" customHeight="1" thickBot="1" x14ac:dyDescent="0.3">
      <c r="A62" s="516" t="s">
        <v>150</v>
      </c>
      <c r="B62" s="514" t="s">
        <v>155</v>
      </c>
      <c r="C62" s="515"/>
      <c r="D62" s="446" t="s">
        <v>9</v>
      </c>
      <c r="E62" s="359"/>
      <c r="F62" s="362"/>
      <c r="G62" s="117"/>
      <c r="H62" s="117"/>
      <c r="I62" s="117"/>
      <c r="J62" s="117"/>
      <c r="K62" s="363"/>
      <c r="L62" s="117"/>
      <c r="M62" s="117"/>
      <c r="N62" s="117"/>
      <c r="O62" s="119"/>
      <c r="P62" s="353"/>
      <c r="Q62" s="42"/>
      <c r="R62" s="42"/>
      <c r="S62" s="42"/>
      <c r="T62" s="66"/>
      <c r="U62" s="207"/>
      <c r="V62" s="118"/>
      <c r="W62" s="118"/>
      <c r="X62" s="118"/>
      <c r="Y62" s="45"/>
      <c r="Z62" s="215"/>
      <c r="AA62" s="215"/>
      <c r="AB62" s="215"/>
      <c r="AC62" s="215"/>
      <c r="AD62" s="216"/>
      <c r="AE62" s="20"/>
      <c r="AF62" s="20"/>
      <c r="AG62" s="49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</row>
    <row r="63" spans="1:148" s="22" customFormat="1" ht="60" customHeight="1" thickBot="1" x14ac:dyDescent="0.3">
      <c r="A63" s="518"/>
      <c r="B63" s="276" t="s">
        <v>137</v>
      </c>
      <c r="C63" s="277" t="s">
        <v>152</v>
      </c>
      <c r="D63" s="447"/>
      <c r="E63" s="359"/>
      <c r="F63" s="317">
        <f>G63+H63+I63+J63</f>
        <v>106556800</v>
      </c>
      <c r="G63" s="154">
        <v>71979100</v>
      </c>
      <c r="H63" s="154">
        <v>30848200</v>
      </c>
      <c r="I63" s="154">
        <v>0</v>
      </c>
      <c r="J63" s="235">
        <v>3729500</v>
      </c>
      <c r="K63" s="228">
        <f>L63+M63+O63</f>
        <v>21312000</v>
      </c>
      <c r="L63" s="242">
        <v>14396000</v>
      </c>
      <c r="M63" s="242">
        <v>6169000</v>
      </c>
      <c r="N63" s="229">
        <v>0</v>
      </c>
      <c r="O63" s="230">
        <v>747000</v>
      </c>
      <c r="P63" s="317">
        <f>Q63+R63+S63+T63</f>
        <v>31475192</v>
      </c>
      <c r="Q63" s="154">
        <v>21261490.129999999</v>
      </c>
      <c r="R63" s="154">
        <v>9112066.5700000003</v>
      </c>
      <c r="S63" s="154">
        <v>0</v>
      </c>
      <c r="T63" s="235">
        <v>1101635.3</v>
      </c>
      <c r="U63" s="234">
        <f>P63/K63*100</f>
        <v>147.68765015015015</v>
      </c>
      <c r="V63" s="242">
        <f t="shared" ref="V63:Y63" si="71">Q63/L63*100</f>
        <v>147.69026208669075</v>
      </c>
      <c r="W63" s="242">
        <f t="shared" si="71"/>
        <v>147.70735240719728</v>
      </c>
      <c r="X63" s="35">
        <v>0</v>
      </c>
      <c r="Y63" s="235">
        <f t="shared" si="71"/>
        <v>147.47460508701474</v>
      </c>
      <c r="Z63" s="323">
        <f>P63/F63*100</f>
        <v>29.538417069581669</v>
      </c>
      <c r="AA63" s="242">
        <f t="shared" ref="AA63:AD63" si="72">Q63/G63*100</f>
        <v>29.538421750202488</v>
      </c>
      <c r="AB63" s="242">
        <f t="shared" si="72"/>
        <v>29.538406033415242</v>
      </c>
      <c r="AC63" s="35">
        <v>0</v>
      </c>
      <c r="AD63" s="235">
        <f t="shared" si="72"/>
        <v>29.53841801850114</v>
      </c>
      <c r="AE63" s="20"/>
      <c r="AF63" s="20"/>
      <c r="AG63" s="49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</row>
    <row r="64" spans="1:148" s="22" customFormat="1" ht="19.5" customHeight="1" thickBot="1" x14ac:dyDescent="0.3">
      <c r="A64" s="358"/>
      <c r="B64" s="512" t="s">
        <v>151</v>
      </c>
      <c r="C64" s="513"/>
      <c r="D64" s="449"/>
      <c r="E64" s="359"/>
      <c r="F64" s="170">
        <f>F63</f>
        <v>106556800</v>
      </c>
      <c r="G64" s="169">
        <f t="shared" ref="G64:O64" si="73">G63</f>
        <v>71979100</v>
      </c>
      <c r="H64" s="169">
        <f t="shared" si="73"/>
        <v>30848200</v>
      </c>
      <c r="I64" s="169">
        <f t="shared" si="73"/>
        <v>0</v>
      </c>
      <c r="J64" s="119">
        <f t="shared" si="73"/>
        <v>3729500</v>
      </c>
      <c r="K64" s="363">
        <f>K63</f>
        <v>21312000</v>
      </c>
      <c r="L64" s="117">
        <f t="shared" si="73"/>
        <v>14396000</v>
      </c>
      <c r="M64" s="117">
        <f t="shared" si="73"/>
        <v>6169000</v>
      </c>
      <c r="N64" s="117">
        <f t="shared" si="73"/>
        <v>0</v>
      </c>
      <c r="O64" s="117">
        <f t="shared" si="73"/>
        <v>747000</v>
      </c>
      <c r="P64" s="170">
        <f>P63</f>
        <v>31475192</v>
      </c>
      <c r="Q64" s="169">
        <f t="shared" ref="Q64:T64" si="74">Q63</f>
        <v>21261490.129999999</v>
      </c>
      <c r="R64" s="169">
        <f t="shared" si="74"/>
        <v>9112066.5700000003</v>
      </c>
      <c r="S64" s="169">
        <f t="shared" si="74"/>
        <v>0</v>
      </c>
      <c r="T64" s="119">
        <f t="shared" si="74"/>
        <v>1101635.3</v>
      </c>
      <c r="U64" s="150">
        <f>P64/K64*100</f>
        <v>147.68765015015015</v>
      </c>
      <c r="V64" s="210">
        <f t="shared" ref="V64" si="75">Q64/L64*100</f>
        <v>147.69026208669075</v>
      </c>
      <c r="W64" s="210">
        <f t="shared" ref="W64" si="76">R64/M64*100</f>
        <v>147.70735240719728</v>
      </c>
      <c r="X64" s="212">
        <v>0</v>
      </c>
      <c r="Y64" s="210">
        <f t="shared" ref="Y64" si="77">T64/O64*100</f>
        <v>147.47460508701474</v>
      </c>
      <c r="Z64" s="74">
        <f>P64/F64*100</f>
        <v>29.538417069581669</v>
      </c>
      <c r="AA64" s="116">
        <f t="shared" ref="AA64" si="78">Q64/G64*100</f>
        <v>29.538421750202488</v>
      </c>
      <c r="AB64" s="116">
        <f t="shared" ref="AB64" si="79">R64/H64*100</f>
        <v>29.538406033415242</v>
      </c>
      <c r="AC64" s="47">
        <v>0</v>
      </c>
      <c r="AD64" s="66">
        <f t="shared" ref="AD64" si="80">T64/J64*100</f>
        <v>29.53841801850114</v>
      </c>
      <c r="AE64" s="20"/>
      <c r="AF64" s="20"/>
      <c r="AG64" s="49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</row>
    <row r="65" spans="1:148" s="22" customFormat="1" ht="19.5" customHeight="1" thickBot="1" x14ac:dyDescent="0.3">
      <c r="A65" s="519" t="s">
        <v>164</v>
      </c>
      <c r="B65" s="448" t="s">
        <v>162</v>
      </c>
      <c r="C65" s="449"/>
      <c r="D65" s="446" t="s">
        <v>9</v>
      </c>
      <c r="E65" s="359"/>
      <c r="F65" s="170"/>
      <c r="G65" s="169"/>
      <c r="H65" s="169"/>
      <c r="I65" s="169"/>
      <c r="J65" s="119"/>
      <c r="K65" s="362"/>
      <c r="L65" s="117"/>
      <c r="M65" s="117"/>
      <c r="N65" s="117"/>
      <c r="O65" s="119"/>
      <c r="P65" s="170"/>
      <c r="Q65" s="169"/>
      <c r="R65" s="169"/>
      <c r="S65" s="169"/>
      <c r="T65" s="119"/>
      <c r="U65" s="321"/>
      <c r="V65" s="118"/>
      <c r="W65" s="118"/>
      <c r="X65" s="118"/>
      <c r="Y65" s="45"/>
      <c r="Z65" s="324"/>
      <c r="AA65" s="325"/>
      <c r="AB65" s="325"/>
      <c r="AC65" s="326"/>
      <c r="AD65" s="327"/>
      <c r="AE65" s="20"/>
      <c r="AF65" s="20"/>
      <c r="AG65" s="49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</row>
    <row r="66" spans="1:148" s="22" customFormat="1" ht="52.5" customHeight="1" thickBot="1" x14ac:dyDescent="0.3">
      <c r="A66" s="520"/>
      <c r="B66" s="340" t="s">
        <v>160</v>
      </c>
      <c r="C66" s="339" t="s">
        <v>161</v>
      </c>
      <c r="D66" s="447"/>
      <c r="E66" s="427"/>
      <c r="F66" s="329">
        <f>G66+H66+I66+J66</f>
        <v>1891346</v>
      </c>
      <c r="G66" s="107">
        <v>1067192.95</v>
      </c>
      <c r="H66" s="107">
        <v>682302.05</v>
      </c>
      <c r="I66" s="107">
        <v>0</v>
      </c>
      <c r="J66" s="108">
        <v>141851</v>
      </c>
      <c r="K66" s="329">
        <f>L66+M66+N66+O66</f>
        <v>0</v>
      </c>
      <c r="L66" s="107">
        <v>0</v>
      </c>
      <c r="M66" s="107">
        <v>0</v>
      </c>
      <c r="N66" s="107">
        <v>0</v>
      </c>
      <c r="O66" s="107">
        <v>0</v>
      </c>
      <c r="P66" s="329">
        <f>Q66+R66+S66+T66</f>
        <v>0</v>
      </c>
      <c r="Q66" s="107">
        <v>0</v>
      </c>
      <c r="R66" s="107">
        <v>0</v>
      </c>
      <c r="S66" s="107">
        <v>0</v>
      </c>
      <c r="T66" s="107">
        <v>0</v>
      </c>
      <c r="U66" s="329">
        <f>V66+W66+X66+Y66</f>
        <v>0</v>
      </c>
      <c r="V66" s="107">
        <v>0</v>
      </c>
      <c r="W66" s="107">
        <v>0</v>
      </c>
      <c r="X66" s="107">
        <v>0</v>
      </c>
      <c r="Y66" s="107">
        <v>0</v>
      </c>
      <c r="Z66" s="443">
        <f>AA66+AB66+AC66+AD66</f>
        <v>0</v>
      </c>
      <c r="AA66" s="292">
        <v>0</v>
      </c>
      <c r="AB66" s="292">
        <v>0</v>
      </c>
      <c r="AC66" s="292">
        <v>0</v>
      </c>
      <c r="AD66" s="444">
        <v>0</v>
      </c>
      <c r="AE66" s="20"/>
      <c r="AF66" s="20"/>
      <c r="AG66" s="33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</row>
    <row r="67" spans="1:148" s="22" customFormat="1" ht="19.5" customHeight="1" thickBot="1" x14ac:dyDescent="0.3">
      <c r="A67" s="521"/>
      <c r="B67" s="448" t="s">
        <v>163</v>
      </c>
      <c r="C67" s="448"/>
      <c r="D67" s="449"/>
      <c r="E67" s="359"/>
      <c r="F67" s="170">
        <f>F66</f>
        <v>1891346</v>
      </c>
      <c r="G67" s="169">
        <f t="shared" ref="G67:O67" si="81">G66</f>
        <v>1067192.95</v>
      </c>
      <c r="H67" s="169">
        <f t="shared" si="81"/>
        <v>682302.05</v>
      </c>
      <c r="I67" s="169">
        <f t="shared" si="81"/>
        <v>0</v>
      </c>
      <c r="J67" s="119">
        <f t="shared" si="81"/>
        <v>141851</v>
      </c>
      <c r="K67" s="170">
        <f t="shared" si="81"/>
        <v>0</v>
      </c>
      <c r="L67" s="169">
        <f t="shared" si="81"/>
        <v>0</v>
      </c>
      <c r="M67" s="169">
        <f t="shared" si="81"/>
        <v>0</v>
      </c>
      <c r="N67" s="169">
        <f t="shared" si="81"/>
        <v>0</v>
      </c>
      <c r="O67" s="119">
        <f t="shared" si="81"/>
        <v>0</v>
      </c>
      <c r="P67" s="74">
        <f t="shared" ref="P67" si="82">P66</f>
        <v>0</v>
      </c>
      <c r="Q67" s="116">
        <f t="shared" ref="Q67" si="83">Q66</f>
        <v>0</v>
      </c>
      <c r="R67" s="116">
        <f t="shared" ref="R67" si="84">R66</f>
        <v>0</v>
      </c>
      <c r="S67" s="116">
        <f t="shared" ref="S67" si="85">S66</f>
        <v>0</v>
      </c>
      <c r="T67" s="66">
        <f t="shared" ref="T67" si="86">T66</f>
        <v>0</v>
      </c>
      <c r="U67" s="46">
        <v>0</v>
      </c>
      <c r="V67" s="47">
        <v>0</v>
      </c>
      <c r="W67" s="47">
        <v>0</v>
      </c>
      <c r="X67" s="47">
        <v>0</v>
      </c>
      <c r="Y67" s="48">
        <v>0</v>
      </c>
      <c r="Z67" s="332">
        <f>P67/F67*100</f>
        <v>0</v>
      </c>
      <c r="AA67" s="47">
        <f t="shared" ref="AA67" si="87">Q67/G67*100</f>
        <v>0</v>
      </c>
      <c r="AB67" s="47">
        <f t="shared" ref="AB67" si="88">R67/H67*100</f>
        <v>0</v>
      </c>
      <c r="AC67" s="47">
        <v>0</v>
      </c>
      <c r="AD67" s="48">
        <v>0</v>
      </c>
      <c r="AE67" s="20"/>
      <c r="AF67" s="20"/>
      <c r="AG67" s="49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</row>
    <row r="68" spans="1:148" s="22" customFormat="1" ht="17.25" customHeight="1" thickBot="1" x14ac:dyDescent="0.3">
      <c r="A68" s="126"/>
      <c r="B68" s="509" t="s">
        <v>15</v>
      </c>
      <c r="C68" s="510"/>
      <c r="D68" s="511"/>
      <c r="E68" s="359"/>
      <c r="F68" s="74">
        <f>F58+F54+F51+F28+F61+F64+F67</f>
        <v>4606640860.5100002</v>
      </c>
      <c r="G68" s="116">
        <f t="shared" ref="G68:J68" si="89">G58+G54+G51+G28+G61+G64+G67</f>
        <v>3533989078.9499998</v>
      </c>
      <c r="H68" s="116">
        <f t="shared" si="89"/>
        <v>121368502.05</v>
      </c>
      <c r="I68" s="116">
        <f t="shared" si="89"/>
        <v>233105169.50999999</v>
      </c>
      <c r="J68" s="42">
        <f t="shared" si="89"/>
        <v>718178110</v>
      </c>
      <c r="K68" s="74">
        <f t="shared" ref="K68" si="90">K58+K54+K51+K28+K61+K64+K67</f>
        <v>1129823927.5699999</v>
      </c>
      <c r="L68" s="116">
        <f t="shared" ref="L68" si="91">L58+L54+L51+L28+L61+L64+L67</f>
        <v>708126587</v>
      </c>
      <c r="M68" s="116">
        <f t="shared" ref="M68" si="92">M58+M54+M51+M28+M61+M64+M67</f>
        <v>31725000</v>
      </c>
      <c r="N68" s="116">
        <f t="shared" ref="N68" si="93">N58+N54+N51+N28+N61+N64+N67</f>
        <v>232838517.56999999</v>
      </c>
      <c r="O68" s="42">
        <f t="shared" ref="O68" si="94">O58+O54+O51+O28+O61+O64+O67</f>
        <v>157133823</v>
      </c>
      <c r="P68" s="74">
        <f t="shared" ref="P68" si="95">P58+P54+P51+P28+P61+P64+P67</f>
        <v>1889340632.76</v>
      </c>
      <c r="Q68" s="116">
        <f t="shared" ref="Q68" si="96">Q58+Q54+Q51+Q28+Q61+Q64+Q67</f>
        <v>1378465435.7500002</v>
      </c>
      <c r="R68" s="116">
        <f t="shared" ref="R68" si="97">R58+R54+R51+R28+R61+R64+R67</f>
        <v>47157697.549999997</v>
      </c>
      <c r="S68" s="116">
        <f t="shared" ref="S68" si="98">S58+S54+S51+S28+S61+S64+S67</f>
        <v>233105169.50999999</v>
      </c>
      <c r="T68" s="66">
        <f t="shared" ref="T68" si="99">T58+T54+T51+T28+T61+T64+T67</f>
        <v>230612329.95000002</v>
      </c>
      <c r="U68" s="331">
        <f>P68/K68*100</f>
        <v>167.22434236488084</v>
      </c>
      <c r="V68" s="153">
        <f>Q68/L68*100</f>
        <v>194.66370293903401</v>
      </c>
      <c r="W68" s="153">
        <f>R68/M68*100</f>
        <v>148.64522474389281</v>
      </c>
      <c r="X68" s="153">
        <f>S68/N68*100</f>
        <v>100.1145222632333</v>
      </c>
      <c r="Y68" s="122">
        <f>T68/O68*100</f>
        <v>146.76173820960241</v>
      </c>
      <c r="Z68" s="217">
        <f>P68/F68*100</f>
        <v>41.013412809237998</v>
      </c>
      <c r="AA68" s="217">
        <f>Q68/G68*100</f>
        <v>39.005933661786038</v>
      </c>
      <c r="AB68" s="217">
        <f>R68/H68*100</f>
        <v>38.854972050798246</v>
      </c>
      <c r="AC68" s="217">
        <f>S68/I68*100</f>
        <v>100</v>
      </c>
      <c r="AD68" s="218">
        <f>T68/J68*100</f>
        <v>32.110743385091482</v>
      </c>
      <c r="AE68" s="20"/>
      <c r="AF68" s="20"/>
      <c r="AG68" s="49"/>
      <c r="AH68" s="20"/>
      <c r="AI68" s="127"/>
      <c r="AJ68" s="127"/>
      <c r="AK68" s="127"/>
      <c r="AL68" s="127"/>
      <c r="AM68" s="127"/>
      <c r="AN68" s="127">
        <f>K68-F55-K17</f>
        <v>896985410</v>
      </c>
      <c r="AO68" s="127">
        <f>L68-L55-L17</f>
        <v>708126587</v>
      </c>
      <c r="AP68" s="127">
        <f>M68-M55-M17</f>
        <v>31725000</v>
      </c>
      <c r="AQ68" s="127">
        <f>N68-N55-N17</f>
        <v>0</v>
      </c>
      <c r="AR68" s="127">
        <f>O68-O55-O17</f>
        <v>157133823</v>
      </c>
      <c r="AS68" s="127">
        <f>P68-P55-P17</f>
        <v>1656235463.25</v>
      </c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</row>
    <row r="69" spans="1:148" s="97" customFormat="1" ht="20.25" customHeight="1" thickBot="1" x14ac:dyDescent="0.3">
      <c r="A69" s="479" t="s">
        <v>83</v>
      </c>
      <c r="B69" s="480"/>
      <c r="C69" s="480"/>
      <c r="D69" s="480"/>
      <c r="E69" s="480"/>
      <c r="F69" s="481"/>
      <c r="G69" s="481"/>
      <c r="H69" s="481"/>
      <c r="I69" s="481"/>
      <c r="J69" s="481"/>
      <c r="K69" s="481"/>
      <c r="L69" s="481"/>
      <c r="M69" s="481"/>
      <c r="N69" s="481"/>
      <c r="O69" s="481"/>
      <c r="P69" s="481"/>
      <c r="Q69" s="481"/>
      <c r="R69" s="481"/>
      <c r="S69" s="481"/>
      <c r="T69" s="481"/>
      <c r="U69" s="481"/>
      <c r="V69" s="481"/>
      <c r="W69" s="481"/>
      <c r="X69" s="481"/>
      <c r="Y69" s="481"/>
      <c r="Z69" s="480"/>
      <c r="AA69" s="480"/>
      <c r="AB69" s="480"/>
      <c r="AC69" s="480"/>
      <c r="AD69" s="482"/>
      <c r="AE69" s="95"/>
      <c r="AF69" s="95"/>
      <c r="AG69" s="128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</row>
    <row r="70" spans="1:148" s="22" customFormat="1" ht="15" customHeight="1" thickBot="1" x14ac:dyDescent="0.3">
      <c r="A70" s="451" t="s">
        <v>16</v>
      </c>
      <c r="B70" s="450" t="s">
        <v>125</v>
      </c>
      <c r="C70" s="448"/>
      <c r="D70" s="44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30"/>
      <c r="Z70" s="129"/>
      <c r="AA70" s="129"/>
      <c r="AB70" s="129"/>
      <c r="AC70" s="129"/>
      <c r="AD70" s="130"/>
      <c r="AE70" s="20"/>
      <c r="AF70" s="20"/>
      <c r="AG70" s="21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</row>
    <row r="71" spans="1:148" s="22" customFormat="1" ht="96.75" customHeight="1" thickBot="1" x14ac:dyDescent="0.3">
      <c r="A71" s="452"/>
      <c r="B71" s="278" t="s">
        <v>115</v>
      </c>
      <c r="C71" s="10" t="s">
        <v>121</v>
      </c>
      <c r="D71" s="374" t="s">
        <v>9</v>
      </c>
      <c r="E71" s="249" t="s">
        <v>10</v>
      </c>
      <c r="F71" s="254">
        <f t="shared" ref="F71:F72" si="100">G71+H71+J71</f>
        <v>3180214</v>
      </c>
      <c r="G71" s="251">
        <v>3180214</v>
      </c>
      <c r="H71" s="251">
        <v>0</v>
      </c>
      <c r="I71" s="251">
        <v>0</v>
      </c>
      <c r="J71" s="252">
        <v>0</v>
      </c>
      <c r="K71" s="26">
        <f t="shared" ref="K71:K72" si="101">L71+M71+N71+O71</f>
        <v>0</v>
      </c>
      <c r="L71" s="28">
        <v>0</v>
      </c>
      <c r="M71" s="28">
        <v>0</v>
      </c>
      <c r="N71" s="28">
        <v>0</v>
      </c>
      <c r="O71" s="223">
        <v>0</v>
      </c>
      <c r="P71" s="26">
        <f t="shared" ref="P71:P72" si="102">Q71+R71+S71+T71</f>
        <v>376165.2</v>
      </c>
      <c r="Q71" s="28">
        <v>376165.2</v>
      </c>
      <c r="R71" s="28">
        <v>0</v>
      </c>
      <c r="S71" s="28">
        <v>0</v>
      </c>
      <c r="T71" s="259">
        <v>0</v>
      </c>
      <c r="U71" s="333">
        <v>0</v>
      </c>
      <c r="V71" s="132">
        <v>0</v>
      </c>
      <c r="W71" s="132">
        <v>0</v>
      </c>
      <c r="X71" s="132">
        <v>0</v>
      </c>
      <c r="Y71" s="334">
        <v>0</v>
      </c>
      <c r="Z71" s="55">
        <f>P71/F71*100</f>
        <v>11.828298347218144</v>
      </c>
      <c r="AA71" s="251">
        <f>Q71/G71*100</f>
        <v>11.828298347218144</v>
      </c>
      <c r="AB71" s="280">
        <f>SUM(AB72:AB73)</f>
        <v>0</v>
      </c>
      <c r="AC71" s="280">
        <v>0</v>
      </c>
      <c r="AD71" s="281">
        <v>0</v>
      </c>
      <c r="AE71" s="20"/>
      <c r="AF71" s="175"/>
      <c r="AG71" s="572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</row>
    <row r="72" spans="1:148" s="22" customFormat="1" ht="37.5" hidden="1" customHeight="1" thickBot="1" x14ac:dyDescent="0.3">
      <c r="A72" s="453"/>
      <c r="B72" s="134" t="s">
        <v>0</v>
      </c>
      <c r="C72" s="16" t="s">
        <v>98</v>
      </c>
      <c r="D72" s="355" t="s">
        <v>9</v>
      </c>
      <c r="E72" s="319" t="s">
        <v>10</v>
      </c>
      <c r="F72" s="32">
        <f t="shared" si="100"/>
        <v>0</v>
      </c>
      <c r="G72" s="112">
        <v>0</v>
      </c>
      <c r="H72" s="112">
        <v>0</v>
      </c>
      <c r="I72" s="112">
        <v>0</v>
      </c>
      <c r="J72" s="54">
        <v>0</v>
      </c>
      <c r="K72" s="111">
        <f t="shared" si="101"/>
        <v>0</v>
      </c>
      <c r="L72" s="112">
        <v>0</v>
      </c>
      <c r="M72" s="112">
        <v>0</v>
      </c>
      <c r="N72" s="112">
        <v>0</v>
      </c>
      <c r="O72" s="53"/>
      <c r="P72" s="111">
        <f t="shared" si="102"/>
        <v>0</v>
      </c>
      <c r="Q72" s="112">
        <v>0</v>
      </c>
      <c r="R72" s="112">
        <v>0</v>
      </c>
      <c r="S72" s="112">
        <v>0</v>
      </c>
      <c r="T72" s="54">
        <v>0</v>
      </c>
      <c r="U72" s="113" t="e">
        <f>P72/K72*100</f>
        <v>#DIV/0!</v>
      </c>
      <c r="V72" s="131">
        <v>0</v>
      </c>
      <c r="W72" s="132">
        <v>0</v>
      </c>
      <c r="X72" s="131">
        <v>0</v>
      </c>
      <c r="Y72" s="133" t="e">
        <f>T72/O72*100</f>
        <v>#DIV/0!</v>
      </c>
      <c r="Z72" s="135" t="e">
        <f>P72/F72*100</f>
        <v>#DIV/0!</v>
      </c>
      <c r="AA72" s="33">
        <v>0</v>
      </c>
      <c r="AB72" s="65">
        <f>SUM(AB73:AB73)</f>
        <v>0</v>
      </c>
      <c r="AC72" s="65">
        <v>0</v>
      </c>
      <c r="AD72" s="136" t="e">
        <f>T72/J72*100</f>
        <v>#DIV/0!</v>
      </c>
      <c r="AE72" s="20"/>
      <c r="AF72" s="20"/>
      <c r="AG72" s="572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</row>
    <row r="73" spans="1:148" s="22" customFormat="1" ht="15.75" customHeight="1" thickBot="1" x14ac:dyDescent="0.3">
      <c r="A73" s="137"/>
      <c r="B73" s="526" t="s">
        <v>17</v>
      </c>
      <c r="C73" s="527"/>
      <c r="D73" s="527"/>
      <c r="E73" s="40" t="s">
        <v>7</v>
      </c>
      <c r="F73" s="74">
        <f>F71+F72</f>
        <v>3180214</v>
      </c>
      <c r="G73" s="116">
        <f t="shared" ref="G73:T73" si="103">G71+G72</f>
        <v>3180214</v>
      </c>
      <c r="H73" s="116">
        <f t="shared" si="103"/>
        <v>0</v>
      </c>
      <c r="I73" s="116">
        <f t="shared" si="103"/>
        <v>0</v>
      </c>
      <c r="J73" s="66">
        <f t="shared" si="103"/>
        <v>0</v>
      </c>
      <c r="K73" s="74">
        <f>K71+K72</f>
        <v>0</v>
      </c>
      <c r="L73" s="116">
        <f>L71+L72</f>
        <v>0</v>
      </c>
      <c r="M73" s="116">
        <f t="shared" si="103"/>
        <v>0</v>
      </c>
      <c r="N73" s="116">
        <f t="shared" si="103"/>
        <v>0</v>
      </c>
      <c r="O73" s="66">
        <f t="shared" si="103"/>
        <v>0</v>
      </c>
      <c r="P73" s="74">
        <f>P71+P72</f>
        <v>376165.2</v>
      </c>
      <c r="Q73" s="116">
        <f t="shared" si="103"/>
        <v>376165.2</v>
      </c>
      <c r="R73" s="116">
        <f t="shared" si="103"/>
        <v>0</v>
      </c>
      <c r="S73" s="116">
        <f t="shared" si="103"/>
        <v>0</v>
      </c>
      <c r="T73" s="66">
        <f t="shared" si="103"/>
        <v>0</v>
      </c>
      <c r="U73" s="321">
        <v>0</v>
      </c>
      <c r="V73" s="118">
        <v>0</v>
      </c>
      <c r="W73" s="118">
        <v>0</v>
      </c>
      <c r="X73" s="118">
        <v>0</v>
      </c>
      <c r="Y73" s="118">
        <v>0</v>
      </c>
      <c r="Z73" s="74">
        <f>P73/F73*100</f>
        <v>11.828298347218144</v>
      </c>
      <c r="AA73" s="116">
        <f>Q73/G73*100</f>
        <v>11.828298347218144</v>
      </c>
      <c r="AB73" s="47">
        <v>0</v>
      </c>
      <c r="AC73" s="47">
        <v>0</v>
      </c>
      <c r="AD73" s="312">
        <v>0</v>
      </c>
      <c r="AE73" s="20"/>
      <c r="AF73" s="20"/>
      <c r="AG73" s="21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</row>
    <row r="74" spans="1:148" s="97" customFormat="1" ht="21.75" customHeight="1" thickBot="1" x14ac:dyDescent="0.3">
      <c r="A74" s="479" t="s">
        <v>129</v>
      </c>
      <c r="B74" s="480"/>
      <c r="C74" s="480"/>
      <c r="D74" s="480"/>
      <c r="E74" s="480"/>
      <c r="F74" s="481"/>
      <c r="G74" s="481"/>
      <c r="H74" s="481"/>
      <c r="I74" s="481"/>
      <c r="J74" s="481"/>
      <c r="K74" s="480"/>
      <c r="L74" s="480"/>
      <c r="M74" s="480"/>
      <c r="N74" s="480"/>
      <c r="O74" s="480"/>
      <c r="P74" s="480"/>
      <c r="Q74" s="480"/>
      <c r="R74" s="480"/>
      <c r="S74" s="480"/>
      <c r="T74" s="480"/>
      <c r="U74" s="480"/>
      <c r="V74" s="480"/>
      <c r="W74" s="480"/>
      <c r="X74" s="480"/>
      <c r="Y74" s="480"/>
      <c r="Z74" s="481"/>
      <c r="AA74" s="481"/>
      <c r="AB74" s="481"/>
      <c r="AC74" s="481"/>
      <c r="AD74" s="489"/>
      <c r="AE74" s="95"/>
      <c r="AF74" s="95"/>
      <c r="AG74" s="98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  <c r="BV74" s="95"/>
      <c r="BW74" s="95"/>
      <c r="BX74" s="95"/>
      <c r="BY74" s="95"/>
      <c r="BZ74" s="95"/>
      <c r="CA74" s="95"/>
      <c r="CB74" s="95"/>
      <c r="CC74" s="95"/>
      <c r="CD74" s="95"/>
      <c r="CE74" s="95"/>
      <c r="CF74" s="95"/>
      <c r="CG74" s="95"/>
      <c r="CH74" s="95"/>
      <c r="CI74" s="95"/>
      <c r="CJ74" s="95"/>
      <c r="CK74" s="95"/>
      <c r="CL74" s="95"/>
      <c r="CM74" s="95"/>
      <c r="CN74" s="95"/>
      <c r="CO74" s="95"/>
      <c r="CP74" s="95"/>
      <c r="CQ74" s="95"/>
      <c r="CR74" s="95"/>
      <c r="CS74" s="95"/>
      <c r="CT74" s="9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5"/>
      <c r="EI74" s="95"/>
      <c r="EJ74" s="95"/>
      <c r="EK74" s="95"/>
      <c r="EL74" s="95"/>
      <c r="EM74" s="95"/>
      <c r="EN74" s="95"/>
      <c r="EO74" s="95"/>
      <c r="EP74" s="95"/>
      <c r="EQ74" s="95"/>
      <c r="ER74" s="95"/>
    </row>
    <row r="75" spans="1:148" s="93" customFormat="1" ht="19.5" customHeight="1" thickBot="1" x14ac:dyDescent="0.3">
      <c r="A75" s="454" t="s">
        <v>18</v>
      </c>
      <c r="B75" s="464" t="s">
        <v>19</v>
      </c>
      <c r="C75" s="465"/>
      <c r="D75" s="466"/>
      <c r="E75" s="138"/>
      <c r="F75" s="138"/>
      <c r="G75" s="129"/>
      <c r="H75" s="129"/>
      <c r="I75" s="129"/>
      <c r="J75" s="130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30"/>
      <c r="Z75" s="129"/>
      <c r="AA75" s="129"/>
      <c r="AB75" s="129"/>
      <c r="AC75" s="129"/>
      <c r="AD75" s="130"/>
      <c r="AE75" s="92"/>
      <c r="AF75" s="92"/>
      <c r="AG75" s="21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  <c r="CL75" s="92"/>
      <c r="CM75" s="92"/>
      <c r="CN75" s="92"/>
      <c r="CO75" s="92"/>
      <c r="CP75" s="92"/>
      <c r="CQ75" s="92"/>
      <c r="CR75" s="92"/>
      <c r="CS75" s="92"/>
      <c r="CT75" s="92"/>
      <c r="CU75" s="92"/>
      <c r="CV75" s="92"/>
      <c r="CW75" s="92"/>
      <c r="CX75" s="92"/>
      <c r="CY75" s="92"/>
      <c r="CZ75" s="92"/>
      <c r="DA75" s="92"/>
      <c r="DB75" s="92"/>
      <c r="DC75" s="92"/>
      <c r="DD75" s="92"/>
      <c r="DE75" s="92"/>
      <c r="DF75" s="92"/>
      <c r="DG75" s="92"/>
      <c r="DH75" s="92"/>
      <c r="DI75" s="92"/>
      <c r="DJ75" s="92"/>
      <c r="DK75" s="92"/>
      <c r="DL75" s="92"/>
      <c r="DM75" s="92"/>
      <c r="DN75" s="92"/>
      <c r="DO75" s="92"/>
      <c r="DP75" s="92"/>
      <c r="DQ75" s="92"/>
      <c r="DR75" s="92"/>
      <c r="DS75" s="92"/>
      <c r="DT75" s="92"/>
      <c r="DU75" s="92"/>
      <c r="DV75" s="92"/>
      <c r="DW75" s="92"/>
      <c r="DX75" s="92"/>
      <c r="DY75" s="92"/>
      <c r="DZ75" s="92"/>
      <c r="EA75" s="92"/>
      <c r="EB75" s="92"/>
      <c r="EC75" s="92"/>
      <c r="ED75" s="92"/>
      <c r="EE75" s="92"/>
      <c r="EF75" s="92"/>
      <c r="EG75" s="92"/>
      <c r="EH75" s="92"/>
      <c r="EI75" s="92"/>
      <c r="EJ75" s="92"/>
      <c r="EK75" s="92"/>
      <c r="EL75" s="92"/>
      <c r="EM75" s="92"/>
      <c r="EN75" s="92"/>
      <c r="EO75" s="92"/>
      <c r="EP75" s="92"/>
      <c r="EQ75" s="92"/>
      <c r="ER75" s="92"/>
    </row>
    <row r="76" spans="1:148" s="22" customFormat="1" ht="36.75" customHeight="1" x14ac:dyDescent="0.25">
      <c r="A76" s="455"/>
      <c r="B76" s="282" t="s">
        <v>58</v>
      </c>
      <c r="C76" s="10" t="s">
        <v>57</v>
      </c>
      <c r="D76" s="374" t="s">
        <v>9</v>
      </c>
      <c r="E76" s="17" t="s">
        <v>10</v>
      </c>
      <c r="F76" s="26">
        <f t="shared" ref="F76:F79" si="104">G76+H76+I76+J76</f>
        <v>31644500</v>
      </c>
      <c r="G76" s="28">
        <v>31644500</v>
      </c>
      <c r="H76" s="28">
        <v>0</v>
      </c>
      <c r="I76" s="28">
        <v>0</v>
      </c>
      <c r="J76" s="259">
        <v>0</v>
      </c>
      <c r="K76" s="105">
        <f t="shared" ref="K76:K79" si="105">L76+M76+N76+O76</f>
        <v>7654000</v>
      </c>
      <c r="L76" s="28">
        <v>7654000</v>
      </c>
      <c r="M76" s="28">
        <v>0</v>
      </c>
      <c r="N76" s="28">
        <v>0</v>
      </c>
      <c r="O76" s="223">
        <v>0</v>
      </c>
      <c r="P76" s="26">
        <f t="shared" ref="P76:P79" si="106">Q76+R76+S76+T76</f>
        <v>0</v>
      </c>
      <c r="Q76" s="28">
        <v>0</v>
      </c>
      <c r="R76" s="28">
        <v>0</v>
      </c>
      <c r="S76" s="28">
        <v>0</v>
      </c>
      <c r="T76" s="259">
        <v>0</v>
      </c>
      <c r="U76" s="279">
        <f>P76/K76*100</f>
        <v>0</v>
      </c>
      <c r="V76" s="335">
        <f>Q76/L76*100</f>
        <v>0</v>
      </c>
      <c r="W76" s="103">
        <v>0</v>
      </c>
      <c r="X76" s="103">
        <v>0</v>
      </c>
      <c r="Y76" s="255">
        <v>0</v>
      </c>
      <c r="Z76" s="283">
        <f>P76/F76*100</f>
        <v>0</v>
      </c>
      <c r="AA76" s="56">
        <f>Q76/G76*100</f>
        <v>0</v>
      </c>
      <c r="AB76" s="280">
        <f t="shared" ref="AB76:AB77" si="107">SUM(AB77:AB79)</f>
        <v>0</v>
      </c>
      <c r="AC76" s="280">
        <v>0</v>
      </c>
      <c r="AD76" s="281">
        <v>0</v>
      </c>
      <c r="AE76" s="20"/>
      <c r="AF76" s="20"/>
      <c r="AG76" s="21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</row>
    <row r="77" spans="1:148" s="22" customFormat="1" ht="60" customHeight="1" x14ac:dyDescent="0.25">
      <c r="A77" s="455"/>
      <c r="B77" s="71" t="s">
        <v>78</v>
      </c>
      <c r="C77" s="11" t="s">
        <v>55</v>
      </c>
      <c r="D77" s="399" t="s">
        <v>9</v>
      </c>
      <c r="E77" s="72" t="s">
        <v>10</v>
      </c>
      <c r="F77" s="50">
        <f t="shared" si="104"/>
        <v>21353671</v>
      </c>
      <c r="G77" s="18">
        <v>21353671</v>
      </c>
      <c r="H77" s="18">
        <v>0</v>
      </c>
      <c r="I77" s="18">
        <v>0</v>
      </c>
      <c r="J77" s="52">
        <v>0</v>
      </c>
      <c r="K77" s="73">
        <f t="shared" si="105"/>
        <v>0</v>
      </c>
      <c r="L77" s="18">
        <v>0</v>
      </c>
      <c r="M77" s="18">
        <v>0</v>
      </c>
      <c r="N77" s="18">
        <v>0</v>
      </c>
      <c r="O77" s="51">
        <v>0</v>
      </c>
      <c r="P77" s="50">
        <f t="shared" si="106"/>
        <v>0</v>
      </c>
      <c r="Q77" s="18">
        <v>0</v>
      </c>
      <c r="R77" s="18">
        <v>0</v>
      </c>
      <c r="S77" s="18">
        <v>0</v>
      </c>
      <c r="T77" s="52">
        <v>0</v>
      </c>
      <c r="U77" s="285">
        <v>0</v>
      </c>
      <c r="V77" s="261">
        <v>0</v>
      </c>
      <c r="W77" s="261">
        <v>0</v>
      </c>
      <c r="X77" s="261">
        <v>0</v>
      </c>
      <c r="Y77" s="263">
        <v>0</v>
      </c>
      <c r="Z77" s="9">
        <f>P77/F77*100</f>
        <v>0</v>
      </c>
      <c r="AA77" s="6">
        <f>Q77/G77*100</f>
        <v>0</v>
      </c>
      <c r="AB77" s="231">
        <f t="shared" si="107"/>
        <v>0</v>
      </c>
      <c r="AC77" s="231">
        <v>0</v>
      </c>
      <c r="AD77" s="232">
        <v>0</v>
      </c>
      <c r="AE77" s="20"/>
      <c r="AF77" s="20"/>
      <c r="AG77" s="21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</row>
    <row r="78" spans="1:148" s="22" customFormat="1" ht="38.25" customHeight="1" x14ac:dyDescent="0.25">
      <c r="A78" s="455"/>
      <c r="B78" s="71" t="s">
        <v>54</v>
      </c>
      <c r="C78" s="11" t="s">
        <v>56</v>
      </c>
      <c r="D78" s="399" t="s">
        <v>9</v>
      </c>
      <c r="E78" s="72" t="s">
        <v>5</v>
      </c>
      <c r="F78" s="50">
        <f t="shared" si="104"/>
        <v>6399700</v>
      </c>
      <c r="G78" s="18">
        <v>0</v>
      </c>
      <c r="H78" s="18">
        <v>0</v>
      </c>
      <c r="I78" s="18">
        <v>0</v>
      </c>
      <c r="J78" s="52">
        <v>6399700</v>
      </c>
      <c r="K78" s="73">
        <f t="shared" si="105"/>
        <v>212900</v>
      </c>
      <c r="L78" s="18">
        <v>0</v>
      </c>
      <c r="M78" s="18">
        <v>0</v>
      </c>
      <c r="N78" s="18">
        <v>0</v>
      </c>
      <c r="O78" s="51">
        <v>212900</v>
      </c>
      <c r="P78" s="50">
        <f t="shared" si="106"/>
        <v>271838.3</v>
      </c>
      <c r="Q78" s="18">
        <v>0</v>
      </c>
      <c r="R78" s="18">
        <v>0</v>
      </c>
      <c r="S78" s="51">
        <v>0</v>
      </c>
      <c r="T78" s="52">
        <v>271838.3</v>
      </c>
      <c r="U78" s="262">
        <f>P78/K78*100</f>
        <v>127.68356035697511</v>
      </c>
      <c r="V78" s="6">
        <v>0</v>
      </c>
      <c r="W78" s="6">
        <v>0</v>
      </c>
      <c r="X78" s="6">
        <v>0</v>
      </c>
      <c r="Y78" s="5">
        <f>T78/O78*100</f>
        <v>127.68356035697511</v>
      </c>
      <c r="Z78" s="29">
        <f>P78/F78*100</f>
        <v>4.2476725471506471</v>
      </c>
      <c r="AA78" s="6">
        <v>0</v>
      </c>
      <c r="AB78" s="6">
        <v>0</v>
      </c>
      <c r="AC78" s="6">
        <v>0</v>
      </c>
      <c r="AD78" s="5">
        <f>T78/J78*100</f>
        <v>4.2476725471506471</v>
      </c>
      <c r="AE78" s="20"/>
      <c r="AF78" s="20"/>
      <c r="AG78" s="21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</row>
    <row r="79" spans="1:148" s="22" customFormat="1" ht="32.25" customHeight="1" thickBot="1" x14ac:dyDescent="0.3">
      <c r="A79" s="456"/>
      <c r="B79" s="134" t="s">
        <v>59</v>
      </c>
      <c r="C79" s="16" t="s">
        <v>45</v>
      </c>
      <c r="D79" s="355" t="s">
        <v>9</v>
      </c>
      <c r="E79" s="319" t="s">
        <v>5</v>
      </c>
      <c r="F79" s="111">
        <f t="shared" si="104"/>
        <v>7117890</v>
      </c>
      <c r="G79" s="112">
        <v>0</v>
      </c>
      <c r="H79" s="112">
        <v>0</v>
      </c>
      <c r="I79" s="112">
        <v>0</v>
      </c>
      <c r="J79" s="54">
        <v>7117890</v>
      </c>
      <c r="K79" s="284">
        <f t="shared" si="105"/>
        <v>0</v>
      </c>
      <c r="L79" s="112">
        <v>0</v>
      </c>
      <c r="M79" s="112">
        <v>0</v>
      </c>
      <c r="N79" s="112">
        <v>0</v>
      </c>
      <c r="O79" s="53">
        <v>0</v>
      </c>
      <c r="P79" s="111">
        <f t="shared" si="106"/>
        <v>0</v>
      </c>
      <c r="Q79" s="112">
        <v>0</v>
      </c>
      <c r="R79" s="112">
        <v>0</v>
      </c>
      <c r="S79" s="112">
        <v>0</v>
      </c>
      <c r="T79" s="54">
        <v>0</v>
      </c>
      <c r="U79" s="285">
        <f t="shared" ref="U79" si="108">V79+W79+X79+Y79</f>
        <v>0</v>
      </c>
      <c r="V79" s="6">
        <v>0</v>
      </c>
      <c r="W79" s="6">
        <v>0</v>
      </c>
      <c r="X79" s="6">
        <v>0</v>
      </c>
      <c r="Y79" s="8">
        <v>0</v>
      </c>
      <c r="Z79" s="222">
        <f>P79/F79*100</f>
        <v>0</v>
      </c>
      <c r="AA79" s="139">
        <v>0</v>
      </c>
      <c r="AB79" s="139">
        <v>0</v>
      </c>
      <c r="AC79" s="139">
        <v>0</v>
      </c>
      <c r="AD79" s="8">
        <f>T79/J79*100</f>
        <v>0</v>
      </c>
      <c r="AE79" s="20"/>
      <c r="AF79" s="20"/>
      <c r="AG79" s="21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</row>
    <row r="80" spans="1:148" s="22" customFormat="1" ht="15.75" customHeight="1" thickBot="1" x14ac:dyDescent="0.3">
      <c r="A80" s="140"/>
      <c r="B80" s="486" t="s">
        <v>20</v>
      </c>
      <c r="C80" s="465"/>
      <c r="D80" s="465"/>
      <c r="E80" s="40" t="s">
        <v>7</v>
      </c>
      <c r="F80" s="74">
        <f>F76+F77+F78+F79</f>
        <v>66515761</v>
      </c>
      <c r="G80" s="116">
        <f t="shared" ref="G80:T80" si="109">G76+G77+G78+G79</f>
        <v>52998171</v>
      </c>
      <c r="H80" s="116">
        <f t="shared" si="109"/>
        <v>0</v>
      </c>
      <c r="I80" s="116">
        <f t="shared" si="109"/>
        <v>0</v>
      </c>
      <c r="J80" s="66">
        <f t="shared" si="109"/>
        <v>13517590</v>
      </c>
      <c r="K80" s="74">
        <f>K76+K77+K78+K79</f>
        <v>7866900</v>
      </c>
      <c r="L80" s="116">
        <f t="shared" si="109"/>
        <v>7654000</v>
      </c>
      <c r="M80" s="116">
        <f t="shared" si="109"/>
        <v>0</v>
      </c>
      <c r="N80" s="116">
        <f t="shared" si="109"/>
        <v>0</v>
      </c>
      <c r="O80" s="66">
        <f t="shared" si="109"/>
        <v>212900</v>
      </c>
      <c r="P80" s="74">
        <f>P76+P77+P78+P79</f>
        <v>271838.3</v>
      </c>
      <c r="Q80" s="116">
        <f t="shared" si="109"/>
        <v>0</v>
      </c>
      <c r="R80" s="116">
        <f t="shared" si="109"/>
        <v>0</v>
      </c>
      <c r="S80" s="116">
        <f t="shared" si="109"/>
        <v>0</v>
      </c>
      <c r="T80" s="66">
        <f t="shared" si="109"/>
        <v>271838.3</v>
      </c>
      <c r="U80" s="353">
        <f>P80/K80*100</f>
        <v>3.4554691174414316</v>
      </c>
      <c r="V80" s="141">
        <v>0</v>
      </c>
      <c r="W80" s="141">
        <v>0</v>
      </c>
      <c r="X80" s="141">
        <v>0</v>
      </c>
      <c r="Y80" s="66">
        <f>T80/O80*100</f>
        <v>127.68356035697511</v>
      </c>
      <c r="Z80" s="353">
        <f>P80/F80*100</f>
        <v>0.40868253766201368</v>
      </c>
      <c r="AA80" s="47">
        <f>Q80/G80*100</f>
        <v>0</v>
      </c>
      <c r="AB80" s="47">
        <v>0</v>
      </c>
      <c r="AC80" s="47">
        <v>0</v>
      </c>
      <c r="AD80" s="66">
        <f>T80/J80*100</f>
        <v>2.0109967827105275</v>
      </c>
      <c r="AE80" s="20"/>
      <c r="AF80" s="20"/>
      <c r="AG80" s="21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</row>
    <row r="81" spans="1:148" s="97" customFormat="1" ht="16.5" customHeight="1" thickBot="1" x14ac:dyDescent="0.3">
      <c r="A81" s="487" t="s">
        <v>130</v>
      </c>
      <c r="B81" s="488"/>
      <c r="C81" s="488"/>
      <c r="D81" s="488"/>
      <c r="E81" s="481"/>
      <c r="F81" s="481"/>
      <c r="G81" s="481"/>
      <c r="H81" s="481"/>
      <c r="I81" s="481"/>
      <c r="J81" s="481"/>
      <c r="K81" s="481"/>
      <c r="L81" s="481"/>
      <c r="M81" s="481"/>
      <c r="N81" s="481"/>
      <c r="O81" s="481"/>
      <c r="P81" s="481"/>
      <c r="Q81" s="481"/>
      <c r="R81" s="481"/>
      <c r="S81" s="481"/>
      <c r="T81" s="481"/>
      <c r="U81" s="481"/>
      <c r="V81" s="481"/>
      <c r="W81" s="481"/>
      <c r="X81" s="481"/>
      <c r="Y81" s="481"/>
      <c r="Z81" s="481"/>
      <c r="AA81" s="481"/>
      <c r="AB81" s="481"/>
      <c r="AC81" s="481"/>
      <c r="AD81" s="489"/>
      <c r="AE81" s="95"/>
      <c r="AF81" s="95"/>
      <c r="AG81" s="98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5"/>
      <c r="BW81" s="95"/>
      <c r="BX81" s="95"/>
      <c r="BY81" s="95"/>
      <c r="BZ81" s="95"/>
      <c r="CA81" s="95"/>
      <c r="CB81" s="95"/>
      <c r="CC81" s="95"/>
      <c r="CD81" s="95"/>
      <c r="CE81" s="95"/>
      <c r="CF81" s="95"/>
      <c r="CG81" s="95"/>
      <c r="CH81" s="95"/>
      <c r="CI81" s="95"/>
      <c r="CJ81" s="95"/>
      <c r="CK81" s="95"/>
      <c r="CL81" s="95"/>
      <c r="CM81" s="95"/>
      <c r="CN81" s="95"/>
      <c r="CO81" s="95"/>
      <c r="CP81" s="95"/>
      <c r="CQ81" s="95"/>
      <c r="CR81" s="95"/>
      <c r="CS81" s="95"/>
      <c r="CT81" s="95"/>
      <c r="CU81" s="95"/>
      <c r="CV81" s="95"/>
      <c r="CW81" s="95"/>
      <c r="CX81" s="95"/>
      <c r="CY81" s="95"/>
      <c r="CZ81" s="95"/>
      <c r="DA81" s="95"/>
      <c r="DB81" s="95"/>
      <c r="DC81" s="95"/>
      <c r="DD81" s="95"/>
      <c r="DE81" s="95"/>
      <c r="DF81" s="95"/>
      <c r="DG81" s="95"/>
      <c r="DH81" s="95"/>
      <c r="DI81" s="95"/>
      <c r="DJ81" s="95"/>
      <c r="DK81" s="95"/>
      <c r="DL81" s="95"/>
      <c r="DM81" s="95"/>
      <c r="DN81" s="95"/>
      <c r="DO81" s="95"/>
      <c r="DP81" s="95"/>
      <c r="DQ81" s="95"/>
      <c r="DR81" s="95"/>
      <c r="DS81" s="95"/>
      <c r="DT81" s="95"/>
      <c r="DU81" s="95"/>
      <c r="DV81" s="95"/>
      <c r="DW81" s="95"/>
      <c r="DX81" s="95"/>
      <c r="DY81" s="95"/>
      <c r="DZ81" s="95"/>
      <c r="EA81" s="95"/>
      <c r="EB81" s="95"/>
      <c r="EC81" s="95"/>
      <c r="ED81" s="95"/>
      <c r="EE81" s="95"/>
      <c r="EF81" s="95"/>
      <c r="EG81" s="95"/>
      <c r="EH81" s="95"/>
      <c r="EI81" s="95"/>
      <c r="EJ81" s="95"/>
      <c r="EK81" s="95"/>
      <c r="EL81" s="95"/>
      <c r="EM81" s="95"/>
      <c r="EN81" s="95"/>
      <c r="EO81" s="95"/>
      <c r="EP81" s="95"/>
      <c r="EQ81" s="95"/>
      <c r="ER81" s="95"/>
    </row>
    <row r="82" spans="1:148" s="93" customFormat="1" ht="17.25" customHeight="1" thickBot="1" x14ac:dyDescent="0.3">
      <c r="A82" s="454" t="s">
        <v>21</v>
      </c>
      <c r="B82" s="464" t="s">
        <v>84</v>
      </c>
      <c r="C82" s="465"/>
      <c r="D82" s="466"/>
      <c r="E82" s="41" t="s">
        <v>7</v>
      </c>
      <c r="F82" s="483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4"/>
      <c r="Z82" s="484"/>
      <c r="AA82" s="484"/>
      <c r="AB82" s="484"/>
      <c r="AC82" s="484"/>
      <c r="AD82" s="485"/>
      <c r="AE82" s="92"/>
      <c r="AF82" s="92"/>
      <c r="AG82" s="21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  <c r="CL82" s="92"/>
      <c r="CM82" s="92"/>
      <c r="CN82" s="92"/>
      <c r="CO82" s="92"/>
      <c r="CP82" s="92"/>
      <c r="CQ82" s="92"/>
      <c r="CR82" s="92"/>
      <c r="CS82" s="92"/>
      <c r="CT82" s="92"/>
      <c r="CU82" s="92"/>
      <c r="CV82" s="92"/>
      <c r="CW82" s="92"/>
      <c r="CX82" s="92"/>
      <c r="CY82" s="92"/>
      <c r="CZ82" s="92"/>
      <c r="DA82" s="92"/>
      <c r="DB82" s="92"/>
      <c r="DC82" s="92"/>
      <c r="DD82" s="92"/>
      <c r="DE82" s="92"/>
      <c r="DF82" s="92"/>
      <c r="DG82" s="92"/>
      <c r="DH82" s="92"/>
      <c r="DI82" s="92"/>
      <c r="DJ82" s="92"/>
      <c r="DK82" s="92"/>
      <c r="DL82" s="92"/>
      <c r="DM82" s="92"/>
      <c r="DN82" s="92"/>
      <c r="DO82" s="92"/>
      <c r="DP82" s="92"/>
      <c r="DQ82" s="92"/>
      <c r="DR82" s="92"/>
      <c r="DS82" s="92"/>
      <c r="DT82" s="92"/>
      <c r="DU82" s="92"/>
      <c r="DV82" s="92"/>
      <c r="DW82" s="92"/>
      <c r="DX82" s="92"/>
      <c r="DY82" s="92"/>
      <c r="DZ82" s="92"/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</row>
    <row r="83" spans="1:148" s="22" customFormat="1" ht="30.75" customHeight="1" x14ac:dyDescent="0.25">
      <c r="A83" s="455"/>
      <c r="B83" s="286" t="s">
        <v>52</v>
      </c>
      <c r="C83" s="23" t="s">
        <v>44</v>
      </c>
      <c r="D83" s="374" t="s">
        <v>9</v>
      </c>
      <c r="E83" s="287" t="s">
        <v>5</v>
      </c>
      <c r="F83" s="254">
        <f t="shared" ref="F83:F87" si="110">G83+H83+I83+J83</f>
        <v>41569000</v>
      </c>
      <c r="G83" s="251">
        <v>0</v>
      </c>
      <c r="H83" s="251">
        <v>0</v>
      </c>
      <c r="I83" s="251">
        <v>0</v>
      </c>
      <c r="J83" s="253">
        <v>41569000</v>
      </c>
      <c r="K83" s="254">
        <f t="shared" ref="K83:K87" si="111">L83+M83+N83+O83</f>
        <v>8650958</v>
      </c>
      <c r="L83" s="251">
        <v>0</v>
      </c>
      <c r="M83" s="251">
        <v>0</v>
      </c>
      <c r="N83" s="251">
        <v>0</v>
      </c>
      <c r="O83" s="252">
        <v>8650958</v>
      </c>
      <c r="P83" s="254">
        <f t="shared" ref="P83:P87" si="112">Q83+R83+S83+T83</f>
        <v>13062120.109999999</v>
      </c>
      <c r="Q83" s="251">
        <v>0</v>
      </c>
      <c r="R83" s="251">
        <v>0</v>
      </c>
      <c r="S83" s="251">
        <v>0</v>
      </c>
      <c r="T83" s="252">
        <v>13062120.109999999</v>
      </c>
      <c r="U83" s="288">
        <f>P83/K83*100</f>
        <v>150.99044649159086</v>
      </c>
      <c r="V83" s="103">
        <v>0</v>
      </c>
      <c r="W83" s="103">
        <v>0</v>
      </c>
      <c r="X83" s="103">
        <v>0</v>
      </c>
      <c r="Y83" s="142">
        <f>T83/O83*100</f>
        <v>150.99044649159086</v>
      </c>
      <c r="Z83" s="262">
        <f t="shared" ref="Z83:AA88" si="113">P83/F83*100</f>
        <v>31.422743173999855</v>
      </c>
      <c r="AA83" s="56">
        <v>0</v>
      </c>
      <c r="AB83" s="260">
        <v>0</v>
      </c>
      <c r="AC83" s="260">
        <v>0</v>
      </c>
      <c r="AD83" s="64">
        <f>T83/J83*100</f>
        <v>31.422743173999855</v>
      </c>
      <c r="AE83" s="20"/>
      <c r="AF83" s="20"/>
      <c r="AG83" s="21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</row>
    <row r="84" spans="1:148" s="22" customFormat="1" ht="29.45" customHeight="1" x14ac:dyDescent="0.25">
      <c r="A84" s="455"/>
      <c r="B84" s="71" t="s">
        <v>1</v>
      </c>
      <c r="C84" s="11" t="s">
        <v>46</v>
      </c>
      <c r="D84" s="399" t="s">
        <v>9</v>
      </c>
      <c r="E84" s="143" t="s">
        <v>5</v>
      </c>
      <c r="F84" s="50">
        <f t="shared" si="110"/>
        <v>793000</v>
      </c>
      <c r="G84" s="18">
        <v>0</v>
      </c>
      <c r="H84" s="18">
        <v>0</v>
      </c>
      <c r="I84" s="18">
        <v>0</v>
      </c>
      <c r="J84" s="51">
        <v>793000</v>
      </c>
      <c r="K84" s="50">
        <f t="shared" si="111"/>
        <v>189855</v>
      </c>
      <c r="L84" s="18">
        <v>0</v>
      </c>
      <c r="M84" s="18">
        <v>0</v>
      </c>
      <c r="N84" s="18">
        <v>0</v>
      </c>
      <c r="O84" s="52">
        <v>189855</v>
      </c>
      <c r="P84" s="50">
        <f t="shared" si="112"/>
        <v>234430</v>
      </c>
      <c r="Q84" s="18">
        <v>0</v>
      </c>
      <c r="R84" s="18">
        <v>0</v>
      </c>
      <c r="S84" s="18">
        <v>0</v>
      </c>
      <c r="T84" s="52">
        <v>234430</v>
      </c>
      <c r="U84" s="144">
        <f>P84/K84*100</f>
        <v>123.47844407574202</v>
      </c>
      <c r="V84" s="7">
        <v>0</v>
      </c>
      <c r="W84" s="7">
        <v>0</v>
      </c>
      <c r="X84" s="7">
        <v>0</v>
      </c>
      <c r="Y84" s="7">
        <f>T84/O84*100</f>
        <v>123.47844407574202</v>
      </c>
      <c r="Z84" s="265">
        <f t="shared" si="113"/>
        <v>29.562421185372006</v>
      </c>
      <c r="AA84" s="6">
        <v>0</v>
      </c>
      <c r="AB84" s="6">
        <v>0</v>
      </c>
      <c r="AC84" s="6">
        <v>0</v>
      </c>
      <c r="AD84" s="5">
        <f>T84/J84*100</f>
        <v>29.562421185372006</v>
      </c>
      <c r="AE84" s="20"/>
      <c r="AF84" s="20"/>
      <c r="AG84" s="21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</row>
    <row r="85" spans="1:148" s="22" customFormat="1" ht="30.6" hidden="1" customHeight="1" x14ac:dyDescent="0.25">
      <c r="A85" s="455"/>
      <c r="B85" s="71" t="s">
        <v>61</v>
      </c>
      <c r="C85" s="11" t="s">
        <v>43</v>
      </c>
      <c r="D85" s="399" t="s">
        <v>9</v>
      </c>
      <c r="E85" s="143" t="s">
        <v>10</v>
      </c>
      <c r="F85" s="50">
        <f t="shared" si="110"/>
        <v>0</v>
      </c>
      <c r="G85" s="18">
        <v>0</v>
      </c>
      <c r="H85" s="18">
        <v>0</v>
      </c>
      <c r="I85" s="18">
        <v>0</v>
      </c>
      <c r="J85" s="51">
        <v>0</v>
      </c>
      <c r="K85" s="50">
        <f t="shared" si="111"/>
        <v>0</v>
      </c>
      <c r="L85" s="18"/>
      <c r="M85" s="18">
        <v>0</v>
      </c>
      <c r="N85" s="18">
        <v>0</v>
      </c>
      <c r="O85" s="52">
        <v>0</v>
      </c>
      <c r="P85" s="50">
        <f t="shared" si="112"/>
        <v>0</v>
      </c>
      <c r="Q85" s="18">
        <v>0</v>
      </c>
      <c r="R85" s="18">
        <v>0</v>
      </c>
      <c r="S85" s="18">
        <v>0</v>
      </c>
      <c r="T85" s="52">
        <v>0</v>
      </c>
      <c r="U85" s="144">
        <v>0</v>
      </c>
      <c r="V85" s="7">
        <v>0</v>
      </c>
      <c r="W85" s="7">
        <v>0</v>
      </c>
      <c r="X85" s="7">
        <v>0</v>
      </c>
      <c r="Y85" s="7">
        <v>0</v>
      </c>
      <c r="Z85" s="9" t="e">
        <f t="shared" si="113"/>
        <v>#DIV/0!</v>
      </c>
      <c r="AA85" s="6" t="e">
        <f t="shared" si="113"/>
        <v>#DIV/0!</v>
      </c>
      <c r="AB85" s="6">
        <v>0</v>
      </c>
      <c r="AC85" s="6">
        <v>0</v>
      </c>
      <c r="AD85" s="8">
        <v>0</v>
      </c>
      <c r="AE85" s="20"/>
      <c r="AF85" s="20"/>
      <c r="AG85" s="21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</row>
    <row r="86" spans="1:148" s="22" customFormat="1" ht="41.25" customHeight="1" x14ac:dyDescent="0.25">
      <c r="A86" s="455"/>
      <c r="B86" s="71" t="s">
        <v>60</v>
      </c>
      <c r="C86" s="11" t="s">
        <v>38</v>
      </c>
      <c r="D86" s="399" t="s">
        <v>9</v>
      </c>
      <c r="E86" s="143" t="s">
        <v>10</v>
      </c>
      <c r="F86" s="50">
        <f t="shared" si="110"/>
        <v>6353600</v>
      </c>
      <c r="G86" s="18">
        <v>6353600</v>
      </c>
      <c r="H86" s="18">
        <v>0</v>
      </c>
      <c r="I86" s="18">
        <v>0</v>
      </c>
      <c r="J86" s="51">
        <v>0</v>
      </c>
      <c r="K86" s="50">
        <f t="shared" si="111"/>
        <v>615400</v>
      </c>
      <c r="L86" s="18">
        <v>615400</v>
      </c>
      <c r="M86" s="18">
        <v>0</v>
      </c>
      <c r="N86" s="18">
        <v>0</v>
      </c>
      <c r="O86" s="52">
        <v>0</v>
      </c>
      <c r="P86" s="50">
        <f t="shared" si="112"/>
        <v>1075851.68</v>
      </c>
      <c r="Q86" s="18">
        <v>1075851.68</v>
      </c>
      <c r="R86" s="18">
        <v>0</v>
      </c>
      <c r="S86" s="18">
        <v>0</v>
      </c>
      <c r="T86" s="52">
        <v>0</v>
      </c>
      <c r="U86" s="289">
        <f>P86/K86*100</f>
        <v>174.82152746181345</v>
      </c>
      <c r="V86" s="4">
        <f>Q86/L86*100</f>
        <v>174.82152746181345</v>
      </c>
      <c r="W86" s="7">
        <v>0</v>
      </c>
      <c r="X86" s="7">
        <v>0</v>
      </c>
      <c r="Y86" s="7">
        <v>0</v>
      </c>
      <c r="Z86" s="265">
        <f t="shared" si="113"/>
        <v>16.932946361118105</v>
      </c>
      <c r="AA86" s="2">
        <f t="shared" si="113"/>
        <v>16.932946361118105</v>
      </c>
      <c r="AB86" s="6">
        <v>0</v>
      </c>
      <c r="AC86" s="6">
        <v>0</v>
      </c>
      <c r="AD86" s="8">
        <v>0</v>
      </c>
      <c r="AE86" s="20"/>
      <c r="AF86" s="20"/>
      <c r="AG86" s="21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</row>
    <row r="87" spans="1:148" s="22" customFormat="1" ht="29.45" customHeight="1" x14ac:dyDescent="0.25">
      <c r="A87" s="455"/>
      <c r="B87" s="71" t="s">
        <v>79</v>
      </c>
      <c r="C87" s="11" t="s">
        <v>42</v>
      </c>
      <c r="D87" s="399" t="s">
        <v>9</v>
      </c>
      <c r="E87" s="143" t="s">
        <v>5</v>
      </c>
      <c r="F87" s="50">
        <f t="shared" si="110"/>
        <v>17483000</v>
      </c>
      <c r="G87" s="18">
        <v>0</v>
      </c>
      <c r="H87" s="18">
        <v>0</v>
      </c>
      <c r="I87" s="18">
        <v>0</v>
      </c>
      <c r="J87" s="51">
        <v>17483000</v>
      </c>
      <c r="K87" s="50">
        <f t="shared" si="111"/>
        <v>2456100</v>
      </c>
      <c r="L87" s="18">
        <v>0</v>
      </c>
      <c r="M87" s="18">
        <v>0</v>
      </c>
      <c r="N87" s="18">
        <v>0</v>
      </c>
      <c r="O87" s="52">
        <v>2456100</v>
      </c>
      <c r="P87" s="50">
        <f t="shared" si="112"/>
        <v>4054361.35</v>
      </c>
      <c r="Q87" s="18">
        <v>0</v>
      </c>
      <c r="R87" s="18">
        <v>0</v>
      </c>
      <c r="S87" s="18">
        <v>0</v>
      </c>
      <c r="T87" s="52">
        <v>4054361.35</v>
      </c>
      <c r="U87" s="289">
        <f>P87/K87*100</f>
        <v>165.07313830870078</v>
      </c>
      <c r="V87" s="7">
        <v>0</v>
      </c>
      <c r="W87" s="7">
        <v>0</v>
      </c>
      <c r="X87" s="6">
        <v>0</v>
      </c>
      <c r="Y87" s="4">
        <f>T87/O87*100</f>
        <v>165.07313830870078</v>
      </c>
      <c r="Z87" s="265">
        <f t="shared" si="113"/>
        <v>23.190306869530403</v>
      </c>
      <c r="AA87" s="6">
        <v>0</v>
      </c>
      <c r="AB87" s="6">
        <v>0</v>
      </c>
      <c r="AC87" s="6">
        <v>0</v>
      </c>
      <c r="AD87" s="5">
        <f>T87/J87*100</f>
        <v>23.190306869530403</v>
      </c>
      <c r="AE87" s="20"/>
      <c r="AF87" s="20"/>
      <c r="AG87" s="21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</row>
    <row r="88" spans="1:148" s="39" customFormat="1" ht="36" customHeight="1" thickBot="1" x14ac:dyDescent="0.3">
      <c r="A88" s="456"/>
      <c r="B88" s="290" t="s">
        <v>30</v>
      </c>
      <c r="C88" s="15"/>
      <c r="D88" s="423" t="s">
        <v>9</v>
      </c>
      <c r="E88" s="291" t="s">
        <v>11</v>
      </c>
      <c r="F88" s="320">
        <f>G88+H88+I88+J88</f>
        <v>23129.8</v>
      </c>
      <c r="G88" s="33">
        <v>0</v>
      </c>
      <c r="H88" s="33">
        <v>0</v>
      </c>
      <c r="I88" s="27">
        <v>23129.8</v>
      </c>
      <c r="J88" s="67">
        <v>0</v>
      </c>
      <c r="K88" s="427">
        <f>L88+M88+N88+O88</f>
        <v>16468.8</v>
      </c>
      <c r="L88" s="31">
        <v>0</v>
      </c>
      <c r="M88" s="31">
        <v>0</v>
      </c>
      <c r="N88" s="27">
        <v>16468.8</v>
      </c>
      <c r="O88" s="268">
        <v>0</v>
      </c>
      <c r="P88" s="32">
        <f>Q88+R88+S88+T88</f>
        <v>23129.8</v>
      </c>
      <c r="Q88" s="33">
        <v>0</v>
      </c>
      <c r="R88" s="33">
        <v>0</v>
      </c>
      <c r="S88" s="27">
        <v>23129.8</v>
      </c>
      <c r="T88" s="54">
        <v>0</v>
      </c>
      <c r="U88" s="68">
        <f>P88/K88*100</f>
        <v>140.44617701350433</v>
      </c>
      <c r="V88" s="69">
        <v>0</v>
      </c>
      <c r="W88" s="69">
        <v>0</v>
      </c>
      <c r="X88" s="61">
        <f>S88/N88*100</f>
        <v>140.44617701350433</v>
      </c>
      <c r="Y88" s="61">
        <v>0</v>
      </c>
      <c r="Z88" s="265">
        <f t="shared" si="113"/>
        <v>100</v>
      </c>
      <c r="AA88" s="292">
        <v>0</v>
      </c>
      <c r="AB88" s="70">
        <v>0</v>
      </c>
      <c r="AC88" s="293">
        <f>S88/I88*100</f>
        <v>100</v>
      </c>
      <c r="AD88" s="294">
        <v>0</v>
      </c>
      <c r="AE88" s="571"/>
      <c r="AF88" s="571"/>
      <c r="AG88" s="571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</row>
    <row r="89" spans="1:148" s="149" customFormat="1" ht="17.25" customHeight="1" thickBot="1" x14ac:dyDescent="0.3">
      <c r="A89" s="375"/>
      <c r="B89" s="496" t="s">
        <v>131</v>
      </c>
      <c r="C89" s="497"/>
      <c r="D89" s="498"/>
      <c r="E89" s="365"/>
      <c r="F89" s="362">
        <f>F83+F84+F85+F86+F87+F88</f>
        <v>66221729.799999997</v>
      </c>
      <c r="G89" s="116">
        <f t="shared" ref="G89:T89" si="114">G83+G84+G85+G86+G87+G88</f>
        <v>6353600</v>
      </c>
      <c r="H89" s="42">
        <f t="shared" si="114"/>
        <v>0</v>
      </c>
      <c r="I89" s="42">
        <f t="shared" si="114"/>
        <v>23129.8</v>
      </c>
      <c r="J89" s="66">
        <f t="shared" si="114"/>
        <v>59845000</v>
      </c>
      <c r="K89" s="362">
        <f>K83+K84+K85+K86+K87+K88</f>
        <v>11928781.800000001</v>
      </c>
      <c r="L89" s="116">
        <f t="shared" si="114"/>
        <v>615400</v>
      </c>
      <c r="M89" s="42">
        <f t="shared" si="114"/>
        <v>0</v>
      </c>
      <c r="N89" s="42">
        <f t="shared" si="114"/>
        <v>16468.8</v>
      </c>
      <c r="O89" s="66">
        <f t="shared" si="114"/>
        <v>11296913</v>
      </c>
      <c r="P89" s="362">
        <f>P83+P84+P85+P86+P87+P88</f>
        <v>18449892.940000001</v>
      </c>
      <c r="Q89" s="116">
        <f t="shared" si="114"/>
        <v>1075851.68</v>
      </c>
      <c r="R89" s="42">
        <f t="shared" si="114"/>
        <v>0</v>
      </c>
      <c r="S89" s="42">
        <f t="shared" si="114"/>
        <v>23129.8</v>
      </c>
      <c r="T89" s="66">
        <f t="shared" si="114"/>
        <v>17350911.460000001</v>
      </c>
      <c r="U89" s="353">
        <f>P89/K89*100</f>
        <v>154.66703347696409</v>
      </c>
      <c r="V89" s="42">
        <f>Q89/L89*100</f>
        <v>174.82152746181345</v>
      </c>
      <c r="W89" s="42">
        <v>0</v>
      </c>
      <c r="X89" s="42">
        <f t="shared" ref="X89" si="115">S89/N89*100</f>
        <v>140.44617701350433</v>
      </c>
      <c r="Y89" s="66">
        <f>T89/O89*100</f>
        <v>153.58984759818898</v>
      </c>
      <c r="Z89" s="353">
        <f>P89/F89*100</f>
        <v>27.860783757418556</v>
      </c>
      <c r="AA89" s="341">
        <f>Q89/G89*100</f>
        <v>16.932946361118105</v>
      </c>
      <c r="AB89" s="141">
        <v>0</v>
      </c>
      <c r="AC89" s="146">
        <f>S89/I89*100</f>
        <v>100</v>
      </c>
      <c r="AD89" s="66">
        <f>T89/J89*100</f>
        <v>28.993084568468547</v>
      </c>
      <c r="AE89" s="147"/>
      <c r="AF89" s="147"/>
      <c r="AG89" s="148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  <c r="BI89" s="147"/>
      <c r="BJ89" s="147"/>
      <c r="BK89" s="147"/>
      <c r="BL89" s="147"/>
      <c r="BM89" s="147"/>
      <c r="BN89" s="147"/>
      <c r="BO89" s="147"/>
      <c r="BP89" s="147"/>
      <c r="BQ89" s="147"/>
      <c r="BR89" s="147"/>
      <c r="BS89" s="147"/>
      <c r="BT89" s="147"/>
      <c r="BU89" s="147"/>
      <c r="BV89" s="147"/>
      <c r="BW89" s="147"/>
      <c r="BX89" s="147"/>
      <c r="BY89" s="147"/>
      <c r="BZ89" s="147"/>
      <c r="CA89" s="147"/>
      <c r="CB89" s="147"/>
      <c r="CC89" s="147"/>
      <c r="CD89" s="147"/>
      <c r="CE89" s="147"/>
      <c r="CF89" s="147"/>
      <c r="CG89" s="147"/>
      <c r="CH89" s="147"/>
      <c r="CI89" s="147"/>
      <c r="CJ89" s="147"/>
      <c r="CK89" s="147"/>
      <c r="CL89" s="147"/>
      <c r="CM89" s="147"/>
      <c r="CN89" s="147"/>
      <c r="CO89" s="147"/>
      <c r="CP89" s="147"/>
      <c r="CQ89" s="147"/>
      <c r="CR89" s="147"/>
      <c r="CS89" s="147"/>
      <c r="CT89" s="147"/>
      <c r="CU89" s="147"/>
      <c r="CV89" s="147"/>
      <c r="CW89" s="147"/>
      <c r="CX89" s="147"/>
      <c r="CY89" s="147"/>
      <c r="CZ89" s="147"/>
      <c r="DA89" s="147"/>
      <c r="DB89" s="147"/>
      <c r="DC89" s="147"/>
      <c r="DD89" s="147"/>
      <c r="DE89" s="147"/>
      <c r="DF89" s="147"/>
      <c r="DG89" s="147"/>
      <c r="DH89" s="147"/>
      <c r="DI89" s="147"/>
      <c r="DJ89" s="147"/>
      <c r="DK89" s="147"/>
      <c r="DL89" s="147"/>
      <c r="DM89" s="147"/>
      <c r="DN89" s="147"/>
      <c r="DO89" s="147"/>
      <c r="DP89" s="147"/>
      <c r="DQ89" s="147"/>
      <c r="DR89" s="147"/>
      <c r="DS89" s="147"/>
      <c r="DT89" s="147"/>
      <c r="DU89" s="147"/>
      <c r="DV89" s="147"/>
      <c r="DW89" s="147"/>
      <c r="DX89" s="147"/>
      <c r="DY89" s="147"/>
      <c r="DZ89" s="147"/>
      <c r="EA89" s="147"/>
      <c r="EB89" s="147"/>
      <c r="EC89" s="147"/>
      <c r="ED89" s="147"/>
      <c r="EE89" s="147"/>
      <c r="EF89" s="147"/>
      <c r="EG89" s="147"/>
      <c r="EH89" s="147"/>
      <c r="EI89" s="147"/>
      <c r="EJ89" s="147"/>
      <c r="EK89" s="147"/>
      <c r="EL89" s="147"/>
      <c r="EM89" s="147"/>
      <c r="EN89" s="147"/>
      <c r="EO89" s="147"/>
      <c r="EP89" s="147"/>
      <c r="EQ89" s="147"/>
      <c r="ER89" s="147"/>
    </row>
    <row r="90" spans="1:148" s="93" customFormat="1" ht="45" customHeight="1" thickBot="1" x14ac:dyDescent="0.3">
      <c r="A90" s="454" t="s">
        <v>93</v>
      </c>
      <c r="B90" s="499" t="s">
        <v>126</v>
      </c>
      <c r="C90" s="500"/>
      <c r="D90" s="501"/>
      <c r="E90" s="367" t="s">
        <v>7</v>
      </c>
      <c r="F90" s="483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  <c r="AA90" s="484"/>
      <c r="AB90" s="484"/>
      <c r="AC90" s="484"/>
      <c r="AD90" s="485"/>
      <c r="AE90" s="150"/>
      <c r="AF90" s="150"/>
      <c r="AG90" s="150"/>
      <c r="AH90" s="150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  <c r="CJ90" s="92"/>
      <c r="CK90" s="92"/>
      <c r="CL90" s="92"/>
      <c r="CM90" s="92"/>
      <c r="CN90" s="92"/>
      <c r="CO90" s="92"/>
      <c r="CP90" s="92"/>
      <c r="CQ90" s="92"/>
      <c r="CR90" s="92"/>
      <c r="CS90" s="92"/>
      <c r="CT90" s="92"/>
      <c r="CU90" s="92"/>
      <c r="CV90" s="92"/>
      <c r="CW90" s="92"/>
      <c r="CX90" s="92"/>
      <c r="CY90" s="92"/>
      <c r="CZ90" s="92"/>
      <c r="DA90" s="92"/>
      <c r="DB90" s="92"/>
      <c r="DC90" s="92"/>
      <c r="DD90" s="92"/>
      <c r="DE90" s="92"/>
      <c r="DF90" s="92"/>
      <c r="DG90" s="92"/>
      <c r="DH90" s="92"/>
      <c r="DI90" s="92"/>
      <c r="DJ90" s="92"/>
      <c r="DK90" s="92"/>
      <c r="DL90" s="92"/>
      <c r="DM90" s="92"/>
      <c r="DN90" s="92"/>
      <c r="DO90" s="92"/>
      <c r="DP90" s="92"/>
      <c r="DQ90" s="92"/>
      <c r="DR90" s="92"/>
      <c r="DS90" s="92"/>
      <c r="DT90" s="92"/>
      <c r="DU90" s="92"/>
      <c r="DV90" s="92"/>
      <c r="DW90" s="92"/>
      <c r="DX90" s="92"/>
      <c r="DY90" s="92"/>
      <c r="DZ90" s="92"/>
      <c r="EA90" s="92"/>
      <c r="EB90" s="92"/>
      <c r="EC90" s="92"/>
      <c r="ED90" s="92"/>
      <c r="EE90" s="92"/>
      <c r="EF90" s="92"/>
      <c r="EG90" s="92"/>
      <c r="EH90" s="92"/>
      <c r="EI90" s="92"/>
      <c r="EJ90" s="92"/>
      <c r="EK90" s="92"/>
      <c r="EL90" s="92"/>
      <c r="EM90" s="92"/>
      <c r="EN90" s="92"/>
      <c r="EO90" s="92"/>
      <c r="EP90" s="92"/>
      <c r="EQ90" s="92"/>
      <c r="ER90" s="92"/>
    </row>
    <row r="91" spans="1:148" s="22" customFormat="1" ht="30.75" customHeight="1" thickBot="1" x14ac:dyDescent="0.3">
      <c r="A91" s="456"/>
      <c r="B91" s="282" t="s">
        <v>0</v>
      </c>
      <c r="C91" s="10" t="s">
        <v>94</v>
      </c>
      <c r="D91" s="355" t="s">
        <v>9</v>
      </c>
      <c r="E91" s="295" t="s">
        <v>5</v>
      </c>
      <c r="F91" s="227">
        <f t="shared" ref="F91" si="116">G91+H91+I91+J91</f>
        <v>36000</v>
      </c>
      <c r="G91" s="31">
        <v>0</v>
      </c>
      <c r="H91" s="31">
        <v>0</v>
      </c>
      <c r="I91" s="31">
        <v>0</v>
      </c>
      <c r="J91" s="296">
        <v>36000</v>
      </c>
      <c r="K91" s="297">
        <f t="shared" ref="K91" si="117">L91+M91+N91+O91</f>
        <v>12000</v>
      </c>
      <c r="L91" s="298">
        <v>0</v>
      </c>
      <c r="M91" s="298">
        <v>0</v>
      </c>
      <c r="N91" s="298">
        <v>0</v>
      </c>
      <c r="O91" s="299">
        <v>12000</v>
      </c>
      <c r="P91" s="254">
        <f t="shared" ref="P91" si="118">Q91+R91+S91+T91</f>
        <v>12000</v>
      </c>
      <c r="Q91" s="251">
        <v>0</v>
      </c>
      <c r="R91" s="251">
        <v>0</v>
      </c>
      <c r="S91" s="251">
        <v>0</v>
      </c>
      <c r="T91" s="252">
        <v>12000</v>
      </c>
      <c r="U91" s="68">
        <f>P91/K91*100</f>
        <v>100</v>
      </c>
      <c r="V91" s="69">
        <v>0</v>
      </c>
      <c r="W91" s="69">
        <v>0</v>
      </c>
      <c r="X91" s="69">
        <v>0</v>
      </c>
      <c r="Y91" s="61">
        <f>T91/O91*100</f>
        <v>100</v>
      </c>
      <c r="Z91" s="234">
        <f>P91/F91*100</f>
        <v>33.333333333333329</v>
      </c>
      <c r="AA91" s="35">
        <v>0</v>
      </c>
      <c r="AB91" s="35">
        <v>0</v>
      </c>
      <c r="AC91" s="292">
        <v>0</v>
      </c>
      <c r="AD91" s="235">
        <f>T91/J91*100</f>
        <v>33.333333333333329</v>
      </c>
      <c r="AE91" s="300"/>
      <c r="AF91" s="20"/>
      <c r="AG91" s="21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</row>
    <row r="92" spans="1:148" s="149" customFormat="1" ht="17.25" customHeight="1" thickBot="1" x14ac:dyDescent="0.3">
      <c r="A92" s="375"/>
      <c r="B92" s="450" t="s">
        <v>131</v>
      </c>
      <c r="C92" s="448"/>
      <c r="D92" s="449"/>
      <c r="E92" s="365"/>
      <c r="F92" s="362">
        <f>F91</f>
        <v>36000</v>
      </c>
      <c r="G92" s="116">
        <f t="shared" ref="G92:J92" si="119">G91</f>
        <v>0</v>
      </c>
      <c r="H92" s="42">
        <f t="shared" si="119"/>
        <v>0</v>
      </c>
      <c r="I92" s="42">
        <f t="shared" si="119"/>
        <v>0</v>
      </c>
      <c r="J92" s="42">
        <f t="shared" si="119"/>
        <v>36000</v>
      </c>
      <c r="K92" s="74">
        <f>K91</f>
        <v>12000</v>
      </c>
      <c r="L92" s="116">
        <f t="shared" ref="L92:O92" si="120">L91</f>
        <v>0</v>
      </c>
      <c r="M92" s="116">
        <f t="shared" si="120"/>
        <v>0</v>
      </c>
      <c r="N92" s="116">
        <f t="shared" si="120"/>
        <v>0</v>
      </c>
      <c r="O92" s="66">
        <f t="shared" si="120"/>
        <v>12000</v>
      </c>
      <c r="P92" s="362">
        <f>P91</f>
        <v>12000</v>
      </c>
      <c r="Q92" s="116">
        <f t="shared" ref="Q92" si="121">Q91</f>
        <v>0</v>
      </c>
      <c r="R92" s="42">
        <f t="shared" ref="R92" si="122">R91</f>
        <v>0</v>
      </c>
      <c r="S92" s="42">
        <f t="shared" ref="S92" si="123">S91</f>
        <v>0</v>
      </c>
      <c r="T92" s="66">
        <f t="shared" ref="T92" si="124">T91</f>
        <v>12000</v>
      </c>
      <c r="U92" s="353">
        <f>P92/K92*100</f>
        <v>100</v>
      </c>
      <c r="V92" s="141">
        <v>0</v>
      </c>
      <c r="W92" s="141">
        <v>0</v>
      </c>
      <c r="X92" s="141">
        <v>0</v>
      </c>
      <c r="Y92" s="42">
        <f>T92/O92*100</f>
        <v>100</v>
      </c>
      <c r="Z92" s="353">
        <f>P92/F92*100</f>
        <v>33.333333333333329</v>
      </c>
      <c r="AA92" s="35">
        <v>0</v>
      </c>
      <c r="AB92" s="141">
        <v>0</v>
      </c>
      <c r="AC92" s="58">
        <v>0</v>
      </c>
      <c r="AD92" s="66">
        <f>T92/J92*100</f>
        <v>33.333333333333329</v>
      </c>
      <c r="AE92" s="147"/>
      <c r="AF92" s="147"/>
      <c r="AG92" s="148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  <c r="BQ92" s="147"/>
      <c r="BR92" s="147"/>
      <c r="BS92" s="147"/>
      <c r="BT92" s="147"/>
      <c r="BU92" s="147"/>
      <c r="BV92" s="147"/>
      <c r="BW92" s="147"/>
      <c r="BX92" s="147"/>
      <c r="BY92" s="147"/>
      <c r="BZ92" s="147"/>
      <c r="CA92" s="147"/>
      <c r="CB92" s="147"/>
      <c r="CC92" s="147"/>
      <c r="CD92" s="147"/>
      <c r="CE92" s="147"/>
      <c r="CF92" s="147"/>
      <c r="CG92" s="147"/>
      <c r="CH92" s="147"/>
      <c r="CI92" s="147"/>
      <c r="CJ92" s="147"/>
      <c r="CK92" s="147"/>
      <c r="CL92" s="147"/>
      <c r="CM92" s="147"/>
      <c r="CN92" s="147"/>
      <c r="CO92" s="147"/>
      <c r="CP92" s="147"/>
      <c r="CQ92" s="147"/>
      <c r="CR92" s="147"/>
      <c r="CS92" s="147"/>
      <c r="CT92" s="147"/>
      <c r="CU92" s="147"/>
      <c r="CV92" s="147"/>
      <c r="CW92" s="147"/>
      <c r="CX92" s="147"/>
      <c r="CY92" s="147"/>
      <c r="CZ92" s="147"/>
      <c r="DA92" s="147"/>
      <c r="DB92" s="147"/>
      <c r="DC92" s="147"/>
      <c r="DD92" s="147"/>
      <c r="DE92" s="147"/>
      <c r="DF92" s="147"/>
      <c r="DG92" s="147"/>
      <c r="DH92" s="147"/>
      <c r="DI92" s="147"/>
      <c r="DJ92" s="147"/>
      <c r="DK92" s="147"/>
      <c r="DL92" s="147"/>
      <c r="DM92" s="147"/>
      <c r="DN92" s="147"/>
      <c r="DO92" s="147"/>
      <c r="DP92" s="147"/>
      <c r="DQ92" s="147"/>
      <c r="DR92" s="147"/>
      <c r="DS92" s="147"/>
      <c r="DT92" s="147"/>
      <c r="DU92" s="147"/>
      <c r="DV92" s="147"/>
      <c r="DW92" s="147"/>
      <c r="DX92" s="147"/>
      <c r="DY92" s="147"/>
      <c r="DZ92" s="147"/>
      <c r="EA92" s="147"/>
      <c r="EB92" s="147"/>
      <c r="EC92" s="147"/>
      <c r="ED92" s="147"/>
      <c r="EE92" s="147"/>
      <c r="EF92" s="147"/>
      <c r="EG92" s="147"/>
      <c r="EH92" s="147"/>
      <c r="EI92" s="147"/>
      <c r="EJ92" s="147"/>
      <c r="EK92" s="147"/>
      <c r="EL92" s="147"/>
      <c r="EM92" s="147"/>
      <c r="EN92" s="147"/>
      <c r="EO92" s="147"/>
      <c r="EP92" s="147"/>
      <c r="EQ92" s="147"/>
      <c r="ER92" s="147"/>
    </row>
    <row r="93" spans="1:148" s="22" customFormat="1" ht="18.75" customHeight="1" thickBot="1" x14ac:dyDescent="0.3">
      <c r="A93" s="40"/>
      <c r="B93" s="464" t="s">
        <v>22</v>
      </c>
      <c r="C93" s="465"/>
      <c r="D93" s="466"/>
      <c r="E93" s="364"/>
      <c r="F93" s="353">
        <f>F89+F92</f>
        <v>66257729.799999997</v>
      </c>
      <c r="G93" s="116">
        <f t="shared" ref="G93:T93" si="125">G89+G92</f>
        <v>6353600</v>
      </c>
      <c r="H93" s="42">
        <f t="shared" si="125"/>
        <v>0</v>
      </c>
      <c r="I93" s="42">
        <f t="shared" si="125"/>
        <v>23129.8</v>
      </c>
      <c r="J93" s="42">
        <f t="shared" si="125"/>
        <v>59881000</v>
      </c>
      <c r="K93" s="151">
        <f>K89+K92</f>
        <v>11940781.800000001</v>
      </c>
      <c r="L93" s="152">
        <f t="shared" si="125"/>
        <v>615400</v>
      </c>
      <c r="M93" s="153">
        <f t="shared" si="125"/>
        <v>0</v>
      </c>
      <c r="N93" s="153">
        <f t="shared" si="125"/>
        <v>16468.8</v>
      </c>
      <c r="O93" s="122">
        <f t="shared" si="125"/>
        <v>11308913</v>
      </c>
      <c r="P93" s="353">
        <f>P89+P92</f>
        <v>18461892.940000001</v>
      </c>
      <c r="Q93" s="116">
        <f t="shared" si="125"/>
        <v>1075851.68</v>
      </c>
      <c r="R93" s="42">
        <f t="shared" si="125"/>
        <v>0</v>
      </c>
      <c r="S93" s="42">
        <f t="shared" si="125"/>
        <v>23129.8</v>
      </c>
      <c r="T93" s="66">
        <f t="shared" si="125"/>
        <v>17362911.460000001</v>
      </c>
      <c r="U93" s="353">
        <f>P93/K93*100</f>
        <v>154.61209533198237</v>
      </c>
      <c r="V93" s="116">
        <f t="shared" ref="V93" si="126">Q93/L93*100</f>
        <v>174.82152746181345</v>
      </c>
      <c r="W93" s="354">
        <v>0</v>
      </c>
      <c r="X93" s="42">
        <f>S93/N93*100</f>
        <v>140.44617701350433</v>
      </c>
      <c r="Y93" s="66">
        <f>T93/O93*100</f>
        <v>153.53298287819527</v>
      </c>
      <c r="Z93" s="353">
        <f>P93/F93*100</f>
        <v>27.863757173280035</v>
      </c>
      <c r="AA93" s="116">
        <f>Q93/G93*100</f>
        <v>16.932946361118105</v>
      </c>
      <c r="AB93" s="141">
        <v>0</v>
      </c>
      <c r="AC93" s="146">
        <f>S93/I93*100</f>
        <v>100</v>
      </c>
      <c r="AD93" s="66">
        <f>T93/J93*100</f>
        <v>28.995693892887566</v>
      </c>
      <c r="AE93" s="92"/>
      <c r="AF93" s="92"/>
      <c r="AG93" s="21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</row>
    <row r="94" spans="1:148" s="97" customFormat="1" ht="19.5" customHeight="1" thickBot="1" x14ac:dyDescent="0.3">
      <c r="A94" s="467" t="s">
        <v>85</v>
      </c>
      <c r="B94" s="468"/>
      <c r="C94" s="468"/>
      <c r="D94" s="468"/>
      <c r="E94" s="468"/>
      <c r="F94" s="488"/>
      <c r="G94" s="488"/>
      <c r="H94" s="488"/>
      <c r="I94" s="488"/>
      <c r="J94" s="488"/>
      <c r="K94" s="488"/>
      <c r="L94" s="488"/>
      <c r="M94" s="488"/>
      <c r="N94" s="488"/>
      <c r="O94" s="488"/>
      <c r="P94" s="488"/>
      <c r="Q94" s="488"/>
      <c r="R94" s="488"/>
      <c r="S94" s="488"/>
      <c r="T94" s="488"/>
      <c r="U94" s="488"/>
      <c r="V94" s="488"/>
      <c r="W94" s="488"/>
      <c r="X94" s="488"/>
      <c r="Y94" s="488"/>
      <c r="Z94" s="488"/>
      <c r="AA94" s="488"/>
      <c r="AB94" s="488"/>
      <c r="AC94" s="488"/>
      <c r="AD94" s="573"/>
      <c r="AE94" s="95"/>
      <c r="AF94" s="95"/>
      <c r="AG94" s="98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5"/>
      <c r="BS94" s="95"/>
      <c r="BT94" s="95"/>
      <c r="BU94" s="95"/>
      <c r="BV94" s="95"/>
      <c r="BW94" s="95"/>
      <c r="BX94" s="95"/>
      <c r="BY94" s="95"/>
      <c r="BZ94" s="95"/>
      <c r="CA94" s="95"/>
      <c r="CB94" s="95"/>
      <c r="CC94" s="95"/>
      <c r="CD94" s="95"/>
      <c r="CE94" s="95"/>
      <c r="CF94" s="95"/>
      <c r="CG94" s="95"/>
      <c r="CH94" s="95"/>
      <c r="CI94" s="95"/>
      <c r="CJ94" s="95"/>
      <c r="CK94" s="95"/>
      <c r="CL94" s="95"/>
      <c r="CM94" s="95"/>
      <c r="CN94" s="95"/>
      <c r="CO94" s="95"/>
      <c r="CP94" s="95"/>
      <c r="CQ94" s="95"/>
      <c r="CR94" s="95"/>
      <c r="CS94" s="95"/>
      <c r="CT94" s="95"/>
      <c r="CU94" s="95"/>
      <c r="CV94" s="95"/>
      <c r="CW94" s="95"/>
      <c r="CX94" s="95"/>
      <c r="CY94" s="95"/>
      <c r="CZ94" s="95"/>
      <c r="DA94" s="95"/>
      <c r="DB94" s="95"/>
      <c r="DC94" s="95"/>
      <c r="DD94" s="95"/>
      <c r="DE94" s="95"/>
      <c r="DF94" s="95"/>
      <c r="DG94" s="95"/>
      <c r="DH94" s="95"/>
      <c r="DI94" s="95"/>
      <c r="DJ94" s="95"/>
      <c r="DK94" s="95"/>
      <c r="DL94" s="95"/>
      <c r="DM94" s="95"/>
      <c r="DN94" s="95"/>
      <c r="DO94" s="95"/>
      <c r="DP94" s="95"/>
      <c r="DQ94" s="95"/>
      <c r="DR94" s="95"/>
      <c r="DS94" s="95"/>
      <c r="DT94" s="95"/>
      <c r="DU94" s="95"/>
      <c r="DV94" s="95"/>
      <c r="DW94" s="95"/>
      <c r="DX94" s="95"/>
      <c r="DY94" s="95"/>
      <c r="DZ94" s="95"/>
      <c r="EA94" s="95"/>
      <c r="EB94" s="95"/>
      <c r="EC94" s="95"/>
      <c r="ED94" s="95"/>
      <c r="EE94" s="95"/>
      <c r="EF94" s="95"/>
      <c r="EG94" s="95"/>
      <c r="EH94" s="95"/>
      <c r="EI94" s="95"/>
      <c r="EJ94" s="95"/>
      <c r="EK94" s="95"/>
      <c r="EL94" s="95"/>
      <c r="EM94" s="95"/>
      <c r="EN94" s="95"/>
      <c r="EO94" s="95"/>
      <c r="EP94" s="95"/>
      <c r="EQ94" s="95"/>
      <c r="ER94" s="95"/>
    </row>
    <row r="95" spans="1:148" s="149" customFormat="1" ht="34.5" customHeight="1" thickBot="1" x14ac:dyDescent="0.3">
      <c r="A95" s="451" t="s">
        <v>23</v>
      </c>
      <c r="B95" s="450" t="s">
        <v>127</v>
      </c>
      <c r="C95" s="448"/>
      <c r="D95" s="449"/>
      <c r="E95" s="41" t="s">
        <v>7</v>
      </c>
      <c r="F95" s="493"/>
      <c r="G95" s="494"/>
      <c r="H95" s="494"/>
      <c r="I95" s="494"/>
      <c r="J95" s="494"/>
      <c r="K95" s="494"/>
      <c r="L95" s="494"/>
      <c r="M95" s="494"/>
      <c r="N95" s="494"/>
      <c r="O95" s="494"/>
      <c r="P95" s="494"/>
      <c r="Q95" s="494"/>
      <c r="R95" s="494"/>
      <c r="S95" s="494"/>
      <c r="T95" s="494"/>
      <c r="U95" s="494"/>
      <c r="V95" s="494"/>
      <c r="W95" s="494"/>
      <c r="X95" s="494"/>
      <c r="Y95" s="494"/>
      <c r="Z95" s="494"/>
      <c r="AA95" s="494"/>
      <c r="AB95" s="494"/>
      <c r="AC95" s="494"/>
      <c r="AD95" s="495"/>
      <c r="AE95" s="147"/>
      <c r="AF95" s="147"/>
      <c r="AG95" s="148"/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  <c r="BI95" s="147"/>
      <c r="BJ95" s="147"/>
      <c r="BK95" s="147"/>
      <c r="BL95" s="147"/>
      <c r="BM95" s="147"/>
      <c r="BN95" s="147"/>
      <c r="BO95" s="147"/>
      <c r="BP95" s="147"/>
      <c r="BQ95" s="147"/>
      <c r="BR95" s="147"/>
      <c r="BS95" s="147"/>
      <c r="BT95" s="147"/>
      <c r="BU95" s="147"/>
      <c r="BV95" s="147"/>
      <c r="BW95" s="147"/>
      <c r="BX95" s="147"/>
      <c r="BY95" s="147"/>
      <c r="BZ95" s="147"/>
      <c r="CA95" s="147"/>
      <c r="CB95" s="147"/>
      <c r="CC95" s="147"/>
      <c r="CD95" s="147"/>
      <c r="CE95" s="147"/>
      <c r="CF95" s="147"/>
      <c r="CG95" s="147"/>
      <c r="CH95" s="147"/>
      <c r="CI95" s="147"/>
      <c r="CJ95" s="147"/>
      <c r="CK95" s="147"/>
      <c r="CL95" s="147"/>
      <c r="CM95" s="147"/>
      <c r="CN95" s="147"/>
      <c r="CO95" s="147"/>
      <c r="CP95" s="147"/>
      <c r="CQ95" s="147"/>
      <c r="CR95" s="147"/>
      <c r="CS95" s="147"/>
      <c r="CT95" s="147"/>
      <c r="CU95" s="147"/>
      <c r="CV95" s="147"/>
      <c r="CW95" s="147"/>
      <c r="CX95" s="147"/>
      <c r="CY95" s="147"/>
      <c r="CZ95" s="147"/>
      <c r="DA95" s="147"/>
      <c r="DB95" s="147"/>
      <c r="DC95" s="147"/>
      <c r="DD95" s="147"/>
      <c r="DE95" s="147"/>
      <c r="DF95" s="147"/>
      <c r="DG95" s="147"/>
      <c r="DH95" s="147"/>
      <c r="DI95" s="147"/>
      <c r="DJ95" s="147"/>
      <c r="DK95" s="147"/>
      <c r="DL95" s="147"/>
      <c r="DM95" s="147"/>
      <c r="DN95" s="147"/>
      <c r="DO95" s="147"/>
      <c r="DP95" s="147"/>
      <c r="DQ95" s="147"/>
      <c r="DR95" s="147"/>
      <c r="DS95" s="147"/>
      <c r="DT95" s="147"/>
      <c r="DU95" s="147"/>
      <c r="DV95" s="147"/>
      <c r="DW95" s="147"/>
      <c r="DX95" s="147"/>
      <c r="DY95" s="147"/>
      <c r="DZ95" s="147"/>
      <c r="EA95" s="147"/>
      <c r="EB95" s="147"/>
      <c r="EC95" s="147"/>
      <c r="ED95" s="147"/>
      <c r="EE95" s="147"/>
      <c r="EF95" s="147"/>
      <c r="EG95" s="147"/>
      <c r="EH95" s="147"/>
      <c r="EI95" s="147"/>
      <c r="EJ95" s="147"/>
      <c r="EK95" s="147"/>
      <c r="EL95" s="147"/>
      <c r="EM95" s="147"/>
      <c r="EN95" s="147"/>
      <c r="EO95" s="147"/>
      <c r="EP95" s="147"/>
      <c r="EQ95" s="147"/>
      <c r="ER95" s="147"/>
    </row>
    <row r="96" spans="1:148" s="157" customFormat="1" ht="21.75" hidden="1" customHeight="1" x14ac:dyDescent="0.25">
      <c r="A96" s="452"/>
      <c r="B96" s="243" t="s">
        <v>80</v>
      </c>
      <c r="C96" s="23" t="s">
        <v>122</v>
      </c>
      <c r="D96" s="490" t="s">
        <v>9</v>
      </c>
      <c r="E96" s="445" t="s">
        <v>5</v>
      </c>
      <c r="F96" s="55">
        <f>G96+H96+I96+J96</f>
        <v>0</v>
      </c>
      <c r="G96" s="102">
        <v>0</v>
      </c>
      <c r="H96" s="102">
        <v>0</v>
      </c>
      <c r="I96" s="102">
        <v>0</v>
      </c>
      <c r="J96" s="57">
        <v>0</v>
      </c>
      <c r="K96" s="55">
        <f>L96+M96+N96+O96</f>
        <v>0</v>
      </c>
      <c r="L96" s="102">
        <v>0</v>
      </c>
      <c r="M96" s="102">
        <v>0</v>
      </c>
      <c r="N96" s="102">
        <v>0</v>
      </c>
      <c r="O96" s="57"/>
      <c r="P96" s="55">
        <f>Q96+R96+S96+T96</f>
        <v>0</v>
      </c>
      <c r="Q96" s="102">
        <v>0</v>
      </c>
      <c r="R96" s="102">
        <v>0</v>
      </c>
      <c r="S96" s="102">
        <v>0</v>
      </c>
      <c r="T96" s="57">
        <v>0</v>
      </c>
      <c r="U96" s="104" t="e">
        <f>P96/K96*100</f>
        <v>#DIV/0!</v>
      </c>
      <c r="V96" s="103">
        <v>0</v>
      </c>
      <c r="W96" s="103">
        <v>0</v>
      </c>
      <c r="X96" s="103">
        <v>0</v>
      </c>
      <c r="Y96" s="142" t="e">
        <f>T96/O96*100</f>
        <v>#DIV/0!</v>
      </c>
      <c r="Z96" s="55" t="e">
        <f>P96/F96*100</f>
        <v>#DIV/0!</v>
      </c>
      <c r="AA96" s="56">
        <v>0</v>
      </c>
      <c r="AB96" s="56">
        <v>0</v>
      </c>
      <c r="AC96" s="56">
        <v>0</v>
      </c>
      <c r="AD96" s="57" t="e">
        <f>T96/J96*100</f>
        <v>#DIV/0!</v>
      </c>
      <c r="AE96" s="155"/>
      <c r="AF96" s="155"/>
      <c r="AG96" s="156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  <c r="BH96" s="155"/>
      <c r="BI96" s="155"/>
      <c r="BJ96" s="155"/>
      <c r="BK96" s="155"/>
      <c r="BL96" s="155"/>
      <c r="BM96" s="155"/>
      <c r="BN96" s="155"/>
      <c r="BO96" s="155"/>
      <c r="BP96" s="155"/>
      <c r="BQ96" s="155"/>
      <c r="BR96" s="155"/>
      <c r="BS96" s="155"/>
      <c r="BT96" s="155"/>
      <c r="BU96" s="155"/>
      <c r="BV96" s="155"/>
      <c r="BW96" s="155"/>
      <c r="BX96" s="155"/>
      <c r="BY96" s="155"/>
      <c r="BZ96" s="155"/>
      <c r="CA96" s="155"/>
      <c r="CB96" s="155"/>
      <c r="CC96" s="155"/>
      <c r="CD96" s="155"/>
      <c r="CE96" s="155"/>
      <c r="CF96" s="155"/>
      <c r="CG96" s="155"/>
      <c r="CH96" s="155"/>
      <c r="CI96" s="155"/>
      <c r="CJ96" s="155"/>
      <c r="CK96" s="155"/>
      <c r="CL96" s="155"/>
      <c r="CM96" s="155"/>
      <c r="CN96" s="155"/>
      <c r="CO96" s="155"/>
      <c r="CP96" s="155"/>
      <c r="CQ96" s="155"/>
      <c r="CR96" s="155"/>
      <c r="CS96" s="155"/>
      <c r="CT96" s="155"/>
      <c r="CU96" s="155"/>
      <c r="CV96" s="155"/>
      <c r="CW96" s="155"/>
      <c r="CX96" s="155"/>
      <c r="CY96" s="155"/>
      <c r="CZ96" s="155"/>
      <c r="DA96" s="155"/>
      <c r="DB96" s="155"/>
      <c r="DC96" s="155"/>
      <c r="DD96" s="155"/>
      <c r="DE96" s="155"/>
      <c r="DF96" s="155"/>
      <c r="DG96" s="155"/>
      <c r="DH96" s="155"/>
      <c r="DI96" s="155"/>
      <c r="DJ96" s="155"/>
      <c r="DK96" s="155"/>
      <c r="DL96" s="155"/>
      <c r="DM96" s="155"/>
      <c r="DN96" s="155"/>
      <c r="DO96" s="155"/>
      <c r="DP96" s="155"/>
      <c r="DQ96" s="155"/>
      <c r="DR96" s="155"/>
      <c r="DS96" s="155"/>
      <c r="DT96" s="155"/>
      <c r="DU96" s="155"/>
      <c r="DV96" s="155"/>
      <c r="DW96" s="155"/>
      <c r="DX96" s="155"/>
      <c r="DY96" s="155"/>
      <c r="DZ96" s="155"/>
      <c r="EA96" s="155"/>
      <c r="EB96" s="155"/>
      <c r="EC96" s="155"/>
      <c r="ED96" s="155"/>
      <c r="EE96" s="155"/>
      <c r="EF96" s="155"/>
      <c r="EG96" s="155"/>
      <c r="EH96" s="155"/>
      <c r="EI96" s="155"/>
      <c r="EJ96" s="155"/>
      <c r="EK96" s="155"/>
      <c r="EL96" s="155"/>
      <c r="EM96" s="155"/>
      <c r="EN96" s="155"/>
      <c r="EO96" s="155"/>
      <c r="EP96" s="155"/>
      <c r="EQ96" s="155"/>
      <c r="ER96" s="155"/>
    </row>
    <row r="97" spans="1:148" s="157" customFormat="1" ht="42.75" customHeight="1" thickBot="1" x14ac:dyDescent="0.3">
      <c r="A97" s="452"/>
      <c r="B97" s="301" t="s">
        <v>81</v>
      </c>
      <c r="C97" s="10" t="s">
        <v>71</v>
      </c>
      <c r="D97" s="491"/>
      <c r="E97" s="355" t="s">
        <v>5</v>
      </c>
      <c r="F97" s="158">
        <f>G97+H97+I97+J97</f>
        <v>59821200</v>
      </c>
      <c r="G97" s="63">
        <v>0</v>
      </c>
      <c r="H97" s="63">
        <v>0</v>
      </c>
      <c r="I97" s="63">
        <v>0</v>
      </c>
      <c r="J97" s="64">
        <v>59821200</v>
      </c>
      <c r="K97" s="158">
        <f>L97+M97+N97+O97</f>
        <v>14746350</v>
      </c>
      <c r="L97" s="63">
        <v>0</v>
      </c>
      <c r="M97" s="63">
        <v>0</v>
      </c>
      <c r="N97" s="63">
        <v>0</v>
      </c>
      <c r="O97" s="64">
        <v>14746350</v>
      </c>
      <c r="P97" s="158">
        <f>Q97+R97+S97+T97</f>
        <v>23431425.75</v>
      </c>
      <c r="Q97" s="63">
        <v>0</v>
      </c>
      <c r="R97" s="63">
        <v>0</v>
      </c>
      <c r="S97" s="63">
        <v>0</v>
      </c>
      <c r="T97" s="64">
        <v>23431425.75</v>
      </c>
      <c r="U97" s="262">
        <f>P97/K97*100</f>
        <v>158.89644386577018</v>
      </c>
      <c r="V97" s="261">
        <v>0</v>
      </c>
      <c r="W97" s="261">
        <v>0</v>
      </c>
      <c r="X97" s="261">
        <v>0</v>
      </c>
      <c r="Y97" s="109">
        <f>T97/O97*100</f>
        <v>158.89644386577018</v>
      </c>
      <c r="Z97" s="158">
        <f>P97/F97*100</f>
        <v>39.169100168502133</v>
      </c>
      <c r="AA97" s="260">
        <v>0</v>
      </c>
      <c r="AB97" s="260">
        <v>0</v>
      </c>
      <c r="AC97" s="260">
        <v>0</v>
      </c>
      <c r="AD97" s="64">
        <f>T97/J97*100</f>
        <v>39.169100168502133</v>
      </c>
      <c r="AE97" s="155"/>
      <c r="AF97" s="155"/>
      <c r="AG97" s="156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5"/>
      <c r="BJ97" s="155"/>
      <c r="BK97" s="155"/>
      <c r="BL97" s="155"/>
      <c r="BM97" s="155"/>
      <c r="BN97" s="155"/>
      <c r="BO97" s="155"/>
      <c r="BP97" s="155"/>
      <c r="BQ97" s="155"/>
      <c r="BR97" s="155"/>
      <c r="BS97" s="155"/>
      <c r="BT97" s="155"/>
      <c r="BU97" s="155"/>
      <c r="BV97" s="155"/>
      <c r="BW97" s="155"/>
      <c r="BX97" s="155"/>
      <c r="BY97" s="155"/>
      <c r="BZ97" s="155"/>
      <c r="CA97" s="155"/>
      <c r="CB97" s="155"/>
      <c r="CC97" s="155"/>
      <c r="CD97" s="155"/>
      <c r="CE97" s="155"/>
      <c r="CF97" s="155"/>
      <c r="CG97" s="155"/>
      <c r="CH97" s="155"/>
      <c r="CI97" s="155"/>
      <c r="CJ97" s="155"/>
      <c r="CK97" s="155"/>
      <c r="CL97" s="155"/>
      <c r="CM97" s="155"/>
      <c r="CN97" s="155"/>
      <c r="CO97" s="155"/>
      <c r="CP97" s="155"/>
      <c r="CQ97" s="155"/>
      <c r="CR97" s="155"/>
      <c r="CS97" s="155"/>
      <c r="CT97" s="155"/>
      <c r="CU97" s="155"/>
      <c r="CV97" s="155"/>
      <c r="CW97" s="155"/>
      <c r="CX97" s="155"/>
      <c r="CY97" s="155"/>
      <c r="CZ97" s="155"/>
      <c r="DA97" s="155"/>
      <c r="DB97" s="155"/>
      <c r="DC97" s="155"/>
      <c r="DD97" s="155"/>
      <c r="DE97" s="155"/>
      <c r="DF97" s="155"/>
      <c r="DG97" s="155"/>
      <c r="DH97" s="155"/>
      <c r="DI97" s="155"/>
      <c r="DJ97" s="155"/>
      <c r="DK97" s="155"/>
      <c r="DL97" s="155"/>
      <c r="DM97" s="155"/>
      <c r="DN97" s="155"/>
      <c r="DO97" s="155"/>
      <c r="DP97" s="155"/>
      <c r="DQ97" s="155"/>
      <c r="DR97" s="155"/>
      <c r="DS97" s="155"/>
      <c r="DT97" s="155"/>
      <c r="DU97" s="155"/>
      <c r="DV97" s="155"/>
      <c r="DW97" s="155"/>
      <c r="DX97" s="155"/>
      <c r="DY97" s="155"/>
      <c r="DZ97" s="155"/>
      <c r="EA97" s="155"/>
      <c r="EB97" s="155"/>
      <c r="EC97" s="155"/>
      <c r="ED97" s="155"/>
      <c r="EE97" s="155"/>
      <c r="EF97" s="155"/>
      <c r="EG97" s="155"/>
      <c r="EH97" s="155"/>
      <c r="EI97" s="155"/>
      <c r="EJ97" s="155"/>
      <c r="EK97" s="155"/>
      <c r="EL97" s="155"/>
      <c r="EM97" s="155"/>
      <c r="EN97" s="155"/>
      <c r="EO97" s="155"/>
      <c r="EP97" s="155"/>
      <c r="EQ97" s="155"/>
      <c r="ER97" s="155"/>
    </row>
    <row r="98" spans="1:148" s="157" customFormat="1" ht="27.75" hidden="1" customHeight="1" thickBot="1" x14ac:dyDescent="0.3">
      <c r="A98" s="357"/>
      <c r="B98" s="159" t="s">
        <v>87</v>
      </c>
      <c r="C98" s="15" t="s">
        <v>88</v>
      </c>
      <c r="D98" s="492"/>
      <c r="E98" s="369"/>
      <c r="F98" s="158">
        <f>H98</f>
        <v>0</v>
      </c>
      <c r="G98" s="60">
        <v>0</v>
      </c>
      <c r="H98" s="60">
        <v>0</v>
      </c>
      <c r="I98" s="60">
        <v>0</v>
      </c>
      <c r="J98" s="62">
        <v>0</v>
      </c>
      <c r="K98" s="158">
        <f>L98+M98+N98+O98</f>
        <v>0</v>
      </c>
      <c r="L98" s="60">
        <v>0</v>
      </c>
      <c r="M98" s="60">
        <v>0</v>
      </c>
      <c r="N98" s="60">
        <v>0</v>
      </c>
      <c r="O98" s="62">
        <v>0</v>
      </c>
      <c r="P98" s="158">
        <f>R98</f>
        <v>0</v>
      </c>
      <c r="Q98" s="60">
        <v>0</v>
      </c>
      <c r="R98" s="60">
        <v>0</v>
      </c>
      <c r="S98" s="60">
        <v>0</v>
      </c>
      <c r="T98" s="62">
        <v>0</v>
      </c>
      <c r="U98" s="79"/>
      <c r="V98" s="69"/>
      <c r="W98" s="69"/>
      <c r="X98" s="69"/>
      <c r="Y98" s="61"/>
      <c r="Z98" s="135">
        <v>0</v>
      </c>
      <c r="AA98" s="139">
        <v>0</v>
      </c>
      <c r="AB98" s="60">
        <v>0</v>
      </c>
      <c r="AC98" s="139">
        <v>0</v>
      </c>
      <c r="AD98" s="62">
        <v>0</v>
      </c>
      <c r="AE98" s="155"/>
      <c r="AF98" s="155"/>
      <c r="AG98" s="156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55"/>
      <c r="AY98" s="155"/>
      <c r="AZ98" s="155"/>
      <c r="BA98" s="155"/>
      <c r="BB98" s="155"/>
      <c r="BC98" s="155"/>
      <c r="BD98" s="155"/>
      <c r="BE98" s="155"/>
      <c r="BF98" s="155"/>
      <c r="BG98" s="155"/>
      <c r="BH98" s="155"/>
      <c r="BI98" s="155"/>
      <c r="BJ98" s="155"/>
      <c r="BK98" s="155"/>
      <c r="BL98" s="155"/>
      <c r="BM98" s="155"/>
      <c r="BN98" s="155"/>
      <c r="BO98" s="155"/>
      <c r="BP98" s="155"/>
      <c r="BQ98" s="155"/>
      <c r="BR98" s="155"/>
      <c r="BS98" s="155"/>
      <c r="BT98" s="155"/>
      <c r="BU98" s="155"/>
      <c r="BV98" s="155"/>
      <c r="BW98" s="155"/>
      <c r="BX98" s="155"/>
      <c r="BY98" s="155"/>
      <c r="BZ98" s="155"/>
      <c r="CA98" s="155"/>
      <c r="CB98" s="155"/>
      <c r="CC98" s="155"/>
      <c r="CD98" s="155"/>
      <c r="CE98" s="155"/>
      <c r="CF98" s="155"/>
      <c r="CG98" s="155"/>
      <c r="CH98" s="155"/>
      <c r="CI98" s="155"/>
      <c r="CJ98" s="155"/>
      <c r="CK98" s="155"/>
      <c r="CL98" s="155"/>
      <c r="CM98" s="155"/>
      <c r="CN98" s="155"/>
      <c r="CO98" s="155"/>
      <c r="CP98" s="155"/>
      <c r="CQ98" s="155"/>
      <c r="CR98" s="155"/>
      <c r="CS98" s="155"/>
      <c r="CT98" s="155"/>
      <c r="CU98" s="155"/>
      <c r="CV98" s="155"/>
      <c r="CW98" s="155"/>
      <c r="CX98" s="155"/>
      <c r="CY98" s="155"/>
      <c r="CZ98" s="155"/>
      <c r="DA98" s="155"/>
      <c r="DB98" s="155"/>
      <c r="DC98" s="155"/>
      <c r="DD98" s="155"/>
      <c r="DE98" s="155"/>
      <c r="DF98" s="155"/>
      <c r="DG98" s="155"/>
      <c r="DH98" s="155"/>
      <c r="DI98" s="155"/>
      <c r="DJ98" s="155"/>
      <c r="DK98" s="155"/>
      <c r="DL98" s="155"/>
      <c r="DM98" s="155"/>
      <c r="DN98" s="155"/>
      <c r="DO98" s="155"/>
      <c r="DP98" s="155"/>
      <c r="DQ98" s="155"/>
      <c r="DR98" s="155"/>
      <c r="DS98" s="155"/>
      <c r="DT98" s="155"/>
      <c r="DU98" s="155"/>
      <c r="DV98" s="155"/>
      <c r="DW98" s="155"/>
      <c r="DX98" s="155"/>
      <c r="DY98" s="155"/>
      <c r="DZ98" s="155"/>
      <c r="EA98" s="155"/>
      <c r="EB98" s="155"/>
      <c r="EC98" s="155"/>
      <c r="ED98" s="155"/>
      <c r="EE98" s="155"/>
      <c r="EF98" s="155"/>
      <c r="EG98" s="155"/>
      <c r="EH98" s="155"/>
      <c r="EI98" s="155"/>
      <c r="EJ98" s="155"/>
      <c r="EK98" s="155"/>
      <c r="EL98" s="155"/>
      <c r="EM98" s="155"/>
      <c r="EN98" s="155"/>
      <c r="EO98" s="155"/>
      <c r="EP98" s="155"/>
      <c r="EQ98" s="155"/>
      <c r="ER98" s="155"/>
    </row>
    <row r="99" spans="1:148" s="149" customFormat="1" ht="17.25" customHeight="1" thickBot="1" x14ac:dyDescent="0.3">
      <c r="A99" s="375"/>
      <c r="B99" s="460" t="s">
        <v>82</v>
      </c>
      <c r="C99" s="448"/>
      <c r="D99" s="449"/>
      <c r="E99" s="160"/>
      <c r="F99" s="362">
        <f>F96+F97+F98</f>
        <v>59821200</v>
      </c>
      <c r="G99" s="42">
        <f t="shared" ref="G99:T99" si="127">G96+G97+G98</f>
        <v>0</v>
      </c>
      <c r="H99" s="42">
        <f t="shared" si="127"/>
        <v>0</v>
      </c>
      <c r="I99" s="42">
        <f t="shared" si="127"/>
        <v>0</v>
      </c>
      <c r="J99" s="66">
        <f t="shared" si="127"/>
        <v>59821200</v>
      </c>
      <c r="K99" s="362">
        <f>K96+K97+K98</f>
        <v>14746350</v>
      </c>
      <c r="L99" s="42">
        <f t="shared" si="127"/>
        <v>0</v>
      </c>
      <c r="M99" s="42">
        <f t="shared" si="127"/>
        <v>0</v>
      </c>
      <c r="N99" s="42">
        <f t="shared" si="127"/>
        <v>0</v>
      </c>
      <c r="O99" s="66">
        <f t="shared" si="127"/>
        <v>14746350</v>
      </c>
      <c r="P99" s="362">
        <f>P96+P97+P98</f>
        <v>23431425.75</v>
      </c>
      <c r="Q99" s="42">
        <f t="shared" si="127"/>
        <v>0</v>
      </c>
      <c r="R99" s="42">
        <f t="shared" si="127"/>
        <v>0</v>
      </c>
      <c r="S99" s="42">
        <f t="shared" si="127"/>
        <v>0</v>
      </c>
      <c r="T99" s="66">
        <f t="shared" si="127"/>
        <v>23431425.75</v>
      </c>
      <c r="U99" s="353">
        <f>P99/K99*100</f>
        <v>158.89644386577018</v>
      </c>
      <c r="V99" s="141">
        <v>0</v>
      </c>
      <c r="W99" s="141">
        <v>0</v>
      </c>
      <c r="X99" s="141">
        <v>0</v>
      </c>
      <c r="Y99" s="42">
        <f>T99/O99*100</f>
        <v>158.89644386577018</v>
      </c>
      <c r="Z99" s="353">
        <f>P99/F99*100</f>
        <v>39.169100168502133</v>
      </c>
      <c r="AA99" s="141">
        <v>0</v>
      </c>
      <c r="AB99" s="141">
        <v>0</v>
      </c>
      <c r="AC99" s="141">
        <v>0</v>
      </c>
      <c r="AD99" s="66">
        <f>T99/J99*100</f>
        <v>39.169100168502133</v>
      </c>
      <c r="AE99" s="147"/>
      <c r="AF99" s="147"/>
      <c r="AG99" s="148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  <c r="BI99" s="147"/>
      <c r="BJ99" s="147"/>
      <c r="BK99" s="147"/>
      <c r="BL99" s="147"/>
      <c r="BM99" s="147"/>
      <c r="BN99" s="147"/>
      <c r="BO99" s="147"/>
      <c r="BP99" s="147"/>
      <c r="BQ99" s="147"/>
      <c r="BR99" s="147"/>
      <c r="BS99" s="147"/>
      <c r="BT99" s="147"/>
      <c r="BU99" s="147"/>
      <c r="BV99" s="147"/>
      <c r="BW99" s="147"/>
      <c r="BX99" s="147"/>
      <c r="BY99" s="147"/>
      <c r="BZ99" s="147"/>
      <c r="CA99" s="147"/>
      <c r="CB99" s="147"/>
      <c r="CC99" s="147"/>
      <c r="CD99" s="147"/>
      <c r="CE99" s="147"/>
      <c r="CF99" s="147"/>
      <c r="CG99" s="147"/>
      <c r="CH99" s="147"/>
      <c r="CI99" s="147"/>
      <c r="CJ99" s="147"/>
      <c r="CK99" s="147"/>
      <c r="CL99" s="147"/>
      <c r="CM99" s="147"/>
      <c r="CN99" s="147"/>
      <c r="CO99" s="147"/>
      <c r="CP99" s="147"/>
      <c r="CQ99" s="147"/>
      <c r="CR99" s="147"/>
      <c r="CS99" s="147"/>
      <c r="CT99" s="147"/>
      <c r="CU99" s="147"/>
      <c r="CV99" s="147"/>
      <c r="CW99" s="147"/>
      <c r="CX99" s="147"/>
      <c r="CY99" s="147"/>
      <c r="CZ99" s="147"/>
      <c r="DA99" s="147"/>
      <c r="DB99" s="147"/>
      <c r="DC99" s="147"/>
      <c r="DD99" s="147"/>
      <c r="DE99" s="147"/>
      <c r="DF99" s="147"/>
      <c r="DG99" s="147"/>
      <c r="DH99" s="147"/>
      <c r="DI99" s="147"/>
      <c r="DJ99" s="147"/>
      <c r="DK99" s="147"/>
      <c r="DL99" s="147"/>
      <c r="DM99" s="147"/>
      <c r="DN99" s="147"/>
      <c r="DO99" s="147"/>
      <c r="DP99" s="147"/>
      <c r="DQ99" s="147"/>
      <c r="DR99" s="147"/>
      <c r="DS99" s="147"/>
      <c r="DT99" s="147"/>
      <c r="DU99" s="147"/>
      <c r="DV99" s="147"/>
      <c r="DW99" s="147"/>
      <c r="DX99" s="147"/>
      <c r="DY99" s="147"/>
      <c r="DZ99" s="147"/>
      <c r="EA99" s="147"/>
      <c r="EB99" s="147"/>
      <c r="EC99" s="147"/>
      <c r="ED99" s="147"/>
      <c r="EE99" s="147"/>
      <c r="EF99" s="147"/>
      <c r="EG99" s="147"/>
      <c r="EH99" s="147"/>
      <c r="EI99" s="147"/>
      <c r="EJ99" s="147"/>
      <c r="EK99" s="147"/>
      <c r="EL99" s="147"/>
      <c r="EM99" s="147"/>
      <c r="EN99" s="147"/>
      <c r="EO99" s="147"/>
      <c r="EP99" s="147"/>
      <c r="EQ99" s="147"/>
      <c r="ER99" s="147"/>
    </row>
    <row r="100" spans="1:148" s="157" customFormat="1" ht="18.75" customHeight="1" thickBot="1" x14ac:dyDescent="0.3">
      <c r="A100" s="451" t="s">
        <v>24</v>
      </c>
      <c r="B100" s="499" t="s">
        <v>156</v>
      </c>
      <c r="C100" s="500"/>
      <c r="D100" s="501"/>
      <c r="E100" s="367" t="s">
        <v>7</v>
      </c>
      <c r="F100" s="493"/>
      <c r="G100" s="494"/>
      <c r="H100" s="494"/>
      <c r="I100" s="494"/>
      <c r="J100" s="494"/>
      <c r="K100" s="494"/>
      <c r="L100" s="494"/>
      <c r="M100" s="494"/>
      <c r="N100" s="494"/>
      <c r="O100" s="494"/>
      <c r="P100" s="494"/>
      <c r="Q100" s="494"/>
      <c r="R100" s="494"/>
      <c r="S100" s="494"/>
      <c r="T100" s="494"/>
      <c r="U100" s="494"/>
      <c r="V100" s="494"/>
      <c r="W100" s="494"/>
      <c r="X100" s="494"/>
      <c r="Y100" s="494"/>
      <c r="Z100" s="494"/>
      <c r="AA100" s="494"/>
      <c r="AB100" s="494"/>
      <c r="AC100" s="494"/>
      <c r="AD100" s="495"/>
      <c r="AE100" s="155"/>
      <c r="AF100" s="155"/>
      <c r="AG100" s="156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5"/>
      <c r="AZ100" s="155"/>
      <c r="BA100" s="155"/>
      <c r="BB100" s="155"/>
      <c r="BC100" s="155"/>
      <c r="BD100" s="155"/>
      <c r="BE100" s="155"/>
      <c r="BF100" s="155"/>
      <c r="BG100" s="155"/>
      <c r="BH100" s="155"/>
      <c r="BI100" s="155"/>
      <c r="BJ100" s="155"/>
      <c r="BK100" s="155"/>
      <c r="BL100" s="155"/>
      <c r="BM100" s="155"/>
      <c r="BN100" s="155"/>
      <c r="BO100" s="155"/>
      <c r="BP100" s="155"/>
      <c r="BQ100" s="155"/>
      <c r="BR100" s="155"/>
      <c r="BS100" s="155"/>
      <c r="BT100" s="155"/>
      <c r="BU100" s="155"/>
      <c r="BV100" s="155"/>
      <c r="BW100" s="155"/>
      <c r="BX100" s="155"/>
      <c r="BY100" s="155"/>
      <c r="BZ100" s="155"/>
      <c r="CA100" s="155"/>
      <c r="CB100" s="155"/>
      <c r="CC100" s="155"/>
      <c r="CD100" s="155"/>
      <c r="CE100" s="155"/>
      <c r="CF100" s="155"/>
      <c r="CG100" s="155"/>
      <c r="CH100" s="155"/>
      <c r="CI100" s="155"/>
      <c r="CJ100" s="155"/>
      <c r="CK100" s="155"/>
      <c r="CL100" s="155"/>
      <c r="CM100" s="155"/>
      <c r="CN100" s="155"/>
      <c r="CO100" s="155"/>
      <c r="CP100" s="155"/>
      <c r="CQ100" s="155"/>
      <c r="CR100" s="155"/>
      <c r="CS100" s="155"/>
      <c r="CT100" s="155"/>
      <c r="CU100" s="155"/>
      <c r="CV100" s="155"/>
      <c r="CW100" s="155"/>
      <c r="CX100" s="155"/>
      <c r="CY100" s="155"/>
      <c r="CZ100" s="155"/>
      <c r="DA100" s="155"/>
      <c r="DB100" s="155"/>
      <c r="DC100" s="155"/>
      <c r="DD100" s="155"/>
      <c r="DE100" s="155"/>
      <c r="DF100" s="155"/>
      <c r="DG100" s="155"/>
      <c r="DH100" s="155"/>
      <c r="DI100" s="155"/>
      <c r="DJ100" s="155"/>
      <c r="DK100" s="155"/>
      <c r="DL100" s="155"/>
      <c r="DM100" s="155"/>
      <c r="DN100" s="155"/>
      <c r="DO100" s="155"/>
      <c r="DP100" s="155"/>
      <c r="DQ100" s="155"/>
      <c r="DR100" s="155"/>
      <c r="DS100" s="155"/>
      <c r="DT100" s="155"/>
      <c r="DU100" s="155"/>
      <c r="DV100" s="155"/>
      <c r="DW100" s="155"/>
      <c r="DX100" s="155"/>
      <c r="DY100" s="155"/>
      <c r="DZ100" s="155"/>
      <c r="EA100" s="155"/>
      <c r="EB100" s="155"/>
      <c r="EC100" s="155"/>
      <c r="ED100" s="155"/>
      <c r="EE100" s="155"/>
      <c r="EF100" s="155"/>
      <c r="EG100" s="155"/>
      <c r="EH100" s="155"/>
      <c r="EI100" s="155"/>
      <c r="EJ100" s="155"/>
      <c r="EK100" s="155"/>
      <c r="EL100" s="155"/>
      <c r="EM100" s="155"/>
      <c r="EN100" s="155"/>
      <c r="EO100" s="155"/>
      <c r="EP100" s="155"/>
      <c r="EQ100" s="155"/>
      <c r="ER100" s="155"/>
    </row>
    <row r="101" spans="1:148" s="157" customFormat="1" ht="34.5" customHeight="1" x14ac:dyDescent="0.25">
      <c r="A101" s="452"/>
      <c r="B101" s="245" t="s">
        <v>52</v>
      </c>
      <c r="C101" s="23" t="s">
        <v>47</v>
      </c>
      <c r="D101" s="374" t="s">
        <v>9</v>
      </c>
      <c r="E101" s="19" t="s">
        <v>5</v>
      </c>
      <c r="F101" s="55">
        <f t="shared" ref="F101" si="128">G101+H101+I101+J101</f>
        <v>68624300</v>
      </c>
      <c r="G101" s="302">
        <v>0</v>
      </c>
      <c r="H101" s="302">
        <v>0</v>
      </c>
      <c r="I101" s="302">
        <v>0</v>
      </c>
      <c r="J101" s="57">
        <v>68624300</v>
      </c>
      <c r="K101" s="55">
        <f t="shared" ref="K101" si="129">L101+M101+N101+O101</f>
        <v>20768891</v>
      </c>
      <c r="L101" s="302">
        <v>0</v>
      </c>
      <c r="M101" s="302">
        <v>0</v>
      </c>
      <c r="N101" s="302">
        <v>0</v>
      </c>
      <c r="O101" s="57">
        <v>20768891</v>
      </c>
      <c r="P101" s="55">
        <f>Q101+R101+S101+T101</f>
        <v>27311775.18</v>
      </c>
      <c r="Q101" s="302">
        <v>0</v>
      </c>
      <c r="R101" s="302">
        <v>0</v>
      </c>
      <c r="S101" s="302">
        <v>0</v>
      </c>
      <c r="T101" s="57">
        <v>27311775.18</v>
      </c>
      <c r="U101" s="288">
        <f>P101/K101*100</f>
        <v>131.50329105198733</v>
      </c>
      <c r="V101" s="303">
        <v>0</v>
      </c>
      <c r="W101" s="303">
        <v>0</v>
      </c>
      <c r="X101" s="303">
        <v>0</v>
      </c>
      <c r="Y101" s="142">
        <f>T101/O101*100</f>
        <v>131.50329105198733</v>
      </c>
      <c r="Z101" s="55">
        <f>P101/F101*100</f>
        <v>39.798985461418184</v>
      </c>
      <c r="AA101" s="56">
        <v>0</v>
      </c>
      <c r="AB101" s="56">
        <v>0</v>
      </c>
      <c r="AC101" s="56">
        <v>0</v>
      </c>
      <c r="AD101" s="57">
        <f>T101/J101*100</f>
        <v>39.798985461418184</v>
      </c>
      <c r="AE101" s="304" t="s">
        <v>134</v>
      </c>
      <c r="AF101" s="155"/>
      <c r="AG101" s="156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5"/>
      <c r="AZ101" s="155"/>
      <c r="BA101" s="155"/>
      <c r="BB101" s="155"/>
      <c r="BC101" s="155"/>
      <c r="BD101" s="155"/>
      <c r="BE101" s="155"/>
      <c r="BF101" s="155"/>
      <c r="BG101" s="155"/>
      <c r="BH101" s="155"/>
      <c r="BI101" s="155"/>
      <c r="BJ101" s="155"/>
      <c r="BK101" s="155"/>
      <c r="BL101" s="155"/>
      <c r="BM101" s="155"/>
      <c r="BN101" s="155"/>
      <c r="BO101" s="155"/>
      <c r="BP101" s="155"/>
      <c r="BQ101" s="155"/>
      <c r="BR101" s="155"/>
      <c r="BS101" s="155"/>
      <c r="BT101" s="155"/>
      <c r="BU101" s="155"/>
      <c r="BV101" s="155"/>
      <c r="BW101" s="155"/>
      <c r="BX101" s="155"/>
      <c r="BY101" s="155"/>
      <c r="BZ101" s="155"/>
      <c r="CA101" s="155"/>
      <c r="CB101" s="155"/>
      <c r="CC101" s="155"/>
      <c r="CD101" s="155"/>
      <c r="CE101" s="155"/>
      <c r="CF101" s="155"/>
      <c r="CG101" s="155"/>
      <c r="CH101" s="155"/>
      <c r="CI101" s="155"/>
      <c r="CJ101" s="155"/>
      <c r="CK101" s="155"/>
      <c r="CL101" s="155"/>
      <c r="CM101" s="155"/>
      <c r="CN101" s="155"/>
      <c r="CO101" s="155"/>
      <c r="CP101" s="155"/>
      <c r="CQ101" s="155"/>
      <c r="CR101" s="155"/>
      <c r="CS101" s="155"/>
      <c r="CT101" s="155"/>
      <c r="CU101" s="155"/>
      <c r="CV101" s="155"/>
      <c r="CW101" s="155"/>
      <c r="CX101" s="155"/>
      <c r="CY101" s="155"/>
      <c r="CZ101" s="155"/>
      <c r="DA101" s="155"/>
      <c r="DB101" s="155"/>
      <c r="DC101" s="155"/>
      <c r="DD101" s="155"/>
      <c r="DE101" s="155"/>
      <c r="DF101" s="155"/>
      <c r="DG101" s="155"/>
      <c r="DH101" s="155"/>
      <c r="DI101" s="155"/>
      <c r="DJ101" s="155"/>
      <c r="DK101" s="155"/>
      <c r="DL101" s="155"/>
      <c r="DM101" s="155"/>
      <c r="DN101" s="155"/>
      <c r="DO101" s="155"/>
      <c r="DP101" s="155"/>
      <c r="DQ101" s="155"/>
      <c r="DR101" s="155"/>
      <c r="DS101" s="155"/>
      <c r="DT101" s="155"/>
      <c r="DU101" s="155"/>
      <c r="DV101" s="155"/>
      <c r="DW101" s="155"/>
      <c r="DX101" s="155"/>
      <c r="DY101" s="155"/>
      <c r="DZ101" s="155"/>
      <c r="EA101" s="155"/>
      <c r="EB101" s="155"/>
      <c r="EC101" s="155"/>
      <c r="ED101" s="155"/>
      <c r="EE101" s="155"/>
      <c r="EF101" s="155"/>
      <c r="EG101" s="155"/>
      <c r="EH101" s="155"/>
      <c r="EI101" s="155"/>
      <c r="EJ101" s="155"/>
      <c r="EK101" s="155"/>
      <c r="EL101" s="155"/>
      <c r="EM101" s="155"/>
      <c r="EN101" s="155"/>
      <c r="EO101" s="155"/>
      <c r="EP101" s="155"/>
      <c r="EQ101" s="155"/>
      <c r="ER101" s="155"/>
    </row>
    <row r="102" spans="1:148" s="32" customFormat="1" ht="31.5" customHeight="1" thickBot="1" x14ac:dyDescent="0.3">
      <c r="A102" s="453"/>
      <c r="B102" s="206" t="s">
        <v>89</v>
      </c>
      <c r="C102" s="12" t="s">
        <v>91</v>
      </c>
      <c r="D102" s="355" t="s">
        <v>14</v>
      </c>
      <c r="E102" s="400"/>
      <c r="F102" s="111">
        <f t="shared" ref="F102" si="130">G102+H102+J102</f>
        <v>6280387</v>
      </c>
      <c r="G102" s="161">
        <v>0</v>
      </c>
      <c r="H102" s="161">
        <v>0</v>
      </c>
      <c r="I102" s="161">
        <v>0</v>
      </c>
      <c r="J102" s="244">
        <v>6280387</v>
      </c>
      <c r="K102" s="111">
        <f t="shared" ref="K102" si="131">L102+M102+O102</f>
        <v>0</v>
      </c>
      <c r="L102" s="161">
        <v>0</v>
      </c>
      <c r="M102" s="161">
        <v>0</v>
      </c>
      <c r="N102" s="161">
        <v>0</v>
      </c>
      <c r="O102" s="162">
        <v>0</v>
      </c>
      <c r="P102" s="111">
        <f t="shared" ref="P102" si="132">Q102+R102+T102</f>
        <v>0</v>
      </c>
      <c r="Q102" s="161">
        <v>0</v>
      </c>
      <c r="R102" s="161">
        <v>0</v>
      </c>
      <c r="S102" s="161">
        <v>0</v>
      </c>
      <c r="T102" s="244">
        <v>0</v>
      </c>
      <c r="U102" s="233">
        <f t="shared" ref="U102" si="133">V102+W102+Y102</f>
        <v>0</v>
      </c>
      <c r="V102" s="65">
        <v>0</v>
      </c>
      <c r="W102" s="65">
        <v>0</v>
      </c>
      <c r="X102" s="65">
        <v>0</v>
      </c>
      <c r="Y102" s="342">
        <v>0</v>
      </c>
      <c r="Z102" s="309">
        <v>0</v>
      </c>
      <c r="AA102" s="70">
        <v>0</v>
      </c>
      <c r="AB102" s="70">
        <v>0</v>
      </c>
      <c r="AC102" s="70">
        <v>0</v>
      </c>
      <c r="AD102" s="294">
        <v>0</v>
      </c>
      <c r="AE102" s="369"/>
      <c r="AF102" s="369"/>
      <c r="AG102" s="369"/>
      <c r="AH102" s="369"/>
      <c r="AI102" s="369"/>
      <c r="AJ102" s="369"/>
      <c r="AK102" s="369"/>
      <c r="AL102" s="369"/>
      <c r="AM102" s="369"/>
      <c r="AN102" s="369"/>
      <c r="AO102" s="369"/>
      <c r="AP102" s="369"/>
      <c r="AQ102" s="369"/>
      <c r="AR102" s="369"/>
      <c r="AS102" s="369"/>
      <c r="AT102" s="369"/>
      <c r="AU102" s="369"/>
      <c r="AV102" s="369"/>
      <c r="AW102" s="369"/>
      <c r="AX102" s="369"/>
      <c r="AY102" s="369"/>
      <c r="AZ102" s="369"/>
      <c r="BA102" s="369"/>
      <c r="BB102" s="369"/>
      <c r="BC102" s="369"/>
      <c r="BD102" s="369"/>
      <c r="BE102" s="369"/>
      <c r="BF102" s="369"/>
      <c r="BG102" s="369"/>
      <c r="BH102" s="369"/>
      <c r="BI102" s="369"/>
      <c r="BJ102" s="369"/>
      <c r="BK102" s="369"/>
      <c r="BL102" s="369"/>
      <c r="BM102" s="369"/>
      <c r="BN102" s="369"/>
      <c r="BO102" s="369"/>
      <c r="BP102" s="369"/>
      <c r="BQ102" s="369"/>
      <c r="BR102" s="369"/>
      <c r="BS102" s="369"/>
      <c r="BT102" s="369"/>
      <c r="BU102" s="369"/>
      <c r="BV102" s="369"/>
      <c r="BW102" s="369"/>
      <c r="BX102" s="369"/>
      <c r="BY102" s="369"/>
      <c r="BZ102" s="369"/>
      <c r="CA102" s="369"/>
      <c r="CB102" s="369"/>
      <c r="CC102" s="369"/>
      <c r="CD102" s="369"/>
      <c r="CE102" s="369"/>
      <c r="CF102" s="369"/>
      <c r="CG102" s="369"/>
      <c r="CH102" s="369"/>
      <c r="CI102" s="369"/>
      <c r="CJ102" s="369"/>
      <c r="CK102" s="369"/>
      <c r="CL102" s="369"/>
      <c r="CM102" s="369"/>
      <c r="CN102" s="369"/>
      <c r="CO102" s="369"/>
      <c r="CP102" s="369"/>
      <c r="CQ102" s="369"/>
      <c r="CR102" s="369"/>
      <c r="CS102" s="369"/>
      <c r="CT102" s="369"/>
      <c r="CU102" s="369"/>
      <c r="CV102" s="369"/>
      <c r="CW102" s="369"/>
      <c r="CX102" s="369"/>
      <c r="CY102" s="369"/>
      <c r="CZ102" s="369"/>
      <c r="DA102" s="369"/>
      <c r="DB102" s="369"/>
      <c r="DC102" s="369"/>
      <c r="DD102" s="369"/>
      <c r="DE102" s="369"/>
      <c r="DF102" s="369"/>
      <c r="DG102" s="369"/>
      <c r="DH102" s="369"/>
      <c r="DI102" s="369"/>
      <c r="DJ102" s="369"/>
      <c r="DK102" s="369"/>
      <c r="DL102" s="369"/>
      <c r="DM102" s="369"/>
      <c r="DN102" s="369"/>
      <c r="DO102" s="369"/>
      <c r="DP102" s="369"/>
      <c r="DQ102" s="369"/>
      <c r="DR102" s="369"/>
      <c r="DS102" s="369"/>
      <c r="DT102" s="369"/>
      <c r="DU102" s="369"/>
      <c r="DV102" s="369"/>
      <c r="DW102" s="369"/>
      <c r="DX102" s="369"/>
      <c r="DY102" s="369"/>
      <c r="DZ102" s="369"/>
      <c r="EA102" s="369"/>
      <c r="EB102" s="369"/>
      <c r="EC102" s="369"/>
      <c r="ED102" s="369"/>
      <c r="EE102" s="369"/>
      <c r="EF102" s="369"/>
      <c r="EG102" s="369"/>
      <c r="EH102" s="369"/>
      <c r="EI102" s="369"/>
      <c r="EJ102" s="369"/>
      <c r="EK102" s="369"/>
      <c r="EL102" s="369"/>
      <c r="EM102" s="369"/>
      <c r="EN102" s="369"/>
      <c r="EO102" s="369"/>
      <c r="EP102" s="369"/>
      <c r="EQ102" s="369"/>
      <c r="ER102" s="369"/>
    </row>
    <row r="103" spans="1:148" s="149" customFormat="1" ht="16.5" customHeight="1" thickBot="1" x14ac:dyDescent="0.3">
      <c r="A103" s="40"/>
      <c r="B103" s="450" t="s">
        <v>148</v>
      </c>
      <c r="C103" s="448"/>
      <c r="D103" s="449"/>
      <c r="E103" s="367"/>
      <c r="F103" s="353">
        <f>F101+F102</f>
        <v>74904687</v>
      </c>
      <c r="G103" s="163">
        <f t="shared" ref="G103:J103" si="134">G101+G102</f>
        <v>0</v>
      </c>
      <c r="H103" s="163">
        <f t="shared" si="134"/>
        <v>0</v>
      </c>
      <c r="I103" s="163">
        <f t="shared" si="134"/>
        <v>0</v>
      </c>
      <c r="J103" s="66">
        <f t="shared" si="134"/>
        <v>74904687</v>
      </c>
      <c r="K103" s="353">
        <f>K101+K102</f>
        <v>20768891</v>
      </c>
      <c r="L103" s="163">
        <f t="shared" ref="L103:O103" si="135">L101+L102</f>
        <v>0</v>
      </c>
      <c r="M103" s="163">
        <f t="shared" si="135"/>
        <v>0</v>
      </c>
      <c r="N103" s="163">
        <f t="shared" si="135"/>
        <v>0</v>
      </c>
      <c r="O103" s="66">
        <f t="shared" si="135"/>
        <v>20768891</v>
      </c>
      <c r="P103" s="353">
        <f>P101+P102</f>
        <v>27311775.18</v>
      </c>
      <c r="Q103" s="163">
        <f t="shared" ref="Q103:T103" si="136">Q101+Q102</f>
        <v>0</v>
      </c>
      <c r="R103" s="163">
        <f t="shared" si="136"/>
        <v>0</v>
      </c>
      <c r="S103" s="163">
        <f t="shared" si="136"/>
        <v>0</v>
      </c>
      <c r="T103" s="66">
        <f t="shared" si="136"/>
        <v>27311775.18</v>
      </c>
      <c r="U103" s="74">
        <f t="shared" ref="U103:Y103" si="137">U102+U101</f>
        <v>131.50329105198733</v>
      </c>
      <c r="V103" s="164">
        <f t="shared" si="137"/>
        <v>0</v>
      </c>
      <c r="W103" s="164">
        <f t="shared" si="137"/>
        <v>0</v>
      </c>
      <c r="X103" s="164">
        <f t="shared" si="137"/>
        <v>0</v>
      </c>
      <c r="Y103" s="66">
        <f t="shared" si="137"/>
        <v>131.50329105198733</v>
      </c>
      <c r="Z103" s="74">
        <f>P103/F103*100</f>
        <v>36.462037655934672</v>
      </c>
      <c r="AA103" s="47">
        <v>0</v>
      </c>
      <c r="AB103" s="47">
        <v>0</v>
      </c>
      <c r="AC103" s="47">
        <v>0</v>
      </c>
      <c r="AD103" s="66">
        <f>T103/J103*100</f>
        <v>36.462037655934672</v>
      </c>
      <c r="AE103" s="147"/>
      <c r="AF103" s="147"/>
      <c r="AG103" s="148"/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  <c r="BI103" s="147"/>
      <c r="BJ103" s="147"/>
      <c r="BK103" s="147"/>
      <c r="BL103" s="147"/>
      <c r="BM103" s="147"/>
      <c r="BN103" s="147"/>
      <c r="BO103" s="147"/>
      <c r="BP103" s="147"/>
      <c r="BQ103" s="147"/>
      <c r="BR103" s="147"/>
      <c r="BS103" s="147"/>
      <c r="BT103" s="147"/>
      <c r="BU103" s="147"/>
      <c r="BV103" s="147"/>
      <c r="BW103" s="147"/>
      <c r="BX103" s="147"/>
      <c r="BY103" s="147"/>
      <c r="BZ103" s="147"/>
      <c r="CA103" s="147"/>
      <c r="CB103" s="147"/>
      <c r="CC103" s="147"/>
      <c r="CD103" s="147"/>
      <c r="CE103" s="147"/>
      <c r="CF103" s="147"/>
      <c r="CG103" s="147"/>
      <c r="CH103" s="147"/>
      <c r="CI103" s="147"/>
      <c r="CJ103" s="147"/>
      <c r="CK103" s="147"/>
      <c r="CL103" s="147"/>
      <c r="CM103" s="147"/>
      <c r="CN103" s="147"/>
      <c r="CO103" s="147"/>
      <c r="CP103" s="147"/>
      <c r="CQ103" s="147"/>
      <c r="CR103" s="147"/>
      <c r="CS103" s="147"/>
      <c r="CT103" s="147"/>
      <c r="CU103" s="147"/>
      <c r="CV103" s="147"/>
      <c r="CW103" s="147"/>
      <c r="CX103" s="147"/>
      <c r="CY103" s="147"/>
      <c r="CZ103" s="147"/>
      <c r="DA103" s="147"/>
      <c r="DB103" s="147"/>
      <c r="DC103" s="147"/>
      <c r="DD103" s="147"/>
      <c r="DE103" s="147"/>
      <c r="DF103" s="147"/>
      <c r="DG103" s="147"/>
      <c r="DH103" s="147"/>
      <c r="DI103" s="147"/>
      <c r="DJ103" s="147"/>
      <c r="DK103" s="147"/>
      <c r="DL103" s="147"/>
      <c r="DM103" s="147"/>
      <c r="DN103" s="147"/>
      <c r="DO103" s="147"/>
      <c r="DP103" s="147"/>
      <c r="DQ103" s="147"/>
      <c r="DR103" s="147"/>
      <c r="DS103" s="147"/>
      <c r="DT103" s="147"/>
      <c r="DU103" s="147"/>
      <c r="DV103" s="147"/>
      <c r="DW103" s="147"/>
      <c r="DX103" s="147"/>
      <c r="DY103" s="147"/>
      <c r="DZ103" s="147"/>
      <c r="EA103" s="147"/>
      <c r="EB103" s="147"/>
      <c r="EC103" s="147"/>
      <c r="ED103" s="147"/>
      <c r="EE103" s="147"/>
      <c r="EF103" s="147"/>
      <c r="EG103" s="147"/>
      <c r="EH103" s="147"/>
      <c r="EI103" s="147"/>
      <c r="EJ103" s="147"/>
      <c r="EK103" s="147"/>
      <c r="EL103" s="147"/>
      <c r="EM103" s="147"/>
      <c r="EN103" s="147"/>
      <c r="EO103" s="147"/>
      <c r="EP103" s="147"/>
      <c r="EQ103" s="147"/>
      <c r="ER103" s="147"/>
    </row>
    <row r="104" spans="1:148" s="157" customFormat="1" ht="19.5" hidden="1" customHeight="1" thickBot="1" x14ac:dyDescent="0.3">
      <c r="A104" s="357"/>
      <c r="B104" s="75"/>
      <c r="C104" s="24"/>
      <c r="D104" s="59" t="s">
        <v>14</v>
      </c>
      <c r="E104" s="19"/>
      <c r="F104" s="79"/>
      <c r="G104" s="165"/>
      <c r="H104" s="165"/>
      <c r="I104" s="165"/>
      <c r="J104" s="115"/>
      <c r="K104" s="79"/>
      <c r="L104" s="165"/>
      <c r="M104" s="165"/>
      <c r="N104" s="165"/>
      <c r="O104" s="115"/>
      <c r="P104" s="79"/>
      <c r="Q104" s="165"/>
      <c r="R104" s="165"/>
      <c r="S104" s="165"/>
      <c r="T104" s="115"/>
      <c r="U104" s="166"/>
      <c r="V104" s="165"/>
      <c r="W104" s="165"/>
      <c r="X104" s="165"/>
      <c r="Y104" s="167"/>
      <c r="Z104" s="168"/>
      <c r="AA104" s="114"/>
      <c r="AB104" s="114"/>
      <c r="AC104" s="114"/>
      <c r="AD104" s="115"/>
      <c r="AE104" s="155"/>
      <c r="AF104" s="155"/>
      <c r="AG104" s="156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155"/>
      <c r="BI104" s="155"/>
      <c r="BJ104" s="155"/>
      <c r="BK104" s="155"/>
      <c r="BL104" s="155"/>
      <c r="BM104" s="155"/>
      <c r="BN104" s="155"/>
      <c r="BO104" s="155"/>
      <c r="BP104" s="155"/>
      <c r="BQ104" s="155"/>
      <c r="BR104" s="155"/>
      <c r="BS104" s="155"/>
      <c r="BT104" s="155"/>
      <c r="BU104" s="155"/>
      <c r="BV104" s="155"/>
      <c r="BW104" s="155"/>
      <c r="BX104" s="155"/>
      <c r="BY104" s="155"/>
      <c r="BZ104" s="155"/>
      <c r="CA104" s="155"/>
      <c r="CB104" s="155"/>
      <c r="CC104" s="155"/>
      <c r="CD104" s="155"/>
      <c r="CE104" s="155"/>
      <c r="CF104" s="155"/>
      <c r="CG104" s="155"/>
      <c r="CH104" s="155"/>
      <c r="CI104" s="155"/>
      <c r="CJ104" s="155"/>
      <c r="CK104" s="155"/>
      <c r="CL104" s="155"/>
      <c r="CM104" s="155"/>
      <c r="CN104" s="155"/>
      <c r="CO104" s="155"/>
      <c r="CP104" s="155"/>
      <c r="CQ104" s="155"/>
      <c r="CR104" s="155"/>
      <c r="CS104" s="155"/>
      <c r="CT104" s="155"/>
      <c r="CU104" s="155"/>
      <c r="CV104" s="155"/>
      <c r="CW104" s="155"/>
      <c r="CX104" s="155"/>
      <c r="CY104" s="155"/>
      <c r="CZ104" s="155"/>
      <c r="DA104" s="155"/>
      <c r="DB104" s="155"/>
      <c r="DC104" s="155"/>
      <c r="DD104" s="155"/>
      <c r="DE104" s="155"/>
      <c r="DF104" s="155"/>
      <c r="DG104" s="155"/>
      <c r="DH104" s="155"/>
      <c r="DI104" s="155"/>
      <c r="DJ104" s="155"/>
      <c r="DK104" s="155"/>
      <c r="DL104" s="155"/>
      <c r="DM104" s="155"/>
      <c r="DN104" s="155"/>
      <c r="DO104" s="155"/>
      <c r="DP104" s="155"/>
      <c r="DQ104" s="155"/>
      <c r="DR104" s="155"/>
      <c r="DS104" s="155"/>
      <c r="DT104" s="155"/>
      <c r="DU104" s="155"/>
      <c r="DV104" s="155"/>
      <c r="DW104" s="155"/>
      <c r="DX104" s="155"/>
      <c r="DY104" s="155"/>
      <c r="DZ104" s="155"/>
      <c r="EA104" s="155"/>
      <c r="EB104" s="155"/>
      <c r="EC104" s="155"/>
      <c r="ED104" s="155"/>
      <c r="EE104" s="155"/>
      <c r="EF104" s="155"/>
      <c r="EG104" s="155"/>
      <c r="EH104" s="155"/>
      <c r="EI104" s="155"/>
      <c r="EJ104" s="155"/>
      <c r="EK104" s="155"/>
      <c r="EL104" s="155"/>
      <c r="EM104" s="155"/>
      <c r="EN104" s="155"/>
      <c r="EO104" s="155"/>
      <c r="EP104" s="155"/>
      <c r="EQ104" s="155"/>
      <c r="ER104" s="155"/>
    </row>
    <row r="105" spans="1:148" s="22" customFormat="1" ht="16.5" customHeight="1" thickBot="1" x14ac:dyDescent="0.3">
      <c r="A105" s="375"/>
      <c r="B105" s="464" t="s">
        <v>25</v>
      </c>
      <c r="C105" s="465"/>
      <c r="D105" s="466"/>
      <c r="E105" s="368" t="s">
        <v>7</v>
      </c>
      <c r="F105" s="353">
        <f>F99+F103</f>
        <v>134725887</v>
      </c>
      <c r="G105" s="164">
        <f t="shared" ref="G105:T105" si="138">G99+G103</f>
        <v>0</v>
      </c>
      <c r="H105" s="164">
        <f t="shared" si="138"/>
        <v>0</v>
      </c>
      <c r="I105" s="164">
        <f t="shared" si="138"/>
        <v>0</v>
      </c>
      <c r="J105" s="66">
        <f t="shared" si="138"/>
        <v>134725887</v>
      </c>
      <c r="K105" s="353">
        <f>K99+K103</f>
        <v>35515241</v>
      </c>
      <c r="L105" s="164">
        <f t="shared" si="138"/>
        <v>0</v>
      </c>
      <c r="M105" s="164">
        <f t="shared" si="138"/>
        <v>0</v>
      </c>
      <c r="N105" s="164">
        <f t="shared" si="138"/>
        <v>0</v>
      </c>
      <c r="O105" s="66">
        <f t="shared" si="138"/>
        <v>35515241</v>
      </c>
      <c r="P105" s="353">
        <f>P99+P103</f>
        <v>50743200.93</v>
      </c>
      <c r="Q105" s="164">
        <f t="shared" si="138"/>
        <v>0</v>
      </c>
      <c r="R105" s="164">
        <f t="shared" si="138"/>
        <v>0</v>
      </c>
      <c r="S105" s="164">
        <f t="shared" si="138"/>
        <v>0</v>
      </c>
      <c r="T105" s="66">
        <f t="shared" si="138"/>
        <v>50743200.93</v>
      </c>
      <c r="U105" s="354">
        <f>P105/K105*100</f>
        <v>142.87725354306338</v>
      </c>
      <c r="V105" s="164">
        <v>0</v>
      </c>
      <c r="W105" s="163">
        <v>0</v>
      </c>
      <c r="X105" s="163">
        <v>0</v>
      </c>
      <c r="Y105" s="153">
        <f>T105/O105*100</f>
        <v>142.87725354306338</v>
      </c>
      <c r="Z105" s="120">
        <f>P105/F105*100</f>
        <v>37.664031805557904</v>
      </c>
      <c r="AA105" s="47">
        <v>0</v>
      </c>
      <c r="AB105" s="141">
        <v>0</v>
      </c>
      <c r="AC105" s="47">
        <v>0</v>
      </c>
      <c r="AD105" s="66">
        <f>T105/J105*100</f>
        <v>37.664031805557904</v>
      </c>
      <c r="AE105" s="20"/>
      <c r="AF105" s="20"/>
      <c r="AG105" s="21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</row>
    <row r="106" spans="1:148" s="97" customFormat="1" ht="24" customHeight="1" thickBot="1" x14ac:dyDescent="0.3">
      <c r="A106" s="467" t="s">
        <v>86</v>
      </c>
      <c r="B106" s="468"/>
      <c r="C106" s="468"/>
      <c r="D106" s="468"/>
      <c r="E106" s="468"/>
      <c r="F106" s="468"/>
      <c r="G106" s="468"/>
      <c r="H106" s="468"/>
      <c r="I106" s="468"/>
      <c r="J106" s="468"/>
      <c r="K106" s="468"/>
      <c r="L106" s="468"/>
      <c r="M106" s="468"/>
      <c r="N106" s="468"/>
      <c r="O106" s="468"/>
      <c r="P106" s="468"/>
      <c r="Q106" s="468"/>
      <c r="R106" s="468"/>
      <c r="S106" s="468"/>
      <c r="T106" s="468"/>
      <c r="U106" s="468"/>
      <c r="V106" s="468"/>
      <c r="W106" s="468"/>
      <c r="X106" s="468"/>
      <c r="Y106" s="468"/>
      <c r="Z106" s="468"/>
      <c r="AA106" s="468"/>
      <c r="AB106" s="468"/>
      <c r="AC106" s="468"/>
      <c r="AD106" s="469"/>
      <c r="AE106" s="95"/>
      <c r="AF106" s="95"/>
      <c r="AG106" s="98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5"/>
      <c r="BS106" s="95"/>
      <c r="BT106" s="95"/>
      <c r="BU106" s="95"/>
      <c r="BV106" s="95"/>
      <c r="BW106" s="95"/>
      <c r="BX106" s="95"/>
      <c r="BY106" s="95"/>
      <c r="BZ106" s="95"/>
      <c r="CA106" s="95"/>
      <c r="CB106" s="95"/>
      <c r="CC106" s="95"/>
      <c r="CD106" s="95"/>
      <c r="CE106" s="95"/>
      <c r="CF106" s="95"/>
      <c r="CG106" s="95"/>
      <c r="CH106" s="95"/>
      <c r="CI106" s="95"/>
      <c r="CJ106" s="95"/>
      <c r="CK106" s="95"/>
      <c r="CL106" s="95"/>
      <c r="CM106" s="95"/>
      <c r="CN106" s="95"/>
      <c r="CO106" s="95"/>
      <c r="CP106" s="95"/>
      <c r="CQ106" s="95"/>
      <c r="CR106" s="95"/>
      <c r="CS106" s="95"/>
      <c r="CT106" s="95"/>
      <c r="CU106" s="95"/>
      <c r="CV106" s="95"/>
      <c r="CW106" s="95"/>
      <c r="CX106" s="95"/>
      <c r="CY106" s="95"/>
      <c r="CZ106" s="95"/>
      <c r="DA106" s="95"/>
      <c r="DB106" s="95"/>
      <c r="DC106" s="95"/>
      <c r="DD106" s="95"/>
      <c r="DE106" s="95"/>
      <c r="DF106" s="95"/>
      <c r="DG106" s="95"/>
      <c r="DH106" s="95"/>
      <c r="DI106" s="95"/>
      <c r="DJ106" s="95"/>
      <c r="DK106" s="95"/>
      <c r="DL106" s="95"/>
      <c r="DM106" s="95"/>
      <c r="DN106" s="95"/>
      <c r="DO106" s="95"/>
      <c r="DP106" s="95"/>
      <c r="DQ106" s="95"/>
      <c r="DR106" s="95"/>
      <c r="DS106" s="95"/>
      <c r="DT106" s="95"/>
      <c r="DU106" s="95"/>
      <c r="DV106" s="95"/>
      <c r="DW106" s="95"/>
      <c r="DX106" s="95"/>
      <c r="DY106" s="95"/>
      <c r="DZ106" s="95"/>
      <c r="EA106" s="95"/>
      <c r="EB106" s="95"/>
      <c r="EC106" s="95"/>
      <c r="ED106" s="95"/>
      <c r="EE106" s="95"/>
      <c r="EF106" s="95"/>
      <c r="EG106" s="95"/>
      <c r="EH106" s="95"/>
      <c r="EI106" s="95"/>
      <c r="EJ106" s="95"/>
      <c r="EK106" s="95"/>
      <c r="EL106" s="95"/>
      <c r="EM106" s="95"/>
      <c r="EN106" s="95"/>
      <c r="EO106" s="95"/>
      <c r="EP106" s="95"/>
      <c r="EQ106" s="95"/>
      <c r="ER106" s="95"/>
    </row>
    <row r="107" spans="1:148" s="149" customFormat="1" ht="31.5" customHeight="1" thickBot="1" x14ac:dyDescent="0.3">
      <c r="A107" s="451" t="s">
        <v>26</v>
      </c>
      <c r="B107" s="450" t="s">
        <v>135</v>
      </c>
      <c r="C107" s="448"/>
      <c r="D107" s="449"/>
      <c r="E107" s="367" t="s">
        <v>7</v>
      </c>
      <c r="F107" s="470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  <c r="W107" s="471"/>
      <c r="X107" s="471"/>
      <c r="Y107" s="471"/>
      <c r="Z107" s="471"/>
      <c r="AA107" s="471"/>
      <c r="AB107" s="471"/>
      <c r="AC107" s="471"/>
      <c r="AD107" s="472"/>
      <c r="AE107" s="147"/>
      <c r="AF107" s="147"/>
      <c r="AG107" s="148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  <c r="BI107" s="147"/>
      <c r="BJ107" s="147"/>
      <c r="BK107" s="147"/>
      <c r="BL107" s="147"/>
      <c r="BM107" s="147"/>
      <c r="BN107" s="147"/>
      <c r="BO107" s="147"/>
      <c r="BP107" s="147"/>
      <c r="BQ107" s="147"/>
      <c r="BR107" s="147"/>
      <c r="BS107" s="147"/>
      <c r="BT107" s="147"/>
      <c r="BU107" s="147"/>
      <c r="BV107" s="147"/>
      <c r="BW107" s="147"/>
      <c r="BX107" s="147"/>
      <c r="BY107" s="147"/>
      <c r="BZ107" s="147"/>
      <c r="CA107" s="147"/>
      <c r="CB107" s="147"/>
      <c r="CC107" s="147"/>
      <c r="CD107" s="147"/>
      <c r="CE107" s="147"/>
      <c r="CF107" s="147"/>
      <c r="CG107" s="147"/>
      <c r="CH107" s="147"/>
      <c r="CI107" s="147"/>
      <c r="CJ107" s="147"/>
      <c r="CK107" s="147"/>
      <c r="CL107" s="147"/>
      <c r="CM107" s="147"/>
      <c r="CN107" s="147"/>
      <c r="CO107" s="147"/>
      <c r="CP107" s="147"/>
      <c r="CQ107" s="147"/>
      <c r="CR107" s="147"/>
      <c r="CS107" s="147"/>
      <c r="CT107" s="147"/>
      <c r="CU107" s="147"/>
      <c r="CV107" s="147"/>
      <c r="CW107" s="147"/>
      <c r="CX107" s="147"/>
      <c r="CY107" s="147"/>
      <c r="CZ107" s="147"/>
      <c r="DA107" s="147"/>
      <c r="DB107" s="147"/>
      <c r="DC107" s="147"/>
      <c r="DD107" s="147"/>
      <c r="DE107" s="147"/>
      <c r="DF107" s="147"/>
      <c r="DG107" s="147"/>
      <c r="DH107" s="147"/>
      <c r="DI107" s="147"/>
      <c r="DJ107" s="147"/>
      <c r="DK107" s="147"/>
      <c r="DL107" s="147"/>
      <c r="DM107" s="147"/>
      <c r="DN107" s="147"/>
      <c r="DO107" s="147"/>
      <c r="DP107" s="147"/>
      <c r="DQ107" s="147"/>
      <c r="DR107" s="147"/>
      <c r="DS107" s="147"/>
      <c r="DT107" s="147"/>
      <c r="DU107" s="147"/>
      <c r="DV107" s="147"/>
      <c r="DW107" s="147"/>
      <c r="DX107" s="147"/>
      <c r="DY107" s="147"/>
      <c r="DZ107" s="147"/>
      <c r="EA107" s="147"/>
      <c r="EB107" s="147"/>
      <c r="EC107" s="147"/>
      <c r="ED107" s="147"/>
      <c r="EE107" s="147"/>
      <c r="EF107" s="147"/>
      <c r="EG107" s="147"/>
      <c r="EH107" s="147"/>
      <c r="EI107" s="147"/>
      <c r="EJ107" s="147"/>
      <c r="EK107" s="147"/>
      <c r="EL107" s="147"/>
      <c r="EM107" s="147"/>
      <c r="EN107" s="147"/>
      <c r="EO107" s="147"/>
      <c r="EP107" s="147"/>
      <c r="EQ107" s="147"/>
      <c r="ER107" s="147"/>
    </row>
    <row r="108" spans="1:148" s="157" customFormat="1" ht="33" customHeight="1" thickBot="1" x14ac:dyDescent="0.3">
      <c r="A108" s="453"/>
      <c r="B108" s="305" t="s">
        <v>0</v>
      </c>
      <c r="C108" s="306" t="s">
        <v>123</v>
      </c>
      <c r="D108" s="295" t="s">
        <v>9</v>
      </c>
      <c r="E108" s="307" t="s">
        <v>5</v>
      </c>
      <c r="F108" s="228">
        <f>G108+H108+I108+J108</f>
        <v>59000</v>
      </c>
      <c r="G108" s="229">
        <v>0</v>
      </c>
      <c r="H108" s="229">
        <v>0</v>
      </c>
      <c r="I108" s="229">
        <v>0</v>
      </c>
      <c r="J108" s="230">
        <v>59000</v>
      </c>
      <c r="K108" s="228">
        <f>L108+M108+N108+O108</f>
        <v>0</v>
      </c>
      <c r="L108" s="229">
        <v>0</v>
      </c>
      <c r="M108" s="229">
        <v>0</v>
      </c>
      <c r="N108" s="229">
        <v>0</v>
      </c>
      <c r="O108" s="308">
        <v>0</v>
      </c>
      <c r="P108" s="228">
        <f>Q108+R108+T108</f>
        <v>0</v>
      </c>
      <c r="Q108" s="229">
        <v>0</v>
      </c>
      <c r="R108" s="229">
        <v>0</v>
      </c>
      <c r="S108" s="229">
        <v>0</v>
      </c>
      <c r="T108" s="230">
        <v>0</v>
      </c>
      <c r="U108" s="34">
        <f>V108+W108+X108+Y108</f>
        <v>0</v>
      </c>
      <c r="V108" s="35">
        <v>0</v>
      </c>
      <c r="W108" s="35">
        <v>0</v>
      </c>
      <c r="X108" s="35">
        <v>0</v>
      </c>
      <c r="Y108" s="255">
        <v>0</v>
      </c>
      <c r="Z108" s="34">
        <f>P108/F108*100</f>
        <v>0</v>
      </c>
      <c r="AA108" s="35">
        <v>0</v>
      </c>
      <c r="AB108" s="35">
        <v>0</v>
      </c>
      <c r="AC108" s="35">
        <v>0</v>
      </c>
      <c r="AD108" s="36">
        <f>T108/J108*100</f>
        <v>0</v>
      </c>
      <c r="AE108" s="155"/>
      <c r="AF108" s="155"/>
      <c r="AG108" s="156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5"/>
      <c r="AZ108" s="155"/>
      <c r="BA108" s="155"/>
      <c r="BB108" s="155"/>
      <c r="BC108" s="155"/>
      <c r="BD108" s="155"/>
      <c r="BE108" s="155"/>
      <c r="BF108" s="155"/>
      <c r="BG108" s="155"/>
      <c r="BH108" s="155"/>
      <c r="BI108" s="155"/>
      <c r="BJ108" s="155"/>
      <c r="BK108" s="155"/>
      <c r="BL108" s="155"/>
      <c r="BM108" s="155"/>
      <c r="BN108" s="155"/>
      <c r="BO108" s="155"/>
      <c r="BP108" s="155"/>
      <c r="BQ108" s="155"/>
      <c r="BR108" s="155"/>
      <c r="BS108" s="155"/>
      <c r="BT108" s="155"/>
      <c r="BU108" s="155"/>
      <c r="BV108" s="155"/>
      <c r="BW108" s="155"/>
      <c r="BX108" s="155"/>
      <c r="BY108" s="155"/>
      <c r="BZ108" s="155"/>
      <c r="CA108" s="155"/>
      <c r="CB108" s="155"/>
      <c r="CC108" s="155"/>
      <c r="CD108" s="155"/>
      <c r="CE108" s="155"/>
      <c r="CF108" s="155"/>
      <c r="CG108" s="155"/>
      <c r="CH108" s="155"/>
      <c r="CI108" s="155"/>
      <c r="CJ108" s="155"/>
      <c r="CK108" s="155"/>
      <c r="CL108" s="155"/>
      <c r="CM108" s="155"/>
      <c r="CN108" s="155"/>
      <c r="CO108" s="155"/>
      <c r="CP108" s="155"/>
      <c r="CQ108" s="155"/>
      <c r="CR108" s="155"/>
      <c r="CS108" s="155"/>
      <c r="CT108" s="155"/>
      <c r="CU108" s="155"/>
      <c r="CV108" s="155"/>
      <c r="CW108" s="155"/>
      <c r="CX108" s="155"/>
      <c r="CY108" s="155"/>
      <c r="CZ108" s="155"/>
      <c r="DA108" s="155"/>
      <c r="DB108" s="155"/>
      <c r="DC108" s="155"/>
      <c r="DD108" s="155"/>
      <c r="DE108" s="155"/>
      <c r="DF108" s="155"/>
      <c r="DG108" s="155"/>
      <c r="DH108" s="155"/>
      <c r="DI108" s="155"/>
      <c r="DJ108" s="155"/>
      <c r="DK108" s="155"/>
      <c r="DL108" s="155"/>
      <c r="DM108" s="155"/>
      <c r="DN108" s="155"/>
      <c r="DO108" s="155"/>
      <c r="DP108" s="155"/>
      <c r="DQ108" s="155"/>
      <c r="DR108" s="155"/>
      <c r="DS108" s="155"/>
      <c r="DT108" s="155"/>
      <c r="DU108" s="155"/>
      <c r="DV108" s="155"/>
      <c r="DW108" s="155"/>
      <c r="DX108" s="155"/>
      <c r="DY108" s="155"/>
      <c r="DZ108" s="155"/>
      <c r="EA108" s="155"/>
      <c r="EB108" s="155"/>
      <c r="EC108" s="155"/>
      <c r="ED108" s="155"/>
      <c r="EE108" s="155"/>
      <c r="EF108" s="155"/>
      <c r="EG108" s="155"/>
      <c r="EH108" s="155"/>
      <c r="EI108" s="155"/>
      <c r="EJ108" s="155"/>
      <c r="EK108" s="155"/>
      <c r="EL108" s="155"/>
      <c r="EM108" s="155"/>
      <c r="EN108" s="155"/>
      <c r="EO108" s="155"/>
      <c r="EP108" s="155"/>
      <c r="EQ108" s="155"/>
      <c r="ER108" s="155"/>
    </row>
    <row r="109" spans="1:148" s="93" customFormat="1" ht="15" customHeight="1" thickBot="1" x14ac:dyDescent="0.3">
      <c r="A109" s="40"/>
      <c r="B109" s="461" t="s">
        <v>27</v>
      </c>
      <c r="C109" s="462"/>
      <c r="D109" s="463"/>
      <c r="E109" s="367" t="s">
        <v>7</v>
      </c>
      <c r="F109" s="362">
        <f>F108</f>
        <v>59000</v>
      </c>
      <c r="G109" s="117">
        <f t="shared" ref="G109:J109" si="139">G108</f>
        <v>0</v>
      </c>
      <c r="H109" s="117">
        <f t="shared" si="139"/>
        <v>0</v>
      </c>
      <c r="I109" s="169">
        <f t="shared" si="139"/>
        <v>0</v>
      </c>
      <c r="J109" s="169">
        <f t="shared" si="139"/>
        <v>59000</v>
      </c>
      <c r="K109" s="362">
        <f>K108</f>
        <v>0</v>
      </c>
      <c r="L109" s="117">
        <f t="shared" ref="L109" si="140">L108</f>
        <v>0</v>
      </c>
      <c r="M109" s="117">
        <f t="shared" ref="M109" si="141">M108</f>
        <v>0</v>
      </c>
      <c r="N109" s="169">
        <f t="shared" ref="N109" si="142">N108</f>
        <v>0</v>
      </c>
      <c r="O109" s="169">
        <f t="shared" ref="O109" si="143">O108</f>
        <v>0</v>
      </c>
      <c r="P109" s="362">
        <f>P108</f>
        <v>0</v>
      </c>
      <c r="Q109" s="117">
        <f t="shared" ref="Q109" si="144">Q108</f>
        <v>0</v>
      </c>
      <c r="R109" s="117">
        <f t="shared" ref="R109" si="145">R108</f>
        <v>0</v>
      </c>
      <c r="S109" s="169">
        <f t="shared" ref="S109" si="146">S108</f>
        <v>0</v>
      </c>
      <c r="T109" s="169">
        <f t="shared" ref="T109" si="147">T108</f>
        <v>0</v>
      </c>
      <c r="U109" s="322">
        <v>0</v>
      </c>
      <c r="V109" s="44">
        <v>0</v>
      </c>
      <c r="W109" s="44">
        <v>0</v>
      </c>
      <c r="X109" s="44">
        <v>0</v>
      </c>
      <c r="Y109" s="45">
        <v>0</v>
      </c>
      <c r="Z109" s="43">
        <f>P109/F109*100</f>
        <v>0</v>
      </c>
      <c r="AA109" s="44">
        <v>0</v>
      </c>
      <c r="AB109" s="44">
        <v>0</v>
      </c>
      <c r="AC109" s="44">
        <v>0</v>
      </c>
      <c r="AD109" s="45">
        <f>T109/J109*100</f>
        <v>0</v>
      </c>
      <c r="AE109" s="92"/>
      <c r="AF109" s="92"/>
      <c r="AG109" s="21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2"/>
      <c r="CE109" s="92"/>
      <c r="CF109" s="92"/>
      <c r="CG109" s="92"/>
      <c r="CH109" s="92"/>
      <c r="CI109" s="92"/>
      <c r="CJ109" s="92"/>
      <c r="CK109" s="92"/>
      <c r="CL109" s="92"/>
      <c r="CM109" s="92"/>
      <c r="CN109" s="92"/>
      <c r="CO109" s="92"/>
      <c r="CP109" s="92"/>
      <c r="CQ109" s="92"/>
      <c r="CR109" s="92"/>
      <c r="CS109" s="92"/>
      <c r="CT109" s="92"/>
      <c r="CU109" s="92"/>
      <c r="CV109" s="92"/>
      <c r="CW109" s="92"/>
      <c r="CX109" s="92"/>
      <c r="CY109" s="92"/>
      <c r="CZ109" s="92"/>
      <c r="DA109" s="92"/>
      <c r="DB109" s="92"/>
      <c r="DC109" s="92"/>
      <c r="DD109" s="92"/>
      <c r="DE109" s="92"/>
      <c r="DF109" s="92"/>
      <c r="DG109" s="92"/>
      <c r="DH109" s="92"/>
      <c r="DI109" s="92"/>
      <c r="DJ109" s="92"/>
      <c r="DK109" s="92"/>
      <c r="DL109" s="92"/>
      <c r="DM109" s="92"/>
      <c r="DN109" s="92"/>
      <c r="DO109" s="92"/>
      <c r="DP109" s="92"/>
      <c r="DQ109" s="92"/>
      <c r="DR109" s="92"/>
      <c r="DS109" s="92"/>
      <c r="DT109" s="92"/>
      <c r="DU109" s="92"/>
      <c r="DV109" s="92"/>
      <c r="DW109" s="92"/>
      <c r="DX109" s="92"/>
      <c r="DY109" s="92"/>
      <c r="DZ109" s="92"/>
      <c r="EA109" s="92"/>
      <c r="EB109" s="92"/>
      <c r="EC109" s="92"/>
      <c r="ED109" s="92"/>
      <c r="EE109" s="92"/>
      <c r="EF109" s="92"/>
      <c r="EG109" s="92"/>
      <c r="EH109" s="92"/>
      <c r="EI109" s="92"/>
      <c r="EJ109" s="92"/>
      <c r="EK109" s="92"/>
      <c r="EL109" s="92"/>
      <c r="EM109" s="92"/>
      <c r="EN109" s="92"/>
      <c r="EO109" s="92"/>
      <c r="EP109" s="92"/>
      <c r="EQ109" s="92"/>
      <c r="ER109" s="92"/>
    </row>
    <row r="110" spans="1:148" s="22" customFormat="1" ht="34.5" customHeight="1" x14ac:dyDescent="0.25">
      <c r="A110" s="477" t="s">
        <v>28</v>
      </c>
      <c r="B110" s="478"/>
      <c r="C110" s="478"/>
      <c r="D110" s="360" t="s">
        <v>9</v>
      </c>
      <c r="E110" s="171" t="s">
        <v>7</v>
      </c>
      <c r="F110" s="172">
        <f>F109+F101+F93+F80+F73+F54+F28+F61+F64+F99+F67</f>
        <v>4729532520.3100004</v>
      </c>
      <c r="G110" s="173">
        <f t="shared" ref="G110:J110" si="148">G109+G101+G93+G80+G73+G54+G28+G61+G64+G99+G67</f>
        <v>3501892763.9499998</v>
      </c>
      <c r="H110" s="173">
        <f t="shared" si="148"/>
        <v>121368502.05</v>
      </c>
      <c r="I110" s="173">
        <f t="shared" si="148"/>
        <v>233128299.31</v>
      </c>
      <c r="J110" s="318">
        <f t="shared" si="148"/>
        <v>873142955</v>
      </c>
      <c r="K110" s="172">
        <f t="shared" ref="K110" si="149">K109+K101+K93+K80+K73+K54+K28+K61+K64+K99+K67</f>
        <v>1185146850.3699999</v>
      </c>
      <c r="L110" s="173">
        <f t="shared" ref="L110" si="150">L109+L101+L93+L80+L73+L54+L28+L61+L64+L99+L67</f>
        <v>716395987</v>
      </c>
      <c r="M110" s="173">
        <f t="shared" ref="M110" si="151">M109+M101+M93+M80+M73+M54+M28+M61+M64+M99+M67</f>
        <v>31725000</v>
      </c>
      <c r="N110" s="173">
        <f t="shared" ref="N110" si="152">N109+N101+N93+N80+N73+N54+N28+N61+N64+N99+N67</f>
        <v>232854986.37</v>
      </c>
      <c r="O110" s="174">
        <f t="shared" ref="O110" si="153">O109+O101+O93+O80+O73+O54+O28+O61+O64+O99+O67</f>
        <v>204170877</v>
      </c>
      <c r="P110" s="172">
        <f t="shared" ref="P110" si="154">P109+P101+P93+P80+P73+P54+P28+P61+P64+P99+P67</f>
        <v>1959193730.1300001</v>
      </c>
      <c r="Q110" s="173">
        <f t="shared" ref="Q110" si="155">Q109+Q101+Q93+Q80+Q73+Q54+Q28+Q61+Q64+Q99+Q67</f>
        <v>1379917452.6300004</v>
      </c>
      <c r="R110" s="173">
        <f t="shared" ref="R110" si="156">R109+R101+R93+R80+R73+R54+R28+R61+R64+R99+R67</f>
        <v>47157697.549999997</v>
      </c>
      <c r="S110" s="173">
        <f t="shared" ref="S110" si="157">S109+S101+S93+S80+S73+S54+S28+S61+S64+S99+S67</f>
        <v>233128299.31</v>
      </c>
      <c r="T110" s="174">
        <f t="shared" ref="T110" si="158">T109+T101+T93+T80+T73+T54+T28+T61+T64+T99+T67</f>
        <v>298990280.64000005</v>
      </c>
      <c r="U110" s="172">
        <f>P110/K110*100</f>
        <v>165.31231800669636</v>
      </c>
      <c r="V110" s="203">
        <f t="shared" ref="V110:X110" si="159">Q110/L110*100</f>
        <v>192.61937220064306</v>
      </c>
      <c r="W110" s="203">
        <f t="shared" si="159"/>
        <v>148.64522474389281</v>
      </c>
      <c r="X110" s="203">
        <f t="shared" si="159"/>
        <v>100.11737474222078</v>
      </c>
      <c r="Y110" s="337">
        <f>T110/O110*100</f>
        <v>146.44119917259309</v>
      </c>
      <c r="Z110" s="203">
        <f>P110/F110*100</f>
        <v>41.424680382609644</v>
      </c>
      <c r="AA110" s="173">
        <f>Q110/G110*100</f>
        <v>39.404903166523773</v>
      </c>
      <c r="AB110" s="173">
        <f>R110/H110*100</f>
        <v>38.854972050798246</v>
      </c>
      <c r="AC110" s="173">
        <f>S110/I110*100</f>
        <v>100</v>
      </c>
      <c r="AD110" s="174">
        <f>T110/J110*100</f>
        <v>34.242992963277139</v>
      </c>
      <c r="AE110" s="150"/>
      <c r="AF110" s="150"/>
      <c r="AG110" s="150"/>
      <c r="AH110" s="150"/>
      <c r="AI110" s="175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</row>
    <row r="111" spans="1:148" s="22" customFormat="1" ht="12.75" customHeight="1" x14ac:dyDescent="0.25">
      <c r="A111" s="458"/>
      <c r="B111" s="459"/>
      <c r="C111" s="459"/>
      <c r="D111" s="176"/>
      <c r="E111" s="346"/>
      <c r="F111" s="50"/>
      <c r="G111" s="177"/>
      <c r="H111" s="177"/>
      <c r="I111" s="177"/>
      <c r="J111" s="220"/>
      <c r="K111" s="50"/>
      <c r="L111" s="177"/>
      <c r="M111" s="177"/>
      <c r="N111" s="177"/>
      <c r="O111" s="178"/>
      <c r="P111" s="50"/>
      <c r="Q111" s="177"/>
      <c r="R111" s="177"/>
      <c r="S111" s="177"/>
      <c r="T111" s="178"/>
      <c r="U111" s="26"/>
      <c r="V111" s="177"/>
      <c r="W111" s="177"/>
      <c r="X111" s="177"/>
      <c r="Y111" s="178"/>
      <c r="Z111" s="73"/>
      <c r="AA111" s="177"/>
      <c r="AB111" s="179"/>
      <c r="AC111" s="177"/>
      <c r="AD111" s="178"/>
      <c r="AE111" s="20"/>
      <c r="AF111" s="20"/>
      <c r="AG111" s="21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</row>
    <row r="112" spans="1:148" s="22" customFormat="1" ht="17.45" customHeight="1" x14ac:dyDescent="0.25">
      <c r="A112" s="473" t="s">
        <v>28</v>
      </c>
      <c r="B112" s="474"/>
      <c r="C112" s="474"/>
      <c r="D112" s="361" t="s">
        <v>14</v>
      </c>
      <c r="E112" s="180" t="s">
        <v>7</v>
      </c>
      <c r="F112" s="181">
        <f>F51+F58+F102</f>
        <v>147846932</v>
      </c>
      <c r="G112" s="145">
        <f>G51+G58+G102</f>
        <v>94628300</v>
      </c>
      <c r="H112" s="145">
        <f t="shared" ref="H112:J112" si="160">H51+H58+H102</f>
        <v>0</v>
      </c>
      <c r="I112" s="145">
        <f t="shared" si="160"/>
        <v>0</v>
      </c>
      <c r="J112" s="219">
        <f t="shared" si="160"/>
        <v>53218632</v>
      </c>
      <c r="K112" s="181">
        <f>K51+K58</f>
        <v>0</v>
      </c>
      <c r="L112" s="145">
        <f t="shared" ref="L112:O112" si="161">L51+L58</f>
        <v>0</v>
      </c>
      <c r="M112" s="145">
        <f t="shared" si="161"/>
        <v>0</v>
      </c>
      <c r="N112" s="145">
        <f t="shared" si="161"/>
        <v>0</v>
      </c>
      <c r="O112" s="182">
        <f t="shared" si="161"/>
        <v>0</v>
      </c>
      <c r="P112" s="181">
        <f>P51+P58+P102</f>
        <v>0</v>
      </c>
      <c r="Q112" s="145">
        <f t="shared" ref="Q112:T112" si="162">Q51+Q58+Q102</f>
        <v>0</v>
      </c>
      <c r="R112" s="145">
        <f t="shared" si="162"/>
        <v>0</v>
      </c>
      <c r="S112" s="145">
        <f t="shared" si="162"/>
        <v>0</v>
      </c>
      <c r="T112" s="182">
        <f t="shared" si="162"/>
        <v>0</v>
      </c>
      <c r="U112" s="310">
        <v>0</v>
      </c>
      <c r="V112" s="183">
        <v>0</v>
      </c>
      <c r="W112" s="183">
        <v>0</v>
      </c>
      <c r="X112" s="183">
        <v>0</v>
      </c>
      <c r="Y112" s="311">
        <v>0</v>
      </c>
      <c r="Z112" s="336">
        <f>P112/F112*100</f>
        <v>0</v>
      </c>
      <c r="AA112" s="183">
        <v>0</v>
      </c>
      <c r="AB112" s="183">
        <v>0</v>
      </c>
      <c r="AC112" s="183">
        <v>0</v>
      </c>
      <c r="AD112" s="311">
        <f>T112/J112*100</f>
        <v>0</v>
      </c>
      <c r="AE112" s="184"/>
      <c r="AF112" s="184"/>
      <c r="AG112" s="184"/>
      <c r="AH112" s="184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</row>
    <row r="113" spans="1:148" s="22" customFormat="1" ht="13.5" hidden="1" customHeight="1" x14ac:dyDescent="0.25">
      <c r="A113" s="473"/>
      <c r="B113" s="474"/>
      <c r="C113" s="474"/>
      <c r="D113" s="361"/>
      <c r="E113" s="180"/>
      <c r="F113" s="181"/>
      <c r="G113" s="145"/>
      <c r="H113" s="145"/>
      <c r="I113" s="145"/>
      <c r="J113" s="219"/>
      <c r="K113" s="181"/>
      <c r="L113" s="145"/>
      <c r="M113" s="145"/>
      <c r="N113" s="145"/>
      <c r="O113" s="182"/>
      <c r="P113" s="181"/>
      <c r="Q113" s="145"/>
      <c r="R113" s="145"/>
      <c r="S113" s="145"/>
      <c r="T113" s="182"/>
      <c r="U113" s="181"/>
      <c r="V113" s="145"/>
      <c r="W113" s="145"/>
      <c r="X113" s="145"/>
      <c r="Y113" s="187"/>
      <c r="Z113" s="185"/>
      <c r="AA113" s="145"/>
      <c r="AB113" s="186"/>
      <c r="AC113" s="145"/>
      <c r="AD113" s="187"/>
      <c r="AE113" s="20"/>
      <c r="AF113" s="20"/>
      <c r="AG113" s="21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</row>
    <row r="114" spans="1:148" s="22" customFormat="1" ht="19.5" hidden="1" customHeight="1" x14ac:dyDescent="0.25">
      <c r="A114" s="473" t="s">
        <v>28</v>
      </c>
      <c r="B114" s="474"/>
      <c r="C114" s="474"/>
      <c r="D114" s="361" t="s">
        <v>36</v>
      </c>
      <c r="E114" s="180" t="s">
        <v>7</v>
      </c>
      <c r="F114" s="181">
        <v>0</v>
      </c>
      <c r="G114" s="145">
        <f>G34</f>
        <v>0</v>
      </c>
      <c r="H114" s="145">
        <f>H34</f>
        <v>0</v>
      </c>
      <c r="I114" s="145">
        <f>I34</f>
        <v>0</v>
      </c>
      <c r="J114" s="219">
        <v>0</v>
      </c>
      <c r="K114" s="181">
        <v>0</v>
      </c>
      <c r="L114" s="145">
        <f>L34</f>
        <v>0</v>
      </c>
      <c r="M114" s="145">
        <f>M34</f>
        <v>0</v>
      </c>
      <c r="N114" s="145">
        <f>N34</f>
        <v>0</v>
      </c>
      <c r="O114" s="182">
        <v>0</v>
      </c>
      <c r="P114" s="181">
        <v>0</v>
      </c>
      <c r="Q114" s="145">
        <f>Q34</f>
        <v>0</v>
      </c>
      <c r="R114" s="145">
        <f>R34</f>
        <v>0</v>
      </c>
      <c r="S114" s="145">
        <f>S34</f>
        <v>0</v>
      </c>
      <c r="T114" s="182">
        <v>0</v>
      </c>
      <c r="U114" s="189">
        <v>0</v>
      </c>
      <c r="V114" s="186">
        <v>0</v>
      </c>
      <c r="W114" s="186">
        <v>0</v>
      </c>
      <c r="X114" s="186">
        <v>0</v>
      </c>
      <c r="Y114" s="8">
        <v>0</v>
      </c>
      <c r="Z114" s="188">
        <v>0</v>
      </c>
      <c r="AA114" s="186">
        <v>0</v>
      </c>
      <c r="AB114" s="186">
        <v>0</v>
      </c>
      <c r="AC114" s="186">
        <v>0</v>
      </c>
      <c r="AD114" s="190">
        <v>0</v>
      </c>
      <c r="AE114" s="20"/>
      <c r="AF114" s="20"/>
      <c r="AG114" s="49"/>
      <c r="AH114" s="49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</row>
    <row r="115" spans="1:148" s="93" customFormat="1" ht="17.25" customHeight="1" thickBot="1" x14ac:dyDescent="0.3">
      <c r="A115" s="475" t="s">
        <v>111</v>
      </c>
      <c r="B115" s="476"/>
      <c r="C115" s="476"/>
      <c r="D115" s="423"/>
      <c r="E115" s="352"/>
      <c r="F115" s="191">
        <f>F110+F112+F114</f>
        <v>4877379452.3100004</v>
      </c>
      <c r="G115" s="192">
        <f t="shared" ref="G115:J115" si="163">G110+G112+G114</f>
        <v>3596521063.9499998</v>
      </c>
      <c r="H115" s="192">
        <f t="shared" si="163"/>
        <v>121368502.05</v>
      </c>
      <c r="I115" s="192">
        <f t="shared" si="163"/>
        <v>233128299.31</v>
      </c>
      <c r="J115" s="221">
        <f t="shared" si="163"/>
        <v>926361587</v>
      </c>
      <c r="K115" s="191">
        <f>K110+K112+K114</f>
        <v>1185146850.3699999</v>
      </c>
      <c r="L115" s="192">
        <f>L110+L112+L114</f>
        <v>716395987</v>
      </c>
      <c r="M115" s="192">
        <f t="shared" ref="M115:O115" si="164">M110+M112+M114</f>
        <v>31725000</v>
      </c>
      <c r="N115" s="192">
        <f t="shared" si="164"/>
        <v>232854986.37</v>
      </c>
      <c r="O115" s="193">
        <f t="shared" si="164"/>
        <v>204170877</v>
      </c>
      <c r="P115" s="191">
        <f>P110+P112+P114</f>
        <v>1959193730.1300001</v>
      </c>
      <c r="Q115" s="192">
        <f t="shared" ref="Q115:T115" si="165">Q110+Q112+Q114</f>
        <v>1379917452.6300004</v>
      </c>
      <c r="R115" s="192">
        <f t="shared" si="165"/>
        <v>47157697.549999997</v>
      </c>
      <c r="S115" s="192">
        <f t="shared" si="165"/>
        <v>233128299.31</v>
      </c>
      <c r="T115" s="193">
        <f t="shared" si="165"/>
        <v>298990280.64000005</v>
      </c>
      <c r="U115" s="120">
        <f>P115/K115*100</f>
        <v>165.31231800669636</v>
      </c>
      <c r="V115" s="146">
        <f>Q115/L115*100</f>
        <v>192.61937220064306</v>
      </c>
      <c r="W115" s="146">
        <f>R115/M115*100</f>
        <v>148.64522474389281</v>
      </c>
      <c r="X115" s="146">
        <f>S115/N115*100</f>
        <v>100.11737474222078</v>
      </c>
      <c r="Y115" s="195">
        <f>T115/O115*100</f>
        <v>146.44119917259309</v>
      </c>
      <c r="Z115" s="194">
        <f>P115/F115*100</f>
        <v>40.168983145285047</v>
      </c>
      <c r="AA115" s="146">
        <f>Q115/G115*100</f>
        <v>38.368118192375043</v>
      </c>
      <c r="AB115" s="146">
        <f>R115/H115*100</f>
        <v>38.854972050798246</v>
      </c>
      <c r="AC115" s="146">
        <f>S115/I115*100</f>
        <v>100</v>
      </c>
      <c r="AD115" s="195">
        <f>T115/J115*100</f>
        <v>32.275764111535857</v>
      </c>
      <c r="AE115" s="92"/>
      <c r="AF115" s="92"/>
      <c r="AG115" s="49"/>
      <c r="AH115" s="49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  <c r="BV115" s="92"/>
      <c r="BW115" s="92"/>
      <c r="BX115" s="92"/>
      <c r="BY115" s="92"/>
      <c r="BZ115" s="92"/>
      <c r="CA115" s="92"/>
      <c r="CB115" s="92"/>
      <c r="CC115" s="92"/>
      <c r="CD115" s="92"/>
      <c r="CE115" s="92"/>
      <c r="CF115" s="92"/>
      <c r="CG115" s="92"/>
      <c r="CH115" s="92"/>
      <c r="CI115" s="92"/>
      <c r="CJ115" s="92"/>
      <c r="CK115" s="92"/>
      <c r="CL115" s="92"/>
      <c r="CM115" s="92"/>
      <c r="CN115" s="92"/>
      <c r="CO115" s="92"/>
      <c r="CP115" s="92"/>
      <c r="CQ115" s="92"/>
      <c r="CR115" s="92"/>
      <c r="CS115" s="92"/>
      <c r="CT115" s="92"/>
      <c r="CU115" s="92"/>
      <c r="CV115" s="92"/>
      <c r="CW115" s="92"/>
      <c r="CX115" s="92"/>
      <c r="CY115" s="92"/>
      <c r="CZ115" s="92"/>
      <c r="DA115" s="92"/>
      <c r="DB115" s="92"/>
      <c r="DC115" s="92"/>
      <c r="DD115" s="92"/>
      <c r="DE115" s="92"/>
      <c r="DF115" s="92"/>
      <c r="DG115" s="92"/>
      <c r="DH115" s="92"/>
      <c r="DI115" s="92"/>
      <c r="DJ115" s="92"/>
      <c r="DK115" s="92"/>
      <c r="DL115" s="92"/>
      <c r="DM115" s="92"/>
      <c r="DN115" s="92"/>
      <c r="DO115" s="92"/>
      <c r="DP115" s="92"/>
      <c r="DQ115" s="92"/>
      <c r="DR115" s="92"/>
      <c r="DS115" s="92"/>
      <c r="DT115" s="92"/>
      <c r="DU115" s="92"/>
      <c r="DV115" s="92"/>
      <c r="DW115" s="92"/>
      <c r="DX115" s="92"/>
      <c r="DY115" s="92"/>
      <c r="DZ115" s="92"/>
      <c r="EA115" s="92"/>
      <c r="EB115" s="92"/>
      <c r="EC115" s="92"/>
      <c r="ED115" s="92"/>
      <c r="EE115" s="92"/>
      <c r="EF115" s="92"/>
      <c r="EG115" s="92"/>
      <c r="EH115" s="92"/>
      <c r="EI115" s="92"/>
      <c r="EJ115" s="92"/>
      <c r="EK115" s="92"/>
      <c r="EL115" s="92"/>
      <c r="EM115" s="92"/>
      <c r="EN115" s="92"/>
      <c r="EO115" s="92"/>
      <c r="EP115" s="92"/>
      <c r="EQ115" s="92"/>
      <c r="ER115" s="92"/>
    </row>
    <row r="116" spans="1:148" s="22" customFormat="1" x14ac:dyDescent="0.25">
      <c r="A116" s="93"/>
      <c r="B116" s="196"/>
      <c r="C116" s="25"/>
      <c r="D116" s="197"/>
      <c r="E116" s="157"/>
      <c r="AE116" s="20"/>
      <c r="AF116" s="20"/>
      <c r="AG116" s="21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</row>
    <row r="117" spans="1:148" s="22" customFormat="1" x14ac:dyDescent="0.25">
      <c r="A117" s="93"/>
      <c r="B117" s="196"/>
      <c r="C117" s="25"/>
      <c r="D117" s="197"/>
      <c r="E117" s="157"/>
      <c r="F117" s="204"/>
      <c r="AE117" s="20"/>
      <c r="AF117" s="20"/>
      <c r="AG117" s="21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</row>
    <row r="118" spans="1:148" s="22" customFormat="1" hidden="1" x14ac:dyDescent="0.25">
      <c r="A118" s="93"/>
      <c r="B118" s="457" t="s">
        <v>167</v>
      </c>
      <c r="C118" s="457"/>
      <c r="D118" s="197" t="s">
        <v>132</v>
      </c>
      <c r="E118" s="157"/>
      <c r="F118" s="198">
        <f t="shared" ref="F118:T118" si="166">F110-F88-F17</f>
        <v>4496404221</v>
      </c>
      <c r="G118" s="198">
        <f t="shared" si="166"/>
        <v>3501892763.9499998</v>
      </c>
      <c r="H118" s="198">
        <f t="shared" si="166"/>
        <v>121368502.05</v>
      </c>
      <c r="I118" s="198">
        <f t="shared" si="166"/>
        <v>0</v>
      </c>
      <c r="J118" s="198">
        <f t="shared" si="166"/>
        <v>873142955</v>
      </c>
      <c r="K118" s="198">
        <f t="shared" si="166"/>
        <v>952291864</v>
      </c>
      <c r="L118" s="198">
        <f t="shared" si="166"/>
        <v>716395987</v>
      </c>
      <c r="M118" s="198">
        <f t="shared" si="166"/>
        <v>31725000</v>
      </c>
      <c r="N118" s="198">
        <f t="shared" si="166"/>
        <v>0</v>
      </c>
      <c r="O118" s="198">
        <f t="shared" si="166"/>
        <v>204170877</v>
      </c>
      <c r="P118" s="198">
        <f t="shared" si="166"/>
        <v>1726065430.8200002</v>
      </c>
      <c r="Q118" s="198">
        <f t="shared" si="166"/>
        <v>1379917452.6300004</v>
      </c>
      <c r="R118" s="198">
        <f t="shared" si="166"/>
        <v>47157697.549999997</v>
      </c>
      <c r="S118" s="198">
        <f t="shared" si="166"/>
        <v>0</v>
      </c>
      <c r="T118" s="198">
        <f t="shared" si="166"/>
        <v>298990280.64000005</v>
      </c>
      <c r="U118" s="198">
        <f>P118/K118*100</f>
        <v>181.25382522642241</v>
      </c>
      <c r="V118" s="198">
        <f t="shared" ref="V118:X118" si="167">Q118/L118*100</f>
        <v>192.61937220064306</v>
      </c>
      <c r="W118" s="198">
        <f t="shared" si="167"/>
        <v>148.64522474389281</v>
      </c>
      <c r="X118" s="198" t="e">
        <f t="shared" si="167"/>
        <v>#DIV/0!</v>
      </c>
      <c r="Y118" s="198">
        <f>T118/O118*100</f>
        <v>146.44119917259309</v>
      </c>
      <c r="Z118" s="198">
        <f>P118/F118*100</f>
        <v>38.387683713100941</v>
      </c>
      <c r="AA118" s="198">
        <f t="shared" ref="AA118:AD118" si="168">Q118/G118*100</f>
        <v>39.404903166523773</v>
      </c>
      <c r="AB118" s="198">
        <f t="shared" si="168"/>
        <v>38.854972050798246</v>
      </c>
      <c r="AC118" s="198" t="e">
        <f t="shared" si="168"/>
        <v>#DIV/0!</v>
      </c>
      <c r="AD118" s="198">
        <f t="shared" si="168"/>
        <v>34.242992963277139</v>
      </c>
      <c r="AE118" s="175"/>
      <c r="AF118" s="175"/>
      <c r="AG118" s="175"/>
      <c r="AH118" s="175"/>
      <c r="AI118" s="198"/>
      <c r="AJ118" s="198">
        <f t="shared" ref="AJ118:BM118" si="169">AJ110-AJ103-AJ88-AJ17</f>
        <v>0</v>
      </c>
      <c r="AK118" s="198">
        <f t="shared" si="169"/>
        <v>0</v>
      </c>
      <c r="AL118" s="198">
        <f t="shared" si="169"/>
        <v>0</v>
      </c>
      <c r="AM118" s="198">
        <f t="shared" si="169"/>
        <v>0</v>
      </c>
      <c r="AN118" s="198">
        <f t="shared" si="169"/>
        <v>0</v>
      </c>
      <c r="AO118" s="198">
        <f t="shared" si="169"/>
        <v>0</v>
      </c>
      <c r="AP118" s="198">
        <f t="shared" si="169"/>
        <v>0</v>
      </c>
      <c r="AQ118" s="198">
        <f t="shared" si="169"/>
        <v>0</v>
      </c>
      <c r="AR118" s="198">
        <f t="shared" si="169"/>
        <v>0</v>
      </c>
      <c r="AS118" s="198">
        <f t="shared" si="169"/>
        <v>0</v>
      </c>
      <c r="AT118" s="198">
        <f t="shared" si="169"/>
        <v>0</v>
      </c>
      <c r="AU118" s="198">
        <f t="shared" si="169"/>
        <v>0</v>
      </c>
      <c r="AV118" s="198">
        <f t="shared" si="169"/>
        <v>0</v>
      </c>
      <c r="AW118" s="198">
        <f t="shared" si="169"/>
        <v>0</v>
      </c>
      <c r="AX118" s="198">
        <f t="shared" si="169"/>
        <v>0</v>
      </c>
      <c r="AY118" s="198">
        <f t="shared" si="169"/>
        <v>0</v>
      </c>
      <c r="AZ118" s="198">
        <f t="shared" si="169"/>
        <v>0</v>
      </c>
      <c r="BA118" s="198">
        <f t="shared" si="169"/>
        <v>0</v>
      </c>
      <c r="BB118" s="198">
        <f t="shared" si="169"/>
        <v>0</v>
      </c>
      <c r="BC118" s="198">
        <f t="shared" si="169"/>
        <v>0</v>
      </c>
      <c r="BD118" s="198">
        <f t="shared" si="169"/>
        <v>0</v>
      </c>
      <c r="BE118" s="198">
        <f t="shared" si="169"/>
        <v>0</v>
      </c>
      <c r="BF118" s="198">
        <f t="shared" si="169"/>
        <v>0</v>
      </c>
      <c r="BG118" s="198">
        <f t="shared" si="169"/>
        <v>0</v>
      </c>
      <c r="BH118" s="198">
        <f t="shared" si="169"/>
        <v>0</v>
      </c>
      <c r="BI118" s="198">
        <f t="shared" si="169"/>
        <v>0</v>
      </c>
      <c r="BJ118" s="198">
        <f t="shared" si="169"/>
        <v>0</v>
      </c>
      <c r="BK118" s="198">
        <f t="shared" si="169"/>
        <v>0</v>
      </c>
      <c r="BL118" s="198">
        <f t="shared" si="169"/>
        <v>0</v>
      </c>
      <c r="BM118" s="198">
        <f t="shared" si="169"/>
        <v>0</v>
      </c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</row>
    <row r="119" spans="1:148" s="22" customFormat="1" hidden="1" x14ac:dyDescent="0.25">
      <c r="A119" s="93"/>
      <c r="B119" s="196"/>
      <c r="C119" s="25"/>
      <c r="D119" s="197"/>
      <c r="E119" s="157"/>
      <c r="F119" s="198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20"/>
      <c r="AF119" s="20"/>
      <c r="AG119" s="21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</row>
    <row r="120" spans="1:148" s="22" customFormat="1" hidden="1" x14ac:dyDescent="0.25">
      <c r="A120" s="93"/>
      <c r="B120" s="196"/>
      <c r="C120" s="25"/>
      <c r="D120" s="197" t="s">
        <v>165</v>
      </c>
      <c r="E120" s="157"/>
      <c r="F120" s="199">
        <f>F68-F17-F58-F51</f>
        <v>4231969146</v>
      </c>
      <c r="G120" s="199">
        <f t="shared" ref="G120:T120" si="170">G68-G17-G58-G51</f>
        <v>3439360778.9499998</v>
      </c>
      <c r="H120" s="199">
        <f t="shared" si="170"/>
        <v>121368502.05</v>
      </c>
      <c r="I120" s="199">
        <f t="shared" si="170"/>
        <v>0</v>
      </c>
      <c r="J120" s="199">
        <f t="shared" si="170"/>
        <v>671239865</v>
      </c>
      <c r="K120" s="199">
        <f t="shared" si="170"/>
        <v>896985410</v>
      </c>
      <c r="L120" s="199">
        <f t="shared" si="170"/>
        <v>708126587</v>
      </c>
      <c r="M120" s="199">
        <f t="shared" si="170"/>
        <v>31725000</v>
      </c>
      <c r="N120" s="199">
        <f t="shared" si="170"/>
        <v>0</v>
      </c>
      <c r="O120" s="199">
        <f t="shared" si="170"/>
        <v>157133823</v>
      </c>
      <c r="P120" s="199">
        <f t="shared" si="170"/>
        <v>1656235463.25</v>
      </c>
      <c r="Q120" s="199">
        <f t="shared" si="170"/>
        <v>1378465435.7500002</v>
      </c>
      <c r="R120" s="199">
        <f t="shared" si="170"/>
        <v>47157697.549999997</v>
      </c>
      <c r="S120" s="199">
        <f t="shared" si="170"/>
        <v>0</v>
      </c>
      <c r="T120" s="199">
        <f t="shared" si="170"/>
        <v>230612329.95000002</v>
      </c>
      <c r="U120" s="198">
        <f t="shared" ref="U120:U122" si="171">P120/K120*100</f>
        <v>184.64463800475863</v>
      </c>
      <c r="V120" s="198">
        <f t="shared" ref="V120:V122" si="172">Q120/L120*100</f>
        <v>194.66370293903401</v>
      </c>
      <c r="W120" s="198">
        <f t="shared" ref="W120:W122" si="173">R120/M120*100</f>
        <v>148.64522474389281</v>
      </c>
      <c r="X120" s="198" t="e">
        <f t="shared" ref="X120:X122" si="174">S120/N120*100</f>
        <v>#DIV/0!</v>
      </c>
      <c r="Y120" s="198">
        <f t="shared" ref="Y120:Y122" si="175">T120/O120*100</f>
        <v>146.76173820960241</v>
      </c>
      <c r="Z120" s="198">
        <f t="shared" ref="Z120:Z122" si="176">P120/F120*100</f>
        <v>39.13628398769049</v>
      </c>
      <c r="AA120" s="198">
        <f t="shared" ref="AA120:AA122" si="177">Q120/G120*100</f>
        <v>40.079117148356588</v>
      </c>
      <c r="AB120" s="198">
        <f t="shared" ref="AB120:AB122" si="178">R120/H120*100</f>
        <v>38.854972050798246</v>
      </c>
      <c r="AC120" s="198" t="e">
        <f t="shared" ref="AC120:AC122" si="179">S120/I120*100</f>
        <v>#DIV/0!</v>
      </c>
      <c r="AD120" s="198">
        <f t="shared" ref="AD120:AD122" si="180">T120/J120*100</f>
        <v>34.356173102144346</v>
      </c>
      <c r="AE120" s="20"/>
      <c r="AF120" s="20"/>
      <c r="AG120" s="21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</row>
    <row r="121" spans="1:148" hidden="1" x14ac:dyDescent="0.25"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</row>
    <row r="122" spans="1:148" hidden="1" x14ac:dyDescent="0.25">
      <c r="D122" s="197" t="s">
        <v>166</v>
      </c>
      <c r="F122" s="199">
        <f>F93-F88</f>
        <v>66234600</v>
      </c>
      <c r="G122" s="199">
        <f t="shared" ref="G122:T122" si="181">G93-G88</f>
        <v>6353600</v>
      </c>
      <c r="H122" s="199">
        <f t="shared" si="181"/>
        <v>0</v>
      </c>
      <c r="I122" s="199">
        <f t="shared" si="181"/>
        <v>0</v>
      </c>
      <c r="J122" s="199">
        <f t="shared" si="181"/>
        <v>59881000</v>
      </c>
      <c r="K122" s="199">
        <f t="shared" si="181"/>
        <v>11924313</v>
      </c>
      <c r="L122" s="199">
        <f t="shared" si="181"/>
        <v>615400</v>
      </c>
      <c r="M122" s="199">
        <f t="shared" si="181"/>
        <v>0</v>
      </c>
      <c r="N122" s="199">
        <f t="shared" si="181"/>
        <v>0</v>
      </c>
      <c r="O122" s="199">
        <f t="shared" si="181"/>
        <v>11308913</v>
      </c>
      <c r="P122" s="199">
        <f t="shared" si="181"/>
        <v>18438763.140000001</v>
      </c>
      <c r="Q122" s="199">
        <f t="shared" si="181"/>
        <v>1075851.68</v>
      </c>
      <c r="R122" s="199">
        <f t="shared" si="181"/>
        <v>0</v>
      </c>
      <c r="S122" s="199">
        <f t="shared" si="181"/>
        <v>0</v>
      </c>
      <c r="T122" s="199">
        <f t="shared" si="181"/>
        <v>17362911.460000001</v>
      </c>
      <c r="U122" s="198">
        <f t="shared" si="171"/>
        <v>154.63166003777326</v>
      </c>
      <c r="V122" s="198">
        <f t="shared" si="172"/>
        <v>174.82152746181345</v>
      </c>
      <c r="W122" s="198" t="e">
        <f t="shared" si="173"/>
        <v>#DIV/0!</v>
      </c>
      <c r="X122" s="198" t="e">
        <f t="shared" si="174"/>
        <v>#DIV/0!</v>
      </c>
      <c r="Y122" s="198">
        <f t="shared" si="175"/>
        <v>153.53298287819527</v>
      </c>
      <c r="Z122" s="198">
        <f t="shared" si="176"/>
        <v>27.838566459222218</v>
      </c>
      <c r="AA122" s="198">
        <f t="shared" si="177"/>
        <v>16.932946361118105</v>
      </c>
      <c r="AB122" s="198" t="e">
        <f t="shared" si="178"/>
        <v>#DIV/0!</v>
      </c>
      <c r="AC122" s="198" t="e">
        <f t="shared" si="179"/>
        <v>#DIV/0!</v>
      </c>
      <c r="AD122" s="198">
        <f t="shared" si="180"/>
        <v>28.995693892887566</v>
      </c>
    </row>
    <row r="123" spans="1:148" hidden="1" x14ac:dyDescent="0.25"/>
    <row r="124" spans="1:148" hidden="1" x14ac:dyDescent="0.25">
      <c r="D124" s="197" t="s">
        <v>175</v>
      </c>
      <c r="F124" s="199">
        <f>F105-F102</f>
        <v>128445500</v>
      </c>
      <c r="G124" s="199">
        <f t="shared" ref="G124:T124" si="182">G105-G102</f>
        <v>0</v>
      </c>
      <c r="H124" s="199">
        <f t="shared" si="182"/>
        <v>0</v>
      </c>
      <c r="I124" s="199">
        <f t="shared" si="182"/>
        <v>0</v>
      </c>
      <c r="J124" s="199">
        <f t="shared" si="182"/>
        <v>128445500</v>
      </c>
      <c r="K124" s="199">
        <f t="shared" si="182"/>
        <v>35515241</v>
      </c>
      <c r="L124" s="199">
        <f t="shared" si="182"/>
        <v>0</v>
      </c>
      <c r="M124" s="199">
        <f t="shared" si="182"/>
        <v>0</v>
      </c>
      <c r="N124" s="199">
        <f t="shared" si="182"/>
        <v>0</v>
      </c>
      <c r="O124" s="199">
        <f t="shared" si="182"/>
        <v>35515241</v>
      </c>
      <c r="P124" s="199">
        <f t="shared" si="182"/>
        <v>50743200.93</v>
      </c>
      <c r="Q124" s="199">
        <f t="shared" si="182"/>
        <v>0</v>
      </c>
      <c r="R124" s="199">
        <f t="shared" si="182"/>
        <v>0</v>
      </c>
      <c r="S124" s="199">
        <f t="shared" si="182"/>
        <v>0</v>
      </c>
      <c r="T124" s="199">
        <f t="shared" si="182"/>
        <v>50743200.93</v>
      </c>
    </row>
    <row r="125" spans="1:148" hidden="1" x14ac:dyDescent="0.25"/>
    <row r="126" spans="1:148" x14ac:dyDescent="0.25">
      <c r="F126" s="201"/>
      <c r="G126" s="201"/>
      <c r="H126" s="201"/>
      <c r="I126" s="201"/>
      <c r="J126" s="201"/>
    </row>
  </sheetData>
  <mergeCells count="95">
    <mergeCell ref="A100:A102"/>
    <mergeCell ref="A8:A27"/>
    <mergeCell ref="AI17:AM17"/>
    <mergeCell ref="B56:C56"/>
    <mergeCell ref="F55:AD55"/>
    <mergeCell ref="AE19:AF19"/>
    <mergeCell ref="AE17:AG17"/>
    <mergeCell ref="B55:D55"/>
    <mergeCell ref="B54:D54"/>
    <mergeCell ref="A29:A48"/>
    <mergeCell ref="AE88:AG88"/>
    <mergeCell ref="AG71:AG72"/>
    <mergeCell ref="A94:AD94"/>
    <mergeCell ref="F100:AD100"/>
    <mergeCell ref="B100:D100"/>
    <mergeCell ref="F90:AD90"/>
    <mergeCell ref="B7:C7"/>
    <mergeCell ref="F29:AD29"/>
    <mergeCell ref="F52:AD52"/>
    <mergeCell ref="B34:C34"/>
    <mergeCell ref="B45:C45"/>
    <mergeCell ref="E34:E47"/>
    <mergeCell ref="B29:C29"/>
    <mergeCell ref="D29:D48"/>
    <mergeCell ref="B30:C30"/>
    <mergeCell ref="B32:C32"/>
    <mergeCell ref="A1:AD1"/>
    <mergeCell ref="A6:AD6"/>
    <mergeCell ref="Z2:AD2"/>
    <mergeCell ref="B73:D73"/>
    <mergeCell ref="A74:AD74"/>
    <mergeCell ref="A2:A3"/>
    <mergeCell ref="D2:D3"/>
    <mergeCell ref="E2:E3"/>
    <mergeCell ref="K2:O2"/>
    <mergeCell ref="P2:T2"/>
    <mergeCell ref="U2:Y2"/>
    <mergeCell ref="F2:J2"/>
    <mergeCell ref="B28:D28"/>
    <mergeCell ref="C2:C3"/>
    <mergeCell ref="A5:AD5"/>
    <mergeCell ref="F7:AD7"/>
    <mergeCell ref="A55:A57"/>
    <mergeCell ref="B52:D52"/>
    <mergeCell ref="B49:C49"/>
    <mergeCell ref="B68:D68"/>
    <mergeCell ref="B58:D58"/>
    <mergeCell ref="B64:D64"/>
    <mergeCell ref="D62:D63"/>
    <mergeCell ref="B62:C62"/>
    <mergeCell ref="A59:A60"/>
    <mergeCell ref="D56:D57"/>
    <mergeCell ref="D59:D60"/>
    <mergeCell ref="B59:C59"/>
    <mergeCell ref="A62:A63"/>
    <mergeCell ref="B51:D51"/>
    <mergeCell ref="A65:A67"/>
    <mergeCell ref="B65:C65"/>
    <mergeCell ref="B61:D61"/>
    <mergeCell ref="A69:AD69"/>
    <mergeCell ref="A95:A97"/>
    <mergeCell ref="F82:AD82"/>
    <mergeCell ref="B92:D92"/>
    <mergeCell ref="B75:D75"/>
    <mergeCell ref="B80:D80"/>
    <mergeCell ref="A81:AD81"/>
    <mergeCell ref="B82:D82"/>
    <mergeCell ref="D96:D98"/>
    <mergeCell ref="F95:AD95"/>
    <mergeCell ref="B95:D95"/>
    <mergeCell ref="B89:D89"/>
    <mergeCell ref="B93:D93"/>
    <mergeCell ref="B90:D90"/>
    <mergeCell ref="A90:A91"/>
    <mergeCell ref="A82:A88"/>
    <mergeCell ref="B118:C118"/>
    <mergeCell ref="B107:D107"/>
    <mergeCell ref="A111:C111"/>
    <mergeCell ref="B99:D99"/>
    <mergeCell ref="B109:D109"/>
    <mergeCell ref="B105:D105"/>
    <mergeCell ref="A106:AD106"/>
    <mergeCell ref="F107:AD107"/>
    <mergeCell ref="A107:A108"/>
    <mergeCell ref="B103:D103"/>
    <mergeCell ref="A114:C114"/>
    <mergeCell ref="A115:C115"/>
    <mergeCell ref="A113:C113"/>
    <mergeCell ref="A110:C110"/>
    <mergeCell ref="A112:C112"/>
    <mergeCell ref="D65:D66"/>
    <mergeCell ref="B67:D67"/>
    <mergeCell ref="B70:D70"/>
    <mergeCell ref="A70:A72"/>
    <mergeCell ref="A75:A79"/>
  </mergeCells>
  <pageMargins left="0.25" right="0.25" top="0.75" bottom="0.75" header="0.3" footer="0.3"/>
  <pageSetup paperSize="9" scale="41" fitToHeight="0" orientation="landscape" r:id="rId1"/>
  <rowBreaks count="1" manualBreakCount="1">
    <brk id="5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31.05.2021 г</vt:lpstr>
      <vt:lpstr>'на 31.05.2021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2021-06-08T09:24:02Z</dcterms:modified>
</cp:coreProperties>
</file>