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1_god\ПРОТОКОЛЫ (РЕШЕНИЯ) ДУМЫ\ПРОТОКОЛ ИЮНЬ ОЛ\976 РЕШ. ИЗМ. В БЮДЖЕТ\"/>
    </mc:Choice>
  </mc:AlternateContent>
  <bookViews>
    <workbookView xWindow="0" yWindow="0" windowWidth="28800" windowHeight="12435"/>
  </bookViews>
  <sheets>
    <sheet name="Приложение №1" sheetId="2" r:id="rId1"/>
  </sheets>
  <externalReferences>
    <externalReference r:id="rId2"/>
    <externalReference r:id="rId3"/>
  </externalReferences>
  <definedNames>
    <definedName name="_Date_">[1]доходы!#REF!</definedName>
    <definedName name="LAST_CELL" localSheetId="0">'Приложение №1'!#REF!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№1'!$8:$8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3" i="2" l="1"/>
  <c r="C34" i="2"/>
  <c r="C31" i="2"/>
  <c r="C41" i="2" l="1"/>
  <c r="C73" i="2"/>
  <c r="C71" i="2" l="1"/>
  <c r="C72" i="2" l="1"/>
  <c r="C61" i="2"/>
  <c r="C45" i="2"/>
  <c r="C60" i="2" l="1"/>
  <c r="C69" i="2" l="1"/>
  <c r="C70" i="2" l="1"/>
  <c r="C74" i="2" l="1"/>
  <c r="C67" i="2" l="1"/>
  <c r="C66" i="2" s="1"/>
  <c r="C58" i="2"/>
  <c r="C57" i="2"/>
  <c r="C52" i="2"/>
  <c r="C51" i="2"/>
  <c r="C49" i="2"/>
  <c r="C48" i="2"/>
  <c r="C42" i="2"/>
  <c r="C40" i="2"/>
  <c r="C37" i="2"/>
  <c r="C29" i="2"/>
  <c r="C25" i="2"/>
  <c r="C22" i="2"/>
  <c r="C19" i="2"/>
  <c r="C13" i="2"/>
  <c r="C39" i="2" l="1"/>
  <c r="C28" i="2" s="1"/>
  <c r="C46" i="2"/>
  <c r="C17" i="2"/>
  <c r="C10" i="2" s="1"/>
  <c r="C9" i="2" l="1"/>
  <c r="C75" i="2" l="1"/>
</calcChain>
</file>

<file path=xl/sharedStrings.xml><?xml version="1.0" encoding="utf-8"?>
<sst xmlns="http://schemas.openxmlformats.org/spreadsheetml/2006/main" count="140" uniqueCount="140">
  <si>
    <t xml:space="preserve">     Приложение  1</t>
  </si>
  <si>
    <t>к решению Думы города</t>
  </si>
  <si>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</si>
  <si>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</si>
  <si>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</si>
  <si>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</si>
  <si>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</si>
  <si>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</si>
  <si>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</si>
  <si>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</si>
  <si>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</si>
  <si>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</si>
  <si>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</si>
  <si>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</si>
  <si>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</si>
  <si>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</si>
  <si>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</si>
  <si>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</si>
  <si>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</si>
  <si>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</si>
  <si>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</si>
  <si>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</si>
  <si>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</si>
  <si>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</si>
  <si>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</si>
  <si>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</si>
  <si>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</si>
  <si>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</si>
  <si>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</si>
  <si>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</si>
  <si>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</si>
  <si>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</si>
  <si>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</si>
  <si>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</si>
  <si>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</si>
  <si>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</si>
  <si>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</si>
  <si>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</si>
  <si>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</si>
  <si>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</si>
  <si>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</si>
  <si>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</si>
  <si>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</si>
  <si>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</si>
  <si>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</si>
  <si>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</si>
  <si>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</si>
  <si>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</si>
  <si>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</si>
  <si>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</si>
  <si>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</si>
  <si>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</si>
  <si>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</si>
  <si>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</si>
  <si>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</si>
  <si>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</si>
  <si>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</si>
  <si>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</si>
  <si>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</si>
  <si>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</si>
  <si>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</si>
  <si>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</si>
  <si>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</si>
  <si>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</si>
  <si>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</si>
  <si>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</si>
  <si>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</si>
  <si>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</si>
  <si>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</si>
  <si>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</si>
  <si>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</si>
  <si>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</si>
  <si>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</si>
  <si>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</si>
  <si>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</si>
  <si>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</si>
  <si>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</si>
  <si>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</si>
  <si>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</si>
  <si>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</si>
  <si>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</si>
  <si>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</si>
  <si>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</si>
  <si>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</si>
  <si>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</si>
  <si>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</si>
  <si>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</si>
  <si>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</si>
  <si>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</si>
  <si>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</si>
  <si>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</si>
  <si>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</si>
  <si>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</si>
  <si>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</si>
  <si>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</si>
  <si>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</si>
  <si>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</si>
  <si>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</si>
  <si>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</si>
  <si>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</si>
  <si>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</si>
  <si>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</si>
  <si>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</si>
  <si>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</si>
  <si>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</si>
  <si>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</si>
  <si>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</si>
  <si>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</si>
  <si>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</si>
  <si>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</si>
  <si>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</si>
  <si>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</si>
  <si>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</si>
  <si>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</si>
  <si>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Распределение доходов бюджета  города Нефтеюганска на 2021 год по показателям классификации доходов</t>
  </si>
  <si>
    <t xml:space="preserve">План на 2021 год 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</si>
  <si>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</si>
  <si>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</si>
  <si>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</si>
  <si>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</si>
  <si>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</si>
  <si>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</si>
  <si>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</si>
  <si>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</si>
  <si>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</si>
  <si>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</si>
  <si>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</si>
  <si>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</si>
  <si>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</si>
  <si>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</si>
  <si>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</si>
  <si>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</si>
  <si>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</si>
  <si>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</si>
  <si>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</si>
  <si>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</si>
  <si>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</si>
  <si>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</si>
  <si>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</si>
  <si>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>от 17.06.2021 № 976-VI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</si>
</sst>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3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2" applyFont="1" applyFill="1" applyBorder="1" applyAlignment="1" applyProtection="1">
      <alignment horizontal="center" vertical="center" wrapText="1"/>
    </xf>
    <xf numFmtId="164" fontId="3" fillId="0" borderId="0" xfId="2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75"/>
  <sheetViews>
    <sheetView showGridLines="0" tabSelected="1" zoomScale="90" zoomScaleNormal="9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18" customWidth="1"/>
    <col min="2" max="2" width="81.42578125" style="30" customWidth="1"/>
    <col min="3" max="3" width="20" style="18" customWidth="1"/>
    <col min="4" max="4" width="19.28515625" style="1" bestFit="1" customWidth="1"/>
    <col min="5" max="16384" width="9.140625" style="1"/>
  </cols>
  <sheetData>
    <row r="1" spans="1:3" ht="15.75" x14ac:dyDescent="0.25">
      <c r="A1" s="29"/>
      <c r="B1" s="2"/>
      <c r="C1" s="19" t="s">
        <v>0</v>
      </c>
    </row>
    <row r="2" spans="1:3" ht="15.75" x14ac:dyDescent="0.25">
      <c r="A2" s="29"/>
      <c r="B2" s="2"/>
      <c r="C2" s="20" t="s">
        <v>1</v>
      </c>
    </row>
    <row r="3" spans="1:3" ht="15.75" x14ac:dyDescent="0.25">
      <c r="A3" s="29"/>
      <c r="B3" s="2"/>
      <c r="C3" s="20" t="s">
        <v>139</v>
      </c>
    </row>
    <row r="4" spans="1:3" ht="15.75" x14ac:dyDescent="0.2">
      <c r="A4" s="29"/>
      <c r="B4" s="2"/>
      <c r="C4" s="29"/>
    </row>
    <row r="5" spans="1:3" ht="15.75" x14ac:dyDescent="0.2">
      <c r="A5" s="32" t="s">
        <v>114</v>
      </c>
      <c r="B5" s="32"/>
      <c r="C5" s="32"/>
    </row>
    <row r="6" spans="1:3" ht="12.75" customHeight="1" x14ac:dyDescent="0.2">
      <c r="A6" s="31"/>
      <c r="B6" s="31"/>
      <c r="C6" s="21"/>
    </row>
    <row r="7" spans="1:3" ht="15.75" x14ac:dyDescent="0.2">
      <c r="A7" s="2"/>
      <c r="B7" s="2"/>
      <c r="C7" s="22" t="s">
        <v>2</v>
      </c>
    </row>
    <row r="8" spans="1:3" ht="24.75" customHeight="1" x14ac:dyDescent="0.2">
      <c r="A8" s="3" t="s">
        <v>3</v>
      </c>
      <c r="B8" s="3" t="s">
        <v>4</v>
      </c>
      <c r="C8" s="23" t="s">
        <v>115</v>
      </c>
    </row>
    <row r="9" spans="1:3" ht="23.25" customHeight="1" x14ac:dyDescent="0.2">
      <c r="A9" s="4" t="s">
        <v>5</v>
      </c>
      <c r="B9" s="16" t="s">
        <v>6</v>
      </c>
      <c r="C9" s="24">
        <f>C10+C28</f>
        <v>3201514552</v>
      </c>
    </row>
    <row r="10" spans="1:3" ht="15.75" outlineLevel="1" x14ac:dyDescent="0.2">
      <c r="A10" s="4"/>
      <c r="B10" s="5" t="s">
        <v>7</v>
      </c>
      <c r="C10" s="24">
        <f>C11+C12+C13+C17+C25</f>
        <v>2628929400</v>
      </c>
    </row>
    <row r="11" spans="1:3" ht="19.5" customHeight="1" outlineLevel="2" x14ac:dyDescent="0.2">
      <c r="A11" s="6" t="s">
        <v>8</v>
      </c>
      <c r="B11" s="7" t="s">
        <v>62</v>
      </c>
      <c r="C11" s="25">
        <v>1973671000</v>
      </c>
    </row>
    <row r="12" spans="1:3" ht="33.75" customHeight="1" outlineLevel="1" x14ac:dyDescent="0.2">
      <c r="A12" s="6" t="s">
        <v>118</v>
      </c>
      <c r="B12" s="9" t="s">
        <v>116</v>
      </c>
      <c r="C12" s="25">
        <v>8192400</v>
      </c>
    </row>
    <row r="13" spans="1:3" ht="15.75" outlineLevel="1" x14ac:dyDescent="0.2">
      <c r="A13" s="6" t="s">
        <v>9</v>
      </c>
      <c r="B13" s="9" t="s">
        <v>10</v>
      </c>
      <c r="C13" s="25">
        <f>C14+C15+C16</f>
        <v>457740000</v>
      </c>
    </row>
    <row r="14" spans="1:3" ht="21" customHeight="1" outlineLevel="2" x14ac:dyDescent="0.2">
      <c r="A14" s="6" t="s">
        <v>11</v>
      </c>
      <c r="B14" s="7" t="s">
        <v>63</v>
      </c>
      <c r="C14" s="25">
        <v>430496400</v>
      </c>
    </row>
    <row r="15" spans="1:3" s="10" customFormat="1" ht="15.75" outlineLevel="3" x14ac:dyDescent="0.2">
      <c r="A15" s="6" t="s">
        <v>117</v>
      </c>
      <c r="B15" s="7" t="s">
        <v>64</v>
      </c>
      <c r="C15" s="25">
        <v>1243600</v>
      </c>
    </row>
    <row r="16" spans="1:3" s="10" customFormat="1" ht="31.5" outlineLevel="3" x14ac:dyDescent="0.2">
      <c r="A16" s="6" t="s">
        <v>65</v>
      </c>
      <c r="B16" s="7" t="s">
        <v>66</v>
      </c>
      <c r="C16" s="25">
        <v>26000000</v>
      </c>
    </row>
    <row r="17" spans="1:4" s="10" customFormat="1" ht="15.75" customHeight="1" outlineLevel="1" x14ac:dyDescent="0.2">
      <c r="A17" s="6" t="s">
        <v>12</v>
      </c>
      <c r="B17" s="11" t="s">
        <v>13</v>
      </c>
      <c r="C17" s="25">
        <f t="shared" ref="C17" si="0">C18+C22+C19</f>
        <v>167623900</v>
      </c>
      <c r="D17" s="10" t="s">
        <v>67</v>
      </c>
    </row>
    <row r="18" spans="1:4" s="10" customFormat="1" ht="45.75" customHeight="1" outlineLevel="3" x14ac:dyDescent="0.2">
      <c r="A18" s="6" t="s">
        <v>68</v>
      </c>
      <c r="B18" s="7" t="s">
        <v>69</v>
      </c>
      <c r="C18" s="25">
        <v>54000000</v>
      </c>
    </row>
    <row r="19" spans="1:4" s="10" customFormat="1" ht="21.75" customHeight="1" outlineLevel="3" x14ac:dyDescent="0.2">
      <c r="A19" s="6" t="s">
        <v>14</v>
      </c>
      <c r="B19" s="7" t="s">
        <v>15</v>
      </c>
      <c r="C19" s="25">
        <f t="shared" ref="C19" si="1">C20+C21</f>
        <v>44943000</v>
      </c>
    </row>
    <row r="20" spans="1:4" s="10" customFormat="1" ht="21.75" customHeight="1" outlineLevel="3" x14ac:dyDescent="0.2">
      <c r="A20" s="6" t="s">
        <v>70</v>
      </c>
      <c r="B20" s="7" t="s">
        <v>71</v>
      </c>
      <c r="C20" s="25">
        <v>26900000</v>
      </c>
    </row>
    <row r="21" spans="1:4" s="10" customFormat="1" ht="21.75" customHeight="1" outlineLevel="3" x14ac:dyDescent="0.2">
      <c r="A21" s="6" t="s">
        <v>72</v>
      </c>
      <c r="B21" s="7" t="s">
        <v>73</v>
      </c>
      <c r="C21" s="25">
        <v>18043000</v>
      </c>
    </row>
    <row r="22" spans="1:4" s="10" customFormat="1" ht="15.75" customHeight="1" outlineLevel="2" x14ac:dyDescent="0.2">
      <c r="A22" s="6" t="s">
        <v>16</v>
      </c>
      <c r="B22" s="7" t="s">
        <v>17</v>
      </c>
      <c r="C22" s="25">
        <f t="shared" ref="C22" si="2">C23+C24</f>
        <v>68680900</v>
      </c>
    </row>
    <row r="23" spans="1:4" s="10" customFormat="1" ht="31.5" outlineLevel="4" x14ac:dyDescent="0.2">
      <c r="A23" s="6" t="s">
        <v>18</v>
      </c>
      <c r="B23" s="7" t="s">
        <v>19</v>
      </c>
      <c r="C23" s="25">
        <v>53416000</v>
      </c>
    </row>
    <row r="24" spans="1:4" s="10" customFormat="1" ht="31.5" outlineLevel="4" x14ac:dyDescent="0.2">
      <c r="A24" s="6" t="s">
        <v>20</v>
      </c>
      <c r="B24" s="7" t="s">
        <v>21</v>
      </c>
      <c r="C24" s="25">
        <v>15264900</v>
      </c>
    </row>
    <row r="25" spans="1:4" s="10" customFormat="1" ht="15.75" customHeight="1" outlineLevel="1" x14ac:dyDescent="0.2">
      <c r="A25" s="6" t="s">
        <v>22</v>
      </c>
      <c r="B25" s="12" t="s">
        <v>23</v>
      </c>
      <c r="C25" s="25">
        <f>C26+C27</f>
        <v>21702100</v>
      </c>
    </row>
    <row r="26" spans="1:4" s="10" customFormat="1" ht="47.25" outlineLevel="3" x14ac:dyDescent="0.2">
      <c r="A26" s="6" t="s">
        <v>74</v>
      </c>
      <c r="B26" s="7" t="s">
        <v>75</v>
      </c>
      <c r="C26" s="25">
        <v>21587100</v>
      </c>
    </row>
    <row r="27" spans="1:4" s="10" customFormat="1" ht="63.75" customHeight="1" outlineLevel="3" x14ac:dyDescent="0.2">
      <c r="A27" s="6" t="s">
        <v>76</v>
      </c>
      <c r="B27" s="7" t="s">
        <v>77</v>
      </c>
      <c r="C27" s="25">
        <v>115000</v>
      </c>
    </row>
    <row r="28" spans="1:4" s="14" customFormat="1" ht="15.75" outlineLevel="7" x14ac:dyDescent="0.2">
      <c r="A28" s="4"/>
      <c r="B28" s="13" t="s">
        <v>24</v>
      </c>
      <c r="C28" s="24">
        <f>C29+C37+C39+C42+C46+C63</f>
        <v>572585152</v>
      </c>
    </row>
    <row r="29" spans="1:4" s="10" customFormat="1" ht="31.5" outlineLevel="1" x14ac:dyDescent="0.2">
      <c r="A29" s="6" t="s">
        <v>25</v>
      </c>
      <c r="B29" s="11" t="s">
        <v>26</v>
      </c>
      <c r="C29" s="25">
        <f t="shared" ref="C29" si="3">SUM(C30:C36)</f>
        <v>372317098</v>
      </c>
    </row>
    <row r="30" spans="1:4" s="10" customFormat="1" ht="50.25" customHeight="1" outlineLevel="3" x14ac:dyDescent="0.2">
      <c r="A30" s="6" t="s">
        <v>78</v>
      </c>
      <c r="B30" s="7" t="s">
        <v>79</v>
      </c>
      <c r="C30" s="25">
        <v>2599300</v>
      </c>
    </row>
    <row r="31" spans="1:4" s="10" customFormat="1" ht="64.5" customHeight="1" outlineLevel="4" x14ac:dyDescent="0.2">
      <c r="A31" s="6" t="s">
        <v>27</v>
      </c>
      <c r="B31" s="8" t="s">
        <v>28</v>
      </c>
      <c r="C31" s="25">
        <f>302430000+1000000</f>
        <v>303430000</v>
      </c>
    </row>
    <row r="32" spans="1:4" s="10" customFormat="1" ht="63" customHeight="1" outlineLevel="4" x14ac:dyDescent="0.2">
      <c r="A32" s="6" t="s">
        <v>29</v>
      </c>
      <c r="B32" s="7" t="s">
        <v>30</v>
      </c>
      <c r="C32" s="25">
        <v>583700</v>
      </c>
    </row>
    <row r="33" spans="1:3" s="10" customFormat="1" ht="65.25" customHeight="1" outlineLevel="4" x14ac:dyDescent="0.2">
      <c r="A33" s="6" t="s">
        <v>31</v>
      </c>
      <c r="B33" s="7" t="s">
        <v>32</v>
      </c>
      <c r="C33" s="25">
        <v>18248</v>
      </c>
    </row>
    <row r="34" spans="1:3" s="10" customFormat="1" ht="31.5" outlineLevel="4" x14ac:dyDescent="0.2">
      <c r="A34" s="6" t="s">
        <v>33</v>
      </c>
      <c r="B34" s="7" t="s">
        <v>34</v>
      </c>
      <c r="C34" s="25">
        <f>44956600+17326500</f>
        <v>62283100</v>
      </c>
    </row>
    <row r="35" spans="1:3" s="10" customFormat="1" ht="47.25" outlineLevel="4" x14ac:dyDescent="0.2">
      <c r="A35" s="6" t="s">
        <v>80</v>
      </c>
      <c r="B35" s="7" t="s">
        <v>81</v>
      </c>
      <c r="C35" s="25">
        <v>402750</v>
      </c>
    </row>
    <row r="36" spans="1:3" s="10" customFormat="1" ht="63" outlineLevel="4" x14ac:dyDescent="0.2">
      <c r="A36" s="6" t="s">
        <v>82</v>
      </c>
      <c r="B36" s="7" t="s">
        <v>83</v>
      </c>
      <c r="C36" s="25">
        <v>3000000</v>
      </c>
    </row>
    <row r="37" spans="1:3" s="10" customFormat="1" ht="28.5" customHeight="1" outlineLevel="1" x14ac:dyDescent="0.2">
      <c r="A37" s="6" t="s">
        <v>35</v>
      </c>
      <c r="B37" s="11" t="s">
        <v>36</v>
      </c>
      <c r="C37" s="25">
        <f t="shared" ref="C37" si="4">C38</f>
        <v>4835649</v>
      </c>
    </row>
    <row r="38" spans="1:3" s="10" customFormat="1" ht="25.5" customHeight="1" outlineLevel="2" x14ac:dyDescent="0.2">
      <c r="A38" s="6" t="s">
        <v>37</v>
      </c>
      <c r="B38" s="7" t="s">
        <v>38</v>
      </c>
      <c r="C38" s="25">
        <v>4835649</v>
      </c>
    </row>
    <row r="39" spans="1:3" s="10" customFormat="1" ht="32.25" customHeight="1" outlineLevel="1" x14ac:dyDescent="0.2">
      <c r="A39" s="6" t="s">
        <v>84</v>
      </c>
      <c r="B39" s="11" t="s">
        <v>138</v>
      </c>
      <c r="C39" s="25">
        <f t="shared" ref="C39" si="5">C40+C41</f>
        <v>135088100</v>
      </c>
    </row>
    <row r="40" spans="1:3" s="10" customFormat="1" ht="31.5" outlineLevel="4" x14ac:dyDescent="0.2">
      <c r="A40" s="6" t="s">
        <v>85</v>
      </c>
      <c r="B40" s="7" t="s">
        <v>86</v>
      </c>
      <c r="C40" s="25">
        <f>5352000+272900</f>
        <v>5624900</v>
      </c>
    </row>
    <row r="41" spans="1:3" s="10" customFormat="1" ht="15.75" outlineLevel="4" x14ac:dyDescent="0.2">
      <c r="A41" s="6" t="s">
        <v>87</v>
      </c>
      <c r="B41" s="7" t="s">
        <v>88</v>
      </c>
      <c r="C41" s="25">
        <f>3681396+35806+222000+125400000+80797+43201</f>
        <v>129463200</v>
      </c>
    </row>
    <row r="42" spans="1:3" s="10" customFormat="1" ht="15.75" outlineLevel="1" x14ac:dyDescent="0.2">
      <c r="A42" s="6" t="s">
        <v>39</v>
      </c>
      <c r="B42" s="11" t="s">
        <v>40</v>
      </c>
      <c r="C42" s="25">
        <f>SUM(C43:C45)</f>
        <v>26658500</v>
      </c>
    </row>
    <row r="43" spans="1:3" s="10" customFormat="1" ht="15.75" outlineLevel="3" x14ac:dyDescent="0.2">
      <c r="A43" s="6" t="s">
        <v>89</v>
      </c>
      <c r="B43" s="7" t="s">
        <v>90</v>
      </c>
      <c r="C43" s="25">
        <v>15258700</v>
      </c>
    </row>
    <row r="44" spans="1:3" s="10" customFormat="1" ht="63" outlineLevel="4" x14ac:dyDescent="0.2">
      <c r="A44" s="6" t="s">
        <v>119</v>
      </c>
      <c r="B44" s="8" t="s">
        <v>120</v>
      </c>
      <c r="C44" s="25">
        <v>1899800</v>
      </c>
    </row>
    <row r="45" spans="1:3" s="10" customFormat="1" ht="47.25" outlineLevel="4" x14ac:dyDescent="0.2">
      <c r="A45" s="6" t="s">
        <v>91</v>
      </c>
      <c r="B45" s="7" t="s">
        <v>92</v>
      </c>
      <c r="C45" s="25">
        <f>7500000+2000000</f>
        <v>9500000</v>
      </c>
    </row>
    <row r="46" spans="1:3" s="10" customFormat="1" ht="15.75" customHeight="1" outlineLevel="1" x14ac:dyDescent="0.2">
      <c r="A46" s="6" t="s">
        <v>41</v>
      </c>
      <c r="B46" s="11" t="s">
        <v>42</v>
      </c>
      <c r="C46" s="25">
        <f>SUM(C47:C62)</f>
        <v>33325950</v>
      </c>
    </row>
    <row r="47" spans="1:3" s="10" customFormat="1" ht="63" outlineLevel="2" x14ac:dyDescent="0.2">
      <c r="A47" s="6" t="s">
        <v>93</v>
      </c>
      <c r="B47" s="7" t="s">
        <v>121</v>
      </c>
      <c r="C47" s="25">
        <v>43800</v>
      </c>
    </row>
    <row r="48" spans="1:3" s="10" customFormat="1" ht="86.25" customHeight="1" outlineLevel="2" x14ac:dyDescent="0.2">
      <c r="A48" s="6" t="s">
        <v>94</v>
      </c>
      <c r="B48" s="7" t="s">
        <v>122</v>
      </c>
      <c r="C48" s="25">
        <f>15000+48000+11500</f>
        <v>74500</v>
      </c>
    </row>
    <row r="49" spans="1:3" s="10" customFormat="1" ht="63" outlineLevel="2" x14ac:dyDescent="0.2">
      <c r="A49" s="6" t="s">
        <v>95</v>
      </c>
      <c r="B49" s="7" t="s">
        <v>123</v>
      </c>
      <c r="C49" s="25">
        <f>100+12300</f>
        <v>12400</v>
      </c>
    </row>
    <row r="50" spans="1:3" s="10" customFormat="1" ht="83.25" customHeight="1" outlineLevel="2" x14ac:dyDescent="0.2">
      <c r="A50" s="6" t="s">
        <v>96</v>
      </c>
      <c r="B50" s="7" t="s">
        <v>97</v>
      </c>
      <c r="C50" s="25">
        <v>13150</v>
      </c>
    </row>
    <row r="51" spans="1:3" s="10" customFormat="1" ht="78.75" outlineLevel="2" x14ac:dyDescent="0.2">
      <c r="A51" s="6" t="s">
        <v>98</v>
      </c>
      <c r="B51" s="7" t="s">
        <v>99</v>
      </c>
      <c r="C51" s="25">
        <f>18000+1000</f>
        <v>19000</v>
      </c>
    </row>
    <row r="52" spans="1:3" s="10" customFormat="1" ht="94.5" outlineLevel="3" x14ac:dyDescent="0.2">
      <c r="A52" s="6" t="s">
        <v>100</v>
      </c>
      <c r="B52" s="7" t="s">
        <v>101</v>
      </c>
      <c r="C52" s="25">
        <f>420000+600+14400+6000</f>
        <v>441000</v>
      </c>
    </row>
    <row r="53" spans="1:3" s="10" customFormat="1" ht="94.5" outlineLevel="3" x14ac:dyDescent="0.2">
      <c r="A53" s="6" t="s">
        <v>102</v>
      </c>
      <c r="B53" s="7" t="s">
        <v>103</v>
      </c>
      <c r="C53" s="25">
        <v>80000</v>
      </c>
    </row>
    <row r="54" spans="1:3" s="10" customFormat="1" ht="73.5" customHeight="1" outlineLevel="3" x14ac:dyDescent="0.2">
      <c r="A54" s="6" t="s">
        <v>104</v>
      </c>
      <c r="B54" s="7" t="s">
        <v>105</v>
      </c>
      <c r="C54" s="25">
        <v>200000</v>
      </c>
    </row>
    <row r="55" spans="1:3" s="10" customFormat="1" ht="94.5" outlineLevel="3" x14ac:dyDescent="0.2">
      <c r="A55" s="6" t="s">
        <v>106</v>
      </c>
      <c r="B55" s="7" t="s">
        <v>107</v>
      </c>
      <c r="C55" s="25">
        <v>700</v>
      </c>
    </row>
    <row r="56" spans="1:3" s="10" customFormat="1" ht="78.75" outlineLevel="3" x14ac:dyDescent="0.2">
      <c r="A56" s="6" t="s">
        <v>108</v>
      </c>
      <c r="B56" s="7" t="s">
        <v>109</v>
      </c>
      <c r="C56" s="25">
        <v>26500</v>
      </c>
    </row>
    <row r="57" spans="1:3" s="10" customFormat="1" ht="63" outlineLevel="3" x14ac:dyDescent="0.2">
      <c r="A57" s="6" t="s">
        <v>110</v>
      </c>
      <c r="B57" s="7" t="s">
        <v>111</v>
      </c>
      <c r="C57" s="25">
        <f>240000+1500+160000</f>
        <v>401500</v>
      </c>
    </row>
    <row r="58" spans="1:3" s="10" customFormat="1" ht="78.75" outlineLevel="3" x14ac:dyDescent="0.2">
      <c r="A58" s="6" t="s">
        <v>112</v>
      </c>
      <c r="B58" s="7" t="s">
        <v>113</v>
      </c>
      <c r="C58" s="25">
        <f>24000+31200+694500</f>
        <v>749700</v>
      </c>
    </row>
    <row r="59" spans="1:3" s="10" customFormat="1" ht="47.25" outlineLevel="1" x14ac:dyDescent="0.2">
      <c r="A59" s="6" t="s">
        <v>45</v>
      </c>
      <c r="B59" s="15" t="s">
        <v>46</v>
      </c>
      <c r="C59" s="25">
        <v>494000</v>
      </c>
    </row>
    <row r="60" spans="1:3" s="10" customFormat="1" ht="69.75" customHeight="1" outlineLevel="1" x14ac:dyDescent="0.2">
      <c r="A60" s="6" t="s">
        <v>47</v>
      </c>
      <c r="B60" s="15" t="s">
        <v>48</v>
      </c>
      <c r="C60" s="25">
        <f>500000+474700+41000+17390000</f>
        <v>18405700</v>
      </c>
    </row>
    <row r="61" spans="1:3" s="10" customFormat="1" ht="63" outlineLevel="1" x14ac:dyDescent="0.2">
      <c r="A61" s="6" t="s">
        <v>49</v>
      </c>
      <c r="B61" s="15" t="s">
        <v>50</v>
      </c>
      <c r="C61" s="25">
        <f>1564500+200000+1423500+176000</f>
        <v>3364000</v>
      </c>
    </row>
    <row r="62" spans="1:3" s="10" customFormat="1" ht="47.25" outlineLevel="3" x14ac:dyDescent="0.2">
      <c r="A62" s="6" t="s">
        <v>43</v>
      </c>
      <c r="B62" s="7" t="s">
        <v>44</v>
      </c>
      <c r="C62" s="25">
        <v>9000000</v>
      </c>
    </row>
    <row r="63" spans="1:3" s="10" customFormat="1" ht="15.75" outlineLevel="3" x14ac:dyDescent="0.2">
      <c r="A63" s="6" t="s">
        <v>132</v>
      </c>
      <c r="B63" s="7" t="s">
        <v>133</v>
      </c>
      <c r="C63" s="25">
        <f>C64+C65</f>
        <v>359855</v>
      </c>
    </row>
    <row r="64" spans="1:3" s="10" customFormat="1" ht="15.75" outlineLevel="3" x14ac:dyDescent="0.2">
      <c r="A64" s="6" t="s">
        <v>134</v>
      </c>
      <c r="B64" s="7" t="s">
        <v>135</v>
      </c>
      <c r="C64" s="25">
        <v>-322985</v>
      </c>
    </row>
    <row r="65" spans="1:3" s="10" customFormat="1" ht="15.75" outlineLevel="3" x14ac:dyDescent="0.2">
      <c r="A65" s="6" t="s">
        <v>136</v>
      </c>
      <c r="B65" s="7" t="s">
        <v>137</v>
      </c>
      <c r="C65" s="25">
        <v>682840</v>
      </c>
    </row>
    <row r="66" spans="1:3" ht="15.75" x14ac:dyDescent="0.2">
      <c r="A66" s="4" t="s">
        <v>51</v>
      </c>
      <c r="B66" s="16" t="s">
        <v>52</v>
      </c>
      <c r="C66" s="27">
        <f>C67+C72+C74+C73</f>
        <v>7083286676.5799999</v>
      </c>
    </row>
    <row r="67" spans="1:3" ht="15" customHeight="1" outlineLevel="1" x14ac:dyDescent="0.2">
      <c r="A67" s="6" t="s">
        <v>53</v>
      </c>
      <c r="B67" s="12" t="s">
        <v>54</v>
      </c>
      <c r="C67" s="26">
        <f>C69+C70+C71+C68</f>
        <v>7294330882.5799999</v>
      </c>
    </row>
    <row r="68" spans="1:3" ht="15.75" outlineLevel="2" x14ac:dyDescent="0.2">
      <c r="A68" s="6" t="s">
        <v>124</v>
      </c>
      <c r="B68" s="7" t="s">
        <v>55</v>
      </c>
      <c r="C68" s="25">
        <v>998449000</v>
      </c>
    </row>
    <row r="69" spans="1:3" ht="31.5" outlineLevel="2" x14ac:dyDescent="0.2">
      <c r="A69" s="6" t="s">
        <v>125</v>
      </c>
      <c r="B69" s="7" t="s">
        <v>56</v>
      </c>
      <c r="C69" s="26">
        <f>2987135795+30000000+50.56+4200000+38102000-774409500+346188600+12.82-193020200+94628300+1906013.2</f>
        <v>2534731071.5799999</v>
      </c>
    </row>
    <row r="70" spans="1:3" ht="15.75" outlineLevel="2" x14ac:dyDescent="0.2">
      <c r="A70" s="6" t="s">
        <v>126</v>
      </c>
      <c r="B70" s="7" t="s">
        <v>57</v>
      </c>
      <c r="C70" s="25">
        <f>3569141200+90138400</f>
        <v>3659279600</v>
      </c>
    </row>
    <row r="71" spans="1:3" ht="15.75" outlineLevel="2" x14ac:dyDescent="0.2">
      <c r="A71" s="6" t="s">
        <v>127</v>
      </c>
      <c r="B71" s="7" t="s">
        <v>58</v>
      </c>
      <c r="C71" s="25">
        <f>96365300+2924800+400000+963189+150000+716522+100000+251400</f>
        <v>101871211</v>
      </c>
    </row>
    <row r="72" spans="1:3" ht="31.5" outlineLevel="2" x14ac:dyDescent="0.2">
      <c r="A72" s="6" t="s">
        <v>59</v>
      </c>
      <c r="B72" s="7" t="s">
        <v>60</v>
      </c>
      <c r="C72" s="25">
        <f>682840-633386</f>
        <v>49454</v>
      </c>
    </row>
    <row r="73" spans="1:3" ht="31.5" outlineLevel="2" x14ac:dyDescent="0.2">
      <c r="A73" s="6" t="s">
        <v>130</v>
      </c>
      <c r="B73" s="7" t="s">
        <v>131</v>
      </c>
      <c r="C73" s="25">
        <f>151048+170+91100+27033</f>
        <v>269351</v>
      </c>
    </row>
    <row r="74" spans="1:3" ht="31.5" outlineLevel="2" x14ac:dyDescent="0.2">
      <c r="A74" s="6" t="s">
        <v>128</v>
      </c>
      <c r="B74" s="7" t="s">
        <v>129</v>
      </c>
      <c r="C74" s="25">
        <f>-211745213-990764+1400000-18334-8700</f>
        <v>-211363011</v>
      </c>
    </row>
    <row r="75" spans="1:3" ht="15.75" x14ac:dyDescent="0.2">
      <c r="A75" s="17"/>
      <c r="B75" s="13" t="s">
        <v>61</v>
      </c>
      <c r="C75" s="28">
        <f>C9+C66</f>
        <v>10284801228.58</v>
      </c>
    </row>
  </sheetData>
  <mergeCells count="2">
    <mergeCell ref="A6:B6"/>
    <mergeCell ref="A5:C5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2021-05-27T04:03:44Z</cp:lastPrinted>
  <dcterms:created xsi:type="dcterms:W3CDTF">2019-11-01T04:08:00Z</dcterms:created>
  <dcterms:modified xsi:type="dcterms:W3CDTF">2021-06-16T09:36:01Z</dcterms:modified>
</cp:coreProperties>
</file>