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1\01.05.2021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муниципальные!$A$4:$W$235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муниципальные!$A$1:$X$235</definedName>
  </definedNames>
  <calcPr calcId="162913"/>
</workbook>
</file>

<file path=xl/calcChain.xml><?xml version="1.0" encoding="utf-8"?>
<calcChain xmlns="http://schemas.openxmlformats.org/spreadsheetml/2006/main">
  <c r="T240" i="33" l="1"/>
  <c r="W240" i="33"/>
  <c r="W242" i="33"/>
  <c r="W243" i="33"/>
  <c r="W244" i="33"/>
  <c r="T242" i="33"/>
  <c r="T243" i="33"/>
  <c r="D243" i="33"/>
  <c r="H243" i="33"/>
  <c r="P243" i="33" s="1"/>
  <c r="L243" i="33"/>
  <c r="S243" i="33"/>
  <c r="E176" i="33"/>
  <c r="F176" i="33"/>
  <c r="G176" i="33"/>
  <c r="I176" i="33"/>
  <c r="J176" i="33"/>
  <c r="K176" i="33"/>
  <c r="L176" i="33"/>
  <c r="M176" i="33"/>
  <c r="N176" i="33"/>
  <c r="O176" i="33"/>
  <c r="D176" i="33"/>
  <c r="W181" i="33"/>
  <c r="W179" i="33"/>
  <c r="T179" i="33"/>
  <c r="S179" i="33"/>
  <c r="P179" i="33"/>
  <c r="L179" i="33"/>
  <c r="D179" i="33"/>
  <c r="H179" i="33"/>
  <c r="W167" i="33"/>
  <c r="S167" i="33"/>
  <c r="W137" i="33"/>
  <c r="W138" i="33"/>
  <c r="V138" i="33"/>
  <c r="U137" i="33"/>
  <c r="U138" i="33"/>
  <c r="S137" i="33"/>
  <c r="S138" i="33"/>
  <c r="R138" i="33"/>
  <c r="Q138" i="33"/>
  <c r="L138" i="33"/>
  <c r="H138" i="33"/>
  <c r="D138" i="33"/>
  <c r="T138" i="33" s="1"/>
  <c r="V137" i="33"/>
  <c r="L137" i="33"/>
  <c r="H137" i="33"/>
  <c r="R137" i="33"/>
  <c r="D137" i="33"/>
  <c r="E141" i="33"/>
  <c r="F141" i="33"/>
  <c r="G141" i="33"/>
  <c r="I141" i="33"/>
  <c r="J141" i="33"/>
  <c r="K141" i="33"/>
  <c r="M141" i="33"/>
  <c r="N141" i="33"/>
  <c r="O141" i="33"/>
  <c r="W132" i="33"/>
  <c r="W133" i="33"/>
  <c r="U128" i="33"/>
  <c r="U129" i="33"/>
  <c r="U131" i="33"/>
  <c r="U132" i="33"/>
  <c r="U133" i="33"/>
  <c r="U134" i="33"/>
  <c r="U136" i="33"/>
  <c r="S132" i="33"/>
  <c r="S133" i="33"/>
  <c r="Q129" i="33"/>
  <c r="Q131" i="33"/>
  <c r="Q132" i="33"/>
  <c r="Q133" i="33"/>
  <c r="Q134" i="33"/>
  <c r="L132" i="33"/>
  <c r="D132" i="33"/>
  <c r="H132" i="33"/>
  <c r="T137" i="33" l="1"/>
  <c r="P138" i="33"/>
  <c r="P137" i="33"/>
  <c r="T132" i="33"/>
  <c r="P132" i="33"/>
  <c r="E23" i="33"/>
  <c r="F23" i="33"/>
  <c r="G23" i="33"/>
  <c r="I23" i="33"/>
  <c r="J23" i="33"/>
  <c r="K23" i="33"/>
  <c r="M23" i="33"/>
  <c r="N23" i="33"/>
  <c r="O23" i="33"/>
  <c r="L39" i="33"/>
  <c r="H39" i="33"/>
  <c r="D39" i="33"/>
  <c r="W36" i="33"/>
  <c r="L36" i="33"/>
  <c r="S36" i="33"/>
  <c r="D36" i="33"/>
  <c r="H36" i="33"/>
  <c r="W28" i="33"/>
  <c r="S28" i="33"/>
  <c r="L28" i="33"/>
  <c r="H28" i="33"/>
  <c r="D28" i="33"/>
  <c r="W24" i="33"/>
  <c r="S24" i="33"/>
  <c r="L24" i="33"/>
  <c r="D24" i="33"/>
  <c r="H24" i="33"/>
  <c r="W18" i="33"/>
  <c r="W21" i="33"/>
  <c r="S20" i="33"/>
  <c r="L20" i="33"/>
  <c r="H20" i="33"/>
  <c r="D20" i="33"/>
  <c r="T39" i="33" l="1"/>
  <c r="P39" i="33"/>
  <c r="T36" i="33"/>
  <c r="T24" i="33"/>
  <c r="P36" i="33"/>
  <c r="T28" i="33"/>
  <c r="P28" i="33"/>
  <c r="P24" i="33"/>
  <c r="P20" i="33"/>
  <c r="L77" i="33"/>
  <c r="E75" i="33"/>
  <c r="F75" i="33"/>
  <c r="G75" i="33"/>
  <c r="I75" i="33"/>
  <c r="J75" i="33"/>
  <c r="K75" i="33"/>
  <c r="M75" i="33"/>
  <c r="N75" i="33"/>
  <c r="O75" i="33"/>
  <c r="W77" i="33"/>
  <c r="S77" i="33"/>
  <c r="H77" i="33"/>
  <c r="P77" i="33" s="1"/>
  <c r="D77" i="33"/>
  <c r="T77" i="33" l="1"/>
  <c r="W160" i="33"/>
  <c r="W161" i="33"/>
  <c r="U163" i="33"/>
  <c r="W163" i="33"/>
  <c r="W165" i="33"/>
  <c r="W166" i="33"/>
  <c r="U168" i="33"/>
  <c r="W168" i="33"/>
  <c r="W173" i="33"/>
  <c r="W174" i="33"/>
  <c r="W178" i="33"/>
  <c r="U188" i="33"/>
  <c r="W188" i="33"/>
  <c r="W191" i="33"/>
  <c r="W197" i="33"/>
  <c r="W198" i="33"/>
  <c r="W199" i="33"/>
  <c r="W200" i="33"/>
  <c r="W201" i="33"/>
  <c r="W202" i="33"/>
  <c r="W203" i="33"/>
  <c r="W204" i="33"/>
  <c r="W207" i="33"/>
  <c r="W209" i="33"/>
  <c r="W118" i="33"/>
  <c r="W119" i="33"/>
  <c r="U120" i="33"/>
  <c r="U121" i="33"/>
  <c r="U122" i="33"/>
  <c r="U123" i="33"/>
  <c r="U124" i="33"/>
  <c r="U125" i="33"/>
  <c r="U126" i="33"/>
  <c r="U127" i="33"/>
  <c r="W129" i="33"/>
  <c r="W131" i="33"/>
  <c r="W134" i="33"/>
  <c r="W136" i="33"/>
  <c r="U146" i="33"/>
  <c r="W146" i="33"/>
  <c r="W148" i="33"/>
  <c r="U149" i="33"/>
  <c r="W149" i="33"/>
  <c r="W150" i="33"/>
  <c r="W151" i="33"/>
  <c r="W153" i="33"/>
  <c r="W154" i="33"/>
  <c r="W95" i="33"/>
  <c r="W99" i="33"/>
  <c r="W102" i="33"/>
  <c r="W104" i="33"/>
  <c r="W105" i="33"/>
  <c r="W106" i="33"/>
  <c r="W107" i="33"/>
  <c r="W108" i="33"/>
  <c r="W109" i="33"/>
  <c r="U110" i="33"/>
  <c r="V110" i="33"/>
  <c r="W110" i="33"/>
  <c r="W112" i="33"/>
  <c r="W113" i="33"/>
  <c r="W67" i="33"/>
  <c r="W68" i="33"/>
  <c r="W69" i="33"/>
  <c r="W13" i="33"/>
  <c r="W14" i="33"/>
  <c r="W15" i="33"/>
  <c r="W25" i="33"/>
  <c r="W29" i="33"/>
  <c r="W30" i="33"/>
  <c r="W32" i="33"/>
  <c r="W33" i="33"/>
  <c r="W35" i="33"/>
  <c r="W37" i="33"/>
  <c r="W38" i="33"/>
  <c r="U40" i="33"/>
  <c r="V40" i="33"/>
  <c r="W40" i="33"/>
  <c r="W43" i="33"/>
  <c r="W44" i="33"/>
  <c r="W45" i="33"/>
  <c r="W55" i="33"/>
  <c r="W59" i="33"/>
  <c r="W61" i="33"/>
  <c r="W213" i="33"/>
  <c r="W214" i="33"/>
  <c r="U219" i="33"/>
  <c r="V219" i="33"/>
  <c r="W219" i="33"/>
  <c r="U221" i="33"/>
  <c r="W221" i="33"/>
  <c r="U222" i="33"/>
  <c r="W222" i="33"/>
  <c r="U223" i="33"/>
  <c r="W223" i="33"/>
  <c r="U225" i="33"/>
  <c r="W229" i="33"/>
  <c r="W230" i="33"/>
  <c r="U233" i="33"/>
  <c r="U236" i="33"/>
  <c r="W236" i="33"/>
  <c r="W239" i="33"/>
  <c r="W241" i="33"/>
  <c r="Q160" i="33"/>
  <c r="S160" i="33"/>
  <c r="S161" i="33"/>
  <c r="Q162" i="33"/>
  <c r="S162" i="33"/>
  <c r="Q163" i="33"/>
  <c r="S163" i="33"/>
  <c r="S165" i="33"/>
  <c r="S166" i="33"/>
  <c r="Q167" i="33"/>
  <c r="R167" i="33"/>
  <c r="Q168" i="33"/>
  <c r="S168" i="33"/>
  <c r="Q170" i="33"/>
  <c r="R170" i="33"/>
  <c r="S170" i="33"/>
  <c r="Q171" i="33"/>
  <c r="R171" i="33"/>
  <c r="S173" i="33"/>
  <c r="S174" i="33"/>
  <c r="Q177" i="33"/>
  <c r="S177" i="33"/>
  <c r="S178" i="33"/>
  <c r="S181" i="33"/>
  <c r="Q184" i="33"/>
  <c r="S184" i="33"/>
  <c r="S185" i="33"/>
  <c r="S186" i="33"/>
  <c r="Q188" i="33"/>
  <c r="S188" i="33"/>
  <c r="S189" i="33"/>
  <c r="Q190" i="33"/>
  <c r="S190" i="33"/>
  <c r="S191" i="33"/>
  <c r="S194" i="33"/>
  <c r="S195" i="33"/>
  <c r="S197" i="33"/>
  <c r="S198" i="33"/>
  <c r="S199" i="33"/>
  <c r="S200" i="33"/>
  <c r="S201" i="33"/>
  <c r="S202" i="33"/>
  <c r="S203" i="33"/>
  <c r="S204" i="33"/>
  <c r="S206" i="33"/>
  <c r="S207" i="33"/>
  <c r="S209" i="33"/>
  <c r="S210" i="33"/>
  <c r="S213" i="33"/>
  <c r="S214" i="33"/>
  <c r="S215" i="33"/>
  <c r="R216" i="33"/>
  <c r="S217" i="33"/>
  <c r="Q219" i="33"/>
  <c r="R219" i="33"/>
  <c r="S219" i="33"/>
  <c r="Q220" i="33"/>
  <c r="Q221" i="33"/>
  <c r="S221" i="33"/>
  <c r="Q222" i="33"/>
  <c r="S222" i="33"/>
  <c r="Q223" i="33"/>
  <c r="S223" i="33"/>
  <c r="R224" i="33"/>
  <c r="Q225" i="33"/>
  <c r="Q227" i="33"/>
  <c r="S227" i="33"/>
  <c r="S229" i="33"/>
  <c r="S230" i="33"/>
  <c r="Q233" i="33"/>
  <c r="Q234" i="33"/>
  <c r="Q236" i="33"/>
  <c r="S236" i="33"/>
  <c r="S238" i="33"/>
  <c r="S239" i="33"/>
  <c r="S240" i="33"/>
  <c r="S241" i="33"/>
  <c r="S242" i="33"/>
  <c r="S244" i="33"/>
  <c r="S156" i="33"/>
  <c r="Q142" i="33"/>
  <c r="R142" i="33"/>
  <c r="Q144" i="33"/>
  <c r="Q146" i="33"/>
  <c r="S146" i="33"/>
  <c r="S148" i="33"/>
  <c r="Q149" i="33"/>
  <c r="S149" i="33"/>
  <c r="S150" i="33"/>
  <c r="S151" i="33"/>
  <c r="S153" i="33"/>
  <c r="S154" i="33"/>
  <c r="S131" i="33"/>
  <c r="S134" i="33"/>
  <c r="S136" i="33"/>
  <c r="S140" i="33"/>
  <c r="Q140" i="33"/>
  <c r="S129" i="33"/>
  <c r="Q120" i="33"/>
  <c r="Q121" i="33"/>
  <c r="R110" i="33"/>
  <c r="Q110" i="33"/>
  <c r="R97" i="33"/>
  <c r="R85" i="33"/>
  <c r="Q83" i="33"/>
  <c r="Q84" i="33"/>
  <c r="Q85" i="33"/>
  <c r="Q87" i="33"/>
  <c r="Q88" i="33"/>
  <c r="S74" i="33"/>
  <c r="S76" i="33"/>
  <c r="S67" i="33"/>
  <c r="S68" i="33"/>
  <c r="S69" i="33"/>
  <c r="S70" i="33"/>
  <c r="S29" i="33"/>
  <c r="S30" i="33"/>
  <c r="S31" i="33"/>
  <c r="S32" i="33"/>
  <c r="S33" i="33"/>
  <c r="S34" i="33"/>
  <c r="S35" i="33"/>
  <c r="S37" i="33"/>
  <c r="S38" i="33"/>
  <c r="S40" i="33"/>
  <c r="S41" i="33"/>
  <c r="S43" i="33"/>
  <c r="S44" i="33"/>
  <c r="S45" i="33"/>
  <c r="S47" i="33"/>
  <c r="S48" i="33"/>
  <c r="S49" i="33"/>
  <c r="S50" i="33"/>
  <c r="S51" i="33"/>
  <c r="S52" i="33"/>
  <c r="S55" i="33"/>
  <c r="S57" i="33"/>
  <c r="S58" i="33"/>
  <c r="S59" i="33"/>
  <c r="S60" i="33"/>
  <c r="S61" i="33"/>
  <c r="S63" i="33"/>
  <c r="S64" i="33"/>
  <c r="R40" i="33"/>
  <c r="Q47" i="33"/>
  <c r="Q40" i="33"/>
  <c r="Q25" i="33"/>
  <c r="Q26" i="33"/>
  <c r="Q27" i="33"/>
  <c r="S10" i="33"/>
  <c r="W9" i="33"/>
  <c r="W10" i="33"/>
  <c r="L10" i="33"/>
  <c r="L11" i="33"/>
  <c r="H10" i="33"/>
  <c r="D10" i="33"/>
  <c r="I8" i="33"/>
  <c r="J8" i="33"/>
  <c r="K8" i="33"/>
  <c r="M8" i="33"/>
  <c r="N8" i="33"/>
  <c r="O8" i="33"/>
  <c r="E8" i="33"/>
  <c r="F8" i="33"/>
  <c r="G8" i="33"/>
  <c r="Q11" i="33"/>
  <c r="S11" i="33"/>
  <c r="D11" i="33"/>
  <c r="H11" i="33"/>
  <c r="E152" i="33"/>
  <c r="F152" i="33"/>
  <c r="G152" i="33"/>
  <c r="I152" i="33"/>
  <c r="J152" i="33"/>
  <c r="K152" i="33"/>
  <c r="M152" i="33"/>
  <c r="N152" i="33"/>
  <c r="O152" i="33"/>
  <c r="E205" i="33"/>
  <c r="F205" i="33"/>
  <c r="G205" i="33"/>
  <c r="I205" i="33"/>
  <c r="J205" i="33"/>
  <c r="K205" i="33"/>
  <c r="M205" i="33"/>
  <c r="N205" i="33"/>
  <c r="O205" i="33"/>
  <c r="W205" i="33" s="1"/>
  <c r="W152" i="33" l="1"/>
  <c r="S205" i="33"/>
  <c r="Q8" i="33"/>
  <c r="S152" i="33"/>
  <c r="P11" i="33"/>
  <c r="P10" i="33"/>
  <c r="T10" i="33"/>
  <c r="D162" i="33"/>
  <c r="L162" i="33"/>
  <c r="L160" i="33"/>
  <c r="O159" i="33"/>
  <c r="N159" i="33"/>
  <c r="M159" i="33"/>
  <c r="K159" i="33"/>
  <c r="J159" i="33"/>
  <c r="I159" i="33"/>
  <c r="G159" i="33"/>
  <c r="F159" i="33"/>
  <c r="E159" i="33"/>
  <c r="H162" i="33"/>
  <c r="H163" i="33"/>
  <c r="H170" i="33"/>
  <c r="L167" i="33"/>
  <c r="L163" i="33"/>
  <c r="D163" i="33"/>
  <c r="H160" i="33"/>
  <c r="D160" i="33"/>
  <c r="O62" i="33"/>
  <c r="N62" i="33"/>
  <c r="M62" i="33"/>
  <c r="K62" i="33"/>
  <c r="J62" i="33"/>
  <c r="I62" i="33"/>
  <c r="G62" i="33"/>
  <c r="F62" i="33"/>
  <c r="E62" i="33"/>
  <c r="D63" i="33"/>
  <c r="L64" i="33"/>
  <c r="H64" i="33"/>
  <c r="D64" i="33"/>
  <c r="L61" i="33"/>
  <c r="H61" i="33"/>
  <c r="D61" i="33"/>
  <c r="S110" i="33"/>
  <c r="I111" i="33"/>
  <c r="M103" i="33"/>
  <c r="O103" i="33"/>
  <c r="N103" i="33"/>
  <c r="K103" i="33"/>
  <c r="J103" i="33"/>
  <c r="I103" i="33"/>
  <c r="E103" i="33"/>
  <c r="F103" i="33"/>
  <c r="G103" i="33"/>
  <c r="L110" i="33"/>
  <c r="H110" i="33"/>
  <c r="D110" i="33"/>
  <c r="K101" i="33"/>
  <c r="G111" i="33"/>
  <c r="K111" i="33"/>
  <c r="O111" i="33"/>
  <c r="W111" i="33" s="1"/>
  <c r="O98" i="33"/>
  <c r="L100" i="33"/>
  <c r="S84" i="33"/>
  <c r="O80" i="33"/>
  <c r="N80" i="33"/>
  <c r="M80" i="33"/>
  <c r="K80" i="33"/>
  <c r="J80" i="33"/>
  <c r="I80" i="33"/>
  <c r="G80" i="33"/>
  <c r="F80" i="33"/>
  <c r="E80" i="33"/>
  <c r="L85" i="33"/>
  <c r="H85" i="33"/>
  <c r="D85" i="33"/>
  <c r="S85" i="33"/>
  <c r="H84" i="33"/>
  <c r="O208" i="33"/>
  <c r="N208" i="33"/>
  <c r="M208" i="33"/>
  <c r="K208" i="33"/>
  <c r="J208" i="33"/>
  <c r="I208" i="33"/>
  <c r="G208" i="33"/>
  <c r="F208" i="33"/>
  <c r="E208" i="33"/>
  <c r="D210" i="33"/>
  <c r="O196" i="33"/>
  <c r="N196" i="33"/>
  <c r="M196" i="33"/>
  <c r="J196" i="33"/>
  <c r="I196" i="33"/>
  <c r="K196" i="33"/>
  <c r="G196" i="33"/>
  <c r="F196" i="33"/>
  <c r="E196" i="33"/>
  <c r="L204" i="33"/>
  <c r="H204" i="33"/>
  <c r="D204" i="33"/>
  <c r="O193" i="33"/>
  <c r="N193" i="33"/>
  <c r="M193" i="33"/>
  <c r="K193" i="33"/>
  <c r="K192" i="33" s="1"/>
  <c r="J193" i="33"/>
  <c r="I193" i="33"/>
  <c r="G193" i="33"/>
  <c r="G192" i="33" s="1"/>
  <c r="F193" i="33"/>
  <c r="E193" i="33"/>
  <c r="L194" i="33"/>
  <c r="H194" i="33"/>
  <c r="O187" i="33"/>
  <c r="N187" i="33"/>
  <c r="M187" i="33"/>
  <c r="K187" i="33"/>
  <c r="J187" i="33"/>
  <c r="I187" i="33"/>
  <c r="G187" i="33"/>
  <c r="F187" i="33"/>
  <c r="E187" i="33"/>
  <c r="L191" i="33"/>
  <c r="H191" i="33"/>
  <c r="D191" i="33"/>
  <c r="O183" i="33"/>
  <c r="N183" i="33"/>
  <c r="N182" i="33" s="1"/>
  <c r="M183" i="33"/>
  <c r="K183" i="33"/>
  <c r="K182" i="33" s="1"/>
  <c r="J183" i="33"/>
  <c r="J182" i="33" s="1"/>
  <c r="I183" i="33"/>
  <c r="I182" i="33" s="1"/>
  <c r="G183" i="33"/>
  <c r="F183" i="33"/>
  <c r="F182" i="33" s="1"/>
  <c r="E183" i="33"/>
  <c r="E182" i="33" s="1"/>
  <c r="L186" i="33"/>
  <c r="D186" i="33"/>
  <c r="H186" i="33"/>
  <c r="L184" i="33"/>
  <c r="H184" i="33"/>
  <c r="D184" i="33"/>
  <c r="O180" i="33"/>
  <c r="N180" i="33"/>
  <c r="M180" i="33"/>
  <c r="K180" i="33"/>
  <c r="J180" i="33"/>
  <c r="I180" i="33"/>
  <c r="G180" i="33"/>
  <c r="W180" i="33" s="1"/>
  <c r="F180" i="33"/>
  <c r="E180" i="33"/>
  <c r="O66" i="33"/>
  <c r="N66" i="33"/>
  <c r="M66" i="33"/>
  <c r="K66" i="33"/>
  <c r="J66" i="33"/>
  <c r="I66" i="33"/>
  <c r="G66" i="33"/>
  <c r="F66" i="33"/>
  <c r="E66" i="33"/>
  <c r="L70" i="33"/>
  <c r="H70" i="33"/>
  <c r="D70" i="33"/>
  <c r="H47" i="33"/>
  <c r="L41" i="33"/>
  <c r="W23" i="33"/>
  <c r="H41" i="33"/>
  <c r="D41" i="33"/>
  <c r="L37" i="33"/>
  <c r="H37" i="33"/>
  <c r="D37" i="33"/>
  <c r="L27" i="33"/>
  <c r="L26" i="33"/>
  <c r="K16" i="33"/>
  <c r="L22" i="33"/>
  <c r="G182" i="33" l="1"/>
  <c r="S62" i="33"/>
  <c r="S183" i="33"/>
  <c r="V23" i="33"/>
  <c r="R23" i="33"/>
  <c r="U187" i="33"/>
  <c r="Q187" i="33"/>
  <c r="W187" i="33"/>
  <c r="S187" i="33"/>
  <c r="W103" i="33"/>
  <c r="P64" i="33"/>
  <c r="U159" i="33"/>
  <c r="Q159" i="33"/>
  <c r="W159" i="33"/>
  <c r="S159" i="33"/>
  <c r="W66" i="33"/>
  <c r="M182" i="33"/>
  <c r="Q183" i="33"/>
  <c r="S180" i="33"/>
  <c r="O192" i="33"/>
  <c r="S193" i="33"/>
  <c r="W196" i="33"/>
  <c r="S196" i="33"/>
  <c r="S208" i="33"/>
  <c r="W208" i="33"/>
  <c r="V103" i="33"/>
  <c r="R103" i="33"/>
  <c r="U103" i="33"/>
  <c r="Q103" i="33"/>
  <c r="U23" i="33"/>
  <c r="Q23" i="33"/>
  <c r="T191" i="33"/>
  <c r="P160" i="33"/>
  <c r="T160" i="33"/>
  <c r="P162" i="33"/>
  <c r="P163" i="33"/>
  <c r="T163" i="33"/>
  <c r="T61" i="33"/>
  <c r="P61" i="33"/>
  <c r="D62" i="33"/>
  <c r="P184" i="33"/>
  <c r="T110" i="33"/>
  <c r="P110" i="33"/>
  <c r="P85" i="33"/>
  <c r="R80" i="33"/>
  <c r="P70" i="33"/>
  <c r="P186" i="33"/>
  <c r="P194" i="33"/>
  <c r="P191" i="33"/>
  <c r="O182" i="33"/>
  <c r="P204" i="33"/>
  <c r="T204" i="33"/>
  <c r="P37" i="33"/>
  <c r="T37" i="33"/>
  <c r="F117" i="33"/>
  <c r="E139" i="33"/>
  <c r="S192" i="33" l="1"/>
  <c r="W192" i="33"/>
  <c r="W182" i="33"/>
  <c r="S182" i="33"/>
  <c r="U182" i="33"/>
  <c r="Q182" i="33"/>
  <c r="Q141" i="33"/>
  <c r="R141" i="33"/>
  <c r="D142" i="33"/>
  <c r="D141" i="33" s="1"/>
  <c r="L142" i="33"/>
  <c r="L141" i="33" s="1"/>
  <c r="H142" i="33"/>
  <c r="H141" i="33" s="1"/>
  <c r="P141" i="33" l="1"/>
  <c r="P142" i="33"/>
  <c r="H140" i="33"/>
  <c r="L140" i="33"/>
  <c r="L146" i="33"/>
  <c r="H146" i="33"/>
  <c r="L144" i="33"/>
  <c r="L150" i="33"/>
  <c r="D149" i="33"/>
  <c r="L133" i="33" l="1"/>
  <c r="L134" i="33"/>
  <c r="L127" i="33"/>
  <c r="H127" i="33"/>
  <c r="L222" i="33" l="1"/>
  <c r="O46" i="33" l="1"/>
  <c r="N46" i="33"/>
  <c r="M46" i="33"/>
  <c r="K46" i="33"/>
  <c r="J46" i="33"/>
  <c r="I46" i="33"/>
  <c r="G46" i="33"/>
  <c r="F46" i="33"/>
  <c r="E46" i="33"/>
  <c r="L52" i="33"/>
  <c r="H52" i="33"/>
  <c r="D52" i="33"/>
  <c r="L51" i="33"/>
  <c r="H51" i="33"/>
  <c r="D51" i="33"/>
  <c r="L50" i="33"/>
  <c r="H50" i="33"/>
  <c r="D50" i="33"/>
  <c r="D49" i="33"/>
  <c r="L49" i="33"/>
  <c r="H49" i="33"/>
  <c r="S46" i="33" l="1"/>
  <c r="Q46" i="33"/>
  <c r="P49" i="33"/>
  <c r="P52" i="33"/>
  <c r="P50" i="33"/>
  <c r="P51" i="33"/>
  <c r="O212" i="33"/>
  <c r="N212" i="33"/>
  <c r="M212" i="33"/>
  <c r="K212" i="33"/>
  <c r="J212" i="33"/>
  <c r="I212" i="33"/>
  <c r="G212" i="33"/>
  <c r="F212" i="33"/>
  <c r="E212" i="33"/>
  <c r="L217" i="33"/>
  <c r="H217" i="33"/>
  <c r="D217" i="33"/>
  <c r="R212" i="33" l="1"/>
  <c r="W212" i="33"/>
  <c r="S212" i="33"/>
  <c r="P217" i="33"/>
  <c r="L242" i="33"/>
  <c r="L240" i="33"/>
  <c r="L239" i="33"/>
  <c r="D230" i="33"/>
  <c r="D229" i="33"/>
  <c r="H229" i="33"/>
  <c r="L229" i="33"/>
  <c r="D227" i="33"/>
  <c r="H227" i="33"/>
  <c r="L227" i="33"/>
  <c r="L224" i="33"/>
  <c r="D223" i="33"/>
  <c r="D219" i="33"/>
  <c r="L219" i="33"/>
  <c r="L216" i="33"/>
  <c r="L215" i="33"/>
  <c r="D215" i="33"/>
  <c r="L213" i="33"/>
  <c r="L210" i="33"/>
  <c r="L209" i="33"/>
  <c r="L208" i="33" l="1"/>
  <c r="P227" i="33"/>
  <c r="T229" i="33"/>
  <c r="P229" i="33"/>
  <c r="L203" i="33"/>
  <c r="D203" i="33"/>
  <c r="L202" i="33"/>
  <c r="L200" i="33"/>
  <c r="H200" i="33"/>
  <c r="D200" i="33"/>
  <c r="L199" i="33"/>
  <c r="H199" i="33"/>
  <c r="D197" i="33"/>
  <c r="L195" i="33"/>
  <c r="L193" i="33" s="1"/>
  <c r="L190" i="33"/>
  <c r="D190" i="33"/>
  <c r="L189" i="33"/>
  <c r="H189" i="33"/>
  <c r="D189" i="33"/>
  <c r="L188" i="33"/>
  <c r="H188" i="33"/>
  <c r="L185" i="33"/>
  <c r="L183" i="33" s="1"/>
  <c r="H185" i="33"/>
  <c r="H183" i="33" s="1"/>
  <c r="D185" i="33"/>
  <c r="D183" i="33" s="1"/>
  <c r="L181" i="33"/>
  <c r="L180" i="33" s="1"/>
  <c r="H181" i="33"/>
  <c r="H180" i="33" s="1"/>
  <c r="D181" i="33"/>
  <c r="L178" i="33"/>
  <c r="H178" i="33"/>
  <c r="H176" i="33" s="1"/>
  <c r="D178" i="33"/>
  <c r="D177" i="33"/>
  <c r="L177" i="33"/>
  <c r="H177" i="33"/>
  <c r="L63" i="33"/>
  <c r="L62" i="33" s="1"/>
  <c r="H63" i="33"/>
  <c r="H62" i="33" s="1"/>
  <c r="D180" i="33" l="1"/>
  <c r="T180" i="33" s="1"/>
  <c r="T181" i="33"/>
  <c r="T178" i="33"/>
  <c r="L187" i="33"/>
  <c r="P183" i="33"/>
  <c r="L60" i="33"/>
  <c r="L59" i="33"/>
  <c r="L58" i="33"/>
  <c r="H58" i="33"/>
  <c r="L57" i="33"/>
  <c r="L55" i="33"/>
  <c r="L74" i="33"/>
  <c r="D69" i="33"/>
  <c r="L69" i="33"/>
  <c r="L68" i="33"/>
  <c r="T69" i="33" l="1"/>
  <c r="L182" i="33"/>
  <c r="D40" i="33"/>
  <c r="L40" i="33"/>
  <c r="L48" i="33"/>
  <c r="T40" i="33" l="1"/>
  <c r="L47" i="33"/>
  <c r="D25" i="33" l="1"/>
  <c r="H25" i="33"/>
  <c r="L25" i="33"/>
  <c r="L21" i="33"/>
  <c r="H17" i="33"/>
  <c r="L17" i="33"/>
  <c r="D167" i="33"/>
  <c r="T167" i="33" s="1"/>
  <c r="L171" i="33"/>
  <c r="D170" i="33"/>
  <c r="D168" i="33"/>
  <c r="L168" i="33"/>
  <c r="H168" i="33"/>
  <c r="D166" i="33"/>
  <c r="H166" i="33"/>
  <c r="L166" i="33"/>
  <c r="D84" i="33"/>
  <c r="K86" i="33" l="1"/>
  <c r="H82" i="33"/>
  <c r="L107" i="33" l="1"/>
  <c r="H106" i="33"/>
  <c r="O101" i="33"/>
  <c r="N101" i="33"/>
  <c r="M101" i="33"/>
  <c r="J101" i="33"/>
  <c r="I101" i="33"/>
  <c r="G101" i="33"/>
  <c r="F101" i="33"/>
  <c r="E101" i="33"/>
  <c r="H236" i="33"/>
  <c r="L234" i="33"/>
  <c r="S118" i="33"/>
  <c r="W101" i="33" l="1"/>
  <c r="S101" i="33"/>
  <c r="L84" i="33" l="1"/>
  <c r="P84" i="33" s="1"/>
  <c r="E226" i="33" l="1"/>
  <c r="F226" i="33"/>
  <c r="G226" i="33"/>
  <c r="I226" i="33"/>
  <c r="J226" i="33"/>
  <c r="K226" i="33"/>
  <c r="M226" i="33"/>
  <c r="N226" i="33"/>
  <c r="O226" i="33"/>
  <c r="S226" i="33" l="1"/>
  <c r="Q226" i="33"/>
  <c r="L35" i="33"/>
  <c r="D35" i="33"/>
  <c r="H35" i="33"/>
  <c r="P35" i="33" l="1"/>
  <c r="T35" i="33"/>
  <c r="E117" i="33"/>
  <c r="G117" i="33"/>
  <c r="I117" i="33"/>
  <c r="J117" i="33"/>
  <c r="K117" i="33"/>
  <c r="M117" i="33"/>
  <c r="N117" i="33"/>
  <c r="O117" i="33"/>
  <c r="Q117" i="33" l="1"/>
  <c r="V117" i="33"/>
  <c r="R117" i="33"/>
  <c r="L121" i="33" l="1"/>
  <c r="D121" i="33"/>
  <c r="H121" i="33"/>
  <c r="T121" i="33" l="1"/>
  <c r="P121" i="33"/>
  <c r="S119" i="33"/>
  <c r="Q122" i="33"/>
  <c r="Q123" i="33"/>
  <c r="Q124" i="33"/>
  <c r="Q125" i="33"/>
  <c r="Q126" i="33"/>
  <c r="Q127" i="33"/>
  <c r="Q128" i="33"/>
  <c r="S95" i="33"/>
  <c r="Q96" i="33"/>
  <c r="S96" i="33"/>
  <c r="Q97" i="33"/>
  <c r="S97" i="33"/>
  <c r="S99" i="33"/>
  <c r="S102" i="33"/>
  <c r="S104" i="33"/>
  <c r="S105" i="33"/>
  <c r="S106" i="33"/>
  <c r="S107" i="33"/>
  <c r="S108" i="33"/>
  <c r="S109" i="33"/>
  <c r="S112" i="33"/>
  <c r="S113" i="33"/>
  <c r="S90" i="33"/>
  <c r="S81" i="33"/>
  <c r="S82" i="33"/>
  <c r="S83" i="33"/>
  <c r="S88" i="33"/>
  <c r="S9" i="33"/>
  <c r="S13" i="33"/>
  <c r="S14" i="33"/>
  <c r="S15" i="33"/>
  <c r="S17" i="33"/>
  <c r="S18" i="33"/>
  <c r="S19" i="33"/>
  <c r="S21" i="33"/>
  <c r="S22" i="33"/>
  <c r="S25" i="33"/>
  <c r="W81" i="33"/>
  <c r="W82" i="33"/>
  <c r="W84" i="33"/>
  <c r="W88" i="33"/>
  <c r="W90" i="33"/>
  <c r="W74" i="33"/>
  <c r="W76" i="33"/>
  <c r="E175" i="33" l="1"/>
  <c r="F175" i="33"/>
  <c r="G175" i="33"/>
  <c r="D239" i="33"/>
  <c r="D240" i="33"/>
  <c r="D241" i="33"/>
  <c r="D242" i="33"/>
  <c r="D244" i="33"/>
  <c r="T244" i="33" s="1"/>
  <c r="D238" i="33"/>
  <c r="E237" i="33"/>
  <c r="F237" i="33"/>
  <c r="G237" i="33"/>
  <c r="E235" i="33"/>
  <c r="F235" i="33"/>
  <c r="G235" i="33"/>
  <c r="D236" i="33"/>
  <c r="D235" i="33" s="1"/>
  <c r="E232" i="33"/>
  <c r="F232" i="33"/>
  <c r="F231" i="33" s="1"/>
  <c r="G232" i="33"/>
  <c r="G231" i="33" s="1"/>
  <c r="D234" i="33"/>
  <c r="D233" i="33"/>
  <c r="E228" i="33"/>
  <c r="F228" i="33"/>
  <c r="G228" i="33"/>
  <c r="D220" i="33"/>
  <c r="D221" i="33"/>
  <c r="D222" i="33"/>
  <c r="T222" i="33" s="1"/>
  <c r="D224" i="33"/>
  <c r="D225" i="33"/>
  <c r="E218" i="33"/>
  <c r="F218" i="33"/>
  <c r="G218" i="33"/>
  <c r="D214" i="33"/>
  <c r="D216" i="33"/>
  <c r="D213" i="33"/>
  <c r="T213" i="33" s="1"/>
  <c r="D209" i="33"/>
  <c r="D208" i="33" s="1"/>
  <c r="D206" i="33"/>
  <c r="D207" i="33"/>
  <c r="D198" i="33"/>
  <c r="D199" i="33"/>
  <c r="D201" i="33"/>
  <c r="D202" i="33"/>
  <c r="D195" i="33"/>
  <c r="D193" i="33" s="1"/>
  <c r="D188" i="33"/>
  <c r="E172" i="33"/>
  <c r="F172" i="33"/>
  <c r="G172" i="33"/>
  <c r="D174" i="33"/>
  <c r="D173" i="33"/>
  <c r="E169" i="33"/>
  <c r="F169" i="33"/>
  <c r="G169" i="33"/>
  <c r="D171" i="33"/>
  <c r="D169" i="33" s="1"/>
  <c r="E164" i="33"/>
  <c r="F164" i="33"/>
  <c r="G164" i="33"/>
  <c r="D165" i="33"/>
  <c r="D161" i="33"/>
  <c r="D187" i="33" l="1"/>
  <c r="T187" i="33" s="1"/>
  <c r="T188" i="33"/>
  <c r="D205" i="33"/>
  <c r="D159" i="33"/>
  <c r="D182" i="33"/>
  <c r="T182" i="33" s="1"/>
  <c r="D196" i="33"/>
  <c r="D192" i="33" s="1"/>
  <c r="D172" i="33"/>
  <c r="D212" i="33"/>
  <c r="D228" i="33"/>
  <c r="D175" i="33"/>
  <c r="F211" i="33"/>
  <c r="D226" i="33"/>
  <c r="F192" i="33"/>
  <c r="E192" i="33"/>
  <c r="G211" i="33"/>
  <c r="D164" i="33"/>
  <c r="E158" i="33"/>
  <c r="E211" i="33"/>
  <c r="D232" i="33"/>
  <c r="D231" i="33" s="1"/>
  <c r="E231" i="33"/>
  <c r="D237" i="33"/>
  <c r="D218" i="33"/>
  <c r="F158" i="33"/>
  <c r="G158" i="33"/>
  <c r="E155" i="33"/>
  <c r="F155" i="33"/>
  <c r="G155" i="33"/>
  <c r="D156" i="33"/>
  <c r="D155" i="33" s="1"/>
  <c r="D154" i="33"/>
  <c r="D153" i="33"/>
  <c r="E147" i="33"/>
  <c r="F147" i="33"/>
  <c r="G147" i="33"/>
  <c r="D150" i="33"/>
  <c r="D151" i="33"/>
  <c r="D148" i="33"/>
  <c r="E145" i="33"/>
  <c r="F145" i="33"/>
  <c r="G145" i="33"/>
  <c r="D146" i="33"/>
  <c r="D145" i="33" s="1"/>
  <c r="E143" i="33"/>
  <c r="F143" i="33"/>
  <c r="G143" i="33"/>
  <c r="D144" i="33"/>
  <c r="F139" i="33"/>
  <c r="G139" i="33"/>
  <c r="D140" i="33"/>
  <c r="D139" i="33" s="1"/>
  <c r="E135" i="33"/>
  <c r="F135" i="33"/>
  <c r="G135" i="33"/>
  <c r="D136" i="33"/>
  <c r="D135" i="33" s="1"/>
  <c r="E130" i="33"/>
  <c r="F130" i="33"/>
  <c r="G130" i="33"/>
  <c r="D133" i="33"/>
  <c r="T133" i="33" s="1"/>
  <c r="D134" i="33"/>
  <c r="D131" i="33"/>
  <c r="D119" i="33"/>
  <c r="D120" i="33"/>
  <c r="D122" i="33"/>
  <c r="D123" i="33"/>
  <c r="D124" i="33"/>
  <c r="D125" i="33"/>
  <c r="D126" i="33"/>
  <c r="D127" i="33"/>
  <c r="D128" i="33"/>
  <c r="D129" i="33"/>
  <c r="D118" i="33"/>
  <c r="E111" i="33"/>
  <c r="F111" i="33"/>
  <c r="D113" i="33"/>
  <c r="D112" i="33"/>
  <c r="D105" i="33"/>
  <c r="D106" i="33"/>
  <c r="D107" i="33"/>
  <c r="T107" i="33" s="1"/>
  <c r="D108" i="33"/>
  <c r="D109" i="33"/>
  <c r="D104" i="33"/>
  <c r="D102" i="33"/>
  <c r="D101" i="33" s="1"/>
  <c r="E98" i="33"/>
  <c r="F98" i="33"/>
  <c r="G98" i="33"/>
  <c r="W98" i="33" s="1"/>
  <c r="D100" i="33"/>
  <c r="D99" i="33"/>
  <c r="E94" i="33"/>
  <c r="F94" i="33"/>
  <c r="G94" i="33"/>
  <c r="D96" i="33"/>
  <c r="D97" i="33"/>
  <c r="D95" i="33"/>
  <c r="G116" i="33" l="1"/>
  <c r="E116" i="33"/>
  <c r="F116" i="33"/>
  <c r="D130" i="33"/>
  <c r="D152" i="33"/>
  <c r="D103" i="33"/>
  <c r="D111" i="33"/>
  <c r="F115" i="33"/>
  <c r="D117" i="33"/>
  <c r="E115" i="33"/>
  <c r="E93" i="33"/>
  <c r="E92" i="33" s="1"/>
  <c r="D143" i="33"/>
  <c r="F93" i="33"/>
  <c r="D211" i="33"/>
  <c r="D158" i="33"/>
  <c r="G93" i="33"/>
  <c r="G92" i="33" s="1"/>
  <c r="D98" i="33"/>
  <c r="D94" i="33"/>
  <c r="D147" i="33"/>
  <c r="E89" i="33"/>
  <c r="F89" i="33"/>
  <c r="G89" i="33"/>
  <c r="D90" i="33"/>
  <c r="D89" i="33" s="1"/>
  <c r="E86" i="33"/>
  <c r="F86" i="33"/>
  <c r="G86" i="33"/>
  <c r="D88" i="33"/>
  <c r="D87" i="33"/>
  <c r="D82" i="33"/>
  <c r="D83" i="33"/>
  <c r="D81" i="33"/>
  <c r="E73" i="33"/>
  <c r="F73" i="33"/>
  <c r="G73" i="33"/>
  <c r="D76" i="33"/>
  <c r="D75" i="33" s="1"/>
  <c r="D74" i="33"/>
  <c r="D73" i="33" s="1"/>
  <c r="D67" i="33"/>
  <c r="D68" i="33"/>
  <c r="T68" i="33" s="1"/>
  <c r="E56" i="33"/>
  <c r="F56" i="33"/>
  <c r="G56" i="33"/>
  <c r="I56" i="33"/>
  <c r="J56" i="33"/>
  <c r="K56" i="33"/>
  <c r="M56" i="33"/>
  <c r="N56" i="33"/>
  <c r="O56" i="33"/>
  <c r="D57" i="33"/>
  <c r="D58" i="33"/>
  <c r="D59" i="33"/>
  <c r="D60" i="33"/>
  <c r="E54" i="33"/>
  <c r="F54" i="33"/>
  <c r="G54" i="33"/>
  <c r="D55" i="33"/>
  <c r="D54" i="33" s="1"/>
  <c r="D116" i="33" l="1"/>
  <c r="D115" i="33" s="1"/>
  <c r="S56" i="33"/>
  <c r="W56" i="33"/>
  <c r="D80" i="33"/>
  <c r="D66" i="33"/>
  <c r="F72" i="33"/>
  <c r="F92" i="33"/>
  <c r="E72" i="33"/>
  <c r="F79" i="33"/>
  <c r="E53" i="33"/>
  <c r="E79" i="33"/>
  <c r="G53" i="33"/>
  <c r="G79" i="33"/>
  <c r="F53" i="33"/>
  <c r="D72" i="33"/>
  <c r="G115" i="33"/>
  <c r="D93" i="33"/>
  <c r="D92" i="33" s="1"/>
  <c r="D86" i="33"/>
  <c r="D56" i="33"/>
  <c r="D53" i="33" s="1"/>
  <c r="G72" i="33"/>
  <c r="D48" i="33"/>
  <c r="D47" i="33"/>
  <c r="E42" i="33"/>
  <c r="F42" i="33"/>
  <c r="G42" i="33"/>
  <c r="D44" i="33"/>
  <c r="D45" i="33"/>
  <c r="D43" i="33"/>
  <c r="D26" i="33"/>
  <c r="D27" i="33"/>
  <c r="D29" i="33"/>
  <c r="D30" i="33"/>
  <c r="D31" i="33"/>
  <c r="D32" i="33"/>
  <c r="D33" i="33"/>
  <c r="D34" i="33"/>
  <c r="D38" i="33"/>
  <c r="E16" i="33"/>
  <c r="F16" i="33"/>
  <c r="G16" i="33"/>
  <c r="D18" i="33"/>
  <c r="D19" i="33"/>
  <c r="D21" i="33"/>
  <c r="T21" i="33" s="1"/>
  <c r="D22" i="33"/>
  <c r="D17" i="33"/>
  <c r="E12" i="33"/>
  <c r="F12" i="33"/>
  <c r="G12" i="33"/>
  <c r="D14" i="33"/>
  <c r="D15" i="33"/>
  <c r="D13" i="33"/>
  <c r="D9" i="33"/>
  <c r="D8" i="33" s="1"/>
  <c r="F7" i="33" l="1"/>
  <c r="D23" i="33"/>
  <c r="D16" i="33"/>
  <c r="G7" i="33"/>
  <c r="G5" i="33" s="1"/>
  <c r="E7" i="33"/>
  <c r="E5" i="33" s="1"/>
  <c r="D46" i="33"/>
  <c r="F5" i="33"/>
  <c r="D79" i="33"/>
  <c r="D42" i="33"/>
  <c r="D12" i="33"/>
  <c r="I237" i="33"/>
  <c r="J237" i="33"/>
  <c r="K237" i="33"/>
  <c r="M237" i="33"/>
  <c r="N237" i="33"/>
  <c r="O237" i="33"/>
  <c r="H238" i="33"/>
  <c r="L238" i="33"/>
  <c r="H239" i="33"/>
  <c r="T239" i="33"/>
  <c r="H240" i="33"/>
  <c r="H241" i="33"/>
  <c r="L241" i="33"/>
  <c r="T241" i="33" s="1"/>
  <c r="H242" i="33"/>
  <c r="H244" i="33"/>
  <c r="L244" i="33"/>
  <c r="I232" i="33"/>
  <c r="J232" i="33"/>
  <c r="K232" i="33"/>
  <c r="M232" i="33"/>
  <c r="N232" i="33"/>
  <c r="O232" i="33"/>
  <c r="U232" i="33" l="1"/>
  <c r="Q232" i="33"/>
  <c r="W237" i="33"/>
  <c r="S237" i="33"/>
  <c r="D7" i="33"/>
  <c r="D5" i="33" s="1"/>
  <c r="P244" i="33"/>
  <c r="P242" i="33"/>
  <c r="P241" i="33"/>
  <c r="P240" i="33"/>
  <c r="P239" i="33"/>
  <c r="P238" i="33"/>
  <c r="H237" i="33"/>
  <c r="L237" i="33"/>
  <c r="T237" i="33" s="1"/>
  <c r="P237" i="33" l="1"/>
  <c r="H167" i="33"/>
  <c r="P167" i="33" s="1"/>
  <c r="I147" i="33"/>
  <c r="J147" i="33"/>
  <c r="K147" i="33"/>
  <c r="M147" i="33"/>
  <c r="N147" i="33"/>
  <c r="O147" i="33"/>
  <c r="L151" i="33"/>
  <c r="H151" i="33"/>
  <c r="I139" i="33"/>
  <c r="J139" i="33"/>
  <c r="K139" i="33"/>
  <c r="M139" i="33"/>
  <c r="U139" i="33" s="1"/>
  <c r="N139" i="33"/>
  <c r="V139" i="33" s="1"/>
  <c r="O139" i="33"/>
  <c r="H139" i="33"/>
  <c r="S139" i="33" l="1"/>
  <c r="Q139" i="33"/>
  <c r="W147" i="33"/>
  <c r="S147" i="33"/>
  <c r="U147" i="33"/>
  <c r="Q147" i="33"/>
  <c r="L139" i="33"/>
  <c r="P139" i="33" s="1"/>
  <c r="P140" i="33"/>
  <c r="P181" i="33"/>
  <c r="P151" i="33"/>
  <c r="T151" i="33"/>
  <c r="S75" i="33"/>
  <c r="L76" i="33"/>
  <c r="L75" i="33" s="1"/>
  <c r="H76" i="33"/>
  <c r="H75" i="33" s="1"/>
  <c r="H74" i="33"/>
  <c r="P180" i="33" l="1"/>
  <c r="W75" i="33"/>
  <c r="P76" i="33"/>
  <c r="T76" i="33"/>
  <c r="P75" i="33" l="1"/>
  <c r="T75" i="33"/>
  <c r="T127" i="33" l="1"/>
  <c r="H125" i="33"/>
  <c r="L125" i="33"/>
  <c r="T125" i="33" s="1"/>
  <c r="P127" i="33" l="1"/>
  <c r="P125" i="33"/>
  <c r="U117" i="33" l="1"/>
  <c r="W117" i="33"/>
  <c r="S117" i="33" l="1"/>
  <c r="I175" i="33" l="1"/>
  <c r="J175" i="33"/>
  <c r="K175" i="33"/>
  <c r="N175" i="33"/>
  <c r="Q176" i="33" l="1"/>
  <c r="W176" i="33"/>
  <c r="S176" i="33"/>
  <c r="S103" i="33"/>
  <c r="O175" i="33"/>
  <c r="M175" i="33"/>
  <c r="Q175" i="33" s="1"/>
  <c r="L96" i="33"/>
  <c r="S175" i="33" l="1"/>
  <c r="W175" i="33"/>
  <c r="I235" i="33"/>
  <c r="J235" i="33"/>
  <c r="K235" i="33"/>
  <c r="M235" i="33"/>
  <c r="N235" i="33"/>
  <c r="O235" i="33"/>
  <c r="L236" i="33"/>
  <c r="L233" i="33"/>
  <c r="H233" i="33"/>
  <c r="L207" i="33"/>
  <c r="H207" i="33"/>
  <c r="L128" i="33"/>
  <c r="H128" i="33"/>
  <c r="I94" i="33"/>
  <c r="J94" i="33"/>
  <c r="K94" i="33"/>
  <c r="M94" i="33"/>
  <c r="N94" i="33"/>
  <c r="O94" i="33"/>
  <c r="W94" i="33" s="1"/>
  <c r="I98" i="33"/>
  <c r="J98" i="33"/>
  <c r="K98" i="33"/>
  <c r="S98" i="33" s="1"/>
  <c r="M98" i="33"/>
  <c r="N98" i="33"/>
  <c r="H100" i="33"/>
  <c r="R94" i="33" l="1"/>
  <c r="W235" i="33"/>
  <c r="S235" i="33"/>
  <c r="U235" i="33"/>
  <c r="Q235" i="33"/>
  <c r="T233" i="33"/>
  <c r="P233" i="33"/>
  <c r="P100" i="33"/>
  <c r="Q98" i="33"/>
  <c r="S94" i="33"/>
  <c r="Q94" i="33"/>
  <c r="P207" i="33"/>
  <c r="T207" i="33"/>
  <c r="P128" i="33"/>
  <c r="P236" i="33"/>
  <c r="T236" i="33"/>
  <c r="T59" i="33"/>
  <c r="H59" i="33"/>
  <c r="H57" i="33"/>
  <c r="P59" i="33" l="1"/>
  <c r="P57" i="33"/>
  <c r="P58" i="33"/>
  <c r="L56" i="33"/>
  <c r="T56" i="33" l="1"/>
  <c r="W8" i="33" l="1"/>
  <c r="S8" i="33"/>
  <c r="M73" i="33"/>
  <c r="M72" i="33" s="1"/>
  <c r="N73" i="33"/>
  <c r="N72" i="33" s="1"/>
  <c r="O73" i="33"/>
  <c r="I73" i="33"/>
  <c r="I72" i="33" s="1"/>
  <c r="J73" i="33"/>
  <c r="J72" i="33" s="1"/>
  <c r="K73" i="33"/>
  <c r="K72" i="33" s="1"/>
  <c r="H73" i="33"/>
  <c r="H72" i="33" s="1"/>
  <c r="H235" i="33"/>
  <c r="H234" i="33"/>
  <c r="P234" i="33" s="1"/>
  <c r="H230" i="33"/>
  <c r="I228" i="33"/>
  <c r="J228" i="33"/>
  <c r="K228" i="33"/>
  <c r="H226" i="33"/>
  <c r="I218" i="33"/>
  <c r="J218" i="33"/>
  <c r="K218" i="33"/>
  <c r="H220" i="33"/>
  <c r="H221" i="33"/>
  <c r="H222" i="33"/>
  <c r="P222" i="33" s="1"/>
  <c r="H223" i="33"/>
  <c r="H224" i="33"/>
  <c r="P224" i="33" s="1"/>
  <c r="H225" i="33"/>
  <c r="H219" i="33"/>
  <c r="H214" i="33"/>
  <c r="H215" i="33"/>
  <c r="P215" i="33" s="1"/>
  <c r="H216" i="33"/>
  <c r="H213" i="33"/>
  <c r="P213" i="33" s="1"/>
  <c r="H210" i="33"/>
  <c r="H209" i="33"/>
  <c r="H206" i="33"/>
  <c r="H205" i="33" s="1"/>
  <c r="H198" i="33"/>
  <c r="H201" i="33"/>
  <c r="H202" i="33"/>
  <c r="H203" i="33"/>
  <c r="H197" i="33"/>
  <c r="H195" i="33"/>
  <c r="H193" i="33" s="1"/>
  <c r="H190" i="33"/>
  <c r="H187" i="33" s="1"/>
  <c r="I172" i="33"/>
  <c r="J172" i="33"/>
  <c r="K172" i="33"/>
  <c r="H174" i="33"/>
  <c r="H173" i="33"/>
  <c r="I169" i="33"/>
  <c r="J169" i="33"/>
  <c r="K169" i="33"/>
  <c r="H171" i="33"/>
  <c r="M164" i="33"/>
  <c r="N164" i="33"/>
  <c r="O164" i="33"/>
  <c r="I164" i="33"/>
  <c r="J164" i="33"/>
  <c r="K164" i="33"/>
  <c r="T168" i="33"/>
  <c r="H165" i="33"/>
  <c r="H161" i="33"/>
  <c r="H159" i="33" s="1"/>
  <c r="I155" i="33"/>
  <c r="J155" i="33"/>
  <c r="K155" i="33"/>
  <c r="H156" i="33"/>
  <c r="H155" i="33" s="1"/>
  <c r="H154" i="33"/>
  <c r="H153" i="33"/>
  <c r="H149" i="33"/>
  <c r="H150" i="33"/>
  <c r="H148" i="33"/>
  <c r="I145" i="33"/>
  <c r="J145" i="33"/>
  <c r="K145" i="33"/>
  <c r="H145" i="33"/>
  <c r="I143" i="33"/>
  <c r="J143" i="33"/>
  <c r="K143" i="33"/>
  <c r="W164" i="33" l="1"/>
  <c r="S164" i="33"/>
  <c r="U164" i="33"/>
  <c r="Q164" i="33"/>
  <c r="R164" i="33"/>
  <c r="S73" i="33"/>
  <c r="H152" i="33"/>
  <c r="H196" i="33"/>
  <c r="H208" i="33"/>
  <c r="H182" i="33"/>
  <c r="P187" i="33"/>
  <c r="H192" i="33"/>
  <c r="H212" i="33"/>
  <c r="P74" i="33"/>
  <c r="T74" i="33"/>
  <c r="P168" i="33"/>
  <c r="O72" i="33"/>
  <c r="W72" i="33" s="1"/>
  <c r="W73" i="33"/>
  <c r="I192" i="33"/>
  <c r="H232" i="33"/>
  <c r="H147" i="33"/>
  <c r="H175" i="33"/>
  <c r="K211" i="33"/>
  <c r="I211" i="33"/>
  <c r="H228" i="33"/>
  <c r="J231" i="33"/>
  <c r="I231" i="33"/>
  <c r="K158" i="33"/>
  <c r="I158" i="33"/>
  <c r="J158" i="33"/>
  <c r="H169" i="33"/>
  <c r="J192" i="33"/>
  <c r="H164" i="33"/>
  <c r="H172" i="33"/>
  <c r="J211" i="33"/>
  <c r="H218" i="33"/>
  <c r="K231" i="33"/>
  <c r="L73" i="33"/>
  <c r="H144" i="33"/>
  <c r="H143" i="33" s="1"/>
  <c r="I135" i="33"/>
  <c r="J135" i="33"/>
  <c r="K135" i="33"/>
  <c r="H136" i="33"/>
  <c r="H135" i="33" s="1"/>
  <c r="I130" i="33"/>
  <c r="J130" i="33"/>
  <c r="K130" i="33"/>
  <c r="M130" i="33"/>
  <c r="N130" i="33"/>
  <c r="O130" i="33"/>
  <c r="H131" i="33"/>
  <c r="H133" i="33"/>
  <c r="H134" i="33"/>
  <c r="L131" i="33"/>
  <c r="L130" i="33" s="1"/>
  <c r="T130" i="33" s="1"/>
  <c r="H118" i="33"/>
  <c r="H119" i="33"/>
  <c r="H120" i="33"/>
  <c r="H122" i="33"/>
  <c r="H123" i="33"/>
  <c r="H124" i="33"/>
  <c r="H126" i="33"/>
  <c r="H129" i="33"/>
  <c r="J111" i="33"/>
  <c r="H113" i="33"/>
  <c r="H112" i="33"/>
  <c r="H105" i="33"/>
  <c r="H107" i="33"/>
  <c r="H108" i="33"/>
  <c r="H109" i="33"/>
  <c r="H104" i="33"/>
  <c r="I93" i="33"/>
  <c r="J93" i="33"/>
  <c r="K93" i="33"/>
  <c r="H102" i="33"/>
  <c r="H101" i="33" s="1"/>
  <c r="H99" i="33"/>
  <c r="H98" i="33" s="1"/>
  <c r="H96" i="33"/>
  <c r="P96" i="33" s="1"/>
  <c r="H97" i="33"/>
  <c r="H95" i="33"/>
  <c r="I89" i="33"/>
  <c r="J89" i="33"/>
  <c r="K89" i="33"/>
  <c r="I86" i="33"/>
  <c r="J86" i="33"/>
  <c r="M86" i="33"/>
  <c r="Q86" i="33" s="1"/>
  <c r="N86" i="33"/>
  <c r="O86" i="33"/>
  <c r="L88" i="33"/>
  <c r="T88" i="33" s="1"/>
  <c r="H88" i="33"/>
  <c r="H83" i="33"/>
  <c r="H87" i="33"/>
  <c r="H90" i="33"/>
  <c r="H89" i="33" s="1"/>
  <c r="H81" i="33"/>
  <c r="H67" i="33"/>
  <c r="H68" i="33"/>
  <c r="H69" i="33"/>
  <c r="H60" i="33"/>
  <c r="P60" i="33" s="1"/>
  <c r="I54" i="33"/>
  <c r="I53" i="33" s="1"/>
  <c r="J54" i="33"/>
  <c r="J53" i="33" s="1"/>
  <c r="K54" i="33"/>
  <c r="K53" i="33" s="1"/>
  <c r="H55" i="33"/>
  <c r="H48" i="33"/>
  <c r="I42" i="33"/>
  <c r="J42" i="33"/>
  <c r="K42" i="33"/>
  <c r="H44" i="33"/>
  <c r="H45" i="33"/>
  <c r="H43" i="33"/>
  <c r="S23" i="33"/>
  <c r="H26" i="33"/>
  <c r="H27" i="33"/>
  <c r="H29" i="33"/>
  <c r="H30" i="33"/>
  <c r="H31" i="33"/>
  <c r="H32" i="33"/>
  <c r="H33" i="33"/>
  <c r="H34" i="33"/>
  <c r="H38" i="33"/>
  <c r="H40" i="33"/>
  <c r="H22" i="33"/>
  <c r="I16" i="33"/>
  <c r="J16" i="33"/>
  <c r="H18" i="33"/>
  <c r="H19" i="33"/>
  <c r="H21" i="33"/>
  <c r="I12" i="33"/>
  <c r="J12" i="33"/>
  <c r="K12" i="33"/>
  <c r="H14" i="33"/>
  <c r="H15" i="33"/>
  <c r="H13" i="33"/>
  <c r="H9" i="33"/>
  <c r="H8" i="33" s="1"/>
  <c r="K116" i="33" l="1"/>
  <c r="I116" i="33"/>
  <c r="J116" i="33"/>
  <c r="H130" i="33"/>
  <c r="Q130" i="33"/>
  <c r="U130" i="33"/>
  <c r="I7" i="33"/>
  <c r="H23" i="33"/>
  <c r="K7" i="33"/>
  <c r="W130" i="33"/>
  <c r="S130" i="33"/>
  <c r="J7" i="33"/>
  <c r="H80" i="33"/>
  <c r="H103" i="33"/>
  <c r="H111" i="33"/>
  <c r="H66" i="33"/>
  <c r="J115" i="33"/>
  <c r="H117" i="33"/>
  <c r="H116" i="33" s="1"/>
  <c r="H46" i="33"/>
  <c r="H56" i="33"/>
  <c r="P56" i="33" s="1"/>
  <c r="P88" i="33"/>
  <c r="S86" i="33"/>
  <c r="W86" i="33"/>
  <c r="L72" i="33"/>
  <c r="P73" i="33"/>
  <c r="T73" i="33"/>
  <c r="S72" i="33"/>
  <c r="H231" i="33"/>
  <c r="P133" i="33"/>
  <c r="P134" i="33"/>
  <c r="T134" i="33"/>
  <c r="P131" i="33"/>
  <c r="T131" i="33"/>
  <c r="H16" i="33"/>
  <c r="H54" i="33"/>
  <c r="H42" i="33"/>
  <c r="H211" i="33"/>
  <c r="H158" i="33"/>
  <c r="K92" i="33"/>
  <c r="I92" i="33"/>
  <c r="I79" i="33"/>
  <c r="H94" i="33"/>
  <c r="K79" i="33"/>
  <c r="H86" i="33"/>
  <c r="J79" i="33"/>
  <c r="H12" i="33"/>
  <c r="L161" i="33"/>
  <c r="M155" i="33"/>
  <c r="N155" i="33"/>
  <c r="O155" i="33"/>
  <c r="S155" i="33" s="1"/>
  <c r="L156" i="33"/>
  <c r="M145" i="33"/>
  <c r="N145" i="33"/>
  <c r="O145" i="33"/>
  <c r="M143" i="33"/>
  <c r="Q143" i="33" s="1"/>
  <c r="N143" i="33"/>
  <c r="O143" i="33"/>
  <c r="W145" i="33" l="1"/>
  <c r="S145" i="33"/>
  <c r="U145" i="33"/>
  <c r="Q145" i="33"/>
  <c r="H7" i="33"/>
  <c r="L159" i="33"/>
  <c r="T161" i="33"/>
  <c r="H53" i="33"/>
  <c r="P156" i="33"/>
  <c r="P161" i="33"/>
  <c r="P166" i="33"/>
  <c r="T166" i="33"/>
  <c r="P72" i="33"/>
  <c r="T72" i="33"/>
  <c r="K115" i="33"/>
  <c r="K5" i="33" s="1"/>
  <c r="P130" i="33"/>
  <c r="H93" i="33"/>
  <c r="H92" i="33" s="1"/>
  <c r="J92" i="33"/>
  <c r="H79" i="33"/>
  <c r="L155" i="33"/>
  <c r="L105" i="33"/>
  <c r="L106" i="33"/>
  <c r="P107" i="33"/>
  <c r="L108" i="33"/>
  <c r="L109" i="33"/>
  <c r="L104" i="33"/>
  <c r="P109" i="33" l="1"/>
  <c r="T109" i="33"/>
  <c r="L103" i="33"/>
  <c r="P104" i="33"/>
  <c r="T104" i="33"/>
  <c r="P155" i="33"/>
  <c r="P105" i="33"/>
  <c r="T105" i="33"/>
  <c r="P108" i="33"/>
  <c r="T108" i="33"/>
  <c r="P106" i="33"/>
  <c r="T106" i="33"/>
  <c r="L33" i="33"/>
  <c r="L34" i="33"/>
  <c r="L9" i="33"/>
  <c r="L8" i="33" l="1"/>
  <c r="T9" i="33"/>
  <c r="P63" i="33"/>
  <c r="P69" i="33"/>
  <c r="P103" i="33"/>
  <c r="T103" i="33"/>
  <c r="P9" i="33"/>
  <c r="S66" i="33"/>
  <c r="P34" i="33"/>
  <c r="P33" i="33"/>
  <c r="T33" i="33"/>
  <c r="P62" i="33" l="1"/>
  <c r="T209" i="33"/>
  <c r="P209" i="33"/>
  <c r="P190" i="33"/>
  <c r="P185" i="33" l="1"/>
  <c r="P189" i="33"/>
  <c r="P188" i="33"/>
  <c r="M172" i="33"/>
  <c r="N172" i="33"/>
  <c r="O172" i="33"/>
  <c r="L174" i="33"/>
  <c r="L173" i="33"/>
  <c r="L165" i="33"/>
  <c r="M111" i="33"/>
  <c r="N111" i="33"/>
  <c r="L113" i="33"/>
  <c r="M93" i="33"/>
  <c r="N93" i="33"/>
  <c r="L102" i="33"/>
  <c r="T102" i="33" s="1"/>
  <c r="W172" i="33" l="1"/>
  <c r="S172" i="33"/>
  <c r="P165" i="33"/>
  <c r="T165" i="33"/>
  <c r="V93" i="33"/>
  <c r="R93" i="33"/>
  <c r="P102" i="33"/>
  <c r="L101" i="33"/>
  <c r="T101" i="33" s="1"/>
  <c r="Q93" i="33"/>
  <c r="U93" i="33"/>
  <c r="P113" i="33"/>
  <c r="T113" i="33"/>
  <c r="S111" i="33"/>
  <c r="P174" i="33"/>
  <c r="T174" i="33"/>
  <c r="P173" i="33"/>
  <c r="T173" i="33"/>
  <c r="O93" i="33"/>
  <c r="L164" i="33"/>
  <c r="L172" i="33"/>
  <c r="M89" i="33"/>
  <c r="M79" i="33" s="1"/>
  <c r="N89" i="33"/>
  <c r="O89" i="33"/>
  <c r="L90" i="33"/>
  <c r="Q80" i="33"/>
  <c r="L82" i="33"/>
  <c r="P40" i="33"/>
  <c r="L38" i="33"/>
  <c r="P27" i="33"/>
  <c r="L29" i="33"/>
  <c r="L30" i="33"/>
  <c r="L31" i="33"/>
  <c r="L32" i="33"/>
  <c r="M16" i="33"/>
  <c r="N16" i="33"/>
  <c r="O16" i="33"/>
  <c r="W16" i="33" s="1"/>
  <c r="L23" i="33" l="1"/>
  <c r="P101" i="33"/>
  <c r="P26" i="33"/>
  <c r="T164" i="33"/>
  <c r="P164" i="33"/>
  <c r="S16" i="33"/>
  <c r="W93" i="33"/>
  <c r="S93" i="33"/>
  <c r="T32" i="33"/>
  <c r="P32" i="33"/>
  <c r="T30" i="33"/>
  <c r="P30" i="33"/>
  <c r="P22" i="33"/>
  <c r="P31" i="33"/>
  <c r="P29" i="33"/>
  <c r="T29" i="33"/>
  <c r="T38" i="33"/>
  <c r="P38" i="33"/>
  <c r="T82" i="33"/>
  <c r="P82" i="33"/>
  <c r="P90" i="33"/>
  <c r="T90" i="33"/>
  <c r="W89" i="33"/>
  <c r="S89" i="33"/>
  <c r="S80" i="33"/>
  <c r="W80" i="33"/>
  <c r="T84" i="33"/>
  <c r="P172" i="33"/>
  <c r="T172" i="33"/>
  <c r="L89" i="33"/>
  <c r="P89" i="33" l="1"/>
  <c r="T89" i="33"/>
  <c r="P25" i="33" l="1"/>
  <c r="T25" i="33"/>
  <c r="P23" i="33" l="1"/>
  <c r="X23" i="33" s="1"/>
  <c r="T23" i="33"/>
  <c r="L232" i="33"/>
  <c r="L18" i="33"/>
  <c r="L19" i="33"/>
  <c r="P18" i="33" l="1"/>
  <c r="T18" i="33"/>
  <c r="T232" i="33"/>
  <c r="P232" i="33"/>
  <c r="P21" i="33"/>
  <c r="P19" i="33"/>
  <c r="L129" i="33"/>
  <c r="P129" i="33" l="1"/>
  <c r="T129" i="33"/>
  <c r="P210" i="33" l="1"/>
  <c r="P178" i="33"/>
  <c r="P208" i="33" l="1"/>
  <c r="T208" i="33"/>
  <c r="P150" i="33"/>
  <c r="T150" i="33"/>
  <c r="M135" i="33"/>
  <c r="M116" i="33" s="1"/>
  <c r="N135" i="33"/>
  <c r="N116" i="33" s="1"/>
  <c r="O135" i="33"/>
  <c r="Q116" i="33" l="1"/>
  <c r="Q135" i="33"/>
  <c r="U135" i="33"/>
  <c r="V116" i="33"/>
  <c r="R116" i="33"/>
  <c r="O116" i="33"/>
  <c r="W116" i="33" s="1"/>
  <c r="S135" i="33"/>
  <c r="W135" i="33"/>
  <c r="U116" i="33"/>
  <c r="L136" i="33"/>
  <c r="L95" i="33"/>
  <c r="N79" i="33"/>
  <c r="R79" i="33" s="1"/>
  <c r="O79" i="33"/>
  <c r="M42" i="33"/>
  <c r="N42" i="33"/>
  <c r="O42" i="33"/>
  <c r="W42" i="33" l="1"/>
  <c r="S42" i="33"/>
  <c r="S116" i="33"/>
  <c r="P136" i="33"/>
  <c r="T136" i="33"/>
  <c r="P95" i="33"/>
  <c r="T95" i="33"/>
  <c r="S79" i="33"/>
  <c r="W79" i="33"/>
  <c r="Q79" i="33"/>
  <c r="L135" i="33"/>
  <c r="P135" i="33" l="1"/>
  <c r="T135" i="33"/>
  <c r="P47" i="33"/>
  <c r="M12" i="33"/>
  <c r="N12" i="33"/>
  <c r="N7" i="33" s="1"/>
  <c r="O12" i="33"/>
  <c r="M54" i="33"/>
  <c r="M53" i="33" s="1"/>
  <c r="N54" i="33"/>
  <c r="N53" i="33" s="1"/>
  <c r="O54" i="33"/>
  <c r="M169" i="33"/>
  <c r="Q169" i="33" s="1"/>
  <c r="N169" i="33"/>
  <c r="R169" i="33" s="1"/>
  <c r="O169" i="33"/>
  <c r="S169" i="33" s="1"/>
  <c r="P171" i="33"/>
  <c r="M218" i="33"/>
  <c r="N218" i="33"/>
  <c r="O218" i="33"/>
  <c r="M228" i="33"/>
  <c r="N228" i="33"/>
  <c r="O228" i="33"/>
  <c r="W218" i="33" l="1"/>
  <c r="S218" i="33"/>
  <c r="U218" i="33"/>
  <c r="Q218" i="33"/>
  <c r="S228" i="33"/>
  <c r="W228" i="33"/>
  <c r="R218" i="33"/>
  <c r="V218" i="33"/>
  <c r="S54" i="33"/>
  <c r="W54" i="33"/>
  <c r="O7" i="33"/>
  <c r="W12" i="33"/>
  <c r="R7" i="33"/>
  <c r="V7" i="33"/>
  <c r="M7" i="33"/>
  <c r="L46" i="33"/>
  <c r="U7" i="33"/>
  <c r="P48" i="33"/>
  <c r="S12" i="33"/>
  <c r="T8" i="33"/>
  <c r="P8" i="33"/>
  <c r="O53" i="33"/>
  <c r="W7" i="33"/>
  <c r="N115" i="33"/>
  <c r="M115" i="33"/>
  <c r="O115" i="33"/>
  <c r="O158" i="33"/>
  <c r="M158" i="33"/>
  <c r="N158" i="33"/>
  <c r="R158" i="33" s="1"/>
  <c r="N192" i="33"/>
  <c r="M192" i="33"/>
  <c r="O231" i="33"/>
  <c r="M231" i="33"/>
  <c r="N231" i="33"/>
  <c r="O211" i="33"/>
  <c r="M211" i="33"/>
  <c r="N211" i="33"/>
  <c r="R211" i="33" l="1"/>
  <c r="V211" i="33"/>
  <c r="U211" i="33"/>
  <c r="Q211" i="33"/>
  <c r="S231" i="33"/>
  <c r="W231" i="33"/>
  <c r="V115" i="33"/>
  <c r="R115" i="33"/>
  <c r="W53" i="33"/>
  <c r="S53" i="33"/>
  <c r="W211" i="33"/>
  <c r="S211" i="33"/>
  <c r="U231" i="33"/>
  <c r="Q231" i="33"/>
  <c r="U115" i="33"/>
  <c r="Q7" i="33"/>
  <c r="Q158" i="33"/>
  <c r="U158" i="33"/>
  <c r="W115" i="33"/>
  <c r="S115" i="33"/>
  <c r="S158" i="33"/>
  <c r="W158" i="33"/>
  <c r="S7" i="33"/>
  <c r="L235" i="33" l="1"/>
  <c r="L67" i="33"/>
  <c r="T67" i="33" s="1"/>
  <c r="L66" i="33" l="1"/>
  <c r="P67" i="33"/>
  <c r="P235" i="33"/>
  <c r="T235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N92" i="33" l="1"/>
  <c r="R92" i="33" s="1"/>
  <c r="M92" i="33"/>
  <c r="L231" i="33"/>
  <c r="N5" i="33" l="1"/>
  <c r="V5" i="33" s="1"/>
  <c r="V92" i="33"/>
  <c r="M5" i="33"/>
  <c r="U5" i="33" s="1"/>
  <c r="U92" i="33"/>
  <c r="Q92" i="33"/>
  <c r="P231" i="33"/>
  <c r="T231" i="33"/>
  <c r="O92" i="33"/>
  <c r="S92" i="33" l="1"/>
  <c r="W92" i="33"/>
  <c r="L120" i="33"/>
  <c r="P120" i="33" l="1"/>
  <c r="T120" i="33"/>
  <c r="L14" i="33"/>
  <c r="L15" i="33"/>
  <c r="T15" i="33" l="1"/>
  <c r="P15" i="33"/>
  <c r="T14" i="33"/>
  <c r="P14" i="33"/>
  <c r="L220" i="33"/>
  <c r="P220" i="33" s="1"/>
  <c r="O5" i="33" l="1"/>
  <c r="W5" i="33" s="1"/>
  <c r="L154" i="33" l="1"/>
  <c r="P154" i="33" l="1"/>
  <c r="T154" i="33"/>
  <c r="L126" i="33"/>
  <c r="T126" i="33" l="1"/>
  <c r="P126" i="33"/>
  <c r="P216" i="33" l="1"/>
  <c r="L97" i="33"/>
  <c r="P97" i="33" l="1"/>
  <c r="L94" i="33"/>
  <c r="P94" i="33" l="1"/>
  <c r="T94" i="33"/>
  <c r="L206" i="33"/>
  <c r="L205" i="33" s="1"/>
  <c r="P206" i="33" l="1"/>
  <c r="P205" i="33" l="1"/>
  <c r="T205" i="33"/>
  <c r="T203" i="33" l="1"/>
  <c r="P203" i="33"/>
  <c r="L87" i="33"/>
  <c r="P87" i="33" l="1"/>
  <c r="L86" i="33"/>
  <c r="L170" i="33"/>
  <c r="P170" i="33" s="1"/>
  <c r="T86" i="33" l="1"/>
  <c r="P86" i="33"/>
  <c r="L169" i="33"/>
  <c r="P169" i="33" s="1"/>
  <c r="L124" i="33" l="1"/>
  <c r="L44" i="33"/>
  <c r="T44" i="33" l="1"/>
  <c r="P44" i="33"/>
  <c r="T124" i="33"/>
  <c r="P124" i="33"/>
  <c r="L230" i="33"/>
  <c r="L221" i="33"/>
  <c r="L223" i="33"/>
  <c r="L225" i="33"/>
  <c r="L99" i="33"/>
  <c r="T99" i="33" s="1"/>
  <c r="L112" i="33"/>
  <c r="L111" i="33" s="1"/>
  <c r="L81" i="33"/>
  <c r="L83" i="33"/>
  <c r="L80" i="33" l="1"/>
  <c r="L79" i="33" s="1"/>
  <c r="T225" i="33"/>
  <c r="P225" i="33"/>
  <c r="T221" i="33"/>
  <c r="P221" i="33"/>
  <c r="T223" i="33"/>
  <c r="P223" i="33"/>
  <c r="T230" i="33"/>
  <c r="P230" i="33"/>
  <c r="P83" i="33"/>
  <c r="T81" i="33"/>
  <c r="P81" i="33"/>
  <c r="L98" i="33"/>
  <c r="T98" i="33" s="1"/>
  <c r="P99" i="33"/>
  <c r="P112" i="33"/>
  <c r="T112" i="33"/>
  <c r="P219" i="33"/>
  <c r="T219" i="33"/>
  <c r="L228" i="33"/>
  <c r="L218" i="33"/>
  <c r="T218" i="33" l="1"/>
  <c r="P218" i="33"/>
  <c r="P159" i="33"/>
  <c r="T159" i="33"/>
  <c r="P182" i="33"/>
  <c r="L93" i="33"/>
  <c r="P98" i="33"/>
  <c r="P111" i="33"/>
  <c r="T111" i="33"/>
  <c r="P80" i="33"/>
  <c r="T80" i="33"/>
  <c r="T228" i="33"/>
  <c r="P228" i="33"/>
  <c r="L158" i="33"/>
  <c r="P93" i="33" l="1"/>
  <c r="T93" i="33"/>
  <c r="P79" i="33"/>
  <c r="T79" i="33"/>
  <c r="T158" i="33"/>
  <c r="P158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14" i="33" l="1"/>
  <c r="L212" i="33" l="1"/>
  <c r="P214" i="33"/>
  <c r="T214" i="33"/>
  <c r="L226" i="33"/>
  <c r="T212" i="33" l="1"/>
  <c r="P212" i="33"/>
  <c r="P226" i="33"/>
  <c r="L211" i="33"/>
  <c r="T211" i="33" l="1"/>
  <c r="P211" i="33"/>
  <c r="P144" i="33" l="1"/>
  <c r="L143" i="33"/>
  <c r="L201" i="33"/>
  <c r="L198" i="33"/>
  <c r="P143" i="33" l="1"/>
  <c r="T198" i="33"/>
  <c r="P198" i="33"/>
  <c r="P201" i="33"/>
  <c r="T201" i="33"/>
  <c r="P199" i="33"/>
  <c r="T199" i="33"/>
  <c r="P202" i="33"/>
  <c r="T202" i="33"/>
  <c r="P200" i="33"/>
  <c r="T200" i="33"/>
  <c r="L122" i="33"/>
  <c r="T122" i="33" l="1"/>
  <c r="P122" i="33"/>
  <c r="L92" i="33"/>
  <c r="L153" i="33"/>
  <c r="L152" i="33" s="1"/>
  <c r="L149" i="33"/>
  <c r="L148" i="33"/>
  <c r="L123" i="33"/>
  <c r="L119" i="33"/>
  <c r="L118" i="33"/>
  <c r="T118" i="33" s="1"/>
  <c r="L117" i="33" l="1"/>
  <c r="L116" i="33" s="1"/>
  <c r="T146" i="33"/>
  <c r="P146" i="33"/>
  <c r="P118" i="33"/>
  <c r="P148" i="33"/>
  <c r="T148" i="33"/>
  <c r="P149" i="33"/>
  <c r="T149" i="33"/>
  <c r="P153" i="33"/>
  <c r="T153" i="33"/>
  <c r="P119" i="33"/>
  <c r="T119" i="33"/>
  <c r="P123" i="33"/>
  <c r="T123" i="33"/>
  <c r="P92" i="33"/>
  <c r="T92" i="33"/>
  <c r="L147" i="33"/>
  <c r="L145" i="33"/>
  <c r="L197" i="33"/>
  <c r="L196" i="33" s="1"/>
  <c r="L192" i="33" s="1"/>
  <c r="P177" i="33" l="1"/>
  <c r="P195" i="33"/>
  <c r="P197" i="33"/>
  <c r="T197" i="33"/>
  <c r="P145" i="33"/>
  <c r="T145" i="33"/>
  <c r="P147" i="33"/>
  <c r="T147" i="33"/>
  <c r="P152" i="33"/>
  <c r="T152" i="33"/>
  <c r="T117" i="33"/>
  <c r="P117" i="33"/>
  <c r="P193" i="33" l="1"/>
  <c r="P176" i="33"/>
  <c r="T176" i="33"/>
  <c r="P196" i="33"/>
  <c r="T196" i="33"/>
  <c r="T116" i="33"/>
  <c r="P116" i="33"/>
  <c r="L175" i="33"/>
  <c r="L115" i="33"/>
  <c r="T115" i="33" s="1"/>
  <c r="P192" i="33" l="1"/>
  <c r="T192" i="33"/>
  <c r="P175" i="33"/>
  <c r="X175" i="33" s="1"/>
  <c r="T175" i="33"/>
  <c r="P68" i="33"/>
  <c r="L45" i="33"/>
  <c r="L43" i="33"/>
  <c r="T45" i="33" l="1"/>
  <c r="P45" i="33"/>
  <c r="P43" i="33"/>
  <c r="T43" i="33"/>
  <c r="P55" i="33"/>
  <c r="T55" i="33"/>
  <c r="T66" i="33"/>
  <c r="P66" i="33"/>
  <c r="X66" i="33" s="1"/>
  <c r="L42" i="33"/>
  <c r="L54" i="33"/>
  <c r="L13" i="33"/>
  <c r="T42" i="33" l="1"/>
  <c r="P42" i="33"/>
  <c r="T13" i="33"/>
  <c r="P13" i="33"/>
  <c r="P54" i="33"/>
  <c r="T54" i="33"/>
  <c r="P17" i="33"/>
  <c r="L53" i="33"/>
  <c r="L16" i="33"/>
  <c r="T16" i="33" s="1"/>
  <c r="L12" i="33"/>
  <c r="L7" i="33" l="1"/>
  <c r="L5" i="33" s="1"/>
  <c r="P16" i="33"/>
  <c r="T12" i="33"/>
  <c r="P12" i="33"/>
  <c r="P53" i="33"/>
  <c r="T53" i="33"/>
  <c r="T5" i="33" l="1"/>
  <c r="T7" i="33"/>
  <c r="S5" i="33"/>
  <c r="I115" i="33" l="1"/>
  <c r="Q115" i="33" s="1"/>
  <c r="H115" i="33"/>
  <c r="P115" i="33" l="1"/>
  <c r="H5" i="33"/>
  <c r="P5" i="33" s="1"/>
  <c r="I5" i="33"/>
  <c r="Q5" i="33" s="1"/>
  <c r="J5" i="33"/>
  <c r="P46" i="33" l="1"/>
  <c r="R5" i="33"/>
  <c r="P7" i="33" l="1"/>
</calcChain>
</file>

<file path=xl/sharedStrings.xml><?xml version="1.0" encoding="utf-8"?>
<sst xmlns="http://schemas.openxmlformats.org/spreadsheetml/2006/main" count="752" uniqueCount="466">
  <si>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</si>
  <si>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</si>
  <si>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</si>
  <si>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</si>
  <si>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</si>
  <si>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</si>
  <si>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</si>
  <si>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</si>
  <si>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</si>
  <si>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</si>
  <si>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</si>
  <si>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</si>
  <si>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</si>
  <si>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</si>
  <si>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</si>
  <si>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</si>
  <si>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</si>
  <si>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</si>
  <si>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</si>
  <si>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</si>
  <si>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</si>
  <si>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</si>
  <si>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</si>
  <si>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</si>
  <si>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</si>
  <si>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</si>
  <si>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</si>
  <si>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</si>
  <si>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</si>
  <si>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</si>
  <si>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</si>
  <si>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</si>
  <si>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</si>
  <si>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</si>
  <si>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</si>
  <si>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</si>
  <si>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</si>
  <si>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</si>
  <si>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</si>
  <si>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</si>
  <si>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</si>
  <si>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</si>
  <si>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</si>
  <si>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</si>
  <si>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</si>
  <si>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</si>
  <si>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</si>
  <si>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</si>
  <si>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</si>
  <si>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</si>
  <si>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</si>
  <si>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</si>
  <si>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</si>
  <si>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</si>
  <si>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</si>
  <si>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</si>
  <si>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</si>
  <si>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</si>
  <si>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</si>
  <si>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</si>
  <si>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</si>
  <si>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</si>
  <si>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</si>
  <si>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</si>
  <si>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</si>
  <si>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</si>
  <si>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</si>
  <si>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</si>
  <si>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</si>
  <si>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</si>
  <si>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</si>
  <si>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</si>
  <si>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</si>
  <si>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</si>
  <si>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</si>
  <si>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</si>
  <si>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</si>
  <si>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</si>
  <si>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</si>
  <si>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</si>
  <si>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</si>
  <si>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</si>
  <si>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</si>
  <si>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</si>
  <si>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</si>
  <si>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</si>
  <si>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</si>
  <si>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</si>
  <si>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</si>
  <si>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</si>
  <si>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</si>
  <si>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</si>
  <si>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</si>
  <si>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</si>
  <si>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</si>
  <si>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</si>
  <si>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</si>
  <si>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</si>
  <si>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</si>
  <si>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</si>
  <si>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</si>
  <si>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</si>
  <si>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</si>
  <si>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</si>
  <si>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</si>
  <si>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</si>
  <si>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</si>
  <si>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</si>
  <si>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</si>
  <si>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</si>
  <si>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</si>
  <si>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</si>
  <si>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</si>
  <si>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</si>
  <si>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</si>
  <si>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</si>
  <si>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</si>
  <si>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</si>
  <si>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</si>
  <si>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</si>
  <si>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</si>
  <si>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</si>
  <si>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</si>
  <si>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</si>
  <si>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</si>
  <si>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</si>
  <si>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</si>
  <si>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</si>
  <si>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</si>
  <si>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</si>
  <si>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</si>
  <si>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6.1.1.1</t>
  </si>
  <si>
    <t>6.1.1.2</t>
  </si>
  <si>
    <t>6.1.1.3</t>
  </si>
  <si>
    <t>6.1.2.1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</si>
  <si>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</si>
  <si>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</si>
  <si>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</si>
  <si>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</si>
  <si>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</si>
  <si>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</si>
  <si>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</si>
  <si>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</si>
  <si>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</si>
  <si>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</si>
  <si>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</si>
  <si>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</si>
  <si>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</si>
  <si>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</si>
  <si>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</si>
  <si>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</si>
  <si>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</si>
  <si>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</si>
  <si>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</si>
  <si>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</si>
  <si>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</si>
  <si>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</si>
  <si>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</si>
  <si>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</si>
  <si>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</si>
  <si>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</si>
  <si>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</si>
  <si>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</si>
  <si>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</si>
  <si>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</si>
  <si>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</si>
  <si>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</si>
  <si>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</si>
  <si>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</si>
  <si>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</si>
  <si>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</si>
  <si>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</si>
  <si>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</si>
  <si>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</si>
  <si>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</si>
  <si>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</si>
  <si>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</si>
  <si>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</si>
  <si>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</si>
  <si>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</si>
  <si>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</si>
  <si>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</si>
  <si>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</si>
  <si>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8.1.2</t>
  </si>
  <si>
    <t>9.1.1</t>
  </si>
  <si>
    <t>14.1.3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</si>
  <si>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</si>
  <si>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</si>
  <si>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</si>
  <si>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</si>
  <si>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</si>
  <si>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</si>
  <si>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</si>
  <si>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</si>
  <si>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</si>
  <si>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</si>
  <si>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</si>
  <si>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</si>
  <si>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</si>
  <si>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</si>
  <si>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</si>
  <si>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Подпрограмма "Безопасность дорожного движения"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</si>
  <si>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</si>
  <si>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</si>
  <si>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16</t>
  </si>
  <si>
    <t>17</t>
  </si>
  <si>
    <t>19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</si>
  <si>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</si>
  <si>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</si>
  <si>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</si>
  <si>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1.4.5</t>
  </si>
  <si>
    <t>1.4.7</t>
  </si>
  <si>
    <t>1.4.8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</si>
  <si>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</si>
  <si>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</si>
  <si>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</si>
  <si>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</si>
  <si>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</si>
  <si>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</si>
  <si>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</si>
  <si>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</si>
  <si>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</si>
  <si>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</si>
  <si>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</si>
  <si>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</si>
  <si>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</si>
  <si>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</si>
  <si>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</si>
  <si>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</si>
  <si>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</si>
  <si>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Развитие жилищно-коммунального комплекса и повышение энергетической эффективности в городе Нефтеюганске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</si>
  <si>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</si>
  <si>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</si>
  <si>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</si>
  <si>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</si>
  <si>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</si>
  <si>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</si>
  <si>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</si>
  <si>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</si>
  <si>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</si>
  <si>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</si>
  <si>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</si>
  <si>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</si>
  <si>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</si>
  <si>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</si>
  <si>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</si>
  <si>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</si>
  <si>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</si>
  <si>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</si>
  <si>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</si>
  <si>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</si>
  <si>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</si>
  <si>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</si>
  <si>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</si>
  <si>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</si>
  <si>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</si>
  <si>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</si>
  <si>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</si>
  <si>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</si>
  <si>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</si>
  <si>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</si>
  <si>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</si>
  <si>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</si>
  <si>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</si>
  <si>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</si>
  <si>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</si>
  <si>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</si>
  <si>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</si>
  <si>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</si>
  <si>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</si>
  <si>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</si>
  <si>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</si>
  <si>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</si>
  <si>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</si>
  <si>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</si>
  <si>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</si>
  <si>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</si>
  <si>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</si>
  <si>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</si>
  <si>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</si>
  <si>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</si>
  <si>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</si>
  <si>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</si>
  <si>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</si>
  <si>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</si>
  <si>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</si>
  <si>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</si>
  <si>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</si>
  <si>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</si>
  <si>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</si>
  <si>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</si>
  <si>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</si>
  <si>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</si>
  <si>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</si>
  <si>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</si>
  <si>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</si>
  <si>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</si>
  <si>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</si>
  <si>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</si>
  <si>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</si>
  <si>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</si>
  <si>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</si>
  <si>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</si>
  <si>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</si>
  <si>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</si>
  <si>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</si>
  <si>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</si>
  <si>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</si>
  <si>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1.4.12</t>
  </si>
  <si>
    <t>1.6.2</t>
  </si>
  <si>
    <t>1.6.3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</si>
  <si>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</si>
  <si>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</si>
  <si>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</si>
  <si>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</si>
  <si>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</si>
  <si>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</si>
  <si>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ПИР "МБУК "Культурно-досуговый комплекс" культурный центр "Юность"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</si>
  <si>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</si>
  <si>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</si>
  <si>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</si>
  <si>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</si>
  <si>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</si>
  <si>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</si>
  <si>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</si>
  <si>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</si>
  <si>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</si>
  <si>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</si>
  <si>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</si>
  <si>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</si>
  <si>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</si>
  <si>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</si>
  <si>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</si>
  <si>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</si>
  <si>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</si>
  <si>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</si>
  <si>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</si>
  <si>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</si>
  <si>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</si>
  <si>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</si>
  <si>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</si>
  <si>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5.2.2</t>
  </si>
  <si>
    <t>Совершенствование инфраструктуры спорта в городе Нефтеюганске</t>
  </si>
  <si>
    <t>7.1.2.1</t>
  </si>
  <si>
    <t>7.1.2.2</t>
  </si>
  <si>
    <t>Обеспечение устойчивого сокращения непригодного для проживания жилищного фонда</t>
  </si>
  <si>
    <t>8.2.4</t>
  </si>
  <si>
    <t>15.1.2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</si>
  <si>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</si>
  <si>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</si>
  <si>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</si>
  <si>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</si>
  <si>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</si>
  <si>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Подпрограмма "Модернизация, развитие учреждений культуры и организация обустройства мест массового отдыха населения"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</si>
  <si>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</si>
  <si>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Дополнительные меры социальной поддержки отдельных категорий граждан города Нефтеюганска</t>
  </si>
  <si>
    <t>Департамент градостроительства и земельных отнощений отношений администрации города</t>
  </si>
  <si>
    <t>Улицы и проезды микрорайона 11Б г.Нефтеюганска</t>
  </si>
  <si>
    <t>Подпрограмма "Развитие системы массовой физической культуры, подготовки спортивного резерва и спорта высших достижений"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</si>
  <si>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</si>
  <si>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</si>
  <si>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Ликвидация и расселение приспособленных для проживания строений (балочный массив)</t>
  </si>
  <si>
    <t>14.1.5</t>
  </si>
  <si>
    <t>Осуществление переданных полномочий на организацию мероприятий при осуществлении деятельности по обращению с животными без владельцев</t>
  </si>
  <si>
    <t>Капитальный ремонт объектов водоснабжения и водоотведения</t>
  </si>
  <si>
    <t>ПИР на капитальный ремонт объекта «Наружные сети водопровода», по адресу: РФ,Тюменская обл., ХМАО-Югра, г.Нефтеюганск, мкр-н 14, ул.Нефтяников.Кадастровый номер: 86-86-04/023/2010-195 (капитальный ремонт водопровода ВО 415 мм, мкр-н 14, вдоль ул.Нефтяников)</t>
  </si>
  <si>
    <t>Улучшение условий дорожного движения и устранение опасных участков на улично-дорожной сети</t>
  </si>
  <si>
    <t>Подпрограмма "Управление муниципальным долгом города Нефтеюганска"</t>
  </si>
  <si>
    <t>4.2</t>
  </si>
  <si>
    <t>4.2.1</t>
  </si>
  <si>
    <t>«Нежилое здание музыкальной школы», расположенного по адресу: город Нефтеюганск, микрорайон 2А, здание 1 (Устройство входной группы)».</t>
  </si>
  <si>
    <t>7.1.4</t>
  </si>
  <si>
    <t>Региональный проект "Современная школа"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</si>
  <si>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</si>
  <si>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</si>
  <si>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</si>
  <si>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</si>
  <si>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</si>
  <si>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</si>
  <si>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Проведение Всероссийской переписи населения 2020 года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</si>
  <si>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</si>
  <si>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</si>
  <si>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</si>
  <si>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</si>
  <si>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1.4.11</t>
  </si>
  <si>
    <t>7.1.1.8</t>
  </si>
  <si>
    <t>7.1.1.10</t>
  </si>
  <si>
    <t>1.4.4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</si>
  <si>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</si>
  <si>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</si>
  <si>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7.1.1.2</t>
  </si>
  <si>
    <t xml:space="preserve"> </t>
  </si>
  <si>
    <t>Повышение уровня антитеррористической защищенности муниципальных объектов</t>
  </si>
  <si>
    <t>Реализация мероприятий по землеустройству и землепользованию</t>
  </si>
  <si>
    <t>1.6.4</t>
  </si>
  <si>
    <t>5.1.3</t>
  </si>
  <si>
    <t>6.1.3.1</t>
  </si>
  <si>
    <t>11.2.1</t>
  </si>
  <si>
    <t>14.1.4</t>
  </si>
  <si>
    <t>15.1.1</t>
  </si>
  <si>
    <t>15.2.1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</si>
  <si>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</si>
  <si>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1.6.5</t>
  </si>
  <si>
    <t xml:space="preserve"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</si>
  <si>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</si>
  <si>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</si>
  <si>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1.6.6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</si>
  <si>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</si>
  <si>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</si>
  <si>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</si>
  <si>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7.1.5</t>
  </si>
  <si>
    <t>Региональный проект "Успех каждого ребенка"</t>
  </si>
  <si>
    <t>Основное мероприятие "Региональный проект "Чистая вода"</t>
  </si>
  <si>
    <t>Проведение государственной экспертизы проектной документации и результатов инженерных исысканий, проверки достоверности определения сметной стоимости проектной документации</t>
  </si>
  <si>
    <t>Приобретение и установка информационных щитов</t>
  </si>
  <si>
    <t>1.4.15</t>
  </si>
  <si>
    <t>1.4.16</t>
  </si>
  <si>
    <t>Оказание услуг по обращению с ТКО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</si>
  <si>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</si>
  <si>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</si>
  <si>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</si>
  <si>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</si>
  <si>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</si>
  <si>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</si>
  <si>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</si>
  <si>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</si>
  <si>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</si>
  <si>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</si>
  <si>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</si>
  <si>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</si>
  <si>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</si>
  <si>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Дума</t>
  </si>
  <si>
    <t>1.4.17</t>
  </si>
  <si>
    <t>Региональный проект "Спорт – норма жизни"</t>
  </si>
  <si>
    <t>5.1.4</t>
  </si>
  <si>
    <t>6.1.4.7</t>
  </si>
  <si>
    <t>Региональный проект "Культурная среда"</t>
  </si>
  <si>
    <t>Ливневая канализация вдоль ул. Алексея Варакина (от ул. Центральная до ул. Сургутская)</t>
  </si>
  <si>
    <t>Обеспечение функционирования сети автомобильных дорог общего пользования местного значения</t>
  </si>
  <si>
    <t>Мероприятия по строительству (реконструкции) систем инженерной инфраструктуры в целях обеспечения инженерной подготовки земельных участков для жилищного строительства</t>
  </si>
  <si>
    <t>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</t>
  </si>
  <si>
    <t>Осуществление полномочий в области градостроительной деятельности</t>
  </si>
  <si>
    <t>20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</si>
  <si>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</si>
  <si>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</si>
  <si>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4.2.2</t>
  </si>
  <si>
    <t>Обслуживание муниципального долга</t>
  </si>
  <si>
    <t>Планирование бюджетных ассигнований на исполнение долговых обязательств</t>
  </si>
  <si>
    <t>ПЛАН на 1 полугодие 2021 года                                                                                                                                         (рублей)</t>
  </si>
  <si>
    <t>Освоение на 01.05.2021 года       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</si>
  <si>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</si>
  <si>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Строительство и реконструкция объектов муниципальной собственности ("Кладбище в юго-западной промзоне г.Нефтеюганск" (4 очередь)</t>
  </si>
  <si>
    <t>Прибретение контейнеров для накопления ТКО (в комплекте с крышками и колесами)</t>
  </si>
  <si>
    <t>Региональный проект "Формирование комфортной городской среды"</t>
  </si>
  <si>
    <t>Региональный проект "Чистая страна" (Рекультивация земельного участка, на котором расположена свалка твердых бытовых отходов на 8-м км. автодороги Нефтеюганск-Сургут)</t>
  </si>
  <si>
    <t>Субсидия из бюджета города Нефтеюганска на возмещение затрат по организации уличного, дворового освещения и иллюминации в г.Нефтеюганске (с учетом затрат на оплату электрической энергии, потребляемой объектами уличного, дворового освещения и иллюминации г.Нефтеюганска)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</si>
  <si>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</si>
  <si>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</si>
  <si>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</si>
  <si>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7.1.6</t>
  </si>
  <si>
    <t>7.1.6.1</t>
  </si>
  <si>
    <t>7.1.7</t>
  </si>
  <si>
    <t>7.1.7.1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</si>
  <si>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</si>
  <si>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</si>
  <si>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9.1.3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</si>
</sst>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3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0" fillId="0" borderId="1" xfId="0" applyNumberFormat="1" applyFont="1" applyFill="1" applyBorder="1" applyAlignment="1">
      <alignment horizontal="center" vertical="center"/>
    </xf>
    <xf numFmtId="168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36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Border="1"/>
    <xf numFmtId="4" fontId="33" fillId="0" borderId="1" xfId="2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top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vertical="top" wrapText="1"/>
    </xf>
    <xf numFmtId="169" fontId="3" fillId="0" borderId="21" xfId="0" applyNumberFormat="1" applyFont="1" applyFill="1" applyBorder="1" applyAlignment="1" applyProtection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49" fontId="33" fillId="0" borderId="9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2" fontId="36" fillId="0" borderId="4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4" fillId="0" borderId="0" xfId="0" applyFont="1" applyFill="1" applyBorder="1" applyAlignment="1">
      <alignment horizontal="justify"/>
    </xf>
    <xf numFmtId="0" fontId="33" fillId="0" borderId="4" xfId="0" applyNumberFormat="1" applyFont="1" applyFill="1" applyBorder="1" applyAlignment="1">
      <alignment horizontal="left" vertical="top" wrapText="1"/>
    </xf>
    <xf numFmtId="44" fontId="3" fillId="0" borderId="4" xfId="0" applyNumberFormat="1" applyFont="1" applyFill="1" applyBorder="1" applyAlignment="1">
      <alignment horizontal="left" vertical="top" wrapText="1"/>
    </xf>
    <xf numFmtId="4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" fontId="33" fillId="0" borderId="6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4" fontId="33" fillId="0" borderId="1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44" fontId="33" fillId="0" borderId="1" xfId="0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 applyProtection="1">
      <alignment horizontal="left" vertical="center" wrapText="1"/>
      <protection locked="0"/>
    </xf>
    <xf numFmtId="0" fontId="36" fillId="0" borderId="6" xfId="0" applyFont="1" applyFill="1" applyBorder="1" applyAlignment="1" applyProtection="1">
      <alignment horizontal="left" vertical="center" wrapText="1"/>
      <protection locked="0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9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8.75" x14ac:dyDescent="0.3"/>
  <cols>
    <col min="1" max="1" width="9.140625" style="5" customWidth="1"/>
    <col min="2" max="2" width="80.28515625" style="79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162" t="s">
        <v>202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4" s="1" customFormat="1" ht="46.5" customHeight="1" x14ac:dyDescent="0.3">
      <c r="A2" s="172" t="s">
        <v>0</v>
      </c>
      <c r="B2" s="71" t="s">
        <v>1</v>
      </c>
      <c r="C2" s="173" t="s">
        <v>38</v>
      </c>
      <c r="D2" s="182" t="s">
        <v>448</v>
      </c>
      <c r="E2" s="183"/>
      <c r="F2" s="183"/>
      <c r="G2" s="184"/>
      <c r="H2" s="179" t="s">
        <v>408</v>
      </c>
      <c r="I2" s="180"/>
      <c r="J2" s="180"/>
      <c r="K2" s="181"/>
      <c r="L2" s="171" t="s">
        <v>449</v>
      </c>
      <c r="M2" s="171"/>
      <c r="N2" s="171"/>
      <c r="O2" s="171"/>
      <c r="P2" s="174" t="s">
        <v>407</v>
      </c>
      <c r="Q2" s="175"/>
      <c r="R2" s="175"/>
      <c r="S2" s="176"/>
      <c r="T2" s="165" t="s">
        <v>450</v>
      </c>
      <c r="U2" s="166"/>
      <c r="V2" s="166"/>
      <c r="W2" s="167"/>
      <c r="X2" s="147" t="s">
        <v>163</v>
      </c>
    </row>
    <row r="3" spans="1:24" s="1" customFormat="1" ht="37.5" x14ac:dyDescent="0.3">
      <c r="A3" s="172"/>
      <c r="B3" s="72" t="s">
        <v>2</v>
      </c>
      <c r="C3" s="173"/>
      <c r="D3" s="49" t="s">
        <v>64</v>
      </c>
      <c r="E3" s="49" t="s">
        <v>65</v>
      </c>
      <c r="F3" s="49" t="s">
        <v>130</v>
      </c>
      <c r="G3" s="49" t="s">
        <v>66</v>
      </c>
      <c r="H3" s="134" t="s">
        <v>64</v>
      </c>
      <c r="I3" s="134" t="s">
        <v>65</v>
      </c>
      <c r="J3" s="134" t="s">
        <v>130</v>
      </c>
      <c r="K3" s="134" t="s">
        <v>66</v>
      </c>
      <c r="L3" s="48" t="s">
        <v>64</v>
      </c>
      <c r="M3" s="48" t="s">
        <v>65</v>
      </c>
      <c r="N3" s="48" t="s">
        <v>130</v>
      </c>
      <c r="O3" s="48" t="s">
        <v>66</v>
      </c>
      <c r="P3" s="48" t="s">
        <v>64</v>
      </c>
      <c r="Q3" s="48" t="s">
        <v>65</v>
      </c>
      <c r="R3" s="48" t="s">
        <v>130</v>
      </c>
      <c r="S3" s="48" t="s">
        <v>66</v>
      </c>
      <c r="T3" s="22" t="s">
        <v>64</v>
      </c>
      <c r="U3" s="22" t="s">
        <v>65</v>
      </c>
      <c r="V3" s="22" t="s">
        <v>130</v>
      </c>
      <c r="W3" s="22" t="s">
        <v>66</v>
      </c>
      <c r="X3" s="148"/>
    </row>
    <row r="4" spans="1:24" s="1" customFormat="1" x14ac:dyDescent="0.3">
      <c r="A4" s="133" t="s">
        <v>7</v>
      </c>
      <c r="B4" s="73" t="s">
        <v>32</v>
      </c>
      <c r="C4" s="133" t="s">
        <v>68</v>
      </c>
      <c r="D4" s="70">
        <v>4</v>
      </c>
      <c r="E4" s="70">
        <v>5</v>
      </c>
      <c r="F4" s="70">
        <v>6</v>
      </c>
      <c r="G4" s="70" t="s">
        <v>105</v>
      </c>
      <c r="H4" s="133" t="s">
        <v>36</v>
      </c>
      <c r="I4" s="133" t="s">
        <v>85</v>
      </c>
      <c r="J4" s="133" t="s">
        <v>88</v>
      </c>
      <c r="K4" s="133" t="s">
        <v>90</v>
      </c>
      <c r="L4" s="133" t="s">
        <v>94</v>
      </c>
      <c r="M4" s="133" t="s">
        <v>95</v>
      </c>
      <c r="N4" s="133" t="s">
        <v>96</v>
      </c>
      <c r="O4" s="133" t="s">
        <v>102</v>
      </c>
      <c r="P4" s="133" t="s">
        <v>204</v>
      </c>
      <c r="Q4" s="133" t="s">
        <v>205</v>
      </c>
      <c r="R4" s="133" t="s">
        <v>187</v>
      </c>
      <c r="S4" s="133" t="s">
        <v>206</v>
      </c>
      <c r="T4" s="133" t="s">
        <v>442</v>
      </c>
      <c r="U4" s="133" t="s">
        <v>193</v>
      </c>
      <c r="V4" s="133" t="s">
        <v>164</v>
      </c>
      <c r="W4" s="133" t="s">
        <v>177</v>
      </c>
      <c r="X4" s="46">
        <v>20</v>
      </c>
    </row>
    <row r="5" spans="1:24" s="58" customFormat="1" ht="22.5" x14ac:dyDescent="0.3">
      <c r="A5" s="164" t="s">
        <v>67</v>
      </c>
      <c r="B5" s="164"/>
      <c r="C5" s="164"/>
      <c r="D5" s="69">
        <f>D7+D53+D66+D72+D79+D92+D115+D158+D175+D182+D192+D205+D208+D211+D231+D237</f>
        <v>4586826325.9899998</v>
      </c>
      <c r="E5" s="69">
        <f>E7+E53+E66+E72+E79+E92+E115+E158+E175+E182+E192+E205+E208+E211+E231+E237</f>
        <v>2053567475.25</v>
      </c>
      <c r="F5" s="69">
        <f>F7+F53+F66+F72+F79+F92+F115+F158+F175+F182+F192+F205+F208+F211+F231+F237</f>
        <v>84912619.670000002</v>
      </c>
      <c r="G5" s="69">
        <f>G7+G53+G66+G72+G79+G92+G115+G158+G175+G182+G192+G205+G208+G211+G231+G237</f>
        <v>2448346231.0699997</v>
      </c>
      <c r="H5" s="62">
        <f>H7+H53+H66+H72+H79+H92+H115+H158+H175+H182+H192+H205+H208+H211+H231+H237</f>
        <v>11488816493.379999</v>
      </c>
      <c r="I5" s="62">
        <f>I7+I53+I66+I72+I79+I92+I115+I158+I175+I182+I192+I205+I208+I211+I231+I237</f>
        <v>5677829267.3299999</v>
      </c>
      <c r="J5" s="62">
        <f>J7+J53+J66+J72+J79+J92+J115+J158+J175+J182+J192+J205+J208+J211+J231+J237</f>
        <v>598799502.04999995</v>
      </c>
      <c r="K5" s="62">
        <f>K7+K53+K66+K72+K79+K92+K115+K158+K175+K182+K192+K205+K208+K211+K231+K237</f>
        <v>5212187724</v>
      </c>
      <c r="L5" s="62">
        <f>L7+L53+L66+L72+L79+L92+L115+L158+L175+L182+L192+L205+L208+L211+L231+L237</f>
        <v>2226601549.8999996</v>
      </c>
      <c r="M5" s="62">
        <f>M7+M53+M66+M72+M79+M92+M115+M158+M175+M182+M192+M205+M208+M211+M231+M237</f>
        <v>987327971.8499999</v>
      </c>
      <c r="N5" s="62">
        <f>N7+N53+N66+N72+N79+N92+N115+N158+N175+N182+N192+N205+N208+N211+N231+N237</f>
        <v>4993220.24</v>
      </c>
      <c r="O5" s="62">
        <f>O7+O53+O66+O72+O79+O92+O115+O158+O175+O182+O192+O205+O208+O211+O231+O237</f>
        <v>1201345346.2</v>
      </c>
      <c r="P5" s="56">
        <f>L5/H5*100</f>
        <v>19.380599831000829</v>
      </c>
      <c r="Q5" s="56">
        <f>M5/I5*100</f>
        <v>17.389180360371967</v>
      </c>
      <c r="R5" s="56">
        <f>N5/J5*100</f>
        <v>0.83387180899543656</v>
      </c>
      <c r="S5" s="56">
        <f>O5/K5*100</f>
        <v>23.04877356332149</v>
      </c>
      <c r="T5" s="62">
        <f>L5/D5*100</f>
        <v>48.543402162047634</v>
      </c>
      <c r="U5" s="62">
        <f>M5/E5*100</f>
        <v>48.078672054825141</v>
      </c>
      <c r="V5" s="62">
        <f>N5/F5*100</f>
        <v>5.880421849432266</v>
      </c>
      <c r="W5" s="62">
        <f>O5/G5*100</f>
        <v>49.067624952496061</v>
      </c>
      <c r="X5" s="57"/>
    </row>
    <row r="6" spans="1:24" s="1" customFormat="1" x14ac:dyDescent="0.3">
      <c r="A6" s="177" t="s">
        <v>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23"/>
    </row>
    <row r="7" spans="1:24" s="58" customFormat="1" ht="49.5" customHeight="1" x14ac:dyDescent="0.3">
      <c r="A7" s="54">
        <v>1</v>
      </c>
      <c r="B7" s="150" t="s">
        <v>230</v>
      </c>
      <c r="C7" s="150"/>
      <c r="D7" s="56">
        <f t="shared" ref="D7:O7" si="0">D8+D12+D16+D23+D42+D46</f>
        <v>447588454.43000001</v>
      </c>
      <c r="E7" s="56">
        <f t="shared" si="0"/>
        <v>5362633.74</v>
      </c>
      <c r="F7" s="56">
        <f t="shared" si="0"/>
        <v>221075.62</v>
      </c>
      <c r="G7" s="56">
        <f t="shared" si="0"/>
        <v>442004745.06999999</v>
      </c>
      <c r="H7" s="56">
        <f t="shared" si="0"/>
        <v>1779711147.8199999</v>
      </c>
      <c r="I7" s="56">
        <f t="shared" si="0"/>
        <v>527261312.81999999</v>
      </c>
      <c r="J7" s="56">
        <f t="shared" si="0"/>
        <v>13030100</v>
      </c>
      <c r="K7" s="56">
        <f t="shared" si="0"/>
        <v>1239419735</v>
      </c>
      <c r="L7" s="56">
        <f t="shared" si="0"/>
        <v>173384145.20000002</v>
      </c>
      <c r="M7" s="56">
        <f t="shared" si="0"/>
        <v>476478.51</v>
      </c>
      <c r="N7" s="56">
        <f t="shared" si="0"/>
        <v>0</v>
      </c>
      <c r="O7" s="56">
        <f t="shared" si="0"/>
        <v>172907666.69</v>
      </c>
      <c r="P7" s="20">
        <f>L7/H7*100</f>
        <v>9.7422632550445822</v>
      </c>
      <c r="Q7" s="20">
        <f>M7/I7*100</f>
        <v>9.0368570273363369E-2</v>
      </c>
      <c r="R7" s="20">
        <f>N7/J7*100</f>
        <v>0</v>
      </c>
      <c r="S7" s="20">
        <f t="shared" ref="S7" si="1">O7/K7*100</f>
        <v>13.950694975015868</v>
      </c>
      <c r="T7" s="52">
        <f>L7/D7*100</f>
        <v>38.737403407959484</v>
      </c>
      <c r="U7" s="52">
        <f>M7/E7*100</f>
        <v>8.8851585452487001</v>
      </c>
      <c r="V7" s="52">
        <f>N7/F7*100</f>
        <v>0</v>
      </c>
      <c r="W7" s="52">
        <f>O7/G7*100</f>
        <v>39.118961644318254</v>
      </c>
      <c r="X7" s="57"/>
    </row>
    <row r="8" spans="1:24" s="58" customFormat="1" ht="37.5" x14ac:dyDescent="0.3">
      <c r="A8" s="54" t="s">
        <v>12</v>
      </c>
      <c r="B8" s="74" t="s">
        <v>39</v>
      </c>
      <c r="C8" s="121"/>
      <c r="D8" s="81">
        <f t="shared" ref="D8:O8" si="2">SUM(D9:D11)</f>
        <v>23503455</v>
      </c>
      <c r="E8" s="81">
        <f t="shared" si="2"/>
        <v>0</v>
      </c>
      <c r="F8" s="81">
        <f t="shared" si="2"/>
        <v>0</v>
      </c>
      <c r="G8" s="81">
        <f t="shared" si="2"/>
        <v>23503455</v>
      </c>
      <c r="H8" s="81">
        <f t="shared" si="2"/>
        <v>463507141</v>
      </c>
      <c r="I8" s="81">
        <f t="shared" si="2"/>
        <v>263612700</v>
      </c>
      <c r="J8" s="81">
        <f t="shared" si="2"/>
        <v>0</v>
      </c>
      <c r="K8" s="81">
        <f t="shared" si="2"/>
        <v>199894441</v>
      </c>
      <c r="L8" s="81">
        <f t="shared" si="2"/>
        <v>550094.88</v>
      </c>
      <c r="M8" s="81">
        <f t="shared" si="2"/>
        <v>0</v>
      </c>
      <c r="N8" s="81">
        <f t="shared" si="2"/>
        <v>0</v>
      </c>
      <c r="O8" s="81">
        <f t="shared" si="2"/>
        <v>550094.88</v>
      </c>
      <c r="P8" s="20">
        <f>L8/H8*100</f>
        <v>0.11868099352540505</v>
      </c>
      <c r="Q8" s="20">
        <f t="shared" ref="Q8:Q47" si="3">M8/I8*100</f>
        <v>0</v>
      </c>
      <c r="R8" s="20"/>
      <c r="S8" s="20">
        <f t="shared" ref="S8" si="4">O8/K8*100</f>
        <v>0.27519268532335023</v>
      </c>
      <c r="T8" s="52">
        <f t="shared" ref="T8:T59" si="5">L8/D8*100</f>
        <v>2.3404851754773923</v>
      </c>
      <c r="U8" s="52"/>
      <c r="V8" s="52"/>
      <c r="W8" s="52">
        <f t="shared" ref="W8:W12" si="6">O8/G8*100</f>
        <v>2.3404851754773923</v>
      </c>
      <c r="X8" s="57"/>
    </row>
    <row r="9" spans="1:24" s="1" customFormat="1" ht="60.75" customHeight="1" x14ac:dyDescent="0.3">
      <c r="A9" s="120" t="s">
        <v>29</v>
      </c>
      <c r="B9" s="128" t="s">
        <v>444</v>
      </c>
      <c r="C9" s="19" t="s">
        <v>171</v>
      </c>
      <c r="D9" s="47">
        <f>SUM(E9:G9)</f>
        <v>13148841</v>
      </c>
      <c r="E9" s="47">
        <v>0</v>
      </c>
      <c r="F9" s="47">
        <v>0</v>
      </c>
      <c r="G9" s="47">
        <v>13148841</v>
      </c>
      <c r="H9" s="47">
        <f t="shared" ref="H9:H11" si="7">SUM(I9:K9)</f>
        <v>172640927</v>
      </c>
      <c r="I9" s="47">
        <v>0</v>
      </c>
      <c r="J9" s="47">
        <v>0</v>
      </c>
      <c r="K9" s="47">
        <v>172640927</v>
      </c>
      <c r="L9" s="52">
        <f t="shared" ref="L9:L11" si="8">M9+N9+O9</f>
        <v>0</v>
      </c>
      <c r="M9" s="52">
        <v>0</v>
      </c>
      <c r="N9" s="52">
        <v>0</v>
      </c>
      <c r="O9" s="52">
        <v>0</v>
      </c>
      <c r="P9" s="20">
        <f t="shared" ref="P9:P60" si="9">L9/H9*100</f>
        <v>0</v>
      </c>
      <c r="Q9" s="20"/>
      <c r="R9" s="20"/>
      <c r="S9" s="20">
        <f t="shared" ref="S9:S64" si="10">O9/K9*100</f>
        <v>0</v>
      </c>
      <c r="T9" s="52">
        <f t="shared" si="5"/>
        <v>0</v>
      </c>
      <c r="U9" s="52"/>
      <c r="V9" s="52"/>
      <c r="W9" s="52">
        <f t="shared" si="6"/>
        <v>0</v>
      </c>
      <c r="X9" s="61"/>
    </row>
    <row r="10" spans="1:24" s="1" customFormat="1" ht="41.25" customHeight="1" x14ac:dyDescent="0.3">
      <c r="A10" s="120" t="s">
        <v>216</v>
      </c>
      <c r="B10" s="128" t="s">
        <v>304</v>
      </c>
      <c r="C10" s="19" t="s">
        <v>3</v>
      </c>
      <c r="D10" s="47">
        <f>SUM(E10:G10)</f>
        <v>10354614</v>
      </c>
      <c r="E10" s="47">
        <v>0</v>
      </c>
      <c r="F10" s="47">
        <v>0</v>
      </c>
      <c r="G10" s="47">
        <v>10354614</v>
      </c>
      <c r="H10" s="47">
        <f t="shared" si="7"/>
        <v>13379114</v>
      </c>
      <c r="I10" s="47">
        <v>0</v>
      </c>
      <c r="J10" s="47">
        <v>0</v>
      </c>
      <c r="K10" s="47">
        <v>13379114</v>
      </c>
      <c r="L10" s="52">
        <f t="shared" si="8"/>
        <v>550094.88</v>
      </c>
      <c r="M10" s="52">
        <v>0</v>
      </c>
      <c r="N10" s="52">
        <v>0</v>
      </c>
      <c r="O10" s="52">
        <v>550094.88</v>
      </c>
      <c r="P10" s="20">
        <f t="shared" si="9"/>
        <v>4.111594235612313</v>
      </c>
      <c r="Q10" s="20"/>
      <c r="R10" s="20"/>
      <c r="S10" s="20">
        <f t="shared" si="10"/>
        <v>4.111594235612313</v>
      </c>
      <c r="T10" s="52">
        <f t="shared" si="5"/>
        <v>5.3125580538299157</v>
      </c>
      <c r="U10" s="52"/>
      <c r="V10" s="52"/>
      <c r="W10" s="52">
        <f t="shared" si="6"/>
        <v>5.3125580538299157</v>
      </c>
      <c r="X10" s="61"/>
    </row>
    <row r="11" spans="1:24" s="1" customFormat="1" x14ac:dyDescent="0.3">
      <c r="A11" s="120" t="s">
        <v>305</v>
      </c>
      <c r="B11" s="128" t="s">
        <v>412</v>
      </c>
      <c r="C11" s="19" t="s">
        <v>171</v>
      </c>
      <c r="D11" s="47">
        <f t="shared" ref="D11" si="11">SUM(E11:G11)</f>
        <v>0</v>
      </c>
      <c r="E11" s="47">
        <v>0</v>
      </c>
      <c r="F11" s="47">
        <v>0</v>
      </c>
      <c r="G11" s="47">
        <v>0</v>
      </c>
      <c r="H11" s="47">
        <f t="shared" si="7"/>
        <v>277487100</v>
      </c>
      <c r="I11" s="47">
        <v>263612700</v>
      </c>
      <c r="J11" s="47">
        <v>0</v>
      </c>
      <c r="K11" s="47">
        <v>13874400</v>
      </c>
      <c r="L11" s="52">
        <f t="shared" si="8"/>
        <v>0</v>
      </c>
      <c r="M11" s="52">
        <v>0</v>
      </c>
      <c r="N11" s="52">
        <v>0</v>
      </c>
      <c r="O11" s="52">
        <v>0</v>
      </c>
      <c r="P11" s="20">
        <f t="shared" si="9"/>
        <v>0</v>
      </c>
      <c r="Q11" s="20">
        <f t="shared" si="3"/>
        <v>0</v>
      </c>
      <c r="R11" s="20"/>
      <c r="S11" s="20">
        <f t="shared" si="10"/>
        <v>0</v>
      </c>
      <c r="T11" s="52"/>
      <c r="U11" s="52"/>
      <c r="V11" s="52"/>
      <c r="W11" s="52"/>
      <c r="X11" s="61"/>
    </row>
    <row r="12" spans="1:24" s="58" customFormat="1" ht="37.5" x14ac:dyDescent="0.3">
      <c r="A12" s="54" t="s">
        <v>13</v>
      </c>
      <c r="B12" s="74" t="s">
        <v>40</v>
      </c>
      <c r="C12" s="121"/>
      <c r="D12" s="62">
        <f t="shared" ref="D12:O12" si="12">SUM(D13:D15)</f>
        <v>22896170</v>
      </c>
      <c r="E12" s="62">
        <f t="shared" si="12"/>
        <v>0</v>
      </c>
      <c r="F12" s="62">
        <f t="shared" si="12"/>
        <v>0</v>
      </c>
      <c r="G12" s="62">
        <f t="shared" si="12"/>
        <v>22896170</v>
      </c>
      <c r="H12" s="62">
        <f t="shared" si="12"/>
        <v>41913109</v>
      </c>
      <c r="I12" s="62">
        <f t="shared" si="12"/>
        <v>0</v>
      </c>
      <c r="J12" s="62">
        <f t="shared" si="12"/>
        <v>0</v>
      </c>
      <c r="K12" s="62">
        <f t="shared" si="12"/>
        <v>41913109</v>
      </c>
      <c r="L12" s="62">
        <f t="shared" si="12"/>
        <v>9464124.4999999981</v>
      </c>
      <c r="M12" s="62">
        <f t="shared" si="12"/>
        <v>0</v>
      </c>
      <c r="N12" s="62">
        <f t="shared" si="12"/>
        <v>0</v>
      </c>
      <c r="O12" s="62">
        <f t="shared" si="12"/>
        <v>9464124.4999999981</v>
      </c>
      <c r="P12" s="20">
        <f t="shared" si="9"/>
        <v>22.580344731763986</v>
      </c>
      <c r="Q12" s="20"/>
      <c r="R12" s="20"/>
      <c r="S12" s="20">
        <f t="shared" si="10"/>
        <v>22.580344731763986</v>
      </c>
      <c r="T12" s="52">
        <f t="shared" si="5"/>
        <v>41.334967813394108</v>
      </c>
      <c r="U12" s="52"/>
      <c r="V12" s="52"/>
      <c r="W12" s="52">
        <f t="shared" si="6"/>
        <v>41.334967813394108</v>
      </c>
      <c r="X12" s="57"/>
    </row>
    <row r="13" spans="1:24" s="1" customFormat="1" ht="37.5" x14ac:dyDescent="0.3">
      <c r="A13" s="120" t="s">
        <v>30</v>
      </c>
      <c r="B13" s="128" t="s">
        <v>231</v>
      </c>
      <c r="C13" s="19" t="s">
        <v>3</v>
      </c>
      <c r="D13" s="47">
        <f>SUM(E13:G13)</f>
        <v>19663565</v>
      </c>
      <c r="E13" s="47">
        <v>0</v>
      </c>
      <c r="F13" s="47">
        <v>0</v>
      </c>
      <c r="G13" s="47">
        <v>19663565</v>
      </c>
      <c r="H13" s="47">
        <f>SUM(I13:K13)</f>
        <v>33453509</v>
      </c>
      <c r="I13" s="47">
        <v>0</v>
      </c>
      <c r="J13" s="47">
        <v>0</v>
      </c>
      <c r="K13" s="47">
        <v>33453509</v>
      </c>
      <c r="L13" s="52">
        <f>M13+O13</f>
        <v>7290073.2199999997</v>
      </c>
      <c r="M13" s="52">
        <v>0</v>
      </c>
      <c r="N13" s="52">
        <v>0</v>
      </c>
      <c r="O13" s="52">
        <v>7290073.2199999997</v>
      </c>
      <c r="P13" s="20">
        <f t="shared" si="9"/>
        <v>21.791654860481152</v>
      </c>
      <c r="Q13" s="20"/>
      <c r="R13" s="20"/>
      <c r="S13" s="20">
        <f t="shared" si="10"/>
        <v>21.791654860481152</v>
      </c>
      <c r="T13" s="52">
        <f t="shared" si="5"/>
        <v>37.074015927427197</v>
      </c>
      <c r="U13" s="52"/>
      <c r="V13" s="52"/>
      <c r="W13" s="52">
        <f t="shared" ref="W13:W61" si="13">O13/G13*100</f>
        <v>37.074015927427197</v>
      </c>
      <c r="X13" s="61"/>
    </row>
    <row r="14" spans="1:24" s="1" customFormat="1" x14ac:dyDescent="0.3">
      <c r="A14" s="142" t="s">
        <v>31</v>
      </c>
      <c r="B14" s="168" t="s">
        <v>119</v>
      </c>
      <c r="C14" s="19" t="s">
        <v>3</v>
      </c>
      <c r="D14" s="47">
        <f t="shared" ref="D14:D15" si="14">SUM(E14:G14)</f>
        <v>2545521</v>
      </c>
      <c r="E14" s="47">
        <v>0</v>
      </c>
      <c r="F14" s="47">
        <v>0</v>
      </c>
      <c r="G14" s="47">
        <v>2545521</v>
      </c>
      <c r="H14" s="47">
        <f t="shared" ref="H14:H15" si="15">SUM(I14:K14)</f>
        <v>6870600</v>
      </c>
      <c r="I14" s="47">
        <v>0</v>
      </c>
      <c r="J14" s="47">
        <v>0</v>
      </c>
      <c r="K14" s="47">
        <v>6870600</v>
      </c>
      <c r="L14" s="52">
        <f t="shared" ref="L14:L15" si="16">M14+O14</f>
        <v>1764566.74</v>
      </c>
      <c r="M14" s="52">
        <v>0</v>
      </c>
      <c r="N14" s="52">
        <v>0</v>
      </c>
      <c r="O14" s="52">
        <v>1764566.74</v>
      </c>
      <c r="P14" s="20">
        <f t="shared" si="9"/>
        <v>25.682862340989143</v>
      </c>
      <c r="Q14" s="20"/>
      <c r="R14" s="20"/>
      <c r="S14" s="20">
        <f t="shared" si="10"/>
        <v>25.682862340989143</v>
      </c>
      <c r="T14" s="52">
        <f t="shared" si="5"/>
        <v>69.320455026691988</v>
      </c>
      <c r="U14" s="52"/>
      <c r="V14" s="52"/>
      <c r="W14" s="52">
        <f t="shared" si="13"/>
        <v>69.320455026691988</v>
      </c>
      <c r="X14" s="82"/>
    </row>
    <row r="15" spans="1:24" s="1" customFormat="1" x14ac:dyDescent="0.3">
      <c r="A15" s="170"/>
      <c r="B15" s="169"/>
      <c r="C15" s="19" t="s">
        <v>170</v>
      </c>
      <c r="D15" s="47">
        <f t="shared" si="14"/>
        <v>687084</v>
      </c>
      <c r="E15" s="47">
        <v>0</v>
      </c>
      <c r="F15" s="47">
        <v>0</v>
      </c>
      <c r="G15" s="47">
        <v>687084</v>
      </c>
      <c r="H15" s="47">
        <f t="shared" si="15"/>
        <v>1589000</v>
      </c>
      <c r="I15" s="47">
        <v>0</v>
      </c>
      <c r="J15" s="47">
        <v>0</v>
      </c>
      <c r="K15" s="47">
        <v>1589000</v>
      </c>
      <c r="L15" s="52">
        <f t="shared" si="16"/>
        <v>409484.54</v>
      </c>
      <c r="M15" s="52">
        <v>0</v>
      </c>
      <c r="N15" s="52">
        <v>0</v>
      </c>
      <c r="O15" s="52">
        <v>409484.54</v>
      </c>
      <c r="P15" s="20">
        <f t="shared" si="9"/>
        <v>25.76995217117684</v>
      </c>
      <c r="Q15" s="20"/>
      <c r="R15" s="20"/>
      <c r="S15" s="20">
        <f t="shared" si="10"/>
        <v>25.76995217117684</v>
      </c>
      <c r="T15" s="52">
        <f t="shared" si="5"/>
        <v>59.597449511267911</v>
      </c>
      <c r="U15" s="52"/>
      <c r="V15" s="52"/>
      <c r="W15" s="52">
        <f t="shared" si="13"/>
        <v>59.597449511267911</v>
      </c>
      <c r="X15" s="23"/>
    </row>
    <row r="16" spans="1:24" s="58" customFormat="1" ht="37.5" x14ac:dyDescent="0.3">
      <c r="A16" s="54" t="s">
        <v>14</v>
      </c>
      <c r="B16" s="74" t="s">
        <v>42</v>
      </c>
      <c r="C16" s="121"/>
      <c r="D16" s="62">
        <f>SUM(D17:D22)</f>
        <v>15656382</v>
      </c>
      <c r="E16" s="62">
        <f t="shared" ref="E16:O16" si="17">SUM(E17:E22)</f>
        <v>0</v>
      </c>
      <c r="F16" s="62">
        <f t="shared" si="17"/>
        <v>0</v>
      </c>
      <c r="G16" s="62">
        <f t="shared" si="17"/>
        <v>15656382</v>
      </c>
      <c r="H16" s="62">
        <f t="shared" si="17"/>
        <v>17557182</v>
      </c>
      <c r="I16" s="62">
        <f t="shared" si="17"/>
        <v>0</v>
      </c>
      <c r="J16" s="62">
        <f t="shared" si="17"/>
        <v>0</v>
      </c>
      <c r="K16" s="62">
        <f t="shared" si="17"/>
        <v>17557182</v>
      </c>
      <c r="L16" s="62">
        <f t="shared" si="17"/>
        <v>1160000</v>
      </c>
      <c r="M16" s="62">
        <f t="shared" si="17"/>
        <v>0</v>
      </c>
      <c r="N16" s="62">
        <f t="shared" si="17"/>
        <v>0</v>
      </c>
      <c r="O16" s="62">
        <f t="shared" si="17"/>
        <v>1160000</v>
      </c>
      <c r="P16" s="20">
        <f t="shared" si="9"/>
        <v>6.6069828290211952</v>
      </c>
      <c r="Q16" s="20"/>
      <c r="R16" s="20"/>
      <c r="S16" s="20">
        <f t="shared" si="10"/>
        <v>6.6069828290211952</v>
      </c>
      <c r="T16" s="52">
        <f t="shared" si="5"/>
        <v>7.4091191694224126</v>
      </c>
      <c r="U16" s="52"/>
      <c r="V16" s="52"/>
      <c r="W16" s="52">
        <f t="shared" si="13"/>
        <v>7.4091191694224126</v>
      </c>
      <c r="X16" s="57"/>
    </row>
    <row r="17" spans="1:24" s="1" customFormat="1" x14ac:dyDescent="0.3">
      <c r="A17" s="142" t="s">
        <v>41</v>
      </c>
      <c r="B17" s="152" t="s">
        <v>234</v>
      </c>
      <c r="C17" s="19" t="s">
        <v>6</v>
      </c>
      <c r="D17" s="47">
        <f>SUM(E17:G17)</f>
        <v>0</v>
      </c>
      <c r="E17" s="47">
        <v>0</v>
      </c>
      <c r="F17" s="47">
        <v>0</v>
      </c>
      <c r="G17" s="47">
        <v>0</v>
      </c>
      <c r="H17" s="47">
        <f>SUM(I17:K17)</f>
        <v>795000</v>
      </c>
      <c r="I17" s="47">
        <v>0</v>
      </c>
      <c r="J17" s="47">
        <v>0</v>
      </c>
      <c r="K17" s="47">
        <v>795000</v>
      </c>
      <c r="L17" s="52">
        <f>SUM(M17:O17)</f>
        <v>0</v>
      </c>
      <c r="M17" s="52">
        <v>0</v>
      </c>
      <c r="N17" s="52">
        <v>0</v>
      </c>
      <c r="O17" s="52">
        <v>0</v>
      </c>
      <c r="P17" s="20">
        <f t="shared" si="9"/>
        <v>0</v>
      </c>
      <c r="Q17" s="20"/>
      <c r="R17" s="20"/>
      <c r="S17" s="20">
        <f t="shared" si="10"/>
        <v>0</v>
      </c>
      <c r="T17" s="52"/>
      <c r="U17" s="52"/>
      <c r="V17" s="52"/>
      <c r="W17" s="52"/>
      <c r="X17" s="83"/>
    </row>
    <row r="18" spans="1:24" s="1" customFormat="1" x14ac:dyDescent="0.3">
      <c r="A18" s="143"/>
      <c r="B18" s="153"/>
      <c r="C18" s="19" t="s">
        <v>186</v>
      </c>
      <c r="D18" s="47">
        <f t="shared" ref="D18:D22" si="18">SUM(E18:G18)</f>
        <v>200000</v>
      </c>
      <c r="E18" s="47">
        <v>0</v>
      </c>
      <c r="F18" s="47">
        <v>0</v>
      </c>
      <c r="G18" s="47">
        <v>200000</v>
      </c>
      <c r="H18" s="47">
        <f t="shared" ref="H18:H22" si="19">SUM(I18:K18)</f>
        <v>200000</v>
      </c>
      <c r="I18" s="47">
        <v>0</v>
      </c>
      <c r="J18" s="47">
        <v>0</v>
      </c>
      <c r="K18" s="47">
        <v>200000</v>
      </c>
      <c r="L18" s="52">
        <f t="shared" ref="L18:L20" si="20">M18+O18</f>
        <v>0</v>
      </c>
      <c r="M18" s="52">
        <v>0</v>
      </c>
      <c r="N18" s="52">
        <v>0</v>
      </c>
      <c r="O18" s="52">
        <v>0</v>
      </c>
      <c r="P18" s="20">
        <f t="shared" si="9"/>
        <v>0</v>
      </c>
      <c r="Q18" s="20"/>
      <c r="R18" s="20"/>
      <c r="S18" s="20">
        <f t="shared" si="10"/>
        <v>0</v>
      </c>
      <c r="T18" s="52">
        <f t="shared" si="5"/>
        <v>0</v>
      </c>
      <c r="U18" s="52"/>
      <c r="V18" s="52"/>
      <c r="W18" s="52">
        <f t="shared" si="13"/>
        <v>0</v>
      </c>
      <c r="X18" s="82"/>
    </row>
    <row r="19" spans="1:24" s="1" customFormat="1" x14ac:dyDescent="0.3">
      <c r="A19" s="143"/>
      <c r="B19" s="153"/>
      <c r="C19" s="19" t="s">
        <v>28</v>
      </c>
      <c r="D19" s="47">
        <f t="shared" si="18"/>
        <v>0</v>
      </c>
      <c r="E19" s="47">
        <v>0</v>
      </c>
      <c r="F19" s="47">
        <v>0</v>
      </c>
      <c r="G19" s="47">
        <v>0</v>
      </c>
      <c r="H19" s="47">
        <f t="shared" si="19"/>
        <v>285000</v>
      </c>
      <c r="I19" s="47">
        <v>0</v>
      </c>
      <c r="J19" s="47">
        <v>0</v>
      </c>
      <c r="K19" s="47">
        <v>285000</v>
      </c>
      <c r="L19" s="52">
        <f t="shared" si="20"/>
        <v>0</v>
      </c>
      <c r="M19" s="52">
        <v>0</v>
      </c>
      <c r="N19" s="52">
        <v>0</v>
      </c>
      <c r="O19" s="52">
        <v>0</v>
      </c>
      <c r="P19" s="20">
        <f t="shared" si="9"/>
        <v>0</v>
      </c>
      <c r="Q19" s="20"/>
      <c r="R19" s="20"/>
      <c r="S19" s="20">
        <f t="shared" si="10"/>
        <v>0</v>
      </c>
      <c r="T19" s="52"/>
      <c r="U19" s="52"/>
      <c r="V19" s="52"/>
      <c r="W19" s="52"/>
      <c r="X19" s="64"/>
    </row>
    <row r="20" spans="1:24" s="1" customFormat="1" x14ac:dyDescent="0.3">
      <c r="A20" s="143"/>
      <c r="B20" s="153"/>
      <c r="C20" s="19" t="s">
        <v>171</v>
      </c>
      <c r="D20" s="47">
        <f t="shared" si="18"/>
        <v>11200</v>
      </c>
      <c r="E20" s="47">
        <v>0</v>
      </c>
      <c r="F20" s="47">
        <v>0</v>
      </c>
      <c r="G20" s="47">
        <v>11200</v>
      </c>
      <c r="H20" s="47">
        <f t="shared" si="19"/>
        <v>11200</v>
      </c>
      <c r="I20" s="47">
        <v>0</v>
      </c>
      <c r="J20" s="47">
        <v>0</v>
      </c>
      <c r="K20" s="47">
        <v>11200</v>
      </c>
      <c r="L20" s="52">
        <f t="shared" si="20"/>
        <v>0</v>
      </c>
      <c r="M20" s="52">
        <v>0</v>
      </c>
      <c r="N20" s="52">
        <v>0</v>
      </c>
      <c r="O20" s="52">
        <v>0</v>
      </c>
      <c r="P20" s="20">
        <f t="shared" si="9"/>
        <v>0</v>
      </c>
      <c r="Q20" s="20"/>
      <c r="R20" s="20"/>
      <c r="S20" s="20">
        <f t="shared" si="10"/>
        <v>0</v>
      </c>
      <c r="T20" s="52"/>
      <c r="U20" s="52"/>
      <c r="V20" s="52"/>
      <c r="W20" s="52"/>
      <c r="X20" s="64"/>
    </row>
    <row r="21" spans="1:24" s="1" customFormat="1" x14ac:dyDescent="0.3">
      <c r="A21" s="144"/>
      <c r="B21" s="154"/>
      <c r="C21" s="19" t="s">
        <v>5</v>
      </c>
      <c r="D21" s="47">
        <f t="shared" si="18"/>
        <v>15046747</v>
      </c>
      <c r="E21" s="47">
        <v>0</v>
      </c>
      <c r="F21" s="47">
        <v>0</v>
      </c>
      <c r="G21" s="47">
        <v>15046747</v>
      </c>
      <c r="H21" s="47">
        <f t="shared" si="19"/>
        <v>15046747</v>
      </c>
      <c r="I21" s="47">
        <v>0</v>
      </c>
      <c r="J21" s="47">
        <v>0</v>
      </c>
      <c r="K21" s="47">
        <v>15046747</v>
      </c>
      <c r="L21" s="52">
        <f>SUM(M21:O21)</f>
        <v>1160000</v>
      </c>
      <c r="M21" s="52">
        <v>0</v>
      </c>
      <c r="N21" s="52">
        <v>0</v>
      </c>
      <c r="O21" s="52">
        <v>1160000</v>
      </c>
      <c r="P21" s="20">
        <f t="shared" si="9"/>
        <v>7.7093075333824643</v>
      </c>
      <c r="Q21" s="20"/>
      <c r="R21" s="20"/>
      <c r="S21" s="20">
        <f t="shared" si="10"/>
        <v>7.7093075333824643</v>
      </c>
      <c r="T21" s="52">
        <f t="shared" si="5"/>
        <v>7.7093075333824643</v>
      </c>
      <c r="U21" s="52"/>
      <c r="V21" s="52"/>
      <c r="W21" s="52">
        <f t="shared" si="13"/>
        <v>7.7093075333824643</v>
      </c>
      <c r="X21" s="64"/>
    </row>
    <row r="22" spans="1:24" s="1" customFormat="1" ht="37.5" x14ac:dyDescent="0.3">
      <c r="A22" s="120" t="s">
        <v>232</v>
      </c>
      <c r="B22" s="128" t="s">
        <v>233</v>
      </c>
      <c r="C22" s="19" t="s">
        <v>3</v>
      </c>
      <c r="D22" s="47">
        <f t="shared" si="18"/>
        <v>398435</v>
      </c>
      <c r="E22" s="47">
        <v>0</v>
      </c>
      <c r="F22" s="47">
        <v>0</v>
      </c>
      <c r="G22" s="47">
        <v>398435</v>
      </c>
      <c r="H22" s="47">
        <f t="shared" si="19"/>
        <v>1219235</v>
      </c>
      <c r="I22" s="47">
        <v>0</v>
      </c>
      <c r="J22" s="47">
        <v>0</v>
      </c>
      <c r="K22" s="47">
        <v>1219235</v>
      </c>
      <c r="L22" s="52">
        <f>SUM(M22:O22)</f>
        <v>0</v>
      </c>
      <c r="M22" s="52">
        <v>0</v>
      </c>
      <c r="N22" s="52">
        <v>0</v>
      </c>
      <c r="O22" s="52">
        <v>0</v>
      </c>
      <c r="P22" s="20">
        <f t="shared" si="9"/>
        <v>0</v>
      </c>
      <c r="Q22" s="20"/>
      <c r="R22" s="20"/>
      <c r="S22" s="20">
        <f t="shared" si="10"/>
        <v>0</v>
      </c>
      <c r="T22" s="52"/>
      <c r="U22" s="52"/>
      <c r="V22" s="52"/>
      <c r="W22" s="52"/>
      <c r="X22" s="84"/>
    </row>
    <row r="23" spans="1:24" s="58" customFormat="1" ht="27.75" customHeight="1" x14ac:dyDescent="0.3">
      <c r="A23" s="54" t="s">
        <v>15</v>
      </c>
      <c r="B23" s="74" t="s">
        <v>220</v>
      </c>
      <c r="C23" s="121"/>
      <c r="D23" s="62">
        <f>SUM(D24:D41)</f>
        <v>241746445.43000001</v>
      </c>
      <c r="E23" s="62">
        <f t="shared" ref="E23:O23" si="21">SUM(E24:E41)</f>
        <v>5362633.74</v>
      </c>
      <c r="F23" s="62">
        <f t="shared" si="21"/>
        <v>221075.62</v>
      </c>
      <c r="G23" s="62">
        <f t="shared" si="21"/>
        <v>236162736.06999999</v>
      </c>
      <c r="H23" s="62">
        <f t="shared" si="21"/>
        <v>889981475.81999993</v>
      </c>
      <c r="I23" s="62">
        <f t="shared" si="21"/>
        <v>200687012.81999999</v>
      </c>
      <c r="J23" s="62">
        <f t="shared" si="21"/>
        <v>13030100</v>
      </c>
      <c r="K23" s="62">
        <f t="shared" si="21"/>
        <v>676264363</v>
      </c>
      <c r="L23" s="62">
        <f t="shared" si="21"/>
        <v>65569820.730000004</v>
      </c>
      <c r="M23" s="62">
        <f t="shared" si="21"/>
        <v>476478.51</v>
      </c>
      <c r="N23" s="62">
        <f t="shared" si="21"/>
        <v>0</v>
      </c>
      <c r="O23" s="62">
        <f t="shared" si="21"/>
        <v>65093342.219999999</v>
      </c>
      <c r="P23" s="20">
        <f t="shared" si="9"/>
        <v>7.3675489334860718</v>
      </c>
      <c r="Q23" s="20">
        <f t="shared" si="3"/>
        <v>0.23742368940802497</v>
      </c>
      <c r="R23" s="20">
        <f t="shared" ref="R23:R40" si="22">N23/J23*100</f>
        <v>0</v>
      </c>
      <c r="S23" s="20">
        <f t="shared" si="10"/>
        <v>9.6254284243571764</v>
      </c>
      <c r="T23" s="52">
        <f t="shared" si="5"/>
        <v>27.123385666899651</v>
      </c>
      <c r="U23" s="52">
        <f t="shared" ref="U23:U40" si="23">M23/E23*100</f>
        <v>8.8851585452487001</v>
      </c>
      <c r="V23" s="52">
        <f t="shared" ref="V23:V40" si="24">N23/F23*100</f>
        <v>0</v>
      </c>
      <c r="W23" s="52">
        <f t="shared" si="13"/>
        <v>27.562918393995044</v>
      </c>
      <c r="X23" s="52">
        <f t="shared" ref="X23" si="25">P23/H23*100</f>
        <v>8.2783171713746657E-7</v>
      </c>
    </row>
    <row r="24" spans="1:24" s="1" customFormat="1" ht="57.75" customHeight="1" x14ac:dyDescent="0.3">
      <c r="A24" s="120"/>
      <c r="B24" s="128" t="s">
        <v>451</v>
      </c>
      <c r="C24" s="19" t="s">
        <v>171</v>
      </c>
      <c r="D24" s="47">
        <f>SUM(E24:G24)</f>
        <v>115170303</v>
      </c>
      <c r="E24" s="52">
        <v>0</v>
      </c>
      <c r="F24" s="52">
        <v>0</v>
      </c>
      <c r="G24" s="52">
        <v>115170303</v>
      </c>
      <c r="H24" s="47">
        <f>SUM(I24:K24)</f>
        <v>287925758</v>
      </c>
      <c r="I24" s="52">
        <v>0</v>
      </c>
      <c r="J24" s="52">
        <v>0</v>
      </c>
      <c r="K24" s="52">
        <v>287925758</v>
      </c>
      <c r="L24" s="52">
        <f>SUM(M24:O24)</f>
        <v>0</v>
      </c>
      <c r="M24" s="52">
        <v>0</v>
      </c>
      <c r="N24" s="52">
        <v>0</v>
      </c>
      <c r="O24" s="52">
        <v>0</v>
      </c>
      <c r="P24" s="20">
        <f t="shared" si="9"/>
        <v>0</v>
      </c>
      <c r="Q24" s="20"/>
      <c r="R24" s="20"/>
      <c r="S24" s="20">
        <f t="shared" si="10"/>
        <v>0</v>
      </c>
      <c r="T24" s="52">
        <f t="shared" si="5"/>
        <v>0</v>
      </c>
      <c r="U24" s="52"/>
      <c r="V24" s="52"/>
      <c r="W24" s="52">
        <f t="shared" si="13"/>
        <v>0</v>
      </c>
      <c r="X24" s="52"/>
    </row>
    <row r="25" spans="1:24" s="1" customFormat="1" ht="56.25" x14ac:dyDescent="0.3">
      <c r="A25" s="120" t="s">
        <v>43</v>
      </c>
      <c r="B25" s="128" t="s">
        <v>363</v>
      </c>
      <c r="C25" s="19" t="s">
        <v>3</v>
      </c>
      <c r="D25" s="47">
        <f>SUM(E25:G25)</f>
        <v>4163421</v>
      </c>
      <c r="E25" s="47">
        <v>1916800</v>
      </c>
      <c r="F25" s="47">
        <v>0</v>
      </c>
      <c r="G25" s="47">
        <v>2246621</v>
      </c>
      <c r="H25" s="47">
        <f>SUM(I25:K25)</f>
        <v>11933749</v>
      </c>
      <c r="I25" s="47">
        <v>1916800</v>
      </c>
      <c r="J25" s="47">
        <v>0</v>
      </c>
      <c r="K25" s="47">
        <v>10016949</v>
      </c>
      <c r="L25" s="52">
        <f>SUM(M25:O25)</f>
        <v>1623087.93</v>
      </c>
      <c r="M25" s="52">
        <v>476478.51</v>
      </c>
      <c r="N25" s="52">
        <v>0</v>
      </c>
      <c r="O25" s="52">
        <v>1146609.42</v>
      </c>
      <c r="P25" s="20">
        <f t="shared" si="9"/>
        <v>13.600821753499256</v>
      </c>
      <c r="Q25" s="20">
        <f t="shared" si="3"/>
        <v>24.858019094323875</v>
      </c>
      <c r="R25" s="20"/>
      <c r="S25" s="20">
        <f t="shared" si="10"/>
        <v>11.446693199695835</v>
      </c>
      <c r="T25" s="52">
        <f t="shared" si="5"/>
        <v>38.984477668724828</v>
      </c>
      <c r="U25" s="52"/>
      <c r="V25" s="52"/>
      <c r="W25" s="52">
        <f t="shared" si="13"/>
        <v>51.037064996721739</v>
      </c>
      <c r="X25" s="64"/>
    </row>
    <row r="26" spans="1:24" s="1" customFormat="1" ht="56.25" x14ac:dyDescent="0.3">
      <c r="A26" s="120" t="s">
        <v>44</v>
      </c>
      <c r="B26" s="128" t="s">
        <v>229</v>
      </c>
      <c r="C26" s="19" t="s">
        <v>3</v>
      </c>
      <c r="D26" s="47">
        <f t="shared" ref="D26:D39" si="26">SUM(E26:G26)</f>
        <v>3100000</v>
      </c>
      <c r="E26" s="47">
        <v>3100000</v>
      </c>
      <c r="F26" s="47">
        <v>0</v>
      </c>
      <c r="G26" s="47">
        <v>0</v>
      </c>
      <c r="H26" s="47">
        <f t="shared" ref="H26:H41" si="27">SUM(I26:K26)</f>
        <v>7566800</v>
      </c>
      <c r="I26" s="47">
        <v>7566800</v>
      </c>
      <c r="J26" s="47">
        <v>0</v>
      </c>
      <c r="K26" s="47">
        <v>0</v>
      </c>
      <c r="L26" s="52">
        <f>SUM(M26:O26)</f>
        <v>0</v>
      </c>
      <c r="M26" s="52">
        <v>0</v>
      </c>
      <c r="N26" s="52">
        <v>0</v>
      </c>
      <c r="O26" s="52">
        <v>0</v>
      </c>
      <c r="P26" s="20">
        <f t="shared" si="9"/>
        <v>0</v>
      </c>
      <c r="Q26" s="20">
        <f t="shared" si="3"/>
        <v>0</v>
      </c>
      <c r="R26" s="20"/>
      <c r="S26" s="20"/>
      <c r="T26" s="52"/>
      <c r="U26" s="52"/>
      <c r="V26" s="52"/>
      <c r="W26" s="52"/>
      <c r="X26" s="64"/>
    </row>
    <row r="27" spans="1:24" s="1" customFormat="1" ht="37.5" x14ac:dyDescent="0.3">
      <c r="A27" s="120" t="s">
        <v>203</v>
      </c>
      <c r="B27" s="128" t="s">
        <v>218</v>
      </c>
      <c r="C27" s="19" t="s">
        <v>3</v>
      </c>
      <c r="D27" s="47">
        <f t="shared" si="26"/>
        <v>0</v>
      </c>
      <c r="E27" s="47">
        <v>0</v>
      </c>
      <c r="F27" s="47">
        <v>0</v>
      </c>
      <c r="G27" s="47">
        <v>0</v>
      </c>
      <c r="H27" s="47">
        <f t="shared" si="27"/>
        <v>221000</v>
      </c>
      <c r="I27" s="47">
        <v>221000</v>
      </c>
      <c r="J27" s="47">
        <v>0</v>
      </c>
      <c r="K27" s="47">
        <v>0</v>
      </c>
      <c r="L27" s="52">
        <f>M27+O27+N27</f>
        <v>0</v>
      </c>
      <c r="M27" s="52">
        <v>0</v>
      </c>
      <c r="N27" s="52">
        <v>0</v>
      </c>
      <c r="O27" s="52">
        <v>0</v>
      </c>
      <c r="P27" s="20">
        <f t="shared" si="9"/>
        <v>0</v>
      </c>
      <c r="Q27" s="20">
        <f t="shared" si="3"/>
        <v>0</v>
      </c>
      <c r="R27" s="20"/>
      <c r="S27" s="20"/>
      <c r="T27" s="52"/>
      <c r="U27" s="52"/>
      <c r="V27" s="52"/>
      <c r="W27" s="52"/>
      <c r="X27" s="64"/>
    </row>
    <row r="28" spans="1:24" s="1" customFormat="1" x14ac:dyDescent="0.3">
      <c r="A28" s="120"/>
      <c r="B28" s="128" t="s">
        <v>417</v>
      </c>
      <c r="C28" s="19" t="s">
        <v>3</v>
      </c>
      <c r="D28" s="47">
        <f t="shared" si="26"/>
        <v>178618</v>
      </c>
      <c r="E28" s="47">
        <v>0</v>
      </c>
      <c r="F28" s="47">
        <v>0</v>
      </c>
      <c r="G28" s="47">
        <v>178618</v>
      </c>
      <c r="H28" s="47">
        <f t="shared" si="27"/>
        <v>178618</v>
      </c>
      <c r="I28" s="47">
        <v>0</v>
      </c>
      <c r="J28" s="47">
        <v>0</v>
      </c>
      <c r="K28" s="47">
        <v>178618</v>
      </c>
      <c r="L28" s="52">
        <f>M28+O28+N28</f>
        <v>0</v>
      </c>
      <c r="M28" s="52">
        <v>0</v>
      </c>
      <c r="N28" s="52">
        <v>0</v>
      </c>
      <c r="O28" s="52">
        <v>0</v>
      </c>
      <c r="P28" s="20">
        <f t="shared" si="9"/>
        <v>0</v>
      </c>
      <c r="Q28" s="20"/>
      <c r="R28" s="20"/>
      <c r="S28" s="20">
        <f t="shared" si="10"/>
        <v>0</v>
      </c>
      <c r="T28" s="52">
        <f t="shared" si="5"/>
        <v>0</v>
      </c>
      <c r="U28" s="52"/>
      <c r="V28" s="52"/>
      <c r="W28" s="52">
        <f t="shared" si="13"/>
        <v>0</v>
      </c>
      <c r="X28" s="64"/>
    </row>
    <row r="29" spans="1:24" s="1" customFormat="1" x14ac:dyDescent="0.3">
      <c r="A29" s="120" t="s">
        <v>387</v>
      </c>
      <c r="B29" s="128" t="s">
        <v>207</v>
      </c>
      <c r="C29" s="19" t="s">
        <v>3</v>
      </c>
      <c r="D29" s="47">
        <f t="shared" si="26"/>
        <v>24500000</v>
      </c>
      <c r="E29" s="47">
        <v>0</v>
      </c>
      <c r="F29" s="47">
        <v>0</v>
      </c>
      <c r="G29" s="47">
        <v>24500000</v>
      </c>
      <c r="H29" s="47">
        <f t="shared" si="27"/>
        <v>39269209</v>
      </c>
      <c r="I29" s="47">
        <v>0</v>
      </c>
      <c r="J29" s="47">
        <v>0</v>
      </c>
      <c r="K29" s="47">
        <v>39269209</v>
      </c>
      <c r="L29" s="52">
        <f t="shared" ref="L29:L39" si="28">M29+O29+N29</f>
        <v>921285.02</v>
      </c>
      <c r="M29" s="52">
        <v>0</v>
      </c>
      <c r="N29" s="52">
        <v>0</v>
      </c>
      <c r="O29" s="52">
        <v>921285.02</v>
      </c>
      <c r="P29" s="20">
        <f t="shared" si="9"/>
        <v>2.3460748088916179</v>
      </c>
      <c r="Q29" s="20"/>
      <c r="R29" s="20"/>
      <c r="S29" s="20">
        <f t="shared" si="10"/>
        <v>2.3460748088916179</v>
      </c>
      <c r="T29" s="52">
        <f t="shared" si="5"/>
        <v>3.7603470204081635</v>
      </c>
      <c r="U29" s="52"/>
      <c r="V29" s="52"/>
      <c r="W29" s="52">
        <f t="shared" si="13"/>
        <v>3.7603470204081635</v>
      </c>
      <c r="X29" s="64"/>
    </row>
    <row r="30" spans="1:24" s="1" customFormat="1" x14ac:dyDescent="0.3">
      <c r="A30" s="120" t="s">
        <v>210</v>
      </c>
      <c r="B30" s="128" t="s">
        <v>208</v>
      </c>
      <c r="C30" s="19" t="s">
        <v>3</v>
      </c>
      <c r="D30" s="47">
        <f t="shared" si="26"/>
        <v>41546370</v>
      </c>
      <c r="E30" s="47">
        <v>0</v>
      </c>
      <c r="F30" s="47">
        <v>0</v>
      </c>
      <c r="G30" s="47">
        <v>41546370</v>
      </c>
      <c r="H30" s="47">
        <f t="shared" si="27"/>
        <v>57409431</v>
      </c>
      <c r="I30" s="47">
        <v>0</v>
      </c>
      <c r="J30" s="47">
        <v>0</v>
      </c>
      <c r="K30" s="47">
        <v>57409431</v>
      </c>
      <c r="L30" s="52">
        <f t="shared" si="28"/>
        <v>41504874.68</v>
      </c>
      <c r="M30" s="52">
        <v>0</v>
      </c>
      <c r="N30" s="52">
        <v>0</v>
      </c>
      <c r="O30" s="52">
        <v>41504874.68</v>
      </c>
      <c r="P30" s="20">
        <f t="shared" si="9"/>
        <v>72.296265538670809</v>
      </c>
      <c r="Q30" s="20"/>
      <c r="R30" s="20"/>
      <c r="S30" s="20">
        <f t="shared" si="10"/>
        <v>72.296265538670809</v>
      </c>
      <c r="T30" s="52">
        <f t="shared" si="5"/>
        <v>99.90012287475416</v>
      </c>
      <c r="U30" s="52"/>
      <c r="V30" s="52"/>
      <c r="W30" s="52">
        <f t="shared" si="13"/>
        <v>99.90012287475416</v>
      </c>
      <c r="X30" s="64"/>
    </row>
    <row r="31" spans="1:24" s="1" customFormat="1" x14ac:dyDescent="0.3">
      <c r="A31" s="120" t="s">
        <v>211</v>
      </c>
      <c r="B31" s="128" t="s">
        <v>217</v>
      </c>
      <c r="C31" s="19" t="s">
        <v>3</v>
      </c>
      <c r="D31" s="47">
        <f t="shared" si="26"/>
        <v>0</v>
      </c>
      <c r="E31" s="47">
        <v>0</v>
      </c>
      <c r="F31" s="47">
        <v>0</v>
      </c>
      <c r="G31" s="47">
        <v>0</v>
      </c>
      <c r="H31" s="47">
        <f t="shared" si="27"/>
        <v>3710817</v>
      </c>
      <c r="I31" s="47">
        <v>0</v>
      </c>
      <c r="J31" s="47">
        <v>0</v>
      </c>
      <c r="K31" s="47">
        <v>3710817</v>
      </c>
      <c r="L31" s="52">
        <f t="shared" si="28"/>
        <v>0</v>
      </c>
      <c r="M31" s="52">
        <v>0</v>
      </c>
      <c r="N31" s="52">
        <v>0</v>
      </c>
      <c r="O31" s="52">
        <v>0</v>
      </c>
      <c r="P31" s="20">
        <f t="shared" si="9"/>
        <v>0</v>
      </c>
      <c r="Q31" s="20"/>
      <c r="R31" s="20"/>
      <c r="S31" s="20">
        <f t="shared" si="10"/>
        <v>0</v>
      </c>
      <c r="T31" s="52"/>
      <c r="U31" s="52"/>
      <c r="V31" s="52"/>
      <c r="W31" s="52"/>
      <c r="X31" s="64"/>
    </row>
    <row r="32" spans="1:24" s="1" customFormat="1" x14ac:dyDescent="0.3">
      <c r="A32" s="120" t="s">
        <v>212</v>
      </c>
      <c r="B32" s="128" t="s">
        <v>209</v>
      </c>
      <c r="C32" s="19" t="s">
        <v>3</v>
      </c>
      <c r="D32" s="47">
        <f t="shared" si="26"/>
        <v>17836596</v>
      </c>
      <c r="E32" s="47">
        <v>0</v>
      </c>
      <c r="F32" s="47">
        <v>0</v>
      </c>
      <c r="G32" s="47">
        <v>17836596</v>
      </c>
      <c r="H32" s="47">
        <f t="shared" si="27"/>
        <v>21544154</v>
      </c>
      <c r="I32" s="47">
        <v>0</v>
      </c>
      <c r="J32" s="47">
        <v>0</v>
      </c>
      <c r="K32" s="47">
        <v>21544154</v>
      </c>
      <c r="L32" s="52">
        <f t="shared" si="28"/>
        <v>15915437</v>
      </c>
      <c r="M32" s="52">
        <v>0</v>
      </c>
      <c r="N32" s="52">
        <v>0</v>
      </c>
      <c r="O32" s="52">
        <v>15915437</v>
      </c>
      <c r="P32" s="20">
        <f t="shared" si="9"/>
        <v>73.873576098648385</v>
      </c>
      <c r="Q32" s="20"/>
      <c r="R32" s="20"/>
      <c r="S32" s="20">
        <f t="shared" si="10"/>
        <v>73.873576098648385</v>
      </c>
      <c r="T32" s="52">
        <f t="shared" si="5"/>
        <v>89.229116362785817</v>
      </c>
      <c r="U32" s="52"/>
      <c r="V32" s="52"/>
      <c r="W32" s="52">
        <f t="shared" si="13"/>
        <v>89.229116362785817</v>
      </c>
      <c r="X32" s="64"/>
    </row>
    <row r="33" spans="1:24" s="1" customFormat="1" ht="37.5" x14ac:dyDescent="0.3">
      <c r="A33" s="120" t="s">
        <v>213</v>
      </c>
      <c r="B33" s="128" t="s">
        <v>306</v>
      </c>
      <c r="C33" s="19" t="s">
        <v>3</v>
      </c>
      <c r="D33" s="47">
        <f t="shared" si="26"/>
        <v>7835000</v>
      </c>
      <c r="E33" s="47">
        <v>0</v>
      </c>
      <c r="F33" s="47">
        <v>0</v>
      </c>
      <c r="G33" s="47">
        <v>7835000</v>
      </c>
      <c r="H33" s="47">
        <f t="shared" si="27"/>
        <v>7835000</v>
      </c>
      <c r="I33" s="47">
        <v>0</v>
      </c>
      <c r="J33" s="47">
        <v>0</v>
      </c>
      <c r="K33" s="47">
        <v>7835000</v>
      </c>
      <c r="L33" s="52">
        <f t="shared" si="28"/>
        <v>0</v>
      </c>
      <c r="M33" s="52">
        <v>0</v>
      </c>
      <c r="N33" s="52">
        <v>0</v>
      </c>
      <c r="O33" s="52">
        <v>0</v>
      </c>
      <c r="P33" s="20">
        <f t="shared" si="9"/>
        <v>0</v>
      </c>
      <c r="Q33" s="20"/>
      <c r="R33" s="20"/>
      <c r="S33" s="20">
        <f t="shared" si="10"/>
        <v>0</v>
      </c>
      <c r="T33" s="52">
        <f t="shared" si="5"/>
        <v>0</v>
      </c>
      <c r="U33" s="52"/>
      <c r="V33" s="52"/>
      <c r="W33" s="52">
        <f t="shared" si="13"/>
        <v>0</v>
      </c>
      <c r="X33" s="64"/>
    </row>
    <row r="34" spans="1:24" s="1" customFormat="1" x14ac:dyDescent="0.3">
      <c r="A34" s="120" t="s">
        <v>214</v>
      </c>
      <c r="B34" s="128" t="s">
        <v>307</v>
      </c>
      <c r="C34" s="19" t="s">
        <v>3</v>
      </c>
      <c r="D34" s="47">
        <f t="shared" si="26"/>
        <v>0</v>
      </c>
      <c r="E34" s="47">
        <v>0</v>
      </c>
      <c r="F34" s="47">
        <v>0</v>
      </c>
      <c r="G34" s="47">
        <v>0</v>
      </c>
      <c r="H34" s="47">
        <f t="shared" si="27"/>
        <v>5650000</v>
      </c>
      <c r="I34" s="47">
        <v>0</v>
      </c>
      <c r="J34" s="47">
        <v>0</v>
      </c>
      <c r="K34" s="47">
        <v>5650000</v>
      </c>
      <c r="L34" s="52">
        <f t="shared" si="28"/>
        <v>0</v>
      </c>
      <c r="M34" s="52">
        <v>0</v>
      </c>
      <c r="N34" s="52">
        <v>0</v>
      </c>
      <c r="O34" s="52">
        <v>0</v>
      </c>
      <c r="P34" s="20">
        <f t="shared" si="9"/>
        <v>0</v>
      </c>
      <c r="Q34" s="20"/>
      <c r="R34" s="20"/>
      <c r="S34" s="20">
        <f t="shared" si="10"/>
        <v>0</v>
      </c>
      <c r="T34" s="52"/>
      <c r="U34" s="52"/>
      <c r="V34" s="52"/>
      <c r="W34" s="52"/>
      <c r="X34" s="64"/>
    </row>
    <row r="35" spans="1:24" s="1" customFormat="1" ht="59.25" customHeight="1" x14ac:dyDescent="0.3">
      <c r="A35" s="120" t="s">
        <v>384</v>
      </c>
      <c r="B35" s="128" t="s">
        <v>413</v>
      </c>
      <c r="C35" s="19" t="s">
        <v>3</v>
      </c>
      <c r="D35" s="47">
        <f t="shared" si="26"/>
        <v>1300621</v>
      </c>
      <c r="E35" s="47">
        <v>0</v>
      </c>
      <c r="F35" s="47">
        <v>0</v>
      </c>
      <c r="G35" s="47">
        <v>1300621</v>
      </c>
      <c r="H35" s="47">
        <f t="shared" si="27"/>
        <v>1300621</v>
      </c>
      <c r="I35" s="47">
        <v>0</v>
      </c>
      <c r="J35" s="47">
        <v>0</v>
      </c>
      <c r="K35" s="47">
        <v>1300621</v>
      </c>
      <c r="L35" s="52">
        <f t="shared" si="28"/>
        <v>0</v>
      </c>
      <c r="M35" s="52">
        <v>0</v>
      </c>
      <c r="N35" s="52">
        <v>0</v>
      </c>
      <c r="O35" s="52">
        <v>0</v>
      </c>
      <c r="P35" s="20">
        <f t="shared" si="9"/>
        <v>0</v>
      </c>
      <c r="Q35" s="20"/>
      <c r="R35" s="20"/>
      <c r="S35" s="20">
        <f t="shared" si="10"/>
        <v>0</v>
      </c>
      <c r="T35" s="52">
        <f t="shared" si="5"/>
        <v>0</v>
      </c>
      <c r="U35" s="52"/>
      <c r="V35" s="52"/>
      <c r="W35" s="52">
        <f t="shared" si="13"/>
        <v>0</v>
      </c>
      <c r="X35" s="64"/>
    </row>
    <row r="36" spans="1:24" s="1" customFormat="1" ht="40.5" customHeight="1" x14ac:dyDescent="0.3">
      <c r="A36" s="120"/>
      <c r="B36" s="128" t="s">
        <v>452</v>
      </c>
      <c r="C36" s="19" t="s">
        <v>3</v>
      </c>
      <c r="D36" s="47">
        <f t="shared" si="26"/>
        <v>336459</v>
      </c>
      <c r="E36" s="47">
        <v>0</v>
      </c>
      <c r="F36" s="47">
        <v>0</v>
      </c>
      <c r="G36" s="47">
        <v>336459</v>
      </c>
      <c r="H36" s="47">
        <f t="shared" si="27"/>
        <v>336459</v>
      </c>
      <c r="I36" s="47">
        <v>0</v>
      </c>
      <c r="J36" s="47">
        <v>0</v>
      </c>
      <c r="K36" s="47">
        <v>336459</v>
      </c>
      <c r="L36" s="52">
        <f t="shared" si="28"/>
        <v>0</v>
      </c>
      <c r="M36" s="52">
        <v>0</v>
      </c>
      <c r="N36" s="52">
        <v>0</v>
      </c>
      <c r="O36" s="52">
        <v>0</v>
      </c>
      <c r="P36" s="20">
        <f t="shared" si="9"/>
        <v>0</v>
      </c>
      <c r="Q36" s="20"/>
      <c r="R36" s="20"/>
      <c r="S36" s="20">
        <f t="shared" si="10"/>
        <v>0</v>
      </c>
      <c r="T36" s="52">
        <f t="shared" si="5"/>
        <v>0</v>
      </c>
      <c r="U36" s="52"/>
      <c r="V36" s="52"/>
      <c r="W36" s="52">
        <f t="shared" si="13"/>
        <v>0</v>
      </c>
      <c r="X36" s="64"/>
    </row>
    <row r="37" spans="1:24" s="1" customFormat="1" x14ac:dyDescent="0.3">
      <c r="A37" s="120" t="s">
        <v>308</v>
      </c>
      <c r="B37" s="128" t="s">
        <v>414</v>
      </c>
      <c r="C37" s="19" t="s">
        <v>3</v>
      </c>
      <c r="D37" s="47">
        <f t="shared" si="26"/>
        <v>9667</v>
      </c>
      <c r="E37" s="47">
        <v>0</v>
      </c>
      <c r="F37" s="47">
        <v>0</v>
      </c>
      <c r="G37" s="47">
        <v>9667</v>
      </c>
      <c r="H37" s="47">
        <f t="shared" si="27"/>
        <v>9667</v>
      </c>
      <c r="I37" s="47">
        <v>0</v>
      </c>
      <c r="J37" s="47">
        <v>0</v>
      </c>
      <c r="K37" s="47">
        <v>9667</v>
      </c>
      <c r="L37" s="52">
        <f>SUM(M37:O37)</f>
        <v>0</v>
      </c>
      <c r="M37" s="52">
        <v>0</v>
      </c>
      <c r="N37" s="52">
        <v>0</v>
      </c>
      <c r="O37" s="52">
        <v>0</v>
      </c>
      <c r="P37" s="20">
        <f t="shared" si="9"/>
        <v>0</v>
      </c>
      <c r="Q37" s="20"/>
      <c r="R37" s="20"/>
      <c r="S37" s="20">
        <f t="shared" si="10"/>
        <v>0</v>
      </c>
      <c r="T37" s="52">
        <f t="shared" si="5"/>
        <v>0</v>
      </c>
      <c r="U37" s="52"/>
      <c r="V37" s="52"/>
      <c r="W37" s="52">
        <f t="shared" si="13"/>
        <v>0</v>
      </c>
      <c r="X37" s="64"/>
    </row>
    <row r="38" spans="1:24" s="1" customFormat="1" ht="93.75" x14ac:dyDescent="0.3">
      <c r="A38" s="126" t="s">
        <v>415</v>
      </c>
      <c r="B38" s="124" t="s">
        <v>455</v>
      </c>
      <c r="C38" s="19" t="s">
        <v>3</v>
      </c>
      <c r="D38" s="47">
        <f t="shared" si="26"/>
        <v>21299973</v>
      </c>
      <c r="E38" s="47">
        <v>0</v>
      </c>
      <c r="F38" s="47">
        <v>0</v>
      </c>
      <c r="G38" s="47">
        <v>21299973</v>
      </c>
      <c r="H38" s="47">
        <f t="shared" si="27"/>
        <v>45030473</v>
      </c>
      <c r="I38" s="47">
        <v>0</v>
      </c>
      <c r="J38" s="47">
        <v>0</v>
      </c>
      <c r="K38" s="47">
        <v>45030473</v>
      </c>
      <c r="L38" s="52">
        <f t="shared" si="28"/>
        <v>4018376.08</v>
      </c>
      <c r="M38" s="52">
        <v>0</v>
      </c>
      <c r="N38" s="52">
        <v>0</v>
      </c>
      <c r="O38" s="52">
        <v>4018376.08</v>
      </c>
      <c r="P38" s="20">
        <f t="shared" si="9"/>
        <v>8.9236817032768005</v>
      </c>
      <c r="Q38" s="20"/>
      <c r="R38" s="20"/>
      <c r="S38" s="20">
        <f t="shared" si="10"/>
        <v>8.9236817032768005</v>
      </c>
      <c r="T38" s="52">
        <f t="shared" si="5"/>
        <v>18.865639313251712</v>
      </c>
      <c r="U38" s="52"/>
      <c r="V38" s="52"/>
      <c r="W38" s="52">
        <f t="shared" si="13"/>
        <v>18.865639313251712</v>
      </c>
      <c r="X38" s="64"/>
    </row>
    <row r="39" spans="1:24" s="1" customFormat="1" x14ac:dyDescent="0.3">
      <c r="A39" s="126"/>
      <c r="B39" s="124" t="s">
        <v>136</v>
      </c>
      <c r="C39" s="19"/>
      <c r="D39" s="47">
        <f t="shared" si="26"/>
        <v>3802501</v>
      </c>
      <c r="E39" s="47">
        <v>0</v>
      </c>
      <c r="F39" s="47">
        <v>0</v>
      </c>
      <c r="G39" s="47">
        <v>3802501</v>
      </c>
      <c r="H39" s="47">
        <f t="shared" si="27"/>
        <v>50927324</v>
      </c>
      <c r="I39" s="47">
        <v>0</v>
      </c>
      <c r="J39" s="47">
        <v>0</v>
      </c>
      <c r="K39" s="47">
        <v>50927324</v>
      </c>
      <c r="L39" s="52">
        <f t="shared" si="28"/>
        <v>1586760.02</v>
      </c>
      <c r="M39" s="52">
        <v>0</v>
      </c>
      <c r="N39" s="52">
        <v>0</v>
      </c>
      <c r="O39" s="52">
        <v>1586760.02</v>
      </c>
      <c r="P39" s="20">
        <f t="shared" si="9"/>
        <v>3.1157341391037945</v>
      </c>
      <c r="Q39" s="20"/>
      <c r="R39" s="20"/>
      <c r="S39" s="20"/>
      <c r="T39" s="52">
        <f t="shared" si="5"/>
        <v>41.729378111932121</v>
      </c>
      <c r="U39" s="52"/>
      <c r="V39" s="52"/>
      <c r="W39" s="52"/>
      <c r="X39" s="64"/>
    </row>
    <row r="40" spans="1:24" s="1" customFormat="1" ht="25.5" customHeight="1" x14ac:dyDescent="0.3">
      <c r="A40" s="120" t="s">
        <v>416</v>
      </c>
      <c r="B40" s="128" t="s">
        <v>453</v>
      </c>
      <c r="C40" s="19" t="s">
        <v>3</v>
      </c>
      <c r="D40" s="47">
        <f>SUM(E40:G40)</f>
        <v>666916.42999999993</v>
      </c>
      <c r="E40" s="47">
        <v>345833.74</v>
      </c>
      <c r="F40" s="47">
        <v>221075.62</v>
      </c>
      <c r="G40" s="47">
        <v>100007.07</v>
      </c>
      <c r="H40" s="47">
        <f t="shared" si="27"/>
        <v>84132395.819999993</v>
      </c>
      <c r="I40" s="47">
        <v>58482412.82</v>
      </c>
      <c r="J40" s="47">
        <v>13030100</v>
      </c>
      <c r="K40" s="47">
        <v>12619883</v>
      </c>
      <c r="L40" s="52">
        <f>SUM(M40:O40)</f>
        <v>0</v>
      </c>
      <c r="M40" s="52">
        <v>0</v>
      </c>
      <c r="N40" s="52">
        <v>0</v>
      </c>
      <c r="O40" s="52">
        <v>0</v>
      </c>
      <c r="P40" s="20">
        <f t="shared" si="9"/>
        <v>0</v>
      </c>
      <c r="Q40" s="20">
        <f t="shared" si="3"/>
        <v>0</v>
      </c>
      <c r="R40" s="20">
        <f t="shared" si="22"/>
        <v>0</v>
      </c>
      <c r="S40" s="20">
        <f t="shared" si="10"/>
        <v>0</v>
      </c>
      <c r="T40" s="52">
        <f>L40/D40*100</f>
        <v>0</v>
      </c>
      <c r="U40" s="52">
        <f t="shared" si="23"/>
        <v>0</v>
      </c>
      <c r="V40" s="52">
        <f t="shared" si="24"/>
        <v>0</v>
      </c>
      <c r="W40" s="52">
        <f t="shared" si="13"/>
        <v>0</v>
      </c>
      <c r="X40" s="64"/>
    </row>
    <row r="41" spans="1:24" s="1" customFormat="1" ht="56.25" x14ac:dyDescent="0.3">
      <c r="A41" s="120" t="s">
        <v>432</v>
      </c>
      <c r="B41" s="128" t="s">
        <v>454</v>
      </c>
      <c r="C41" s="19" t="s">
        <v>3</v>
      </c>
      <c r="D41" s="47">
        <f>SUM(E41:G41)</f>
        <v>0</v>
      </c>
      <c r="E41" s="47">
        <v>0</v>
      </c>
      <c r="F41" s="47">
        <v>0</v>
      </c>
      <c r="G41" s="47">
        <v>0</v>
      </c>
      <c r="H41" s="47">
        <f t="shared" si="27"/>
        <v>265000000</v>
      </c>
      <c r="I41" s="47">
        <v>132500000</v>
      </c>
      <c r="J41" s="47">
        <v>0</v>
      </c>
      <c r="K41" s="47">
        <v>132500000</v>
      </c>
      <c r="L41" s="52">
        <f>SUM(M41:O41)</f>
        <v>0</v>
      </c>
      <c r="M41" s="52">
        <v>0</v>
      </c>
      <c r="N41" s="52">
        <v>0</v>
      </c>
      <c r="O41" s="52">
        <v>0</v>
      </c>
      <c r="P41" s="20"/>
      <c r="Q41" s="20"/>
      <c r="R41" s="20"/>
      <c r="S41" s="20">
        <f t="shared" si="10"/>
        <v>0</v>
      </c>
      <c r="T41" s="52"/>
      <c r="U41" s="52"/>
      <c r="V41" s="52"/>
      <c r="W41" s="52"/>
      <c r="X41" s="64"/>
    </row>
    <row r="42" spans="1:24" s="1" customFormat="1" ht="37.5" x14ac:dyDescent="0.3">
      <c r="A42" s="54" t="s">
        <v>16</v>
      </c>
      <c r="B42" s="74" t="s">
        <v>45</v>
      </c>
      <c r="C42" s="121"/>
      <c r="D42" s="62">
        <f t="shared" ref="D42:G42" si="29">SUM(D43:D45)</f>
        <v>137729376</v>
      </c>
      <c r="E42" s="62">
        <f t="shared" si="29"/>
        <v>0</v>
      </c>
      <c r="F42" s="62">
        <f t="shared" si="29"/>
        <v>0</v>
      </c>
      <c r="G42" s="62">
        <f t="shared" si="29"/>
        <v>137729376</v>
      </c>
      <c r="H42" s="62">
        <f>SUM(H43:H45)</f>
        <v>286623143</v>
      </c>
      <c r="I42" s="62">
        <f t="shared" ref="I42:K42" si="30">SUM(I43:I45)</f>
        <v>0</v>
      </c>
      <c r="J42" s="62">
        <f t="shared" si="30"/>
        <v>0</v>
      </c>
      <c r="K42" s="62">
        <f t="shared" si="30"/>
        <v>286623143</v>
      </c>
      <c r="L42" s="62">
        <f t="shared" ref="L42:O42" si="31">SUM(L43:L45)</f>
        <v>96328725.569999993</v>
      </c>
      <c r="M42" s="62">
        <f t="shared" si="31"/>
        <v>0</v>
      </c>
      <c r="N42" s="62">
        <f t="shared" si="31"/>
        <v>0</v>
      </c>
      <c r="O42" s="62">
        <f t="shared" si="31"/>
        <v>96328725.569999993</v>
      </c>
      <c r="P42" s="20">
        <f t="shared" si="9"/>
        <v>33.608146418937288</v>
      </c>
      <c r="Q42" s="20"/>
      <c r="R42" s="20"/>
      <c r="S42" s="20">
        <f t="shared" si="10"/>
        <v>33.608146418937288</v>
      </c>
      <c r="T42" s="52">
        <f t="shared" si="5"/>
        <v>69.940580846020822</v>
      </c>
      <c r="U42" s="52"/>
      <c r="V42" s="52"/>
      <c r="W42" s="52">
        <f t="shared" si="13"/>
        <v>69.940580846020822</v>
      </c>
      <c r="X42" s="23"/>
    </row>
    <row r="43" spans="1:24" s="1" customFormat="1" ht="37.5" x14ac:dyDescent="0.3">
      <c r="A43" s="120" t="s">
        <v>46</v>
      </c>
      <c r="B43" s="128" t="s">
        <v>48</v>
      </c>
      <c r="C43" s="19" t="s">
        <v>3</v>
      </c>
      <c r="D43" s="47">
        <f>SUM(E43:G43)</f>
        <v>106641906</v>
      </c>
      <c r="E43" s="47">
        <v>0</v>
      </c>
      <c r="F43" s="47">
        <v>0</v>
      </c>
      <c r="G43" s="47">
        <v>106641906</v>
      </c>
      <c r="H43" s="47">
        <f>SUM(I43:K43)</f>
        <v>219442900</v>
      </c>
      <c r="I43" s="47">
        <v>0</v>
      </c>
      <c r="J43" s="47">
        <v>0</v>
      </c>
      <c r="K43" s="47">
        <v>219442900</v>
      </c>
      <c r="L43" s="52">
        <f>M43+O43</f>
        <v>70385090.25</v>
      </c>
      <c r="M43" s="52">
        <v>0</v>
      </c>
      <c r="N43" s="52">
        <v>0</v>
      </c>
      <c r="O43" s="52">
        <v>70385090.25</v>
      </c>
      <c r="P43" s="20">
        <f t="shared" si="9"/>
        <v>32.074444080897578</v>
      </c>
      <c r="Q43" s="20"/>
      <c r="R43" s="20"/>
      <c r="S43" s="20">
        <f t="shared" si="10"/>
        <v>32.074444080897578</v>
      </c>
      <c r="T43" s="52">
        <f t="shared" si="5"/>
        <v>66.001343083646688</v>
      </c>
      <c r="U43" s="52"/>
      <c r="V43" s="52"/>
      <c r="W43" s="52">
        <f t="shared" si="13"/>
        <v>66.001343083646688</v>
      </c>
      <c r="X43" s="64"/>
    </row>
    <row r="44" spans="1:24" s="1" customFormat="1" ht="27.75" customHeight="1" x14ac:dyDescent="0.3">
      <c r="A44" s="120" t="s">
        <v>47</v>
      </c>
      <c r="B44" s="128" t="s">
        <v>56</v>
      </c>
      <c r="C44" s="19" t="s">
        <v>3</v>
      </c>
      <c r="D44" s="47">
        <f t="shared" ref="D44:D45" si="32">SUM(E44:G44)</f>
        <v>29007470</v>
      </c>
      <c r="E44" s="47">
        <v>0</v>
      </c>
      <c r="F44" s="47">
        <v>0</v>
      </c>
      <c r="G44" s="47">
        <v>29007470</v>
      </c>
      <c r="H44" s="47">
        <f t="shared" ref="H44:H45" si="33">SUM(I44:K44)</f>
        <v>61080900</v>
      </c>
      <c r="I44" s="47">
        <v>0</v>
      </c>
      <c r="J44" s="47">
        <v>0</v>
      </c>
      <c r="K44" s="47">
        <v>61080900</v>
      </c>
      <c r="L44" s="52">
        <f>M44+O44</f>
        <v>24757635.32</v>
      </c>
      <c r="M44" s="52">
        <v>0</v>
      </c>
      <c r="N44" s="52">
        <v>0</v>
      </c>
      <c r="O44" s="52">
        <v>24757635.32</v>
      </c>
      <c r="P44" s="20">
        <f t="shared" si="9"/>
        <v>40.532531969895665</v>
      </c>
      <c r="Q44" s="20"/>
      <c r="R44" s="20"/>
      <c r="S44" s="20">
        <f t="shared" si="10"/>
        <v>40.532531969895665</v>
      </c>
      <c r="T44" s="52">
        <f t="shared" si="5"/>
        <v>85.349171506511951</v>
      </c>
      <c r="U44" s="52"/>
      <c r="V44" s="52"/>
      <c r="W44" s="52">
        <f t="shared" si="13"/>
        <v>85.349171506511951</v>
      </c>
      <c r="X44" s="64"/>
    </row>
    <row r="45" spans="1:24" s="1" customFormat="1" x14ac:dyDescent="0.3">
      <c r="A45" s="120" t="s">
        <v>176</v>
      </c>
      <c r="B45" s="128" t="s">
        <v>147</v>
      </c>
      <c r="C45" s="19" t="s">
        <v>3</v>
      </c>
      <c r="D45" s="47">
        <f t="shared" si="32"/>
        <v>2080000</v>
      </c>
      <c r="E45" s="47">
        <v>0</v>
      </c>
      <c r="F45" s="47">
        <v>0</v>
      </c>
      <c r="G45" s="47">
        <v>2080000</v>
      </c>
      <c r="H45" s="47">
        <f t="shared" si="33"/>
        <v>6099343</v>
      </c>
      <c r="I45" s="47">
        <v>0</v>
      </c>
      <c r="J45" s="47">
        <v>0</v>
      </c>
      <c r="K45" s="47">
        <v>6099343</v>
      </c>
      <c r="L45" s="52">
        <f>M45+O45</f>
        <v>1186000</v>
      </c>
      <c r="M45" s="52">
        <v>0</v>
      </c>
      <c r="N45" s="52">
        <v>0</v>
      </c>
      <c r="O45" s="52">
        <v>1186000</v>
      </c>
      <c r="P45" s="20">
        <f t="shared" si="9"/>
        <v>19.444717242496445</v>
      </c>
      <c r="Q45" s="20"/>
      <c r="R45" s="20"/>
      <c r="S45" s="20">
        <f t="shared" si="10"/>
        <v>19.444717242496445</v>
      </c>
      <c r="T45" s="52">
        <f t="shared" si="5"/>
        <v>57.019230769230766</v>
      </c>
      <c r="U45" s="52"/>
      <c r="V45" s="52"/>
      <c r="W45" s="52">
        <f t="shared" si="13"/>
        <v>57.019230769230766</v>
      </c>
      <c r="X45" s="64"/>
    </row>
    <row r="46" spans="1:24" s="1" customFormat="1" ht="93.75" x14ac:dyDescent="0.3">
      <c r="A46" s="54" t="s">
        <v>219</v>
      </c>
      <c r="B46" s="74" t="s">
        <v>235</v>
      </c>
      <c r="C46" s="56"/>
      <c r="D46" s="56">
        <f t="shared" ref="D46:O46" si="34">SUM(D47:D52)</f>
        <v>6056626</v>
      </c>
      <c r="E46" s="56">
        <f t="shared" si="34"/>
        <v>0</v>
      </c>
      <c r="F46" s="56">
        <f t="shared" si="34"/>
        <v>0</v>
      </c>
      <c r="G46" s="56">
        <f t="shared" si="34"/>
        <v>6056626</v>
      </c>
      <c r="H46" s="56">
        <f t="shared" si="34"/>
        <v>80129097</v>
      </c>
      <c r="I46" s="56">
        <f t="shared" si="34"/>
        <v>62961600</v>
      </c>
      <c r="J46" s="56">
        <f t="shared" si="34"/>
        <v>0</v>
      </c>
      <c r="K46" s="56">
        <f t="shared" si="34"/>
        <v>17167497</v>
      </c>
      <c r="L46" s="56">
        <f t="shared" si="34"/>
        <v>311379.52</v>
      </c>
      <c r="M46" s="56">
        <f t="shared" si="34"/>
        <v>0</v>
      </c>
      <c r="N46" s="56">
        <f t="shared" si="34"/>
        <v>0</v>
      </c>
      <c r="O46" s="56">
        <f t="shared" si="34"/>
        <v>311379.52</v>
      </c>
      <c r="P46" s="20">
        <f t="shared" si="9"/>
        <v>0.38859731565426231</v>
      </c>
      <c r="Q46" s="20">
        <f t="shared" si="3"/>
        <v>0</v>
      </c>
      <c r="R46" s="20"/>
      <c r="S46" s="20">
        <f t="shared" si="10"/>
        <v>1.8137735512637632</v>
      </c>
      <c r="T46" s="52"/>
      <c r="U46" s="52"/>
      <c r="V46" s="52"/>
      <c r="W46" s="52"/>
      <c r="X46" s="23"/>
    </row>
    <row r="47" spans="1:24" s="1" customFormat="1" x14ac:dyDescent="0.3">
      <c r="A47" s="126" t="s">
        <v>221</v>
      </c>
      <c r="B47" s="132" t="s">
        <v>364</v>
      </c>
      <c r="C47" s="19" t="s">
        <v>3</v>
      </c>
      <c r="D47" s="47">
        <f>SUM(E47:G47)</f>
        <v>0</v>
      </c>
      <c r="E47" s="47">
        <v>0</v>
      </c>
      <c r="F47" s="47">
        <v>0</v>
      </c>
      <c r="G47" s="47">
        <v>0</v>
      </c>
      <c r="H47" s="47">
        <f>SUM(I47:K47)</f>
        <v>74072471</v>
      </c>
      <c r="I47" s="47">
        <v>62961600</v>
      </c>
      <c r="J47" s="47">
        <v>0</v>
      </c>
      <c r="K47" s="47">
        <v>11110871</v>
      </c>
      <c r="L47" s="52">
        <f>SUM(M47:O47)</f>
        <v>0</v>
      </c>
      <c r="M47" s="52">
        <v>0</v>
      </c>
      <c r="N47" s="52">
        <v>0</v>
      </c>
      <c r="O47" s="52">
        <v>0</v>
      </c>
      <c r="P47" s="20">
        <f t="shared" si="9"/>
        <v>0</v>
      </c>
      <c r="Q47" s="20">
        <f t="shared" si="3"/>
        <v>0</v>
      </c>
      <c r="R47" s="20"/>
      <c r="S47" s="20">
        <f t="shared" si="10"/>
        <v>0</v>
      </c>
      <c r="T47" s="52"/>
      <c r="U47" s="52"/>
      <c r="V47" s="52"/>
      <c r="W47" s="52"/>
      <c r="X47" s="64"/>
    </row>
    <row r="48" spans="1:24" s="1" customFormat="1" ht="93.75" x14ac:dyDescent="0.3">
      <c r="A48" s="126" t="s">
        <v>309</v>
      </c>
      <c r="B48" s="85" t="s">
        <v>365</v>
      </c>
      <c r="C48" s="19" t="s">
        <v>3</v>
      </c>
      <c r="D48" s="47">
        <f t="shared" ref="D48" si="35">SUM(E48:G48)</f>
        <v>311380</v>
      </c>
      <c r="E48" s="47">
        <v>0</v>
      </c>
      <c r="F48" s="47">
        <v>0</v>
      </c>
      <c r="G48" s="47">
        <v>311380</v>
      </c>
      <c r="H48" s="47">
        <f t="shared" ref="H48" si="36">SUM(I48:K48)</f>
        <v>311380</v>
      </c>
      <c r="I48" s="47">
        <v>0</v>
      </c>
      <c r="J48" s="47">
        <v>0</v>
      </c>
      <c r="K48" s="47">
        <v>311380</v>
      </c>
      <c r="L48" s="52">
        <f>SUM(M48:O48)</f>
        <v>311379.52</v>
      </c>
      <c r="M48" s="52">
        <v>0</v>
      </c>
      <c r="N48" s="52">
        <v>0</v>
      </c>
      <c r="O48" s="52">
        <v>311379.52</v>
      </c>
      <c r="P48" s="20">
        <f t="shared" si="9"/>
        <v>99.999845847517506</v>
      </c>
      <c r="Q48" s="20"/>
      <c r="R48" s="20"/>
      <c r="S48" s="20">
        <f t="shared" si="10"/>
        <v>99.999845847517506</v>
      </c>
      <c r="T48" s="52"/>
      <c r="U48" s="52"/>
      <c r="V48" s="52"/>
      <c r="W48" s="52"/>
      <c r="X48" s="64"/>
    </row>
    <row r="49" spans="1:24" s="1" customFormat="1" ht="112.5" x14ac:dyDescent="0.3">
      <c r="A49" s="126" t="s">
        <v>310</v>
      </c>
      <c r="B49" s="86" t="s">
        <v>401</v>
      </c>
      <c r="C49" s="19" t="s">
        <v>3</v>
      </c>
      <c r="D49" s="47">
        <f>SUM(E49:G49)</f>
        <v>1429468</v>
      </c>
      <c r="E49" s="47">
        <v>0</v>
      </c>
      <c r="F49" s="47">
        <v>0</v>
      </c>
      <c r="G49" s="47">
        <v>1429468</v>
      </c>
      <c r="H49" s="47">
        <f t="shared" ref="H49:H52" si="37">SUM(I49:K49)</f>
        <v>1429468</v>
      </c>
      <c r="I49" s="47">
        <v>0</v>
      </c>
      <c r="J49" s="47">
        <v>0</v>
      </c>
      <c r="K49" s="47">
        <v>1429468</v>
      </c>
      <c r="L49" s="52">
        <f t="shared" ref="L49:L52" si="38">SUM(M49:O49)</f>
        <v>0</v>
      </c>
      <c r="M49" s="52">
        <v>0</v>
      </c>
      <c r="N49" s="52">
        <v>0</v>
      </c>
      <c r="O49" s="52">
        <v>0</v>
      </c>
      <c r="P49" s="20">
        <f>L49/H49*100</f>
        <v>0</v>
      </c>
      <c r="Q49" s="20"/>
      <c r="R49" s="20"/>
      <c r="S49" s="20">
        <f t="shared" si="10"/>
        <v>0</v>
      </c>
      <c r="T49" s="52"/>
      <c r="U49" s="52"/>
      <c r="V49" s="52"/>
      <c r="W49" s="52"/>
      <c r="X49" s="64"/>
    </row>
    <row r="50" spans="1:24" s="1" customFormat="1" ht="131.25" x14ac:dyDescent="0.3">
      <c r="A50" s="126" t="s">
        <v>394</v>
      </c>
      <c r="B50" s="86" t="s">
        <v>403</v>
      </c>
      <c r="C50" s="19" t="s">
        <v>3</v>
      </c>
      <c r="D50" s="47">
        <f>SUM(E50:G50)</f>
        <v>1277352</v>
      </c>
      <c r="E50" s="47">
        <v>0</v>
      </c>
      <c r="F50" s="47">
        <v>0</v>
      </c>
      <c r="G50" s="47">
        <v>1277352</v>
      </c>
      <c r="H50" s="47">
        <f t="shared" si="37"/>
        <v>1277352</v>
      </c>
      <c r="I50" s="47">
        <v>0</v>
      </c>
      <c r="J50" s="47">
        <v>0</v>
      </c>
      <c r="K50" s="47">
        <v>1277352</v>
      </c>
      <c r="L50" s="52">
        <f t="shared" si="38"/>
        <v>0</v>
      </c>
      <c r="M50" s="52">
        <v>0</v>
      </c>
      <c r="N50" s="52">
        <v>0</v>
      </c>
      <c r="O50" s="52">
        <v>0</v>
      </c>
      <c r="P50" s="20">
        <f>L50/H50*100</f>
        <v>0</v>
      </c>
      <c r="Q50" s="20"/>
      <c r="R50" s="20"/>
      <c r="S50" s="20">
        <f t="shared" si="10"/>
        <v>0</v>
      </c>
      <c r="T50" s="52"/>
      <c r="U50" s="52"/>
      <c r="V50" s="52"/>
      <c r="W50" s="52"/>
      <c r="X50" s="64"/>
    </row>
    <row r="51" spans="1:24" s="1" customFormat="1" ht="131.25" x14ac:dyDescent="0.3">
      <c r="A51" s="126" t="s">
        <v>402</v>
      </c>
      <c r="B51" s="86" t="s">
        <v>404</v>
      </c>
      <c r="C51" s="19" t="s">
        <v>3</v>
      </c>
      <c r="D51" s="47">
        <f>SUM(E51:G51)</f>
        <v>1255404</v>
      </c>
      <c r="E51" s="47">
        <v>0</v>
      </c>
      <c r="F51" s="47">
        <v>0</v>
      </c>
      <c r="G51" s="47">
        <v>1255404</v>
      </c>
      <c r="H51" s="47">
        <f t="shared" si="37"/>
        <v>1255404</v>
      </c>
      <c r="I51" s="47">
        <v>0</v>
      </c>
      <c r="J51" s="47">
        <v>0</v>
      </c>
      <c r="K51" s="47">
        <v>1255404</v>
      </c>
      <c r="L51" s="52">
        <f t="shared" si="38"/>
        <v>0</v>
      </c>
      <c r="M51" s="52">
        <v>0</v>
      </c>
      <c r="N51" s="52">
        <v>0</v>
      </c>
      <c r="O51" s="52">
        <v>0</v>
      </c>
      <c r="P51" s="20">
        <f>L51/H51*100</f>
        <v>0</v>
      </c>
      <c r="Q51" s="20"/>
      <c r="R51" s="20"/>
      <c r="S51" s="20">
        <f t="shared" si="10"/>
        <v>0</v>
      </c>
      <c r="T51" s="52"/>
      <c r="U51" s="52"/>
      <c r="V51" s="52"/>
      <c r="W51" s="52"/>
      <c r="X51" s="64"/>
    </row>
    <row r="52" spans="1:24" s="1" customFormat="1" ht="116.25" customHeight="1" x14ac:dyDescent="0.3">
      <c r="A52" s="126" t="s">
        <v>406</v>
      </c>
      <c r="B52" s="86" t="s">
        <v>405</v>
      </c>
      <c r="C52" s="19" t="s">
        <v>3</v>
      </c>
      <c r="D52" s="47">
        <f>SUM(E52:G52)</f>
        <v>1783022</v>
      </c>
      <c r="E52" s="47">
        <v>0</v>
      </c>
      <c r="F52" s="47">
        <v>0</v>
      </c>
      <c r="G52" s="47">
        <v>1783022</v>
      </c>
      <c r="H52" s="47">
        <f t="shared" si="37"/>
        <v>1783022</v>
      </c>
      <c r="I52" s="47">
        <v>0</v>
      </c>
      <c r="J52" s="47">
        <v>0</v>
      </c>
      <c r="K52" s="47">
        <v>1783022</v>
      </c>
      <c r="L52" s="52">
        <f t="shared" si="38"/>
        <v>0</v>
      </c>
      <c r="M52" s="52">
        <v>0</v>
      </c>
      <c r="N52" s="52">
        <v>0</v>
      </c>
      <c r="O52" s="52">
        <v>0</v>
      </c>
      <c r="P52" s="20">
        <f>L52/H52*100</f>
        <v>0</v>
      </c>
      <c r="Q52" s="20"/>
      <c r="R52" s="20"/>
      <c r="S52" s="20">
        <f t="shared" si="10"/>
        <v>0</v>
      </c>
      <c r="T52" s="52"/>
      <c r="U52" s="52"/>
      <c r="V52" s="52"/>
      <c r="W52" s="52"/>
      <c r="X52" s="64"/>
    </row>
    <row r="53" spans="1:24" s="1" customFormat="1" ht="26.25" customHeight="1" x14ac:dyDescent="0.3">
      <c r="A53" s="54" t="s">
        <v>32</v>
      </c>
      <c r="B53" s="151" t="s">
        <v>236</v>
      </c>
      <c r="C53" s="151"/>
      <c r="D53" s="55">
        <f t="shared" ref="D53:O53" si="39">D54+D56+D62</f>
        <v>244004917</v>
      </c>
      <c r="E53" s="55">
        <f t="shared" si="39"/>
        <v>0</v>
      </c>
      <c r="F53" s="55">
        <f t="shared" si="39"/>
        <v>0</v>
      </c>
      <c r="G53" s="55">
        <f t="shared" si="39"/>
        <v>244004917</v>
      </c>
      <c r="H53" s="55">
        <f t="shared" si="39"/>
        <v>544221203</v>
      </c>
      <c r="I53" s="55">
        <f t="shared" si="39"/>
        <v>4200000</v>
      </c>
      <c r="J53" s="55">
        <f t="shared" si="39"/>
        <v>0</v>
      </c>
      <c r="K53" s="55">
        <f t="shared" si="39"/>
        <v>540021203</v>
      </c>
      <c r="L53" s="55">
        <f t="shared" si="39"/>
        <v>141354627.76999998</v>
      </c>
      <c r="M53" s="55">
        <f t="shared" si="39"/>
        <v>0</v>
      </c>
      <c r="N53" s="55">
        <f t="shared" si="39"/>
        <v>0</v>
      </c>
      <c r="O53" s="55">
        <f t="shared" si="39"/>
        <v>141354627.76999998</v>
      </c>
      <c r="P53" s="20">
        <f t="shared" si="9"/>
        <v>25.973745049032935</v>
      </c>
      <c r="Q53" s="20"/>
      <c r="R53" s="20"/>
      <c r="S53" s="20">
        <f t="shared" si="10"/>
        <v>26.175755134192386</v>
      </c>
      <c r="T53" s="52">
        <f t="shared" si="5"/>
        <v>57.93105709013232</v>
      </c>
      <c r="U53" s="52"/>
      <c r="V53" s="52"/>
      <c r="W53" s="52">
        <f t="shared" si="13"/>
        <v>57.93105709013232</v>
      </c>
      <c r="X53" s="23"/>
    </row>
    <row r="54" spans="1:24" s="58" customFormat="1" ht="26.25" customHeight="1" x14ac:dyDescent="0.3">
      <c r="A54" s="54" t="s">
        <v>17</v>
      </c>
      <c r="B54" s="74" t="s">
        <v>49</v>
      </c>
      <c r="C54" s="121"/>
      <c r="D54" s="62">
        <f t="shared" ref="D54:G54" si="40">D55</f>
        <v>120327635</v>
      </c>
      <c r="E54" s="62">
        <f t="shared" si="40"/>
        <v>0</v>
      </c>
      <c r="F54" s="62">
        <f t="shared" si="40"/>
        <v>0</v>
      </c>
      <c r="G54" s="62">
        <f t="shared" si="40"/>
        <v>120327635</v>
      </c>
      <c r="H54" s="62">
        <f t="shared" ref="H54:K54" si="41">H55</f>
        <v>297978373</v>
      </c>
      <c r="I54" s="62">
        <f t="shared" si="41"/>
        <v>0</v>
      </c>
      <c r="J54" s="62">
        <f t="shared" si="41"/>
        <v>0</v>
      </c>
      <c r="K54" s="62">
        <f t="shared" si="41"/>
        <v>297978373</v>
      </c>
      <c r="L54" s="62">
        <f t="shared" ref="L54:O54" si="42">L55</f>
        <v>70089491.379999995</v>
      </c>
      <c r="M54" s="62">
        <f t="shared" si="42"/>
        <v>0</v>
      </c>
      <c r="N54" s="62">
        <f t="shared" si="42"/>
        <v>0</v>
      </c>
      <c r="O54" s="62">
        <f t="shared" si="42"/>
        <v>70089491.379999995</v>
      </c>
      <c r="P54" s="20">
        <f t="shared" si="9"/>
        <v>23.521670607953819</v>
      </c>
      <c r="Q54" s="20"/>
      <c r="R54" s="20"/>
      <c r="S54" s="20">
        <f t="shared" si="10"/>
        <v>23.521670607953819</v>
      </c>
      <c r="T54" s="52">
        <f t="shared" si="5"/>
        <v>58.248873070595955</v>
      </c>
      <c r="U54" s="52"/>
      <c r="V54" s="52"/>
      <c r="W54" s="52">
        <f t="shared" si="13"/>
        <v>58.248873070595955</v>
      </c>
      <c r="X54" s="57"/>
    </row>
    <row r="55" spans="1:24" s="1" customFormat="1" ht="37.5" customHeight="1" x14ac:dyDescent="0.3">
      <c r="A55" s="120" t="s">
        <v>33</v>
      </c>
      <c r="B55" s="128" t="s">
        <v>237</v>
      </c>
      <c r="C55" s="19" t="s">
        <v>3</v>
      </c>
      <c r="D55" s="47">
        <f>SUM(E55:G55)</f>
        <v>120327635</v>
      </c>
      <c r="E55" s="47">
        <v>0</v>
      </c>
      <c r="F55" s="47">
        <v>0</v>
      </c>
      <c r="G55" s="47">
        <v>120327635</v>
      </c>
      <c r="H55" s="47">
        <f>SUM(I55:K55)</f>
        <v>297978373</v>
      </c>
      <c r="I55" s="47">
        <v>0</v>
      </c>
      <c r="J55" s="47">
        <v>0</v>
      </c>
      <c r="K55" s="47">
        <v>297978373</v>
      </c>
      <c r="L55" s="52">
        <f>SUM(M55:O55)</f>
        <v>70089491.379999995</v>
      </c>
      <c r="M55" s="52">
        <v>0</v>
      </c>
      <c r="N55" s="52">
        <v>0</v>
      </c>
      <c r="O55" s="52">
        <v>70089491.379999995</v>
      </c>
      <c r="P55" s="20">
        <f t="shared" si="9"/>
        <v>23.521670607953819</v>
      </c>
      <c r="Q55" s="20"/>
      <c r="R55" s="20"/>
      <c r="S55" s="20">
        <f t="shared" si="10"/>
        <v>23.521670607953819</v>
      </c>
      <c r="T55" s="52">
        <f t="shared" si="5"/>
        <v>58.248873070595955</v>
      </c>
      <c r="U55" s="52"/>
      <c r="V55" s="52"/>
      <c r="W55" s="52">
        <f t="shared" si="13"/>
        <v>58.248873070595955</v>
      </c>
      <c r="X55" s="64"/>
    </row>
    <row r="56" spans="1:24" s="58" customFormat="1" x14ac:dyDescent="0.3">
      <c r="A56" s="54" t="s">
        <v>18</v>
      </c>
      <c r="B56" s="74" t="s">
        <v>50</v>
      </c>
      <c r="C56" s="121"/>
      <c r="D56" s="62">
        <f t="shared" ref="D56:O56" si="43">SUM(D57:D61)</f>
        <v>118048207</v>
      </c>
      <c r="E56" s="62">
        <f t="shared" si="43"/>
        <v>0</v>
      </c>
      <c r="F56" s="62">
        <f t="shared" si="43"/>
        <v>0</v>
      </c>
      <c r="G56" s="62">
        <f t="shared" si="43"/>
        <v>118048207</v>
      </c>
      <c r="H56" s="62">
        <f t="shared" si="43"/>
        <v>229486622</v>
      </c>
      <c r="I56" s="62">
        <f t="shared" si="43"/>
        <v>0</v>
      </c>
      <c r="J56" s="62">
        <f t="shared" si="43"/>
        <v>0</v>
      </c>
      <c r="K56" s="62">
        <f t="shared" si="43"/>
        <v>229486622</v>
      </c>
      <c r="L56" s="62">
        <f t="shared" si="43"/>
        <v>71265136.390000001</v>
      </c>
      <c r="M56" s="62">
        <f t="shared" si="43"/>
        <v>0</v>
      </c>
      <c r="N56" s="62">
        <f t="shared" si="43"/>
        <v>0</v>
      </c>
      <c r="O56" s="62">
        <f t="shared" si="43"/>
        <v>71265136.390000001</v>
      </c>
      <c r="P56" s="20">
        <f t="shared" si="9"/>
        <v>31.054157217931422</v>
      </c>
      <c r="Q56" s="20"/>
      <c r="R56" s="20"/>
      <c r="S56" s="20">
        <f t="shared" si="10"/>
        <v>31.054157217931422</v>
      </c>
      <c r="T56" s="52">
        <f t="shared" si="5"/>
        <v>60.369520385853889</v>
      </c>
      <c r="U56" s="52"/>
      <c r="V56" s="52"/>
      <c r="W56" s="52">
        <f t="shared" si="13"/>
        <v>60.369520385853889</v>
      </c>
      <c r="X56" s="57"/>
    </row>
    <row r="57" spans="1:24" s="88" customFormat="1" x14ac:dyDescent="0.25">
      <c r="A57" s="120" t="s">
        <v>182</v>
      </c>
      <c r="B57" s="87" t="s">
        <v>311</v>
      </c>
      <c r="C57" s="19" t="s">
        <v>171</v>
      </c>
      <c r="D57" s="47">
        <f t="shared" ref="D57:D60" si="44">SUM(E57:G57)</f>
        <v>0</v>
      </c>
      <c r="E57" s="47">
        <v>0</v>
      </c>
      <c r="F57" s="47">
        <v>0</v>
      </c>
      <c r="G57" s="47">
        <v>0</v>
      </c>
      <c r="H57" s="47">
        <f t="shared" ref="H57:H59" si="45">SUM(I57:K57)</f>
        <v>9002</v>
      </c>
      <c r="I57" s="47">
        <v>0</v>
      </c>
      <c r="J57" s="47">
        <v>0</v>
      </c>
      <c r="K57" s="47">
        <v>9002</v>
      </c>
      <c r="L57" s="52">
        <f t="shared" ref="L57:L60" si="46">SUM(M57:O57)</f>
        <v>0</v>
      </c>
      <c r="M57" s="52">
        <v>0</v>
      </c>
      <c r="N57" s="52">
        <v>0</v>
      </c>
      <c r="O57" s="52">
        <v>0</v>
      </c>
      <c r="P57" s="20">
        <f t="shared" si="9"/>
        <v>0</v>
      </c>
      <c r="Q57" s="20"/>
      <c r="R57" s="20"/>
      <c r="S57" s="20">
        <f t="shared" si="10"/>
        <v>0</v>
      </c>
      <c r="T57" s="52"/>
      <c r="U57" s="52"/>
      <c r="V57" s="52"/>
      <c r="W57" s="52"/>
      <c r="X57" s="64"/>
    </row>
    <row r="58" spans="1:24" s="88" customFormat="1" ht="37.5" x14ac:dyDescent="0.25">
      <c r="A58" s="120" t="s">
        <v>175</v>
      </c>
      <c r="B58" s="87" t="s">
        <v>312</v>
      </c>
      <c r="C58" s="19" t="s">
        <v>171</v>
      </c>
      <c r="D58" s="47">
        <f t="shared" si="44"/>
        <v>2392812</v>
      </c>
      <c r="E58" s="47">
        <v>0</v>
      </c>
      <c r="F58" s="47">
        <v>0</v>
      </c>
      <c r="G58" s="47">
        <v>2392812</v>
      </c>
      <c r="H58" s="47">
        <f>SUM(I58:K58)</f>
        <v>2402914</v>
      </c>
      <c r="I58" s="47">
        <v>0</v>
      </c>
      <c r="J58" s="47">
        <v>0</v>
      </c>
      <c r="K58" s="47">
        <v>2402914</v>
      </c>
      <c r="L58" s="52">
        <f t="shared" si="46"/>
        <v>0</v>
      </c>
      <c r="M58" s="52">
        <v>0</v>
      </c>
      <c r="N58" s="52">
        <v>0</v>
      </c>
      <c r="O58" s="52">
        <v>0</v>
      </c>
      <c r="P58" s="20">
        <f t="shared" si="9"/>
        <v>0</v>
      </c>
      <c r="Q58" s="20"/>
      <c r="R58" s="20"/>
      <c r="S58" s="20">
        <f t="shared" si="10"/>
        <v>0</v>
      </c>
      <c r="T58" s="52"/>
      <c r="U58" s="52"/>
      <c r="V58" s="52"/>
      <c r="W58" s="52"/>
      <c r="X58" s="64"/>
    </row>
    <row r="59" spans="1:24" s="88" customFormat="1" x14ac:dyDescent="0.25">
      <c r="A59" s="120" t="s">
        <v>178</v>
      </c>
      <c r="B59" s="87" t="s">
        <v>357</v>
      </c>
      <c r="C59" s="19" t="s">
        <v>171</v>
      </c>
      <c r="D59" s="47">
        <f t="shared" si="44"/>
        <v>1387495</v>
      </c>
      <c r="E59" s="47">
        <v>0</v>
      </c>
      <c r="F59" s="47">
        <v>0</v>
      </c>
      <c r="G59" s="47">
        <v>1387495</v>
      </c>
      <c r="H59" s="47">
        <f t="shared" si="45"/>
        <v>1387495</v>
      </c>
      <c r="I59" s="47">
        <v>0</v>
      </c>
      <c r="J59" s="47">
        <v>0</v>
      </c>
      <c r="K59" s="47">
        <v>1387495</v>
      </c>
      <c r="L59" s="52">
        <f t="shared" si="46"/>
        <v>0</v>
      </c>
      <c r="M59" s="52">
        <v>0</v>
      </c>
      <c r="N59" s="52">
        <v>0</v>
      </c>
      <c r="O59" s="52">
        <v>0</v>
      </c>
      <c r="P59" s="20">
        <f t="shared" si="9"/>
        <v>0</v>
      </c>
      <c r="Q59" s="20"/>
      <c r="R59" s="20"/>
      <c r="S59" s="20">
        <f t="shared" si="10"/>
        <v>0</v>
      </c>
      <c r="T59" s="52">
        <f t="shared" si="5"/>
        <v>0</v>
      </c>
      <c r="U59" s="52"/>
      <c r="V59" s="52"/>
      <c r="W59" s="52">
        <f t="shared" si="13"/>
        <v>0</v>
      </c>
      <c r="X59" s="64"/>
    </row>
    <row r="60" spans="1:24" s="88" customFormat="1" ht="37.5" x14ac:dyDescent="0.25">
      <c r="A60" s="120" t="s">
        <v>179</v>
      </c>
      <c r="B60" s="87" t="s">
        <v>437</v>
      </c>
      <c r="C60" s="19" t="s">
        <v>171</v>
      </c>
      <c r="D60" s="47">
        <f t="shared" si="44"/>
        <v>1950000</v>
      </c>
      <c r="E60" s="47">
        <v>0</v>
      </c>
      <c r="F60" s="47">
        <v>0</v>
      </c>
      <c r="G60" s="47">
        <v>1950000</v>
      </c>
      <c r="H60" s="47">
        <f t="shared" ref="H60:H64" si="47">SUM(I60:K60)</f>
        <v>1958524</v>
      </c>
      <c r="I60" s="47">
        <v>0</v>
      </c>
      <c r="J60" s="47">
        <v>0</v>
      </c>
      <c r="K60" s="47">
        <v>1958524</v>
      </c>
      <c r="L60" s="52">
        <f t="shared" si="46"/>
        <v>0</v>
      </c>
      <c r="M60" s="52">
        <v>0</v>
      </c>
      <c r="N60" s="52">
        <v>0</v>
      </c>
      <c r="O60" s="52">
        <v>0</v>
      </c>
      <c r="P60" s="20">
        <f t="shared" si="9"/>
        <v>0</v>
      </c>
      <c r="Q60" s="20"/>
      <c r="R60" s="20"/>
      <c r="S60" s="20">
        <f t="shared" si="10"/>
        <v>0</v>
      </c>
      <c r="T60" s="52"/>
      <c r="U60" s="52"/>
      <c r="V60" s="52"/>
      <c r="W60" s="52"/>
      <c r="X60" s="89"/>
    </row>
    <row r="61" spans="1:24" s="88" customFormat="1" ht="37.5" x14ac:dyDescent="0.25">
      <c r="A61" s="120" t="s">
        <v>180</v>
      </c>
      <c r="B61" s="87" t="s">
        <v>438</v>
      </c>
      <c r="C61" s="19" t="s">
        <v>3</v>
      </c>
      <c r="D61" s="47">
        <f>SUM(E61:G61)</f>
        <v>112317900</v>
      </c>
      <c r="E61" s="47">
        <v>0</v>
      </c>
      <c r="F61" s="47">
        <v>0</v>
      </c>
      <c r="G61" s="47">
        <v>112317900</v>
      </c>
      <c r="H61" s="47">
        <f>SUM(I61:K61)</f>
        <v>223728687</v>
      </c>
      <c r="I61" s="47">
        <v>0</v>
      </c>
      <c r="J61" s="47">
        <v>0</v>
      </c>
      <c r="K61" s="47">
        <v>223728687</v>
      </c>
      <c r="L61" s="52">
        <f>SUM(M61:O61)</f>
        <v>71265136.390000001</v>
      </c>
      <c r="M61" s="52">
        <v>0</v>
      </c>
      <c r="N61" s="52">
        <v>0</v>
      </c>
      <c r="O61" s="52">
        <v>71265136.390000001</v>
      </c>
      <c r="P61" s="20">
        <f>L61/H61*100</f>
        <v>31.853374435617187</v>
      </c>
      <c r="Q61" s="20"/>
      <c r="R61" s="20"/>
      <c r="S61" s="20">
        <f t="shared" si="10"/>
        <v>31.853374435617187</v>
      </c>
      <c r="T61" s="52">
        <f>L61/D61*100</f>
        <v>63.449491479096388</v>
      </c>
      <c r="U61" s="52"/>
      <c r="V61" s="52"/>
      <c r="W61" s="52">
        <f t="shared" si="13"/>
        <v>63.449491479096388</v>
      </c>
      <c r="X61" s="89"/>
    </row>
    <row r="62" spans="1:24" s="58" customFormat="1" x14ac:dyDescent="0.3">
      <c r="A62" s="54" t="s">
        <v>238</v>
      </c>
      <c r="B62" s="90" t="s">
        <v>201</v>
      </c>
      <c r="C62" s="121"/>
      <c r="D62" s="56">
        <f t="shared" ref="D62:O62" si="48">D63+D64</f>
        <v>5629075</v>
      </c>
      <c r="E62" s="56">
        <f t="shared" si="48"/>
        <v>0</v>
      </c>
      <c r="F62" s="56">
        <f t="shared" si="48"/>
        <v>0</v>
      </c>
      <c r="G62" s="56">
        <f t="shared" si="48"/>
        <v>5629075</v>
      </c>
      <c r="H62" s="56">
        <f t="shared" si="48"/>
        <v>16756208</v>
      </c>
      <c r="I62" s="56">
        <f t="shared" si="48"/>
        <v>4200000</v>
      </c>
      <c r="J62" s="56">
        <f t="shared" si="48"/>
        <v>0</v>
      </c>
      <c r="K62" s="56">
        <f t="shared" si="48"/>
        <v>12556208</v>
      </c>
      <c r="L62" s="56">
        <f t="shared" si="48"/>
        <v>0</v>
      </c>
      <c r="M62" s="56">
        <f t="shared" si="48"/>
        <v>0</v>
      </c>
      <c r="N62" s="56">
        <f t="shared" si="48"/>
        <v>0</v>
      </c>
      <c r="O62" s="56">
        <f t="shared" si="48"/>
        <v>0</v>
      </c>
      <c r="P62" s="20">
        <f t="shared" ref="P62:P63" si="49">L62/H62*100</f>
        <v>0</v>
      </c>
      <c r="Q62" s="20"/>
      <c r="R62" s="20"/>
      <c r="S62" s="20">
        <f t="shared" si="10"/>
        <v>0</v>
      </c>
      <c r="T62" s="52"/>
      <c r="U62" s="52"/>
      <c r="V62" s="52"/>
      <c r="W62" s="52"/>
      <c r="X62" s="57"/>
    </row>
    <row r="63" spans="1:24" s="1" customFormat="1" x14ac:dyDescent="0.3">
      <c r="A63" s="142" t="s">
        <v>239</v>
      </c>
      <c r="B63" s="152" t="s">
        <v>366</v>
      </c>
      <c r="C63" s="19" t="s">
        <v>3</v>
      </c>
      <c r="D63" s="47">
        <f>SUM(E63:G63)</f>
        <v>5629075</v>
      </c>
      <c r="E63" s="47">
        <v>0</v>
      </c>
      <c r="F63" s="47">
        <v>0</v>
      </c>
      <c r="G63" s="47">
        <v>5629075</v>
      </c>
      <c r="H63" s="47">
        <f>SUM(I63:K63)</f>
        <v>15336170</v>
      </c>
      <c r="I63" s="47">
        <v>4200000</v>
      </c>
      <c r="J63" s="47">
        <v>0</v>
      </c>
      <c r="K63" s="47">
        <v>11136170</v>
      </c>
      <c r="L63" s="52">
        <f>SUM(M63:O63)</f>
        <v>0</v>
      </c>
      <c r="M63" s="52">
        <v>0</v>
      </c>
      <c r="N63" s="52">
        <v>0</v>
      </c>
      <c r="O63" s="52">
        <v>0</v>
      </c>
      <c r="P63" s="20">
        <f t="shared" si="49"/>
        <v>0</v>
      </c>
      <c r="Q63" s="20"/>
      <c r="R63" s="20"/>
      <c r="S63" s="20">
        <f t="shared" si="10"/>
        <v>0</v>
      </c>
      <c r="T63" s="52"/>
      <c r="U63" s="52"/>
      <c r="V63" s="52"/>
      <c r="W63" s="52"/>
      <c r="X63" s="91"/>
    </row>
    <row r="64" spans="1:24" s="1" customFormat="1" x14ac:dyDescent="0.3">
      <c r="A64" s="144"/>
      <c r="B64" s="154"/>
      <c r="C64" s="19" t="s">
        <v>171</v>
      </c>
      <c r="D64" s="47">
        <f>SUM(E64:G64)</f>
        <v>0</v>
      </c>
      <c r="E64" s="47">
        <v>0</v>
      </c>
      <c r="F64" s="47">
        <v>0</v>
      </c>
      <c r="G64" s="47">
        <v>0</v>
      </c>
      <c r="H64" s="47">
        <f t="shared" si="47"/>
        <v>1420038</v>
      </c>
      <c r="I64" s="47">
        <v>0</v>
      </c>
      <c r="J64" s="47">
        <v>0</v>
      </c>
      <c r="K64" s="47">
        <v>1420038</v>
      </c>
      <c r="L64" s="52">
        <f t="shared" ref="L64" si="50">SUM(M64:O64)</f>
        <v>0</v>
      </c>
      <c r="M64" s="52">
        <v>0</v>
      </c>
      <c r="N64" s="52">
        <v>0</v>
      </c>
      <c r="O64" s="52">
        <v>0</v>
      </c>
      <c r="P64" s="20">
        <f t="shared" ref="P64" si="51">L64/H64*100</f>
        <v>0</v>
      </c>
      <c r="Q64" s="20"/>
      <c r="R64" s="20"/>
      <c r="S64" s="20">
        <f t="shared" si="10"/>
        <v>0</v>
      </c>
      <c r="T64" s="52"/>
      <c r="U64" s="52"/>
      <c r="V64" s="52"/>
      <c r="W64" s="52"/>
      <c r="X64" s="91"/>
    </row>
    <row r="65" spans="1:24" s="58" customFormat="1" x14ac:dyDescent="0.3">
      <c r="A65" s="156" t="s">
        <v>356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57"/>
    </row>
    <row r="66" spans="1:24" s="58" customFormat="1" x14ac:dyDescent="0.3">
      <c r="A66" s="54" t="s">
        <v>68</v>
      </c>
      <c r="B66" s="149" t="s">
        <v>240</v>
      </c>
      <c r="C66" s="196"/>
      <c r="D66" s="56">
        <f t="shared" ref="D66:O66" si="52">SUM(D67:D70)</f>
        <v>27748282</v>
      </c>
      <c r="E66" s="56">
        <f t="shared" si="52"/>
        <v>0</v>
      </c>
      <c r="F66" s="56">
        <f t="shared" si="52"/>
        <v>0</v>
      </c>
      <c r="G66" s="56">
        <f t="shared" si="52"/>
        <v>27748282</v>
      </c>
      <c r="H66" s="56">
        <f t="shared" si="52"/>
        <v>76139252</v>
      </c>
      <c r="I66" s="56">
        <f t="shared" si="52"/>
        <v>0</v>
      </c>
      <c r="J66" s="56">
        <f t="shared" si="52"/>
        <v>0</v>
      </c>
      <c r="K66" s="56">
        <f t="shared" si="52"/>
        <v>76139252</v>
      </c>
      <c r="L66" s="56">
        <f t="shared" si="52"/>
        <v>20175550.270000003</v>
      </c>
      <c r="M66" s="56">
        <f t="shared" si="52"/>
        <v>0</v>
      </c>
      <c r="N66" s="56">
        <f t="shared" si="52"/>
        <v>0</v>
      </c>
      <c r="O66" s="56">
        <f t="shared" si="52"/>
        <v>20175550.270000003</v>
      </c>
      <c r="P66" s="20">
        <f t="shared" ref="P66" si="53">L66/H66*100</f>
        <v>26.498224949727643</v>
      </c>
      <c r="Q66" s="20"/>
      <c r="R66" s="20"/>
      <c r="S66" s="20">
        <f t="shared" ref="S66" si="54">O66/K66*100</f>
        <v>26.498224949727643</v>
      </c>
      <c r="T66" s="52">
        <f t="shared" ref="T66" si="55">L66/D66*100</f>
        <v>72.709187076879218</v>
      </c>
      <c r="U66" s="52"/>
      <c r="V66" s="52"/>
      <c r="W66" s="52">
        <f t="shared" ref="W66" si="56">O66/G66*100</f>
        <v>72.709187076879218</v>
      </c>
      <c r="X66" s="52">
        <f t="shared" ref="X66" si="57">P66/H66*100</f>
        <v>3.4802318454254899E-5</v>
      </c>
    </row>
    <row r="67" spans="1:24" s="58" customFormat="1" ht="37.5" x14ac:dyDescent="0.3">
      <c r="A67" s="127" t="s">
        <v>69</v>
      </c>
      <c r="B67" s="125" t="s">
        <v>241</v>
      </c>
      <c r="C67" s="65" t="s">
        <v>170</v>
      </c>
      <c r="D67" s="66">
        <f t="shared" ref="D67:D68" si="58">SUM(E67:G67)</f>
        <v>3444872</v>
      </c>
      <c r="E67" s="66">
        <v>0</v>
      </c>
      <c r="F67" s="66">
        <v>0</v>
      </c>
      <c r="G67" s="66">
        <v>3444872</v>
      </c>
      <c r="H67" s="51">
        <f t="shared" ref="H67:H69" si="59">SUM(I67:K67)</f>
        <v>18795402</v>
      </c>
      <c r="I67" s="51">
        <v>0</v>
      </c>
      <c r="J67" s="51">
        <v>0</v>
      </c>
      <c r="K67" s="51">
        <v>18795402</v>
      </c>
      <c r="L67" s="20">
        <f>M67+O67</f>
        <v>1209384.26</v>
      </c>
      <c r="M67" s="20">
        <v>0</v>
      </c>
      <c r="N67" s="20">
        <v>0</v>
      </c>
      <c r="O67" s="20">
        <v>1209384.26</v>
      </c>
      <c r="P67" s="20">
        <f t="shared" ref="P67:P69" si="60">L67/H67*100</f>
        <v>6.4344687067613666</v>
      </c>
      <c r="Q67" s="20"/>
      <c r="R67" s="20"/>
      <c r="S67" s="20">
        <f>O67/K67*100</f>
        <v>6.4344687067613666</v>
      </c>
      <c r="T67" s="52">
        <f t="shared" ref="T67:T69" si="61">L67/D67*100</f>
        <v>35.106798162602274</v>
      </c>
      <c r="U67" s="52"/>
      <c r="V67" s="52"/>
      <c r="W67" s="52">
        <f t="shared" ref="W67:W69" si="62">O67/G67*100</f>
        <v>35.106798162602274</v>
      </c>
      <c r="X67" s="92"/>
    </row>
    <row r="68" spans="1:24" s="58" customFormat="1" ht="37.5" x14ac:dyDescent="0.3">
      <c r="A68" s="120" t="s">
        <v>70</v>
      </c>
      <c r="B68" s="128" t="s">
        <v>242</v>
      </c>
      <c r="C68" s="65" t="s">
        <v>170</v>
      </c>
      <c r="D68" s="66">
        <f t="shared" si="58"/>
        <v>22818485</v>
      </c>
      <c r="E68" s="66">
        <v>0</v>
      </c>
      <c r="F68" s="66">
        <v>0</v>
      </c>
      <c r="G68" s="66">
        <v>22818485</v>
      </c>
      <c r="H68" s="51">
        <f t="shared" si="59"/>
        <v>50044516</v>
      </c>
      <c r="I68" s="51">
        <v>0</v>
      </c>
      <c r="J68" s="51">
        <v>0</v>
      </c>
      <c r="K68" s="51">
        <v>50044516</v>
      </c>
      <c r="L68" s="20">
        <f>SUM(M68:O68)</f>
        <v>18966166.010000002</v>
      </c>
      <c r="M68" s="20">
        <v>0</v>
      </c>
      <c r="N68" s="20">
        <v>0</v>
      </c>
      <c r="O68" s="20">
        <v>18966166.010000002</v>
      </c>
      <c r="P68" s="20">
        <f t="shared" si="60"/>
        <v>37.898590147220126</v>
      </c>
      <c r="Q68" s="20"/>
      <c r="R68" s="20"/>
      <c r="S68" s="20">
        <f t="shared" ref="S68:S70" si="63">O68/K68*100</f>
        <v>37.898590147220126</v>
      </c>
      <c r="T68" s="52">
        <f t="shared" si="61"/>
        <v>83.117551450063416</v>
      </c>
      <c r="U68" s="52"/>
      <c r="V68" s="52"/>
      <c r="W68" s="52">
        <f t="shared" si="62"/>
        <v>83.117551450063416</v>
      </c>
      <c r="X68" s="92"/>
    </row>
    <row r="69" spans="1:24" s="58" customFormat="1" x14ac:dyDescent="0.3">
      <c r="A69" s="194" t="s">
        <v>314</v>
      </c>
      <c r="B69" s="197" t="s">
        <v>313</v>
      </c>
      <c r="C69" s="65" t="s">
        <v>171</v>
      </c>
      <c r="D69" s="66">
        <f>SUM(E69:G69)</f>
        <v>1387286</v>
      </c>
      <c r="E69" s="66">
        <v>0</v>
      </c>
      <c r="F69" s="66">
        <v>0</v>
      </c>
      <c r="G69" s="66">
        <v>1387286</v>
      </c>
      <c r="H69" s="51">
        <f t="shared" si="59"/>
        <v>7201695</v>
      </c>
      <c r="I69" s="51">
        <v>0</v>
      </c>
      <c r="J69" s="51">
        <v>0</v>
      </c>
      <c r="K69" s="51">
        <v>7201695</v>
      </c>
      <c r="L69" s="20">
        <f>SUM(M69:O69)</f>
        <v>0</v>
      </c>
      <c r="M69" s="20">
        <v>0</v>
      </c>
      <c r="N69" s="20">
        <v>0</v>
      </c>
      <c r="O69" s="20">
        <v>0</v>
      </c>
      <c r="P69" s="20">
        <f t="shared" si="60"/>
        <v>0</v>
      </c>
      <c r="Q69" s="20"/>
      <c r="R69" s="20"/>
      <c r="S69" s="20">
        <f t="shared" si="63"/>
        <v>0</v>
      </c>
      <c r="T69" s="52">
        <f t="shared" si="61"/>
        <v>0</v>
      </c>
      <c r="U69" s="52"/>
      <c r="V69" s="52"/>
      <c r="W69" s="52">
        <f t="shared" si="62"/>
        <v>0</v>
      </c>
      <c r="X69" s="64"/>
    </row>
    <row r="70" spans="1:24" s="58" customFormat="1" x14ac:dyDescent="0.3">
      <c r="A70" s="194"/>
      <c r="B70" s="197"/>
      <c r="C70" s="65" t="s">
        <v>3</v>
      </c>
      <c r="D70" s="66">
        <f>SUM(E70:G70)</f>
        <v>97639</v>
      </c>
      <c r="E70" s="66">
        <v>0</v>
      </c>
      <c r="F70" s="66">
        <v>0</v>
      </c>
      <c r="G70" s="66">
        <v>97639</v>
      </c>
      <c r="H70" s="51">
        <f>SUM(I70:K70)</f>
        <v>97639</v>
      </c>
      <c r="I70" s="51">
        <v>0</v>
      </c>
      <c r="J70" s="51">
        <v>0</v>
      </c>
      <c r="K70" s="51">
        <v>97639</v>
      </c>
      <c r="L70" s="20">
        <f>SUM(M70:O70)</f>
        <v>0</v>
      </c>
      <c r="M70" s="20">
        <v>0</v>
      </c>
      <c r="N70" s="20">
        <v>0</v>
      </c>
      <c r="O70" s="20">
        <v>0</v>
      </c>
      <c r="P70" s="20">
        <f>L70/H70*100</f>
        <v>0</v>
      </c>
      <c r="Q70" s="20"/>
      <c r="R70" s="20"/>
      <c r="S70" s="20">
        <f t="shared" si="63"/>
        <v>0</v>
      </c>
      <c r="T70" s="52"/>
      <c r="U70" s="52"/>
      <c r="V70" s="52"/>
      <c r="W70" s="52"/>
      <c r="X70" s="64"/>
    </row>
    <row r="71" spans="1:24" s="58" customFormat="1" x14ac:dyDescent="0.3">
      <c r="A71" s="195" t="s">
        <v>10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57"/>
    </row>
    <row r="72" spans="1:24" s="58" customFormat="1" x14ac:dyDescent="0.3">
      <c r="A72" s="54" t="s">
        <v>71</v>
      </c>
      <c r="B72" s="145" t="s">
        <v>243</v>
      </c>
      <c r="C72" s="146"/>
      <c r="D72" s="56">
        <f t="shared" ref="D72:G72" si="64">D73+D75</f>
        <v>45469716</v>
      </c>
      <c r="E72" s="56">
        <f t="shared" si="64"/>
        <v>0</v>
      </c>
      <c r="F72" s="56">
        <f t="shared" si="64"/>
        <v>0</v>
      </c>
      <c r="G72" s="56">
        <f t="shared" si="64"/>
        <v>45469716</v>
      </c>
      <c r="H72" s="56">
        <f>H73+H75</f>
        <v>86723479</v>
      </c>
      <c r="I72" s="56">
        <f t="shared" ref="I72:O72" si="65">I73+I75</f>
        <v>0</v>
      </c>
      <c r="J72" s="56">
        <f t="shared" si="65"/>
        <v>0</v>
      </c>
      <c r="K72" s="56">
        <f t="shared" si="65"/>
        <v>86723479</v>
      </c>
      <c r="L72" s="56">
        <f t="shared" si="65"/>
        <v>25377754.330000002</v>
      </c>
      <c r="M72" s="56">
        <f t="shared" si="65"/>
        <v>0</v>
      </c>
      <c r="N72" s="56">
        <f t="shared" si="65"/>
        <v>0</v>
      </c>
      <c r="O72" s="56">
        <f t="shared" si="65"/>
        <v>25377754.330000002</v>
      </c>
      <c r="P72" s="20">
        <f t="shared" ref="P72" si="66">L72/H72*100</f>
        <v>29.262841646378142</v>
      </c>
      <c r="Q72" s="20"/>
      <c r="R72" s="20"/>
      <c r="S72" s="20">
        <f t="shared" ref="S72" si="67">O72/K72*100</f>
        <v>29.262841646378142</v>
      </c>
      <c r="T72" s="52">
        <f t="shared" ref="T72" si="68">L72/D72*100</f>
        <v>55.812432015190069</v>
      </c>
      <c r="U72" s="52"/>
      <c r="V72" s="52"/>
      <c r="W72" s="52">
        <f t="shared" ref="W72" si="69">O72/G72*100</f>
        <v>55.812432015190069</v>
      </c>
      <c r="X72" s="57"/>
    </row>
    <row r="73" spans="1:24" s="58" customFormat="1" ht="37.5" x14ac:dyDescent="0.3">
      <c r="A73" s="54" t="s">
        <v>72</v>
      </c>
      <c r="B73" s="75" t="s">
        <v>51</v>
      </c>
      <c r="C73" s="56"/>
      <c r="D73" s="56">
        <f t="shared" ref="D73:G73" si="70">D74</f>
        <v>31609603</v>
      </c>
      <c r="E73" s="56">
        <f t="shared" si="70"/>
        <v>0</v>
      </c>
      <c r="F73" s="56">
        <f t="shared" si="70"/>
        <v>0</v>
      </c>
      <c r="G73" s="56">
        <f t="shared" si="70"/>
        <v>31609603</v>
      </c>
      <c r="H73" s="56">
        <f t="shared" ref="H73:K73" si="71">H74</f>
        <v>71284079</v>
      </c>
      <c r="I73" s="56">
        <f t="shared" si="71"/>
        <v>0</v>
      </c>
      <c r="J73" s="56">
        <f t="shared" si="71"/>
        <v>0</v>
      </c>
      <c r="K73" s="56">
        <f t="shared" si="71"/>
        <v>71284079</v>
      </c>
      <c r="L73" s="56">
        <f t="shared" ref="L73:O73" si="72">L74</f>
        <v>24929951.510000002</v>
      </c>
      <c r="M73" s="56">
        <f t="shared" si="72"/>
        <v>0</v>
      </c>
      <c r="N73" s="56">
        <f t="shared" si="72"/>
        <v>0</v>
      </c>
      <c r="O73" s="56">
        <f t="shared" si="72"/>
        <v>24929951.510000002</v>
      </c>
      <c r="P73" s="20">
        <f t="shared" ref="P73:P77" si="73">L73/H73*100</f>
        <v>34.972678134762745</v>
      </c>
      <c r="Q73" s="20"/>
      <c r="R73" s="20"/>
      <c r="S73" s="20">
        <f t="shared" ref="S73:S77" si="74">O73/K73*100</f>
        <v>34.972678134762745</v>
      </c>
      <c r="T73" s="52">
        <f t="shared" ref="T73:T77" si="75">L73/D73*100</f>
        <v>78.868284141373124</v>
      </c>
      <c r="U73" s="52"/>
      <c r="V73" s="52"/>
      <c r="W73" s="52">
        <f t="shared" ref="W73:W77" si="76">O73/G73*100</f>
        <v>78.868284141373124</v>
      </c>
      <c r="X73" s="57"/>
    </row>
    <row r="74" spans="1:24" s="58" customFormat="1" x14ac:dyDescent="0.3">
      <c r="A74" s="120" t="s">
        <v>73</v>
      </c>
      <c r="B74" s="64" t="s">
        <v>215</v>
      </c>
      <c r="C74" s="65" t="s">
        <v>4</v>
      </c>
      <c r="D74" s="66">
        <f>SUM(E74:G74)</f>
        <v>31609603</v>
      </c>
      <c r="E74" s="66">
        <v>0</v>
      </c>
      <c r="F74" s="66">
        <v>0</v>
      </c>
      <c r="G74" s="66">
        <v>31609603</v>
      </c>
      <c r="H74" s="51">
        <f>SUM(I74:K74)</f>
        <v>71284079</v>
      </c>
      <c r="I74" s="51">
        <v>0</v>
      </c>
      <c r="J74" s="51">
        <v>0</v>
      </c>
      <c r="K74" s="51">
        <v>71284079</v>
      </c>
      <c r="L74" s="20">
        <f>SUM(M74:O74)</f>
        <v>24929951.510000002</v>
      </c>
      <c r="M74" s="20">
        <v>0</v>
      </c>
      <c r="N74" s="20">
        <v>0</v>
      </c>
      <c r="O74" s="20">
        <v>24929951.510000002</v>
      </c>
      <c r="P74" s="20">
        <f t="shared" si="73"/>
        <v>34.972678134762745</v>
      </c>
      <c r="Q74" s="20"/>
      <c r="R74" s="20"/>
      <c r="S74" s="20">
        <f t="shared" si="74"/>
        <v>34.972678134762745</v>
      </c>
      <c r="T74" s="52">
        <f t="shared" si="75"/>
        <v>78.868284141373124</v>
      </c>
      <c r="U74" s="52"/>
      <c r="V74" s="52"/>
      <c r="W74" s="52">
        <f t="shared" si="76"/>
        <v>78.868284141373124</v>
      </c>
      <c r="X74" s="57"/>
    </row>
    <row r="75" spans="1:24" s="58" customFormat="1" ht="37.5" x14ac:dyDescent="0.3">
      <c r="A75" s="54" t="s">
        <v>368</v>
      </c>
      <c r="B75" s="75" t="s">
        <v>367</v>
      </c>
      <c r="C75" s="68"/>
      <c r="D75" s="55">
        <f>SUM(D76:D77)</f>
        <v>13860113</v>
      </c>
      <c r="E75" s="55">
        <f t="shared" ref="E75:O75" si="77">SUM(E76:E77)</f>
        <v>0</v>
      </c>
      <c r="F75" s="55">
        <f t="shared" si="77"/>
        <v>0</v>
      </c>
      <c r="G75" s="55">
        <f t="shared" si="77"/>
        <v>13860113</v>
      </c>
      <c r="H75" s="55">
        <f t="shared" si="77"/>
        <v>15439400</v>
      </c>
      <c r="I75" s="55">
        <f t="shared" si="77"/>
        <v>0</v>
      </c>
      <c r="J75" s="55">
        <f t="shared" si="77"/>
        <v>0</v>
      </c>
      <c r="K75" s="55">
        <f t="shared" si="77"/>
        <v>15439400</v>
      </c>
      <c r="L75" s="55">
        <f t="shared" si="77"/>
        <v>447802.82</v>
      </c>
      <c r="M75" s="55">
        <f t="shared" si="77"/>
        <v>0</v>
      </c>
      <c r="N75" s="55">
        <f t="shared" si="77"/>
        <v>0</v>
      </c>
      <c r="O75" s="55">
        <f t="shared" si="77"/>
        <v>447802.82</v>
      </c>
      <c r="P75" s="20">
        <f t="shared" si="73"/>
        <v>2.9003900410637722</v>
      </c>
      <c r="Q75" s="20"/>
      <c r="R75" s="20"/>
      <c r="S75" s="20">
        <f t="shared" si="74"/>
        <v>2.9003900410637722</v>
      </c>
      <c r="T75" s="52">
        <f t="shared" si="75"/>
        <v>3.2308742360181339</v>
      </c>
      <c r="U75" s="52"/>
      <c r="V75" s="52"/>
      <c r="W75" s="52">
        <f t="shared" si="76"/>
        <v>3.2308742360181339</v>
      </c>
      <c r="X75" s="57"/>
    </row>
    <row r="76" spans="1:24" s="58" customFormat="1" x14ac:dyDescent="0.3">
      <c r="A76" s="120" t="s">
        <v>369</v>
      </c>
      <c r="B76" s="64" t="s">
        <v>446</v>
      </c>
      <c r="C76" s="65" t="s">
        <v>4</v>
      </c>
      <c r="D76" s="66">
        <f>SUM(E76:G76)</f>
        <v>833593</v>
      </c>
      <c r="E76" s="66">
        <v>0</v>
      </c>
      <c r="F76" s="66">
        <v>0</v>
      </c>
      <c r="G76" s="66">
        <v>833593</v>
      </c>
      <c r="H76" s="51">
        <f>SUM(I76:K76)</f>
        <v>1142000</v>
      </c>
      <c r="I76" s="51">
        <v>0</v>
      </c>
      <c r="J76" s="51">
        <v>0</v>
      </c>
      <c r="K76" s="51">
        <v>1142000</v>
      </c>
      <c r="L76" s="20">
        <f>SUM(M76:O76)</f>
        <v>447802.82</v>
      </c>
      <c r="M76" s="20">
        <v>0</v>
      </c>
      <c r="N76" s="20">
        <v>0</v>
      </c>
      <c r="O76" s="20">
        <v>447802.82</v>
      </c>
      <c r="P76" s="20">
        <f t="shared" si="73"/>
        <v>39.212155866900176</v>
      </c>
      <c r="Q76" s="20"/>
      <c r="R76" s="20"/>
      <c r="S76" s="20">
        <f t="shared" si="74"/>
        <v>39.212155866900176</v>
      </c>
      <c r="T76" s="52">
        <f t="shared" si="75"/>
        <v>53.719599372835425</v>
      </c>
      <c r="U76" s="52"/>
      <c r="V76" s="52"/>
      <c r="W76" s="52">
        <f t="shared" si="76"/>
        <v>53.719599372835425</v>
      </c>
      <c r="X76" s="57"/>
    </row>
    <row r="77" spans="1:24" s="58" customFormat="1" ht="37.5" x14ac:dyDescent="0.3">
      <c r="A77" s="120" t="s">
        <v>445</v>
      </c>
      <c r="B77" s="64" t="s">
        <v>447</v>
      </c>
      <c r="C77" s="65" t="s">
        <v>4</v>
      </c>
      <c r="D77" s="66">
        <f>SUM(E77:G77)</f>
        <v>13026520</v>
      </c>
      <c r="E77" s="66">
        <v>0</v>
      </c>
      <c r="F77" s="66">
        <v>0</v>
      </c>
      <c r="G77" s="66">
        <v>13026520</v>
      </c>
      <c r="H77" s="51">
        <f>SUM(I77:K77)</f>
        <v>14297400</v>
      </c>
      <c r="I77" s="51">
        <v>0</v>
      </c>
      <c r="J77" s="51">
        <v>0</v>
      </c>
      <c r="K77" s="51">
        <v>14297400</v>
      </c>
      <c r="L77" s="20">
        <f>SUM(M77:O77)</f>
        <v>0</v>
      </c>
      <c r="M77" s="20">
        <v>0</v>
      </c>
      <c r="N77" s="20">
        <v>0</v>
      </c>
      <c r="O77" s="20">
        <v>0</v>
      </c>
      <c r="P77" s="20">
        <f t="shared" si="73"/>
        <v>0</v>
      </c>
      <c r="Q77" s="20"/>
      <c r="R77" s="20"/>
      <c r="S77" s="20">
        <f t="shared" si="74"/>
        <v>0</v>
      </c>
      <c r="T77" s="52">
        <f t="shared" si="75"/>
        <v>0</v>
      </c>
      <c r="U77" s="52"/>
      <c r="V77" s="52"/>
      <c r="W77" s="52">
        <f t="shared" si="76"/>
        <v>0</v>
      </c>
      <c r="X77" s="57"/>
    </row>
    <row r="78" spans="1:24" s="94" customFormat="1" x14ac:dyDescent="0.3">
      <c r="A78" s="156" t="s">
        <v>11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93"/>
    </row>
    <row r="79" spans="1:24" s="1" customFormat="1" x14ac:dyDescent="0.3">
      <c r="A79" s="54" t="s">
        <v>35</v>
      </c>
      <c r="B79" s="151" t="s">
        <v>244</v>
      </c>
      <c r="C79" s="151"/>
      <c r="D79" s="55">
        <f t="shared" ref="D79:O79" si="78">D80+D86+D89</f>
        <v>495807394</v>
      </c>
      <c r="E79" s="55">
        <f t="shared" si="78"/>
        <v>682918</v>
      </c>
      <c r="F79" s="55">
        <f t="shared" si="78"/>
        <v>0</v>
      </c>
      <c r="G79" s="55">
        <f t="shared" si="78"/>
        <v>495124476</v>
      </c>
      <c r="H79" s="55">
        <f t="shared" si="78"/>
        <v>1292478743</v>
      </c>
      <c r="I79" s="55">
        <f t="shared" si="78"/>
        <v>427045940</v>
      </c>
      <c r="J79" s="55">
        <f t="shared" si="78"/>
        <v>378500</v>
      </c>
      <c r="K79" s="55">
        <f t="shared" si="78"/>
        <v>865054303</v>
      </c>
      <c r="L79" s="55">
        <f t="shared" si="78"/>
        <v>227414974.08000001</v>
      </c>
      <c r="M79" s="55">
        <f t="shared" si="78"/>
        <v>113901</v>
      </c>
      <c r="N79" s="55">
        <f t="shared" si="78"/>
        <v>0</v>
      </c>
      <c r="O79" s="55">
        <f t="shared" si="78"/>
        <v>227301073.08000001</v>
      </c>
      <c r="P79" s="51">
        <f t="shared" ref="P79" si="79">L79/H79*100</f>
        <v>17.595258360082756</v>
      </c>
      <c r="Q79" s="51">
        <f t="shared" ref="Q79" si="80">M79/I79*100</f>
        <v>2.667183769502644E-2</v>
      </c>
      <c r="R79" s="51">
        <f>N79/J79*100</f>
        <v>0</v>
      </c>
      <c r="S79" s="51">
        <f t="shared" ref="S79" si="81">O79/K79*100</f>
        <v>26.27593115157304</v>
      </c>
      <c r="T79" s="52">
        <f t="shared" ref="T79" si="82">L79/D79*100</f>
        <v>45.867604402850034</v>
      </c>
      <c r="U79" s="52"/>
      <c r="V79" s="52"/>
      <c r="W79" s="52">
        <f t="shared" ref="W79" si="83">O79/G79*100</f>
        <v>45.907864405394491</v>
      </c>
      <c r="X79" s="23"/>
    </row>
    <row r="80" spans="1:24" s="1" customFormat="1" ht="56.25" x14ac:dyDescent="0.3">
      <c r="A80" s="54" t="s">
        <v>19</v>
      </c>
      <c r="B80" s="75" t="s">
        <v>358</v>
      </c>
      <c r="C80" s="119"/>
      <c r="D80" s="55">
        <f t="shared" ref="D80:O80" si="84">SUM(D81:D85)</f>
        <v>330533884</v>
      </c>
      <c r="E80" s="55">
        <f t="shared" si="84"/>
        <v>682918</v>
      </c>
      <c r="F80" s="55">
        <f t="shared" si="84"/>
        <v>0</v>
      </c>
      <c r="G80" s="55">
        <f t="shared" si="84"/>
        <v>329850966</v>
      </c>
      <c r="H80" s="55">
        <f t="shared" si="84"/>
        <v>605332598</v>
      </c>
      <c r="I80" s="55">
        <f t="shared" si="84"/>
        <v>5233840</v>
      </c>
      <c r="J80" s="55">
        <f t="shared" si="84"/>
        <v>378500</v>
      </c>
      <c r="K80" s="55">
        <f t="shared" si="84"/>
        <v>599720258</v>
      </c>
      <c r="L80" s="55">
        <f t="shared" si="84"/>
        <v>192946606.05000001</v>
      </c>
      <c r="M80" s="55">
        <f t="shared" si="84"/>
        <v>113901</v>
      </c>
      <c r="N80" s="55">
        <f t="shared" si="84"/>
        <v>0</v>
      </c>
      <c r="O80" s="55">
        <f t="shared" si="84"/>
        <v>192832705.05000001</v>
      </c>
      <c r="P80" s="51">
        <f t="shared" ref="P80:P90" si="85">L80/H80*100</f>
        <v>31.874478045208466</v>
      </c>
      <c r="Q80" s="51">
        <f t="shared" ref="Q80:Q88" si="86">M80/I80*100</f>
        <v>2.1762415358513061</v>
      </c>
      <c r="R80" s="51">
        <f>N80/J80*100</f>
        <v>0</v>
      </c>
      <c r="S80" s="51">
        <f t="shared" ref="S80:S90" si="87">O80/K80*100</f>
        <v>32.153775444083799</v>
      </c>
      <c r="T80" s="52">
        <f t="shared" ref="T80:T89" si="88">L80/D80*100</f>
        <v>58.374228903563797</v>
      </c>
      <c r="U80" s="52"/>
      <c r="V80" s="52"/>
      <c r="W80" s="52">
        <f t="shared" ref="W80:W90" si="89">O80/G80*100</f>
        <v>58.460554894964289</v>
      </c>
      <c r="X80" s="23"/>
    </row>
    <row r="81" spans="1:24" s="1" customFormat="1" x14ac:dyDescent="0.3">
      <c r="A81" s="142" t="s">
        <v>74</v>
      </c>
      <c r="B81" s="139" t="s">
        <v>245</v>
      </c>
      <c r="C81" s="19" t="s">
        <v>5</v>
      </c>
      <c r="D81" s="47">
        <f>SUM(E81:G81)</f>
        <v>128770</v>
      </c>
      <c r="E81" s="47">
        <v>0</v>
      </c>
      <c r="F81" s="47">
        <v>0</v>
      </c>
      <c r="G81" s="47">
        <v>128770</v>
      </c>
      <c r="H81" s="20">
        <f>SUM(I81:K81)</f>
        <v>299170</v>
      </c>
      <c r="I81" s="20">
        <v>0</v>
      </c>
      <c r="J81" s="20">
        <v>0</v>
      </c>
      <c r="K81" s="20">
        <v>299170</v>
      </c>
      <c r="L81" s="52">
        <f t="shared" ref="L81:L83" si="90">SUM(M81:O81)</f>
        <v>15000</v>
      </c>
      <c r="M81" s="52">
        <v>0</v>
      </c>
      <c r="N81" s="52">
        <v>0</v>
      </c>
      <c r="O81" s="52">
        <v>15000</v>
      </c>
      <c r="P81" s="51">
        <f t="shared" si="85"/>
        <v>5.0138717117358027</v>
      </c>
      <c r="Q81" s="51"/>
      <c r="R81" s="51"/>
      <c r="S81" s="51">
        <f t="shared" si="87"/>
        <v>5.0138717117358027</v>
      </c>
      <c r="T81" s="52">
        <f t="shared" si="88"/>
        <v>11.64867593383552</v>
      </c>
      <c r="U81" s="52"/>
      <c r="V81" s="52"/>
      <c r="W81" s="52">
        <f t="shared" si="89"/>
        <v>11.64867593383552</v>
      </c>
      <c r="X81" s="23"/>
    </row>
    <row r="82" spans="1:24" s="1" customFormat="1" x14ac:dyDescent="0.3">
      <c r="A82" s="144"/>
      <c r="B82" s="141"/>
      <c r="C82" s="19" t="s">
        <v>6</v>
      </c>
      <c r="D82" s="47">
        <f t="shared" ref="D82:D83" si="91">SUM(E82:G82)</f>
        <v>4515482</v>
      </c>
      <c r="E82" s="47">
        <v>0</v>
      </c>
      <c r="F82" s="47">
        <v>0</v>
      </c>
      <c r="G82" s="47">
        <v>4515482</v>
      </c>
      <c r="H82" s="20">
        <f>SUM(I82:K82)</f>
        <v>5983609</v>
      </c>
      <c r="I82" s="20">
        <v>0</v>
      </c>
      <c r="J82" s="20">
        <v>0</v>
      </c>
      <c r="K82" s="20">
        <v>5983609</v>
      </c>
      <c r="L82" s="52">
        <f t="shared" si="90"/>
        <v>1794403.97</v>
      </c>
      <c r="M82" s="52">
        <v>0</v>
      </c>
      <c r="N82" s="52">
        <v>0</v>
      </c>
      <c r="O82" s="52">
        <v>1794403.97</v>
      </c>
      <c r="P82" s="51">
        <f t="shared" si="85"/>
        <v>29.988656845726386</v>
      </c>
      <c r="Q82" s="51"/>
      <c r="R82" s="51"/>
      <c r="S82" s="51">
        <f t="shared" si="87"/>
        <v>29.988656845726386</v>
      </c>
      <c r="T82" s="52">
        <f>L82/D82*100</f>
        <v>39.738924216728137</v>
      </c>
      <c r="U82" s="52"/>
      <c r="V82" s="52"/>
      <c r="W82" s="52">
        <f t="shared" si="89"/>
        <v>39.738924216728137</v>
      </c>
      <c r="X82" s="67"/>
    </row>
    <row r="83" spans="1:24" s="1" customFormat="1" x14ac:dyDescent="0.3">
      <c r="A83" s="120" t="s">
        <v>75</v>
      </c>
      <c r="B83" s="64" t="s">
        <v>55</v>
      </c>
      <c r="C83" s="19" t="s">
        <v>6</v>
      </c>
      <c r="D83" s="47">
        <f t="shared" si="91"/>
        <v>428832</v>
      </c>
      <c r="E83" s="47">
        <v>0</v>
      </c>
      <c r="F83" s="47">
        <v>0</v>
      </c>
      <c r="G83" s="47">
        <v>428832</v>
      </c>
      <c r="H83" s="20">
        <f t="shared" ref="H83:H90" si="92">SUM(I83:K83)</f>
        <v>3112039</v>
      </c>
      <c r="I83" s="20">
        <v>1774829</v>
      </c>
      <c r="J83" s="20">
        <v>0</v>
      </c>
      <c r="K83" s="20">
        <v>1337210</v>
      </c>
      <c r="L83" s="52">
        <f t="shared" si="90"/>
        <v>0</v>
      </c>
      <c r="M83" s="52">
        <v>0</v>
      </c>
      <c r="N83" s="52">
        <v>0</v>
      </c>
      <c r="O83" s="20">
        <v>0</v>
      </c>
      <c r="P83" s="51">
        <f t="shared" si="85"/>
        <v>0</v>
      </c>
      <c r="Q83" s="51">
        <f t="shared" si="86"/>
        <v>0</v>
      </c>
      <c r="R83" s="51"/>
      <c r="S83" s="51">
        <f t="shared" si="87"/>
        <v>0</v>
      </c>
      <c r="T83" s="52"/>
      <c r="U83" s="52"/>
      <c r="V83" s="52"/>
      <c r="W83" s="52"/>
      <c r="X83" s="123"/>
    </row>
    <row r="84" spans="1:24" s="1" customFormat="1" x14ac:dyDescent="0.3">
      <c r="A84" s="120" t="s">
        <v>395</v>
      </c>
      <c r="B84" s="64" t="s">
        <v>246</v>
      </c>
      <c r="C84" s="19" t="s">
        <v>6</v>
      </c>
      <c r="D84" s="47">
        <f>SUM(E84:G84)</f>
        <v>325460800</v>
      </c>
      <c r="E84" s="47">
        <v>682918</v>
      </c>
      <c r="F84" s="47">
        <v>0</v>
      </c>
      <c r="G84" s="47">
        <v>324777882</v>
      </c>
      <c r="H84" s="20">
        <f>SUM(I84:K84)</f>
        <v>594609674</v>
      </c>
      <c r="I84" s="20">
        <v>2575811</v>
      </c>
      <c r="J84" s="20">
        <v>0</v>
      </c>
      <c r="K84" s="20">
        <v>592033863</v>
      </c>
      <c r="L84" s="52">
        <f>SUM(M84:O84)</f>
        <v>191137202.08000001</v>
      </c>
      <c r="M84" s="52">
        <v>113901</v>
      </c>
      <c r="N84" s="52">
        <v>0</v>
      </c>
      <c r="O84" s="52">
        <v>191023301.08000001</v>
      </c>
      <c r="P84" s="51">
        <f>L84/H84*100</f>
        <v>32.144986944830642</v>
      </c>
      <c r="Q84" s="51">
        <f t="shared" si="86"/>
        <v>4.4219471071441188</v>
      </c>
      <c r="R84" s="51"/>
      <c r="S84" s="51">
        <f>O84/K84*100</f>
        <v>32.265603881513108</v>
      </c>
      <c r="T84" s="52">
        <f t="shared" si="88"/>
        <v>58.728179270744739</v>
      </c>
      <c r="U84" s="52"/>
      <c r="V84" s="52"/>
      <c r="W84" s="52">
        <f t="shared" si="89"/>
        <v>58.816597948009289</v>
      </c>
      <c r="X84" s="67"/>
    </row>
    <row r="85" spans="1:24" s="1" customFormat="1" x14ac:dyDescent="0.3">
      <c r="A85" s="120" t="s">
        <v>434</v>
      </c>
      <c r="B85" s="64" t="s">
        <v>433</v>
      </c>
      <c r="C85" s="19" t="s">
        <v>6</v>
      </c>
      <c r="D85" s="47">
        <f>SUM(E85:G85)</f>
        <v>0</v>
      </c>
      <c r="E85" s="47">
        <v>0</v>
      </c>
      <c r="F85" s="47">
        <v>0</v>
      </c>
      <c r="G85" s="47">
        <v>0</v>
      </c>
      <c r="H85" s="20">
        <f>SUM(I85:K85)</f>
        <v>1328106</v>
      </c>
      <c r="I85" s="20">
        <v>883200</v>
      </c>
      <c r="J85" s="20">
        <v>378500</v>
      </c>
      <c r="K85" s="20">
        <v>66406</v>
      </c>
      <c r="L85" s="52">
        <f>SUM(M85:O85)</f>
        <v>0</v>
      </c>
      <c r="M85" s="52">
        <v>0</v>
      </c>
      <c r="N85" s="52">
        <v>0</v>
      </c>
      <c r="O85" s="52">
        <v>0</v>
      </c>
      <c r="P85" s="51">
        <f t="shared" si="85"/>
        <v>0</v>
      </c>
      <c r="Q85" s="51">
        <f t="shared" si="86"/>
        <v>0</v>
      </c>
      <c r="R85" s="51">
        <f t="shared" ref="R85" si="93">N85/J85*100</f>
        <v>0</v>
      </c>
      <c r="S85" s="51">
        <f t="shared" si="87"/>
        <v>0</v>
      </c>
      <c r="T85" s="52"/>
      <c r="U85" s="52"/>
      <c r="V85" s="52"/>
      <c r="W85" s="52"/>
      <c r="X85" s="67"/>
    </row>
    <row r="86" spans="1:24" s="58" customFormat="1" ht="37.5" x14ac:dyDescent="0.3">
      <c r="A86" s="54" t="s">
        <v>20</v>
      </c>
      <c r="B86" s="75" t="s">
        <v>247</v>
      </c>
      <c r="C86" s="121"/>
      <c r="D86" s="56">
        <f t="shared" ref="D86:O86" si="94">SUM(D87:D88)</f>
        <v>155317590</v>
      </c>
      <c r="E86" s="56">
        <f t="shared" si="94"/>
        <v>0</v>
      </c>
      <c r="F86" s="56">
        <f t="shared" si="94"/>
        <v>0</v>
      </c>
      <c r="G86" s="56">
        <f t="shared" si="94"/>
        <v>155317590</v>
      </c>
      <c r="H86" s="56">
        <f t="shared" si="94"/>
        <v>665937845</v>
      </c>
      <c r="I86" s="56">
        <f t="shared" si="94"/>
        <v>421812100</v>
      </c>
      <c r="J86" s="56">
        <f t="shared" si="94"/>
        <v>0</v>
      </c>
      <c r="K86" s="56">
        <f t="shared" si="94"/>
        <v>244125745</v>
      </c>
      <c r="L86" s="56">
        <f t="shared" si="94"/>
        <v>26271600.850000001</v>
      </c>
      <c r="M86" s="56">
        <f t="shared" si="94"/>
        <v>0</v>
      </c>
      <c r="N86" s="56">
        <f t="shared" si="94"/>
        <v>0</v>
      </c>
      <c r="O86" s="56">
        <f t="shared" si="94"/>
        <v>26271600.850000001</v>
      </c>
      <c r="P86" s="51">
        <f t="shared" si="85"/>
        <v>3.9450529876403109</v>
      </c>
      <c r="Q86" s="51">
        <f t="shared" si="86"/>
        <v>0</v>
      </c>
      <c r="R86" s="51"/>
      <c r="S86" s="51">
        <f t="shared" si="87"/>
        <v>10.761503605447267</v>
      </c>
      <c r="T86" s="52">
        <f t="shared" si="88"/>
        <v>16.914762101317695</v>
      </c>
      <c r="U86" s="52"/>
      <c r="V86" s="52"/>
      <c r="W86" s="52">
        <f t="shared" si="89"/>
        <v>16.914762101317695</v>
      </c>
      <c r="X86" s="57"/>
    </row>
    <row r="87" spans="1:24" s="1" customFormat="1" ht="37.5" x14ac:dyDescent="0.3">
      <c r="A87" s="120" t="s">
        <v>76</v>
      </c>
      <c r="B87" s="64" t="s">
        <v>248</v>
      </c>
      <c r="C87" s="19" t="s">
        <v>6</v>
      </c>
      <c r="D87" s="47">
        <f>SUM(E87:G87)</f>
        <v>2920000</v>
      </c>
      <c r="E87" s="47">
        <v>0</v>
      </c>
      <c r="F87" s="47">
        <v>0</v>
      </c>
      <c r="G87" s="47">
        <v>2920000</v>
      </c>
      <c r="H87" s="20">
        <f t="shared" si="92"/>
        <v>2920000</v>
      </c>
      <c r="I87" s="20">
        <v>2920000</v>
      </c>
      <c r="J87" s="20">
        <v>0</v>
      </c>
      <c r="K87" s="20">
        <v>0</v>
      </c>
      <c r="L87" s="52">
        <f>SUM(M87:O87)</f>
        <v>47625</v>
      </c>
      <c r="M87" s="52">
        <v>0</v>
      </c>
      <c r="N87" s="52">
        <v>0</v>
      </c>
      <c r="O87" s="52">
        <v>47625</v>
      </c>
      <c r="P87" s="51">
        <f t="shared" si="85"/>
        <v>1.6309931506849316</v>
      </c>
      <c r="Q87" s="51">
        <f t="shared" si="86"/>
        <v>0</v>
      </c>
      <c r="R87" s="51"/>
      <c r="S87" s="51"/>
      <c r="T87" s="52"/>
      <c r="U87" s="52"/>
      <c r="V87" s="52"/>
      <c r="W87" s="52"/>
      <c r="X87" s="67"/>
    </row>
    <row r="88" spans="1:24" s="1" customFormat="1" ht="24" customHeight="1" x14ac:dyDescent="0.3">
      <c r="A88" s="126" t="s">
        <v>341</v>
      </c>
      <c r="B88" s="135" t="s">
        <v>342</v>
      </c>
      <c r="C88" s="19" t="s">
        <v>171</v>
      </c>
      <c r="D88" s="47">
        <f t="shared" ref="D88" si="95">SUM(E88:G88)</f>
        <v>152397590</v>
      </c>
      <c r="E88" s="47">
        <v>0</v>
      </c>
      <c r="F88" s="47">
        <v>0</v>
      </c>
      <c r="G88" s="47">
        <v>152397590</v>
      </c>
      <c r="H88" s="20">
        <f t="shared" si="92"/>
        <v>663017845</v>
      </c>
      <c r="I88" s="20">
        <v>418892100</v>
      </c>
      <c r="J88" s="20">
        <v>0</v>
      </c>
      <c r="K88" s="20">
        <v>244125745</v>
      </c>
      <c r="L88" s="52">
        <f>SUM(M88:O88)</f>
        <v>26223975.850000001</v>
      </c>
      <c r="M88" s="52">
        <v>0</v>
      </c>
      <c r="N88" s="52">
        <v>0</v>
      </c>
      <c r="O88" s="52">
        <v>26223975.850000001</v>
      </c>
      <c r="P88" s="51">
        <f t="shared" si="85"/>
        <v>3.9552443494186802</v>
      </c>
      <c r="Q88" s="51">
        <f t="shared" si="86"/>
        <v>0</v>
      </c>
      <c r="R88" s="51"/>
      <c r="S88" s="51">
        <f t="shared" si="87"/>
        <v>10.741995216440611</v>
      </c>
      <c r="T88" s="52">
        <f t="shared" si="88"/>
        <v>17.207605349927121</v>
      </c>
      <c r="U88" s="52"/>
      <c r="V88" s="52"/>
      <c r="W88" s="52">
        <f t="shared" si="89"/>
        <v>17.207605349927121</v>
      </c>
      <c r="X88" s="23"/>
    </row>
    <row r="89" spans="1:24" s="58" customFormat="1" ht="37.5" x14ac:dyDescent="0.3">
      <c r="A89" s="54" t="s">
        <v>250</v>
      </c>
      <c r="B89" s="75" t="s">
        <v>249</v>
      </c>
      <c r="C89" s="19" t="s">
        <v>6</v>
      </c>
      <c r="D89" s="56">
        <f t="shared" ref="D89:G89" si="96">D90</f>
        <v>9955920</v>
      </c>
      <c r="E89" s="56">
        <f t="shared" si="96"/>
        <v>0</v>
      </c>
      <c r="F89" s="56">
        <f t="shared" si="96"/>
        <v>0</v>
      </c>
      <c r="G89" s="56">
        <f t="shared" si="96"/>
        <v>9955920</v>
      </c>
      <c r="H89" s="56">
        <f t="shared" ref="H89:K89" si="97">H90</f>
        <v>21208300</v>
      </c>
      <c r="I89" s="56">
        <f t="shared" si="97"/>
        <v>0</v>
      </c>
      <c r="J89" s="56">
        <f t="shared" si="97"/>
        <v>0</v>
      </c>
      <c r="K89" s="56">
        <f t="shared" si="97"/>
        <v>21208300</v>
      </c>
      <c r="L89" s="56">
        <f t="shared" ref="L89:O89" si="98">L90</f>
        <v>8196767.1799999997</v>
      </c>
      <c r="M89" s="56">
        <f t="shared" si="98"/>
        <v>0</v>
      </c>
      <c r="N89" s="56">
        <f t="shared" si="98"/>
        <v>0</v>
      </c>
      <c r="O89" s="56">
        <f t="shared" si="98"/>
        <v>8196767.1799999997</v>
      </c>
      <c r="P89" s="51">
        <f t="shared" si="85"/>
        <v>38.648864736919037</v>
      </c>
      <c r="Q89" s="51"/>
      <c r="R89" s="51"/>
      <c r="S89" s="51">
        <f t="shared" si="87"/>
        <v>38.648864736919037</v>
      </c>
      <c r="T89" s="52">
        <f t="shared" si="88"/>
        <v>82.330585018762704</v>
      </c>
      <c r="U89" s="52"/>
      <c r="V89" s="52"/>
      <c r="W89" s="52">
        <f t="shared" si="89"/>
        <v>82.330585018762704</v>
      </c>
      <c r="X89" s="57"/>
    </row>
    <row r="90" spans="1:24" s="1" customFormat="1" x14ac:dyDescent="0.3">
      <c r="A90" s="120" t="s">
        <v>252</v>
      </c>
      <c r="B90" s="64" t="s">
        <v>251</v>
      </c>
      <c r="C90" s="19" t="s">
        <v>6</v>
      </c>
      <c r="D90" s="47">
        <f>SUM(E90:G90)</f>
        <v>9955920</v>
      </c>
      <c r="E90" s="47">
        <v>0</v>
      </c>
      <c r="F90" s="47">
        <v>0</v>
      </c>
      <c r="G90" s="47">
        <v>9955920</v>
      </c>
      <c r="H90" s="20">
        <f t="shared" si="92"/>
        <v>21208300</v>
      </c>
      <c r="I90" s="20">
        <v>0</v>
      </c>
      <c r="J90" s="20">
        <v>0</v>
      </c>
      <c r="K90" s="20">
        <v>21208300</v>
      </c>
      <c r="L90" s="52">
        <f>SUM(M90:O90)</f>
        <v>8196767.1799999997</v>
      </c>
      <c r="M90" s="52">
        <v>0</v>
      </c>
      <c r="N90" s="52">
        <v>0</v>
      </c>
      <c r="O90" s="52">
        <v>8196767.1799999997</v>
      </c>
      <c r="P90" s="51">
        <f t="shared" si="85"/>
        <v>38.648864736919037</v>
      </c>
      <c r="Q90" s="51"/>
      <c r="R90" s="51"/>
      <c r="S90" s="51">
        <f t="shared" si="87"/>
        <v>38.648864736919037</v>
      </c>
      <c r="T90" s="52">
        <f>L90/D90*100</f>
        <v>82.330585018762704</v>
      </c>
      <c r="U90" s="52"/>
      <c r="V90" s="52"/>
      <c r="W90" s="52">
        <f t="shared" si="89"/>
        <v>82.330585018762704</v>
      </c>
      <c r="X90" s="95"/>
    </row>
    <row r="91" spans="1:24" s="58" customFormat="1" x14ac:dyDescent="0.3">
      <c r="A91" s="156" t="s">
        <v>188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57"/>
    </row>
    <row r="92" spans="1:24" s="1" customFormat="1" x14ac:dyDescent="0.3">
      <c r="A92" s="54" t="s">
        <v>77</v>
      </c>
      <c r="B92" s="151" t="s">
        <v>253</v>
      </c>
      <c r="C92" s="151"/>
      <c r="D92" s="55">
        <f t="shared" ref="D92:O92" si="99">D93+D111</f>
        <v>399793817.56</v>
      </c>
      <c r="E92" s="55">
        <f t="shared" si="99"/>
        <v>22198930.559999999</v>
      </c>
      <c r="F92" s="55">
        <f t="shared" si="99"/>
        <v>13644323</v>
      </c>
      <c r="G92" s="55">
        <f t="shared" si="99"/>
        <v>363950564</v>
      </c>
      <c r="H92" s="55">
        <f t="shared" si="99"/>
        <v>714063223.55999994</v>
      </c>
      <c r="I92" s="55">
        <f t="shared" si="99"/>
        <v>22596650.559999999</v>
      </c>
      <c r="J92" s="55">
        <f t="shared" si="99"/>
        <v>13756500</v>
      </c>
      <c r="K92" s="55">
        <f t="shared" si="99"/>
        <v>677710073</v>
      </c>
      <c r="L92" s="55">
        <f t="shared" si="99"/>
        <v>197775905.84</v>
      </c>
      <c r="M92" s="55">
        <f t="shared" si="99"/>
        <v>3538764.03</v>
      </c>
      <c r="N92" s="55">
        <f t="shared" si="99"/>
        <v>2262486.62</v>
      </c>
      <c r="O92" s="55">
        <f t="shared" si="99"/>
        <v>191974655.19</v>
      </c>
      <c r="P92" s="51">
        <f t="shared" ref="P92" si="100">L92/H92*100</f>
        <v>27.697254152647403</v>
      </c>
      <c r="Q92" s="51">
        <f t="shared" ref="Q92" si="101">M92/I92*100</f>
        <v>15.660568899818397</v>
      </c>
      <c r="R92" s="51">
        <f>N92/J92*100</f>
        <v>16.44667335441428</v>
      </c>
      <c r="S92" s="51">
        <f t="shared" ref="S92" si="102">O92/K92*100</f>
        <v>28.326959099219408</v>
      </c>
      <c r="T92" s="52">
        <f>L92/D92*100</f>
        <v>49.469475803066494</v>
      </c>
      <c r="U92" s="52">
        <f t="shared" ref="U92" si="103">M92/E92*100</f>
        <v>15.941146445930412</v>
      </c>
      <c r="V92" s="52">
        <f t="shared" ref="U92:V93" si="104">N92/F92*100</f>
        <v>16.581889918613037</v>
      </c>
      <c r="W92" s="52">
        <f t="shared" ref="W92" si="105">O92/G92*100</f>
        <v>52.747453687144166</v>
      </c>
      <c r="X92" s="23"/>
    </row>
    <row r="93" spans="1:24" s="1" customFormat="1" ht="56.25" x14ac:dyDescent="0.3">
      <c r="A93" s="54" t="s">
        <v>78</v>
      </c>
      <c r="B93" s="75" t="s">
        <v>353</v>
      </c>
      <c r="C93" s="119"/>
      <c r="D93" s="55">
        <f t="shared" ref="D93:O93" si="106">D94+D98+D101+D103</f>
        <v>387193630.56</v>
      </c>
      <c r="E93" s="55">
        <f t="shared" si="106"/>
        <v>22198930.559999999</v>
      </c>
      <c r="F93" s="55">
        <f t="shared" si="106"/>
        <v>13644323</v>
      </c>
      <c r="G93" s="55">
        <f t="shared" si="106"/>
        <v>351350377</v>
      </c>
      <c r="H93" s="55">
        <f t="shared" si="106"/>
        <v>686224774.55999994</v>
      </c>
      <c r="I93" s="55">
        <f t="shared" si="106"/>
        <v>22596650.559999999</v>
      </c>
      <c r="J93" s="55">
        <f t="shared" si="106"/>
        <v>13756500</v>
      </c>
      <c r="K93" s="55">
        <f t="shared" si="106"/>
        <v>649871624</v>
      </c>
      <c r="L93" s="55">
        <f t="shared" si="106"/>
        <v>188025750.94</v>
      </c>
      <c r="M93" s="55">
        <f t="shared" si="106"/>
        <v>3538764.03</v>
      </c>
      <c r="N93" s="55">
        <f t="shared" si="106"/>
        <v>2262486.62</v>
      </c>
      <c r="O93" s="55">
        <f t="shared" si="106"/>
        <v>182224500.28999999</v>
      </c>
      <c r="P93" s="51">
        <f t="shared" ref="P93:P113" si="107">L93/H93*100</f>
        <v>27.400023710971393</v>
      </c>
      <c r="Q93" s="51">
        <f t="shared" ref="Q93:Q110" si="108">M93/I93*100</f>
        <v>15.660568899818397</v>
      </c>
      <c r="R93" s="51">
        <f>N93/J93*100</f>
        <v>16.44667335441428</v>
      </c>
      <c r="S93" s="51">
        <f t="shared" ref="S93:S113" si="109">O93/K93*100</f>
        <v>28.040076464394144</v>
      </c>
      <c r="T93" s="52">
        <f t="shared" ref="T93:T113" si="110">L93/D93*100</f>
        <v>48.561168392170458</v>
      </c>
      <c r="U93" s="52">
        <f t="shared" si="104"/>
        <v>15.941146445930412</v>
      </c>
      <c r="V93" s="52">
        <f t="shared" si="104"/>
        <v>16.581889918613037</v>
      </c>
      <c r="W93" s="52">
        <f t="shared" ref="W93" si="111">O93/G93*100</f>
        <v>51.864040063346792</v>
      </c>
      <c r="X93" s="23"/>
    </row>
    <row r="94" spans="1:24" s="1" customFormat="1" ht="75" x14ac:dyDescent="0.3">
      <c r="A94" s="54" t="s">
        <v>79</v>
      </c>
      <c r="B94" s="75" t="s">
        <v>254</v>
      </c>
      <c r="C94" s="63"/>
      <c r="D94" s="62">
        <f t="shared" ref="D94:O94" si="112">SUM(D95:D97)</f>
        <v>219289694</v>
      </c>
      <c r="E94" s="62">
        <f t="shared" si="112"/>
        <v>644480</v>
      </c>
      <c r="F94" s="62">
        <f t="shared" si="112"/>
        <v>55423</v>
      </c>
      <c r="G94" s="62">
        <f t="shared" si="112"/>
        <v>218589791</v>
      </c>
      <c r="H94" s="62">
        <f t="shared" si="112"/>
        <v>444713167</v>
      </c>
      <c r="I94" s="62">
        <f t="shared" si="112"/>
        <v>1042200</v>
      </c>
      <c r="J94" s="62">
        <f t="shared" si="112"/>
        <v>167600</v>
      </c>
      <c r="K94" s="62">
        <f t="shared" si="112"/>
        <v>443503367</v>
      </c>
      <c r="L94" s="62">
        <f t="shared" si="112"/>
        <v>128669173.84999999</v>
      </c>
      <c r="M94" s="62">
        <f t="shared" si="112"/>
        <v>0</v>
      </c>
      <c r="N94" s="62">
        <f t="shared" si="112"/>
        <v>0</v>
      </c>
      <c r="O94" s="62">
        <f t="shared" si="112"/>
        <v>128669173.84999999</v>
      </c>
      <c r="P94" s="51">
        <f t="shared" si="107"/>
        <v>28.933070436837323</v>
      </c>
      <c r="Q94" s="51">
        <f t="shared" si="108"/>
        <v>0</v>
      </c>
      <c r="R94" s="51">
        <f t="shared" ref="R94:R110" si="113">N94/J94*100</f>
        <v>0</v>
      </c>
      <c r="S94" s="51">
        <f t="shared" si="109"/>
        <v>29.011994817617698</v>
      </c>
      <c r="T94" s="52">
        <f t="shared" si="110"/>
        <v>58.675431345168462</v>
      </c>
      <c r="U94" s="52"/>
      <c r="V94" s="52"/>
      <c r="W94" s="52">
        <f t="shared" ref="W94:W113" si="114">O94/G94*100</f>
        <v>58.863304302258101</v>
      </c>
      <c r="X94" s="23"/>
    </row>
    <row r="95" spans="1:24" s="1" customFormat="1" ht="37.5" x14ac:dyDescent="0.3">
      <c r="A95" s="120" t="s">
        <v>131</v>
      </c>
      <c r="B95" s="76" t="s">
        <v>48</v>
      </c>
      <c r="C95" s="48" t="s">
        <v>186</v>
      </c>
      <c r="D95" s="49">
        <f>SUM(E95:G95)</f>
        <v>218487943</v>
      </c>
      <c r="E95" s="49">
        <v>0</v>
      </c>
      <c r="F95" s="49">
        <v>0</v>
      </c>
      <c r="G95" s="49">
        <v>218487943</v>
      </c>
      <c r="H95" s="52">
        <f>SUM(I95:K95)</f>
        <v>443359062</v>
      </c>
      <c r="I95" s="52">
        <v>0</v>
      </c>
      <c r="J95" s="52">
        <v>0</v>
      </c>
      <c r="K95" s="52">
        <v>443359062</v>
      </c>
      <c r="L95" s="52">
        <f t="shared" ref="L95:L97" si="115">SUM(M95:O95)</f>
        <v>128644918.84999999</v>
      </c>
      <c r="M95" s="20">
        <v>0</v>
      </c>
      <c r="N95" s="20">
        <v>0</v>
      </c>
      <c r="O95" s="20">
        <v>128644918.84999999</v>
      </c>
      <c r="P95" s="51">
        <f t="shared" si="107"/>
        <v>29.015966938778842</v>
      </c>
      <c r="Q95" s="51"/>
      <c r="R95" s="51"/>
      <c r="S95" s="51">
        <f t="shared" si="109"/>
        <v>29.015966938778842</v>
      </c>
      <c r="T95" s="52">
        <f t="shared" si="110"/>
        <v>58.879642090822372</v>
      </c>
      <c r="U95" s="52"/>
      <c r="V95" s="52"/>
      <c r="W95" s="52">
        <f t="shared" si="114"/>
        <v>58.879642090822372</v>
      </c>
      <c r="X95" s="61"/>
    </row>
    <row r="96" spans="1:24" s="1" customFormat="1" ht="37.5" x14ac:dyDescent="0.3">
      <c r="A96" s="120" t="s">
        <v>132</v>
      </c>
      <c r="B96" s="76" t="s">
        <v>257</v>
      </c>
      <c r="C96" s="48" t="s">
        <v>186</v>
      </c>
      <c r="D96" s="49">
        <f t="shared" ref="D96:D97" si="116">SUM(E96:G96)</f>
        <v>620176</v>
      </c>
      <c r="E96" s="49">
        <v>527150</v>
      </c>
      <c r="F96" s="49">
        <v>0</v>
      </c>
      <c r="G96" s="49">
        <v>93026</v>
      </c>
      <c r="H96" s="52">
        <f>SUM(I96:K96)</f>
        <v>766000</v>
      </c>
      <c r="I96" s="52">
        <v>651100</v>
      </c>
      <c r="J96" s="52">
        <v>0</v>
      </c>
      <c r="K96" s="52">
        <v>114900</v>
      </c>
      <c r="L96" s="52">
        <f t="shared" si="115"/>
        <v>24255</v>
      </c>
      <c r="M96" s="20">
        <v>0</v>
      </c>
      <c r="N96" s="20">
        <v>0</v>
      </c>
      <c r="O96" s="20">
        <v>24255</v>
      </c>
      <c r="P96" s="51">
        <f t="shared" si="107"/>
        <v>3.1664490861618799</v>
      </c>
      <c r="Q96" s="51">
        <f t="shared" si="108"/>
        <v>0</v>
      </c>
      <c r="R96" s="51"/>
      <c r="S96" s="51">
        <f t="shared" si="109"/>
        <v>21.109660574412533</v>
      </c>
      <c r="T96" s="52"/>
      <c r="U96" s="52"/>
      <c r="V96" s="52"/>
      <c r="W96" s="52"/>
      <c r="X96" s="61"/>
    </row>
    <row r="97" spans="1:24" s="1" customFormat="1" ht="57" customHeight="1" x14ac:dyDescent="0.3">
      <c r="A97" s="120" t="s">
        <v>133</v>
      </c>
      <c r="B97" s="76" t="s">
        <v>255</v>
      </c>
      <c r="C97" s="48" t="s">
        <v>186</v>
      </c>
      <c r="D97" s="49">
        <f t="shared" si="116"/>
        <v>181575</v>
      </c>
      <c r="E97" s="49">
        <v>117330</v>
      </c>
      <c r="F97" s="49">
        <v>55423</v>
      </c>
      <c r="G97" s="49">
        <v>8822</v>
      </c>
      <c r="H97" s="52">
        <f t="shared" ref="H97" si="117">SUM(I97:K97)</f>
        <v>588105</v>
      </c>
      <c r="I97" s="52">
        <v>391100</v>
      </c>
      <c r="J97" s="52">
        <v>167600</v>
      </c>
      <c r="K97" s="52">
        <v>29405</v>
      </c>
      <c r="L97" s="52">
        <f t="shared" si="115"/>
        <v>0</v>
      </c>
      <c r="M97" s="52">
        <v>0</v>
      </c>
      <c r="N97" s="52">
        <v>0</v>
      </c>
      <c r="O97" s="20">
        <v>0</v>
      </c>
      <c r="P97" s="51">
        <f t="shared" si="107"/>
        <v>0</v>
      </c>
      <c r="Q97" s="51">
        <f t="shared" si="108"/>
        <v>0</v>
      </c>
      <c r="R97" s="51">
        <f t="shared" si="113"/>
        <v>0</v>
      </c>
      <c r="S97" s="51">
        <f t="shared" si="109"/>
        <v>0</v>
      </c>
      <c r="T97" s="52"/>
      <c r="U97" s="52"/>
      <c r="V97" s="52"/>
      <c r="W97" s="52"/>
      <c r="X97" s="61"/>
    </row>
    <row r="98" spans="1:24" s="1" customFormat="1" x14ac:dyDescent="0.3">
      <c r="A98" s="54" t="s">
        <v>80</v>
      </c>
      <c r="B98" s="77" t="s">
        <v>135</v>
      </c>
      <c r="C98" s="63"/>
      <c r="D98" s="62">
        <f t="shared" ref="D98:G98" si="118">SUM(D99:D100)</f>
        <v>125448932</v>
      </c>
      <c r="E98" s="62">
        <f t="shared" si="118"/>
        <v>300000</v>
      </c>
      <c r="F98" s="62">
        <f t="shared" si="118"/>
        <v>0</v>
      </c>
      <c r="G98" s="62">
        <f t="shared" si="118"/>
        <v>125148932</v>
      </c>
      <c r="H98" s="62">
        <f>SUM(H99:H100)</f>
        <v>198474700</v>
      </c>
      <c r="I98" s="62">
        <f t="shared" ref="I98:N98" si="119">SUM(I99:I100)</f>
        <v>300000</v>
      </c>
      <c r="J98" s="62">
        <f t="shared" si="119"/>
        <v>0</v>
      </c>
      <c r="K98" s="62">
        <f t="shared" si="119"/>
        <v>198174700</v>
      </c>
      <c r="L98" s="62">
        <f t="shared" si="119"/>
        <v>53103473.740000002</v>
      </c>
      <c r="M98" s="62">
        <f t="shared" si="119"/>
        <v>0</v>
      </c>
      <c r="N98" s="62">
        <f t="shared" si="119"/>
        <v>0</v>
      </c>
      <c r="O98" s="62">
        <f>O99+O100</f>
        <v>53103473.740000002</v>
      </c>
      <c r="P98" s="51">
        <f t="shared" si="107"/>
        <v>26.755789901685201</v>
      </c>
      <c r="Q98" s="51">
        <f t="shared" si="108"/>
        <v>0</v>
      </c>
      <c r="R98" s="51"/>
      <c r="S98" s="51">
        <f t="shared" si="109"/>
        <v>26.796293240257206</v>
      </c>
      <c r="T98" s="52">
        <f t="shared" si="110"/>
        <v>42.330749966049929</v>
      </c>
      <c r="U98" s="52"/>
      <c r="V98" s="52"/>
      <c r="W98" s="52">
        <f t="shared" si="114"/>
        <v>42.432222865473598</v>
      </c>
      <c r="X98" s="23"/>
    </row>
    <row r="99" spans="1:24" s="1" customFormat="1" ht="37.5" x14ac:dyDescent="0.3">
      <c r="A99" s="120" t="s">
        <v>134</v>
      </c>
      <c r="B99" s="76" t="s">
        <v>48</v>
      </c>
      <c r="C99" s="48" t="s">
        <v>186</v>
      </c>
      <c r="D99" s="49">
        <f>SUM(E99:G99)</f>
        <v>125148932</v>
      </c>
      <c r="E99" s="49">
        <v>0</v>
      </c>
      <c r="F99" s="49">
        <v>0</v>
      </c>
      <c r="G99" s="49">
        <v>125148932</v>
      </c>
      <c r="H99" s="52">
        <f>SUM(I99:K99)</f>
        <v>198174700</v>
      </c>
      <c r="I99" s="52">
        <v>0</v>
      </c>
      <c r="J99" s="52">
        <v>0</v>
      </c>
      <c r="K99" s="52">
        <v>198174700</v>
      </c>
      <c r="L99" s="52">
        <f>SUM(M99:O99)</f>
        <v>53103473.740000002</v>
      </c>
      <c r="M99" s="52">
        <v>0</v>
      </c>
      <c r="N99" s="52">
        <v>0</v>
      </c>
      <c r="O99" s="52">
        <v>53103473.740000002</v>
      </c>
      <c r="P99" s="51">
        <f t="shared" si="107"/>
        <v>26.796293240257206</v>
      </c>
      <c r="Q99" s="51"/>
      <c r="R99" s="51"/>
      <c r="S99" s="51">
        <f t="shared" si="109"/>
        <v>26.796293240257206</v>
      </c>
      <c r="T99" s="52">
        <f t="shared" si="110"/>
        <v>42.432222865473598</v>
      </c>
      <c r="U99" s="52"/>
      <c r="V99" s="52"/>
      <c r="W99" s="52">
        <f t="shared" si="114"/>
        <v>42.432222865473598</v>
      </c>
      <c r="X99" s="23"/>
    </row>
    <row r="100" spans="1:24" s="1" customFormat="1" ht="56.25" x14ac:dyDescent="0.3">
      <c r="A100" s="120" t="s">
        <v>349</v>
      </c>
      <c r="B100" s="76" t="s">
        <v>348</v>
      </c>
      <c r="C100" s="48" t="s">
        <v>186</v>
      </c>
      <c r="D100" s="49">
        <f>SUM(E100:G100)</f>
        <v>300000</v>
      </c>
      <c r="E100" s="49">
        <v>300000</v>
      </c>
      <c r="F100" s="49">
        <v>0</v>
      </c>
      <c r="G100" s="49">
        <v>0</v>
      </c>
      <c r="H100" s="52">
        <f>SUM(I100:K100)</f>
        <v>300000</v>
      </c>
      <c r="I100" s="52">
        <v>300000</v>
      </c>
      <c r="J100" s="52">
        <v>0</v>
      </c>
      <c r="K100" s="52">
        <v>0</v>
      </c>
      <c r="L100" s="52">
        <f>SUM(M100:O100)</f>
        <v>0</v>
      </c>
      <c r="M100" s="52">
        <v>0</v>
      </c>
      <c r="N100" s="52">
        <v>0</v>
      </c>
      <c r="O100" s="52">
        <v>0</v>
      </c>
      <c r="P100" s="51">
        <f t="shared" si="107"/>
        <v>0</v>
      </c>
      <c r="Q100" s="51"/>
      <c r="R100" s="51"/>
      <c r="S100" s="51"/>
      <c r="T100" s="52"/>
      <c r="U100" s="52"/>
      <c r="V100" s="52"/>
      <c r="W100" s="52"/>
      <c r="X100" s="23"/>
    </row>
    <row r="101" spans="1:24" s="58" customFormat="1" ht="37.5" x14ac:dyDescent="0.3">
      <c r="A101" s="54" t="s">
        <v>81</v>
      </c>
      <c r="B101" s="77" t="s">
        <v>256</v>
      </c>
      <c r="C101" s="55"/>
      <c r="D101" s="55">
        <f t="shared" ref="D101:O101" si="120">SUM(D102:D102)</f>
        <v>1421097</v>
      </c>
      <c r="E101" s="55">
        <f t="shared" si="120"/>
        <v>0</v>
      </c>
      <c r="F101" s="55">
        <f t="shared" si="120"/>
        <v>0</v>
      </c>
      <c r="G101" s="55">
        <f t="shared" si="120"/>
        <v>1421097</v>
      </c>
      <c r="H101" s="55">
        <f t="shared" si="120"/>
        <v>2003000</v>
      </c>
      <c r="I101" s="55">
        <f t="shared" si="120"/>
        <v>0</v>
      </c>
      <c r="J101" s="55">
        <f t="shared" si="120"/>
        <v>0</v>
      </c>
      <c r="K101" s="55">
        <f t="shared" si="120"/>
        <v>2003000</v>
      </c>
      <c r="L101" s="55">
        <f t="shared" si="120"/>
        <v>333460</v>
      </c>
      <c r="M101" s="55">
        <f t="shared" si="120"/>
        <v>0</v>
      </c>
      <c r="N101" s="55">
        <f t="shared" si="120"/>
        <v>0</v>
      </c>
      <c r="O101" s="55">
        <f t="shared" si="120"/>
        <v>333460</v>
      </c>
      <c r="P101" s="51">
        <f>L101/H101*100</f>
        <v>16.648027958062904</v>
      </c>
      <c r="Q101" s="51"/>
      <c r="R101" s="51"/>
      <c r="S101" s="51">
        <f>O101/K101*100</f>
        <v>16.648027958062904</v>
      </c>
      <c r="T101" s="52">
        <f t="shared" si="110"/>
        <v>23.464971075162357</v>
      </c>
      <c r="U101" s="52"/>
      <c r="V101" s="52"/>
      <c r="W101" s="52">
        <f t="shared" si="114"/>
        <v>23.464971075162357</v>
      </c>
      <c r="X101" s="57"/>
    </row>
    <row r="102" spans="1:24" s="1" customFormat="1" x14ac:dyDescent="0.3">
      <c r="A102" s="126" t="s">
        <v>396</v>
      </c>
      <c r="B102" s="138" t="s">
        <v>136</v>
      </c>
      <c r="C102" s="48" t="s">
        <v>186</v>
      </c>
      <c r="D102" s="49">
        <f>SUM(E102:G102)</f>
        <v>1421097</v>
      </c>
      <c r="E102" s="49">
        <v>0</v>
      </c>
      <c r="F102" s="49">
        <v>0</v>
      </c>
      <c r="G102" s="49">
        <v>1421097</v>
      </c>
      <c r="H102" s="52">
        <f t="shared" ref="H102" si="121">SUM(I102:K102)</f>
        <v>2003000</v>
      </c>
      <c r="I102" s="52">
        <v>0</v>
      </c>
      <c r="J102" s="52">
        <v>0</v>
      </c>
      <c r="K102" s="52">
        <v>2003000</v>
      </c>
      <c r="L102" s="52">
        <f t="shared" ref="L102" si="122">SUM(M102:O102)</f>
        <v>333460</v>
      </c>
      <c r="M102" s="52">
        <v>0</v>
      </c>
      <c r="N102" s="52">
        <v>0</v>
      </c>
      <c r="O102" s="52">
        <v>333460</v>
      </c>
      <c r="P102" s="51">
        <f>L102/H102*100</f>
        <v>16.648027958062904</v>
      </c>
      <c r="Q102" s="51"/>
      <c r="R102" s="51"/>
      <c r="S102" s="51">
        <f t="shared" si="109"/>
        <v>16.648027958062904</v>
      </c>
      <c r="T102" s="52">
        <f t="shared" si="110"/>
        <v>23.464971075162357</v>
      </c>
      <c r="U102" s="52"/>
      <c r="V102" s="52"/>
      <c r="W102" s="52">
        <f t="shared" si="114"/>
        <v>23.464971075162357</v>
      </c>
      <c r="X102" s="61"/>
    </row>
    <row r="103" spans="1:24" s="58" customFormat="1" ht="37.5" x14ac:dyDescent="0.3">
      <c r="A103" s="54" t="s">
        <v>82</v>
      </c>
      <c r="B103" s="77" t="s">
        <v>315</v>
      </c>
      <c r="C103" s="63"/>
      <c r="D103" s="55">
        <f t="shared" ref="D103:O103" si="123">SUM(D104:D110)</f>
        <v>41033907.560000002</v>
      </c>
      <c r="E103" s="55">
        <f t="shared" si="123"/>
        <v>21254450.559999999</v>
      </c>
      <c r="F103" s="55">
        <f t="shared" si="123"/>
        <v>13588900</v>
      </c>
      <c r="G103" s="55">
        <f t="shared" si="123"/>
        <v>6190557</v>
      </c>
      <c r="H103" s="55">
        <f t="shared" si="123"/>
        <v>41033907.560000002</v>
      </c>
      <c r="I103" s="55">
        <f t="shared" si="123"/>
        <v>21254450.559999999</v>
      </c>
      <c r="J103" s="55">
        <f t="shared" si="123"/>
        <v>13588900</v>
      </c>
      <c r="K103" s="55">
        <f t="shared" si="123"/>
        <v>6190557</v>
      </c>
      <c r="L103" s="55">
        <f t="shared" si="123"/>
        <v>5919643.3500000006</v>
      </c>
      <c r="M103" s="55">
        <f t="shared" si="123"/>
        <v>3538764.03</v>
      </c>
      <c r="N103" s="55">
        <f t="shared" si="123"/>
        <v>2262486.62</v>
      </c>
      <c r="O103" s="55">
        <f t="shared" si="123"/>
        <v>118392.7</v>
      </c>
      <c r="P103" s="51">
        <f t="shared" si="107"/>
        <v>14.42622382804822</v>
      </c>
      <c r="Q103" s="51">
        <f t="shared" si="108"/>
        <v>16.649520155838836</v>
      </c>
      <c r="R103" s="51">
        <f t="shared" si="113"/>
        <v>16.649519975862653</v>
      </c>
      <c r="S103" s="51">
        <f t="shared" si="109"/>
        <v>1.9124724964167197</v>
      </c>
      <c r="T103" s="52">
        <f t="shared" si="110"/>
        <v>14.42622382804822</v>
      </c>
      <c r="U103" s="52">
        <f t="shared" ref="U103:U110" si="124">M103/E103*100</f>
        <v>16.649520155838836</v>
      </c>
      <c r="V103" s="52">
        <f t="shared" ref="V103:V110" si="125">N103/F103*100</f>
        <v>16.649519975862653</v>
      </c>
      <c r="W103" s="52">
        <f t="shared" si="114"/>
        <v>1.9124724964167197</v>
      </c>
      <c r="X103" s="57"/>
    </row>
    <row r="104" spans="1:24" s="1" customFormat="1" ht="37.5" x14ac:dyDescent="0.3">
      <c r="A104" s="120" t="s">
        <v>316</v>
      </c>
      <c r="B104" s="76" t="s">
        <v>317</v>
      </c>
      <c r="C104" s="48" t="s">
        <v>171</v>
      </c>
      <c r="D104" s="49">
        <f>SUM(E104:G104)</f>
        <v>392535</v>
      </c>
      <c r="E104" s="49">
        <v>0</v>
      </c>
      <c r="F104" s="49">
        <v>0</v>
      </c>
      <c r="G104" s="49">
        <v>392535</v>
      </c>
      <c r="H104" s="52">
        <f>SUM(I104:K104)</f>
        <v>392535</v>
      </c>
      <c r="I104" s="52">
        <v>0</v>
      </c>
      <c r="J104" s="52">
        <v>0</v>
      </c>
      <c r="K104" s="52">
        <v>392535</v>
      </c>
      <c r="L104" s="52">
        <f>SUM(M104:O104)</f>
        <v>0</v>
      </c>
      <c r="M104" s="52">
        <v>0</v>
      </c>
      <c r="N104" s="52">
        <v>0</v>
      </c>
      <c r="O104" s="52">
        <v>0</v>
      </c>
      <c r="P104" s="51">
        <f t="shared" si="107"/>
        <v>0</v>
      </c>
      <c r="Q104" s="51"/>
      <c r="R104" s="51"/>
      <c r="S104" s="51">
        <f t="shared" si="109"/>
        <v>0</v>
      </c>
      <c r="T104" s="52">
        <f t="shared" si="110"/>
        <v>0</v>
      </c>
      <c r="U104" s="52"/>
      <c r="V104" s="52"/>
      <c r="W104" s="52">
        <f t="shared" si="114"/>
        <v>0</v>
      </c>
      <c r="X104" s="64"/>
    </row>
    <row r="105" spans="1:24" s="1" customFormat="1" ht="56.25" x14ac:dyDescent="0.3">
      <c r="A105" s="120" t="s">
        <v>322</v>
      </c>
      <c r="B105" s="76" t="s">
        <v>318</v>
      </c>
      <c r="C105" s="48" t="s">
        <v>171</v>
      </c>
      <c r="D105" s="49">
        <f t="shared" ref="D105:D110" si="126">SUM(E105:G105)</f>
        <v>1840000</v>
      </c>
      <c r="E105" s="49">
        <v>0</v>
      </c>
      <c r="F105" s="49">
        <v>0</v>
      </c>
      <c r="G105" s="49">
        <v>1840000</v>
      </c>
      <c r="H105" s="52">
        <f t="shared" ref="H105:H109" si="127">SUM(I105:K105)</f>
        <v>1840000</v>
      </c>
      <c r="I105" s="52">
        <v>0</v>
      </c>
      <c r="J105" s="52">
        <v>0</v>
      </c>
      <c r="K105" s="52">
        <v>1840000</v>
      </c>
      <c r="L105" s="52">
        <f t="shared" ref="L105:L109" si="128">SUM(M105:O105)</f>
        <v>0</v>
      </c>
      <c r="M105" s="52">
        <v>0</v>
      </c>
      <c r="N105" s="52">
        <v>0</v>
      </c>
      <c r="O105" s="52">
        <v>0</v>
      </c>
      <c r="P105" s="51">
        <f t="shared" si="107"/>
        <v>0</v>
      </c>
      <c r="Q105" s="51"/>
      <c r="R105" s="51"/>
      <c r="S105" s="51">
        <f t="shared" si="109"/>
        <v>0</v>
      </c>
      <c r="T105" s="52">
        <f t="shared" si="110"/>
        <v>0</v>
      </c>
      <c r="U105" s="52"/>
      <c r="V105" s="52"/>
      <c r="W105" s="52">
        <f t="shared" si="114"/>
        <v>0</v>
      </c>
      <c r="X105" s="64"/>
    </row>
    <row r="106" spans="1:24" s="1" customFormat="1" ht="37.5" x14ac:dyDescent="0.3">
      <c r="A106" s="120" t="s">
        <v>323</v>
      </c>
      <c r="B106" s="76" t="s">
        <v>319</v>
      </c>
      <c r="C106" s="48" t="s">
        <v>171</v>
      </c>
      <c r="D106" s="49">
        <f t="shared" si="126"/>
        <v>325160</v>
      </c>
      <c r="E106" s="49">
        <v>0</v>
      </c>
      <c r="F106" s="49">
        <v>0</v>
      </c>
      <c r="G106" s="49">
        <v>325160</v>
      </c>
      <c r="H106" s="52">
        <f>SUM(I106:K106)</f>
        <v>325160</v>
      </c>
      <c r="I106" s="52">
        <v>0</v>
      </c>
      <c r="J106" s="52">
        <v>0</v>
      </c>
      <c r="K106" s="52">
        <v>325160</v>
      </c>
      <c r="L106" s="52">
        <f t="shared" si="128"/>
        <v>0</v>
      </c>
      <c r="M106" s="52">
        <v>0</v>
      </c>
      <c r="N106" s="52">
        <v>0</v>
      </c>
      <c r="O106" s="52">
        <v>0</v>
      </c>
      <c r="P106" s="51">
        <f t="shared" si="107"/>
        <v>0</v>
      </c>
      <c r="Q106" s="51"/>
      <c r="R106" s="51"/>
      <c r="S106" s="51">
        <f t="shared" si="109"/>
        <v>0</v>
      </c>
      <c r="T106" s="52">
        <f t="shared" si="110"/>
        <v>0</v>
      </c>
      <c r="U106" s="52"/>
      <c r="V106" s="52"/>
      <c r="W106" s="52">
        <f t="shared" si="114"/>
        <v>0</v>
      </c>
      <c r="X106" s="64"/>
    </row>
    <row r="107" spans="1:24" s="1" customFormat="1" ht="56.25" x14ac:dyDescent="0.3">
      <c r="A107" s="120" t="s">
        <v>324</v>
      </c>
      <c r="B107" s="76" t="s">
        <v>320</v>
      </c>
      <c r="C107" s="48" t="s">
        <v>171</v>
      </c>
      <c r="D107" s="49">
        <f t="shared" si="126"/>
        <v>1073182</v>
      </c>
      <c r="E107" s="49">
        <v>0</v>
      </c>
      <c r="F107" s="49">
        <v>0</v>
      </c>
      <c r="G107" s="49">
        <v>1073182</v>
      </c>
      <c r="H107" s="52">
        <f t="shared" si="127"/>
        <v>1073182</v>
      </c>
      <c r="I107" s="52">
        <v>0</v>
      </c>
      <c r="J107" s="52">
        <v>0</v>
      </c>
      <c r="K107" s="52">
        <v>1073182</v>
      </c>
      <c r="L107" s="52">
        <f>SUM(M107:O107)</f>
        <v>0</v>
      </c>
      <c r="M107" s="52">
        <v>0</v>
      </c>
      <c r="N107" s="52">
        <v>0</v>
      </c>
      <c r="O107" s="52">
        <v>0</v>
      </c>
      <c r="P107" s="51">
        <f t="shared" si="107"/>
        <v>0</v>
      </c>
      <c r="Q107" s="51"/>
      <c r="R107" s="51"/>
      <c r="S107" s="51">
        <f t="shared" si="109"/>
        <v>0</v>
      </c>
      <c r="T107" s="52">
        <f t="shared" si="110"/>
        <v>0</v>
      </c>
      <c r="U107" s="52"/>
      <c r="V107" s="52"/>
      <c r="W107" s="52">
        <f t="shared" si="114"/>
        <v>0</v>
      </c>
      <c r="X107" s="64"/>
    </row>
    <row r="108" spans="1:24" s="1" customFormat="1" ht="37.5" x14ac:dyDescent="0.3">
      <c r="A108" s="120" t="s">
        <v>325</v>
      </c>
      <c r="B108" s="76" t="s">
        <v>321</v>
      </c>
      <c r="C108" s="48" t="s">
        <v>171</v>
      </c>
      <c r="D108" s="49">
        <f t="shared" si="126"/>
        <v>1500000</v>
      </c>
      <c r="E108" s="49">
        <v>0</v>
      </c>
      <c r="F108" s="49">
        <v>0</v>
      </c>
      <c r="G108" s="49">
        <v>1500000</v>
      </c>
      <c r="H108" s="52">
        <f t="shared" si="127"/>
        <v>1500000</v>
      </c>
      <c r="I108" s="52">
        <v>0</v>
      </c>
      <c r="J108" s="52">
        <v>0</v>
      </c>
      <c r="K108" s="52">
        <v>1500000</v>
      </c>
      <c r="L108" s="52">
        <f t="shared" si="128"/>
        <v>0</v>
      </c>
      <c r="M108" s="52">
        <v>0</v>
      </c>
      <c r="N108" s="52">
        <v>0</v>
      </c>
      <c r="O108" s="52">
        <v>0</v>
      </c>
      <c r="P108" s="51">
        <f t="shared" si="107"/>
        <v>0</v>
      </c>
      <c r="Q108" s="51"/>
      <c r="R108" s="51"/>
      <c r="S108" s="51">
        <f t="shared" si="109"/>
        <v>0</v>
      </c>
      <c r="T108" s="52">
        <f t="shared" si="110"/>
        <v>0</v>
      </c>
      <c r="U108" s="52"/>
      <c r="V108" s="52"/>
      <c r="W108" s="52">
        <f t="shared" si="114"/>
        <v>0</v>
      </c>
      <c r="X108" s="64"/>
    </row>
    <row r="109" spans="1:24" s="1" customFormat="1" ht="56.25" x14ac:dyDescent="0.3">
      <c r="A109" s="120" t="s">
        <v>326</v>
      </c>
      <c r="B109" s="76" t="s">
        <v>370</v>
      </c>
      <c r="C109" s="48" t="s">
        <v>171</v>
      </c>
      <c r="D109" s="49">
        <f t="shared" si="126"/>
        <v>348592</v>
      </c>
      <c r="E109" s="49">
        <v>0</v>
      </c>
      <c r="F109" s="49">
        <v>0</v>
      </c>
      <c r="G109" s="49">
        <v>348592</v>
      </c>
      <c r="H109" s="52">
        <f t="shared" si="127"/>
        <v>348592</v>
      </c>
      <c r="I109" s="52">
        <v>0</v>
      </c>
      <c r="J109" s="52">
        <v>0</v>
      </c>
      <c r="K109" s="52">
        <v>348592</v>
      </c>
      <c r="L109" s="52">
        <f t="shared" si="128"/>
        <v>0</v>
      </c>
      <c r="M109" s="52">
        <v>0</v>
      </c>
      <c r="N109" s="52">
        <v>0</v>
      </c>
      <c r="O109" s="52">
        <v>0</v>
      </c>
      <c r="P109" s="51">
        <f t="shared" si="107"/>
        <v>0</v>
      </c>
      <c r="Q109" s="51"/>
      <c r="R109" s="51"/>
      <c r="S109" s="51">
        <f t="shared" si="109"/>
        <v>0</v>
      </c>
      <c r="T109" s="52">
        <f t="shared" si="110"/>
        <v>0</v>
      </c>
      <c r="U109" s="52"/>
      <c r="V109" s="52"/>
      <c r="W109" s="52">
        <f t="shared" si="114"/>
        <v>0</v>
      </c>
      <c r="X109" s="64"/>
    </row>
    <row r="110" spans="1:24" s="1" customFormat="1" x14ac:dyDescent="0.3">
      <c r="A110" s="120" t="s">
        <v>435</v>
      </c>
      <c r="B110" s="76" t="s">
        <v>436</v>
      </c>
      <c r="C110" s="48" t="s">
        <v>186</v>
      </c>
      <c r="D110" s="49">
        <f t="shared" si="126"/>
        <v>35554438.560000002</v>
      </c>
      <c r="E110" s="49">
        <v>21254450.559999999</v>
      </c>
      <c r="F110" s="49">
        <v>13588900</v>
      </c>
      <c r="G110" s="49">
        <v>711088</v>
      </c>
      <c r="H110" s="52">
        <f>SUM(I110:K110)</f>
        <v>35554438.560000002</v>
      </c>
      <c r="I110" s="52">
        <v>21254450.559999999</v>
      </c>
      <c r="J110" s="52">
        <v>13588900</v>
      </c>
      <c r="K110" s="52">
        <v>711088</v>
      </c>
      <c r="L110" s="52">
        <f>SUM(M110:O110)</f>
        <v>5919643.3500000006</v>
      </c>
      <c r="M110" s="52">
        <v>3538764.03</v>
      </c>
      <c r="N110" s="52">
        <v>2262486.62</v>
      </c>
      <c r="O110" s="52">
        <v>118392.7</v>
      </c>
      <c r="P110" s="51">
        <f t="shared" si="107"/>
        <v>16.649519974869769</v>
      </c>
      <c r="Q110" s="51">
        <f t="shared" si="108"/>
        <v>16.649520155838836</v>
      </c>
      <c r="R110" s="51">
        <f t="shared" si="113"/>
        <v>16.649519975862653</v>
      </c>
      <c r="S110" s="51">
        <f>O110/K110*100</f>
        <v>16.64951454672277</v>
      </c>
      <c r="T110" s="52">
        <f>L110/D110*100</f>
        <v>16.649519974869769</v>
      </c>
      <c r="U110" s="52">
        <f t="shared" si="124"/>
        <v>16.649520155838836</v>
      </c>
      <c r="V110" s="52">
        <f t="shared" si="125"/>
        <v>16.649519975862653</v>
      </c>
      <c r="W110" s="52">
        <f t="shared" si="114"/>
        <v>16.64951454672277</v>
      </c>
      <c r="X110" s="64"/>
    </row>
    <row r="111" spans="1:24" s="58" customFormat="1" ht="37.5" x14ac:dyDescent="0.3">
      <c r="A111" s="54" t="s">
        <v>83</v>
      </c>
      <c r="B111" s="77" t="s">
        <v>258</v>
      </c>
      <c r="C111" s="63"/>
      <c r="D111" s="62">
        <f>D112+D113</f>
        <v>12600187</v>
      </c>
      <c r="E111" s="62">
        <f t="shared" ref="E111:F111" si="129">E112+E113</f>
        <v>0</v>
      </c>
      <c r="F111" s="62">
        <f t="shared" si="129"/>
        <v>0</v>
      </c>
      <c r="G111" s="62">
        <f>G112+G113</f>
        <v>12600187</v>
      </c>
      <c r="H111" s="62">
        <f>H112+H113</f>
        <v>27838449</v>
      </c>
      <c r="I111" s="62">
        <f>I112+I113</f>
        <v>0</v>
      </c>
      <c r="J111" s="62">
        <f t="shared" ref="J111" si="130">J112+J113</f>
        <v>0</v>
      </c>
      <c r="K111" s="62">
        <f>K112+K113</f>
        <v>27838449</v>
      </c>
      <c r="L111" s="62">
        <f>L112+L113</f>
        <v>9750154.9000000004</v>
      </c>
      <c r="M111" s="62">
        <f t="shared" ref="M111:N111" si="131">M112+M113</f>
        <v>0</v>
      </c>
      <c r="N111" s="62">
        <f t="shared" si="131"/>
        <v>0</v>
      </c>
      <c r="O111" s="62">
        <f>O112+O113</f>
        <v>9750154.9000000004</v>
      </c>
      <c r="P111" s="51">
        <f t="shared" si="107"/>
        <v>35.024059350432921</v>
      </c>
      <c r="Q111" s="51"/>
      <c r="R111" s="51"/>
      <c r="S111" s="51">
        <f t="shared" si="109"/>
        <v>35.024059350432921</v>
      </c>
      <c r="T111" s="52">
        <f t="shared" si="110"/>
        <v>77.381033313235747</v>
      </c>
      <c r="U111" s="52"/>
      <c r="V111" s="52"/>
      <c r="W111" s="52">
        <f t="shared" si="114"/>
        <v>77.381033313235747</v>
      </c>
      <c r="X111" s="57"/>
    </row>
    <row r="112" spans="1:24" s="1" customFormat="1" x14ac:dyDescent="0.3">
      <c r="A112" s="120" t="s">
        <v>84</v>
      </c>
      <c r="B112" s="76" t="s">
        <v>259</v>
      </c>
      <c r="C112" s="48" t="s">
        <v>186</v>
      </c>
      <c r="D112" s="49">
        <f>SUM(E112:G112)</f>
        <v>11555663</v>
      </c>
      <c r="E112" s="49">
        <v>0</v>
      </c>
      <c r="F112" s="49">
        <v>0</v>
      </c>
      <c r="G112" s="49">
        <v>11555663</v>
      </c>
      <c r="H112" s="52">
        <f>SUM(I112:K112)</f>
        <v>25749400</v>
      </c>
      <c r="I112" s="52">
        <v>0</v>
      </c>
      <c r="J112" s="52">
        <v>0</v>
      </c>
      <c r="K112" s="52">
        <v>25749400</v>
      </c>
      <c r="L112" s="52">
        <f t="shared" ref="L112:L113" si="132">SUM(M112:O112)</f>
        <v>8705630.9000000004</v>
      </c>
      <c r="M112" s="52">
        <v>0</v>
      </c>
      <c r="N112" s="52">
        <v>0</v>
      </c>
      <c r="O112" s="52">
        <v>8705630.9000000004</v>
      </c>
      <c r="P112" s="51">
        <f t="shared" si="107"/>
        <v>33.809063123800939</v>
      </c>
      <c r="Q112" s="51"/>
      <c r="R112" s="51"/>
      <c r="S112" s="51">
        <f t="shared" si="109"/>
        <v>33.809063123800939</v>
      </c>
      <c r="T112" s="52">
        <f t="shared" si="110"/>
        <v>75.33648999629014</v>
      </c>
      <c r="U112" s="52"/>
      <c r="V112" s="52"/>
      <c r="W112" s="52">
        <f t="shared" si="114"/>
        <v>75.33648999629014</v>
      </c>
      <c r="X112" s="61"/>
    </row>
    <row r="113" spans="1:24" s="1" customFormat="1" x14ac:dyDescent="0.3">
      <c r="A113" s="120" t="s">
        <v>261</v>
      </c>
      <c r="B113" s="76" t="s">
        <v>260</v>
      </c>
      <c r="C113" s="48" t="s">
        <v>186</v>
      </c>
      <c r="D113" s="49">
        <f>SUM(E113:G113)</f>
        <v>1044524</v>
      </c>
      <c r="E113" s="49">
        <v>0</v>
      </c>
      <c r="F113" s="49">
        <v>0</v>
      </c>
      <c r="G113" s="49">
        <v>1044524</v>
      </c>
      <c r="H113" s="52">
        <f>SUM(I113:K113)</f>
        <v>2089049</v>
      </c>
      <c r="I113" s="52">
        <v>0</v>
      </c>
      <c r="J113" s="52">
        <v>0</v>
      </c>
      <c r="K113" s="52">
        <v>2089049</v>
      </c>
      <c r="L113" s="52">
        <f t="shared" si="132"/>
        <v>1044524</v>
      </c>
      <c r="M113" s="52">
        <v>0</v>
      </c>
      <c r="N113" s="52">
        <v>0</v>
      </c>
      <c r="O113" s="52">
        <v>1044524</v>
      </c>
      <c r="P113" s="51">
        <f t="shared" si="107"/>
        <v>49.999976065664328</v>
      </c>
      <c r="Q113" s="51"/>
      <c r="R113" s="51"/>
      <c r="S113" s="51">
        <f t="shared" si="109"/>
        <v>49.999976065664328</v>
      </c>
      <c r="T113" s="52">
        <f t="shared" si="110"/>
        <v>100</v>
      </c>
      <c r="U113" s="52"/>
      <c r="V113" s="52"/>
      <c r="W113" s="52">
        <f t="shared" si="114"/>
        <v>100</v>
      </c>
      <c r="X113" s="61"/>
    </row>
    <row r="114" spans="1:24" s="58" customFormat="1" ht="30" customHeight="1" x14ac:dyDescent="0.3">
      <c r="A114" s="156" t="s">
        <v>9</v>
      </c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96"/>
    </row>
    <row r="115" spans="1:24" s="1" customFormat="1" x14ac:dyDescent="0.3">
      <c r="A115" s="54" t="s">
        <v>105</v>
      </c>
      <c r="B115" s="151" t="s">
        <v>262</v>
      </c>
      <c r="C115" s="151"/>
      <c r="D115" s="55">
        <f>D116+D143+D145+D147+D152+D155</f>
        <v>2516072298</v>
      </c>
      <c r="E115" s="55">
        <f>E116+E143+E145+E147+E152+E155</f>
        <v>1895845057.95</v>
      </c>
      <c r="F115" s="55">
        <f>F116+F143+F145+F147+F152+F155</f>
        <v>67218302.049999997</v>
      </c>
      <c r="G115" s="55">
        <f>G116+G143+G145+G147+G152+G155</f>
        <v>553008938</v>
      </c>
      <c r="H115" s="55">
        <f>H116+H143+H145+H147+H152+H155</f>
        <v>4743654871</v>
      </c>
      <c r="I115" s="55">
        <f>I116+I143+I145+I147+I152+I155</f>
        <v>3596169663.9499998</v>
      </c>
      <c r="J115" s="55">
        <f>J116+J143+J145+J147+J152+J155</f>
        <v>121368502.05</v>
      </c>
      <c r="K115" s="55">
        <f>K116+K143+K145+K147+K152+K155</f>
        <v>1026116705</v>
      </c>
      <c r="L115" s="55">
        <f>L116+L143+L145+L147+L152+L155</f>
        <v>1217192171.1299999</v>
      </c>
      <c r="M115" s="55">
        <f>M116+M143+M145+M147+M152+M155</f>
        <v>948265031.91999996</v>
      </c>
      <c r="N115" s="55">
        <f>N116+N143+N145+N147+N152+N155</f>
        <v>0</v>
      </c>
      <c r="O115" s="55">
        <f>O116+O143+O145+O147+O152+O155</f>
        <v>235992127.59999999</v>
      </c>
      <c r="P115" s="51">
        <f t="shared" ref="P115" si="133">L115/H115*100</f>
        <v>25.659374558870596</v>
      </c>
      <c r="Q115" s="51">
        <f>M115/I115*100</f>
        <v>26.368751213991231</v>
      </c>
      <c r="R115" s="51">
        <f>N115/J115*100</f>
        <v>0</v>
      </c>
      <c r="S115" s="51">
        <f t="shared" ref="S115" si="134">O115/K115*100</f>
        <v>22.998565996447741</v>
      </c>
      <c r="T115" s="52">
        <f t="shared" ref="T115" si="135">L115/D115*100</f>
        <v>48.376677096979023</v>
      </c>
      <c r="U115" s="52">
        <f t="shared" ref="U115:V115" si="136">M115/E115*100</f>
        <v>50.018065977679115</v>
      </c>
      <c r="V115" s="52">
        <f t="shared" si="136"/>
        <v>0</v>
      </c>
      <c r="W115" s="52">
        <f t="shared" ref="W115" si="137">O115/G115*100</f>
        <v>42.674197717939961</v>
      </c>
      <c r="X115" s="23"/>
    </row>
    <row r="116" spans="1:24" s="58" customFormat="1" ht="37.5" x14ac:dyDescent="0.3">
      <c r="A116" s="54" t="s">
        <v>106</v>
      </c>
      <c r="B116" s="75" t="s">
        <v>263</v>
      </c>
      <c r="C116" s="121"/>
      <c r="D116" s="56">
        <f>D117+D135+D130+D139+D141+D137+D138</f>
        <v>2386691415</v>
      </c>
      <c r="E116" s="56">
        <f t="shared" ref="E116:M116" si="138">E117+E135+E130+E139+E141+E137+E138</f>
        <v>1871632608.95</v>
      </c>
      <c r="F116" s="56">
        <f t="shared" si="138"/>
        <v>67218302.049999997</v>
      </c>
      <c r="G116" s="56">
        <f t="shared" si="138"/>
        <v>447840504</v>
      </c>
      <c r="H116" s="56">
        <f t="shared" si="138"/>
        <v>4473847423</v>
      </c>
      <c r="I116" s="56">
        <f t="shared" si="138"/>
        <v>3534545692.9499998</v>
      </c>
      <c r="J116" s="56">
        <f t="shared" si="138"/>
        <v>121368502.05</v>
      </c>
      <c r="K116" s="56">
        <f t="shared" si="138"/>
        <v>817933228</v>
      </c>
      <c r="L116" s="56">
        <f t="shared" si="138"/>
        <v>1155586385.29</v>
      </c>
      <c r="M116" s="56">
        <f t="shared" si="138"/>
        <v>947554254.96999991</v>
      </c>
      <c r="N116" s="56">
        <f>N117+N135+N130+N139+N141</f>
        <v>0</v>
      </c>
      <c r="O116" s="56">
        <f>O117+O135+O130+O139+O141</f>
        <v>175097118.71000001</v>
      </c>
      <c r="P116" s="51">
        <f t="shared" ref="P116:P156" si="139">L116/H116*100</f>
        <v>25.829812151150776</v>
      </c>
      <c r="Q116" s="51">
        <f t="shared" ref="Q116:Q121" si="140">M116/I116*100</f>
        <v>26.808374747000453</v>
      </c>
      <c r="R116" s="51">
        <f t="shared" ref="R116:R117" si="141">N116/J116*100</f>
        <v>0</v>
      </c>
      <c r="S116" s="51">
        <f t="shared" ref="S116:S140" si="142">O116/K116*100</f>
        <v>21.407263174543633</v>
      </c>
      <c r="T116" s="52">
        <f t="shared" ref="T116:T154" si="143">L116/D116*100</f>
        <v>48.417921899216282</v>
      </c>
      <c r="U116" s="52">
        <f t="shared" ref="U116:V117" si="144">M116/E116*100</f>
        <v>50.627150351990558</v>
      </c>
      <c r="V116" s="52">
        <f t="shared" si="144"/>
        <v>0</v>
      </c>
      <c r="W116" s="52">
        <f t="shared" ref="W116:W117" si="145">O116/G116*100</f>
        <v>39.098097904516472</v>
      </c>
      <c r="X116" s="57"/>
    </row>
    <row r="117" spans="1:24" s="58" customFormat="1" ht="37.5" x14ac:dyDescent="0.3">
      <c r="A117" s="54" t="s">
        <v>107</v>
      </c>
      <c r="B117" s="75" t="s">
        <v>264</v>
      </c>
      <c r="C117" s="121"/>
      <c r="D117" s="56">
        <f>SUM(D118:D129)</f>
        <v>2178525492</v>
      </c>
      <c r="E117" s="56">
        <f>SUM(E118:E129)</f>
        <v>1834576416</v>
      </c>
      <c r="F117" s="56">
        <f>SUM(F118:F129)</f>
        <v>0</v>
      </c>
      <c r="G117" s="56">
        <f>SUM(G118:G129)</f>
        <v>343949076</v>
      </c>
      <c r="H117" s="56">
        <f>SUM(H118:H129)</f>
        <v>4002004614</v>
      </c>
      <c r="I117" s="56">
        <f>SUM(I118:I129)</f>
        <v>3366871100</v>
      </c>
      <c r="J117" s="56">
        <f>SUM(J118:J129)</f>
        <v>0</v>
      </c>
      <c r="K117" s="56">
        <f>SUM(K118:K129)</f>
        <v>635133514</v>
      </c>
      <c r="L117" s="56">
        <f>SUM(L118:L129)</f>
        <v>1098784453.2399998</v>
      </c>
      <c r="M117" s="56">
        <f>SUM(M118:M129)</f>
        <v>934896766.92999995</v>
      </c>
      <c r="N117" s="56">
        <f>SUM(N118:N129)</f>
        <v>0</v>
      </c>
      <c r="O117" s="56">
        <f>SUM(O118:O129)</f>
        <v>163887686.31</v>
      </c>
      <c r="P117" s="51">
        <f t="shared" si="139"/>
        <v>27.455851734807613</v>
      </c>
      <c r="Q117" s="51">
        <f t="shared" si="140"/>
        <v>27.767524777827102</v>
      </c>
      <c r="R117" s="51" t="e">
        <f t="shared" si="141"/>
        <v>#DIV/0!</v>
      </c>
      <c r="S117" s="51">
        <f t="shared" si="142"/>
        <v>25.803659025620242</v>
      </c>
      <c r="T117" s="52">
        <f t="shared" si="143"/>
        <v>50.437071187597546</v>
      </c>
      <c r="U117" s="52">
        <f t="shared" si="144"/>
        <v>50.959816052164918</v>
      </c>
      <c r="V117" s="52" t="e">
        <f t="shared" si="144"/>
        <v>#DIV/0!</v>
      </c>
      <c r="W117" s="52">
        <f t="shared" si="145"/>
        <v>47.648822964129728</v>
      </c>
      <c r="X117" s="57"/>
    </row>
    <row r="118" spans="1:24" s="1" customFormat="1" ht="37.5" x14ac:dyDescent="0.3">
      <c r="A118" s="120" t="s">
        <v>137</v>
      </c>
      <c r="B118" s="76" t="s">
        <v>48</v>
      </c>
      <c r="C118" s="19" t="s">
        <v>5</v>
      </c>
      <c r="D118" s="47">
        <f>SUM(E118:G118)</f>
        <v>341483676</v>
      </c>
      <c r="E118" s="47">
        <v>0</v>
      </c>
      <c r="F118" s="47">
        <v>0</v>
      </c>
      <c r="G118" s="47">
        <v>341483676</v>
      </c>
      <c r="H118" s="20">
        <f>SUM(I118:K118)</f>
        <v>630597374</v>
      </c>
      <c r="I118" s="20">
        <v>0</v>
      </c>
      <c r="J118" s="20">
        <v>0</v>
      </c>
      <c r="K118" s="20">
        <v>630597374</v>
      </c>
      <c r="L118" s="20">
        <f>M118+O118</f>
        <v>163495086.25999999</v>
      </c>
      <c r="M118" s="20">
        <v>0</v>
      </c>
      <c r="N118" s="20">
        <v>0</v>
      </c>
      <c r="O118" s="20">
        <v>163495086.25999999</v>
      </c>
      <c r="P118" s="51">
        <f t="shared" si="139"/>
        <v>25.927016667214982</v>
      </c>
      <c r="Q118" s="51"/>
      <c r="R118" s="51"/>
      <c r="S118" s="51">
        <f>O118/K118*100</f>
        <v>25.927016667214982</v>
      </c>
      <c r="T118" s="52">
        <f>L118/D118*100</f>
        <v>47.877862911373839</v>
      </c>
      <c r="U118" s="52"/>
      <c r="V118" s="52"/>
      <c r="W118" s="52">
        <f t="shared" ref="W118:W154" si="146">O118/G118*100</f>
        <v>47.877862911373839</v>
      </c>
      <c r="X118" s="23"/>
    </row>
    <row r="119" spans="1:24" s="1" customFormat="1" ht="93.75" x14ac:dyDescent="0.3">
      <c r="A119" s="120" t="s">
        <v>390</v>
      </c>
      <c r="B119" s="76" t="s">
        <v>265</v>
      </c>
      <c r="C119" s="19" t="s">
        <v>5</v>
      </c>
      <c r="D119" s="47">
        <f t="shared" ref="D119:D129" si="147">SUM(E119:G119)</f>
        <v>340000</v>
      </c>
      <c r="E119" s="47">
        <v>0</v>
      </c>
      <c r="F119" s="47">
        <v>0</v>
      </c>
      <c r="G119" s="47">
        <v>340000</v>
      </c>
      <c r="H119" s="20">
        <f t="shared" ref="H119:H129" si="148">SUM(I119:K119)</f>
        <v>570240</v>
      </c>
      <c r="I119" s="20">
        <v>0</v>
      </c>
      <c r="J119" s="20">
        <v>0</v>
      </c>
      <c r="K119" s="20">
        <v>570240</v>
      </c>
      <c r="L119" s="20">
        <f t="shared" ref="L119:L132" si="149">M119+O119</f>
        <v>88748</v>
      </c>
      <c r="M119" s="20">
        <v>0</v>
      </c>
      <c r="N119" s="20">
        <v>0</v>
      </c>
      <c r="O119" s="20">
        <v>88748</v>
      </c>
      <c r="P119" s="51">
        <f t="shared" si="139"/>
        <v>15.563271604938272</v>
      </c>
      <c r="Q119" s="51"/>
      <c r="R119" s="51"/>
      <c r="S119" s="51">
        <f t="shared" si="142"/>
        <v>15.563271604938272</v>
      </c>
      <c r="T119" s="52">
        <f t="shared" si="143"/>
        <v>26.10235294117647</v>
      </c>
      <c r="U119" s="52"/>
      <c r="V119" s="52"/>
      <c r="W119" s="52">
        <f t="shared" si="146"/>
        <v>26.10235294117647</v>
      </c>
      <c r="X119" s="23"/>
    </row>
    <row r="120" spans="1:24" s="1" customFormat="1" ht="93.75" x14ac:dyDescent="0.3">
      <c r="A120" s="120" t="s">
        <v>138</v>
      </c>
      <c r="B120" s="76" t="s">
        <v>223</v>
      </c>
      <c r="C120" s="19" t="s">
        <v>5</v>
      </c>
      <c r="D120" s="47">
        <f t="shared" si="147"/>
        <v>20699200</v>
      </c>
      <c r="E120" s="47">
        <v>20699200</v>
      </c>
      <c r="F120" s="47">
        <v>0</v>
      </c>
      <c r="G120" s="47">
        <v>0</v>
      </c>
      <c r="H120" s="20">
        <f t="shared" si="148"/>
        <v>40080000</v>
      </c>
      <c r="I120" s="20">
        <v>40080000</v>
      </c>
      <c r="J120" s="20">
        <v>0</v>
      </c>
      <c r="K120" s="20">
        <v>0</v>
      </c>
      <c r="L120" s="20">
        <f t="shared" si="149"/>
        <v>13796000</v>
      </c>
      <c r="M120" s="20">
        <v>13796000</v>
      </c>
      <c r="N120" s="20">
        <v>0</v>
      </c>
      <c r="O120" s="20">
        <v>0</v>
      </c>
      <c r="P120" s="51">
        <f t="shared" si="139"/>
        <v>34.421157684630735</v>
      </c>
      <c r="Q120" s="51">
        <f t="shared" si="140"/>
        <v>34.421157684630735</v>
      </c>
      <c r="R120" s="51"/>
      <c r="S120" s="51"/>
      <c r="T120" s="52">
        <f t="shared" si="143"/>
        <v>66.649918837442996</v>
      </c>
      <c r="U120" s="52">
        <f t="shared" ref="U120:U149" si="150">M120/E120*100</f>
        <v>66.649918837442996</v>
      </c>
      <c r="V120" s="52"/>
      <c r="W120" s="52"/>
      <c r="X120" s="23"/>
    </row>
    <row r="121" spans="1:24" s="1" customFormat="1" ht="112.5" x14ac:dyDescent="0.3">
      <c r="A121" s="120" t="s">
        <v>139</v>
      </c>
      <c r="B121" s="76" t="s">
        <v>388</v>
      </c>
      <c r="C121" s="19" t="s">
        <v>5</v>
      </c>
      <c r="D121" s="47">
        <f t="shared" si="147"/>
        <v>400000</v>
      </c>
      <c r="E121" s="47">
        <v>400000</v>
      </c>
      <c r="F121" s="47">
        <v>0</v>
      </c>
      <c r="G121" s="47">
        <v>0</v>
      </c>
      <c r="H121" s="20">
        <f t="shared" si="148"/>
        <v>600300</v>
      </c>
      <c r="I121" s="20">
        <v>600300</v>
      </c>
      <c r="J121" s="20">
        <v>0</v>
      </c>
      <c r="K121" s="20">
        <v>0</v>
      </c>
      <c r="L121" s="20">
        <f t="shared" si="149"/>
        <v>92460</v>
      </c>
      <c r="M121" s="20">
        <v>92460</v>
      </c>
      <c r="N121" s="20">
        <v>0</v>
      </c>
      <c r="O121" s="20">
        <v>0</v>
      </c>
      <c r="P121" s="51">
        <f t="shared" si="139"/>
        <v>15.402298850574713</v>
      </c>
      <c r="Q121" s="51">
        <f t="shared" si="140"/>
        <v>15.402298850574713</v>
      </c>
      <c r="R121" s="51"/>
      <c r="S121" s="51"/>
      <c r="T121" s="52">
        <f t="shared" si="143"/>
        <v>23.114999999999998</v>
      </c>
      <c r="U121" s="52">
        <f t="shared" si="150"/>
        <v>23.114999999999998</v>
      </c>
      <c r="V121" s="52"/>
      <c r="W121" s="52"/>
      <c r="X121" s="23"/>
    </row>
    <row r="122" spans="1:24" s="1" customFormat="1" ht="112.5" x14ac:dyDescent="0.3">
      <c r="A122" s="120" t="s">
        <v>140</v>
      </c>
      <c r="B122" s="76" t="s">
        <v>224</v>
      </c>
      <c r="C122" s="19" t="s">
        <v>5</v>
      </c>
      <c r="D122" s="47">
        <f t="shared" si="147"/>
        <v>93316820</v>
      </c>
      <c r="E122" s="47">
        <v>93316820</v>
      </c>
      <c r="F122" s="47">
        <v>0</v>
      </c>
      <c r="G122" s="47">
        <v>0</v>
      </c>
      <c r="H122" s="20">
        <f t="shared" si="148"/>
        <v>185337600</v>
      </c>
      <c r="I122" s="20">
        <v>185337600</v>
      </c>
      <c r="J122" s="20">
        <v>0</v>
      </c>
      <c r="K122" s="20">
        <v>0</v>
      </c>
      <c r="L122" s="20">
        <f t="shared" si="149"/>
        <v>39254766.530000001</v>
      </c>
      <c r="M122" s="20">
        <v>39254766.530000001</v>
      </c>
      <c r="N122" s="20">
        <v>0</v>
      </c>
      <c r="O122" s="20">
        <v>0</v>
      </c>
      <c r="P122" s="51">
        <f t="shared" si="139"/>
        <v>21.180141822274596</v>
      </c>
      <c r="Q122" s="51">
        <f t="shared" ref="Q122:Q140" si="151">M122/I122*100</f>
        <v>21.180141822274596</v>
      </c>
      <c r="R122" s="51"/>
      <c r="S122" s="51"/>
      <c r="T122" s="52">
        <f t="shared" si="143"/>
        <v>42.066121123715959</v>
      </c>
      <c r="U122" s="52">
        <f t="shared" si="150"/>
        <v>42.066121123715959</v>
      </c>
      <c r="V122" s="52"/>
      <c r="W122" s="52"/>
      <c r="X122" s="53"/>
    </row>
    <row r="123" spans="1:24" s="58" customFormat="1" ht="75" x14ac:dyDescent="0.3">
      <c r="A123" s="120" t="s">
        <v>141</v>
      </c>
      <c r="B123" s="76" t="s">
        <v>225</v>
      </c>
      <c r="C123" s="19" t="s">
        <v>5</v>
      </c>
      <c r="D123" s="47">
        <f t="shared" si="147"/>
        <v>49297717</v>
      </c>
      <c r="E123" s="47">
        <v>49297717</v>
      </c>
      <c r="F123" s="47">
        <v>0</v>
      </c>
      <c r="G123" s="47">
        <v>0</v>
      </c>
      <c r="H123" s="20">
        <f t="shared" si="148"/>
        <v>92036000</v>
      </c>
      <c r="I123" s="20">
        <v>92036000</v>
      </c>
      <c r="J123" s="20">
        <v>0</v>
      </c>
      <c r="K123" s="20">
        <v>0</v>
      </c>
      <c r="L123" s="20">
        <f t="shared" si="149"/>
        <v>28845254.550000001</v>
      </c>
      <c r="M123" s="20">
        <v>28845254.550000001</v>
      </c>
      <c r="N123" s="20">
        <v>0</v>
      </c>
      <c r="O123" s="20">
        <v>0</v>
      </c>
      <c r="P123" s="51">
        <f t="shared" si="139"/>
        <v>31.341273577730455</v>
      </c>
      <c r="Q123" s="51">
        <f t="shared" si="151"/>
        <v>31.341273577730455</v>
      </c>
      <c r="R123" s="51"/>
      <c r="S123" s="51"/>
      <c r="T123" s="52">
        <f t="shared" si="143"/>
        <v>58.512353726238473</v>
      </c>
      <c r="U123" s="52">
        <f t="shared" si="150"/>
        <v>58.512353726238473</v>
      </c>
      <c r="V123" s="52"/>
      <c r="W123" s="52"/>
      <c r="X123" s="57"/>
    </row>
    <row r="124" spans="1:24" s="58" customFormat="1" ht="58.5" customHeight="1" x14ac:dyDescent="0.3">
      <c r="A124" s="120" t="s">
        <v>142</v>
      </c>
      <c r="B124" s="76" t="s">
        <v>266</v>
      </c>
      <c r="C124" s="19" t="s">
        <v>5</v>
      </c>
      <c r="D124" s="47">
        <f t="shared" si="147"/>
        <v>493824000</v>
      </c>
      <c r="E124" s="47">
        <v>493824000</v>
      </c>
      <c r="F124" s="47">
        <v>0</v>
      </c>
      <c r="G124" s="47">
        <v>0</v>
      </c>
      <c r="H124" s="20">
        <f t="shared" si="148"/>
        <v>904160300</v>
      </c>
      <c r="I124" s="20">
        <v>904160300</v>
      </c>
      <c r="J124" s="20">
        <v>0</v>
      </c>
      <c r="K124" s="20">
        <v>0</v>
      </c>
      <c r="L124" s="20">
        <f t="shared" si="149"/>
        <v>248216220.56999999</v>
      </c>
      <c r="M124" s="20">
        <v>248216220.56999999</v>
      </c>
      <c r="N124" s="20">
        <v>0</v>
      </c>
      <c r="O124" s="20">
        <v>0</v>
      </c>
      <c r="P124" s="51">
        <f t="shared" si="139"/>
        <v>27.452678531671872</v>
      </c>
      <c r="Q124" s="51">
        <f t="shared" si="151"/>
        <v>27.452678531671872</v>
      </c>
      <c r="R124" s="51"/>
      <c r="S124" s="51"/>
      <c r="T124" s="52">
        <f t="shared" si="143"/>
        <v>50.264106355705671</v>
      </c>
      <c r="U124" s="52">
        <f t="shared" si="150"/>
        <v>50.264106355705671</v>
      </c>
      <c r="V124" s="52"/>
      <c r="W124" s="52"/>
      <c r="X124" s="57"/>
    </row>
    <row r="125" spans="1:24" s="58" customFormat="1" ht="60.75" customHeight="1" x14ac:dyDescent="0.3">
      <c r="A125" s="120" t="s">
        <v>385</v>
      </c>
      <c r="B125" s="76" t="s">
        <v>359</v>
      </c>
      <c r="C125" s="19" t="s">
        <v>5</v>
      </c>
      <c r="D125" s="47">
        <f t="shared" si="147"/>
        <v>87948341</v>
      </c>
      <c r="E125" s="47">
        <v>87948341</v>
      </c>
      <c r="F125" s="47">
        <v>0</v>
      </c>
      <c r="G125" s="47">
        <v>0</v>
      </c>
      <c r="H125" s="20">
        <f t="shared" si="148"/>
        <v>160847300</v>
      </c>
      <c r="I125" s="20">
        <v>160847300</v>
      </c>
      <c r="J125" s="20">
        <v>0</v>
      </c>
      <c r="K125" s="20">
        <v>0</v>
      </c>
      <c r="L125" s="20">
        <f t="shared" si="149"/>
        <v>63179707</v>
      </c>
      <c r="M125" s="20">
        <v>63179707</v>
      </c>
      <c r="N125" s="20">
        <v>0</v>
      </c>
      <c r="O125" s="20">
        <v>0</v>
      </c>
      <c r="P125" s="51">
        <f t="shared" si="139"/>
        <v>39.279308387520338</v>
      </c>
      <c r="Q125" s="51">
        <f t="shared" si="151"/>
        <v>39.279308387520338</v>
      </c>
      <c r="R125" s="51"/>
      <c r="S125" s="51"/>
      <c r="T125" s="52">
        <f t="shared" si="143"/>
        <v>71.837292530623174</v>
      </c>
      <c r="U125" s="52">
        <f t="shared" si="150"/>
        <v>71.837292530623174</v>
      </c>
      <c r="V125" s="52"/>
      <c r="W125" s="52"/>
      <c r="X125" s="57"/>
    </row>
    <row r="126" spans="1:24" s="58" customFormat="1" ht="75" x14ac:dyDescent="0.3">
      <c r="A126" s="120" t="s">
        <v>143</v>
      </c>
      <c r="B126" s="76" t="s">
        <v>267</v>
      </c>
      <c r="C126" s="19" t="s">
        <v>5</v>
      </c>
      <c r="D126" s="47">
        <f t="shared" si="147"/>
        <v>1074862838</v>
      </c>
      <c r="E126" s="47">
        <v>1074862838</v>
      </c>
      <c r="F126" s="47">
        <v>0</v>
      </c>
      <c r="G126" s="47">
        <v>0</v>
      </c>
      <c r="H126" s="20">
        <f t="shared" si="148"/>
        <v>1959376000</v>
      </c>
      <c r="I126" s="20">
        <v>1959376000</v>
      </c>
      <c r="J126" s="20">
        <v>0</v>
      </c>
      <c r="K126" s="20">
        <v>0</v>
      </c>
      <c r="L126" s="20">
        <f t="shared" si="149"/>
        <v>534106469.95999998</v>
      </c>
      <c r="M126" s="20">
        <v>534106469.95999998</v>
      </c>
      <c r="N126" s="20">
        <v>0</v>
      </c>
      <c r="O126" s="20">
        <v>0</v>
      </c>
      <c r="P126" s="51">
        <f t="shared" si="139"/>
        <v>27.259008478209388</v>
      </c>
      <c r="Q126" s="51">
        <f t="shared" si="151"/>
        <v>27.259008478209388</v>
      </c>
      <c r="R126" s="51"/>
      <c r="S126" s="51"/>
      <c r="T126" s="52">
        <f t="shared" si="143"/>
        <v>49.690662945777639</v>
      </c>
      <c r="U126" s="52">
        <f t="shared" si="150"/>
        <v>49.690662945777639</v>
      </c>
      <c r="V126" s="52"/>
      <c r="W126" s="52"/>
      <c r="X126" s="57"/>
    </row>
    <row r="127" spans="1:24" s="58" customFormat="1" ht="75" x14ac:dyDescent="0.3">
      <c r="A127" s="120" t="s">
        <v>386</v>
      </c>
      <c r="B127" s="76" t="s">
        <v>360</v>
      </c>
      <c r="C127" s="19" t="s">
        <v>5</v>
      </c>
      <c r="D127" s="47">
        <f t="shared" si="147"/>
        <v>12949000</v>
      </c>
      <c r="E127" s="47">
        <v>12949000</v>
      </c>
      <c r="F127" s="47">
        <v>0</v>
      </c>
      <c r="G127" s="47">
        <v>0</v>
      </c>
      <c r="H127" s="20">
        <f>SUM(I127:K127)</f>
        <v>23155100</v>
      </c>
      <c r="I127" s="20">
        <v>23155100</v>
      </c>
      <c r="J127" s="20">
        <v>0</v>
      </c>
      <c r="K127" s="20">
        <v>0</v>
      </c>
      <c r="L127" s="20">
        <f>SUM(M127:O127)</f>
        <v>7405888.3200000003</v>
      </c>
      <c r="M127" s="20">
        <v>7405888.3200000003</v>
      </c>
      <c r="N127" s="20">
        <v>0</v>
      </c>
      <c r="O127" s="20">
        <v>0</v>
      </c>
      <c r="P127" s="51">
        <f t="shared" si="139"/>
        <v>31.983832157926333</v>
      </c>
      <c r="Q127" s="51">
        <f t="shared" si="151"/>
        <v>31.983832157926333</v>
      </c>
      <c r="R127" s="51"/>
      <c r="S127" s="51"/>
      <c r="T127" s="52">
        <f t="shared" si="143"/>
        <v>57.192743223414929</v>
      </c>
      <c r="U127" s="52">
        <f t="shared" si="150"/>
        <v>57.192743223414929</v>
      </c>
      <c r="V127" s="52"/>
      <c r="W127" s="52"/>
      <c r="X127" s="57"/>
    </row>
    <row r="128" spans="1:24" s="58" customFormat="1" ht="40.5" customHeight="1" x14ac:dyDescent="0.3">
      <c r="A128" s="120" t="s">
        <v>350</v>
      </c>
      <c r="B128" s="76" t="s">
        <v>272</v>
      </c>
      <c r="C128" s="19" t="s">
        <v>5</v>
      </c>
      <c r="D128" s="47">
        <f t="shared" si="147"/>
        <v>1278500</v>
      </c>
      <c r="E128" s="47">
        <v>1278500</v>
      </c>
      <c r="F128" s="47">
        <v>0</v>
      </c>
      <c r="G128" s="47">
        <v>0</v>
      </c>
      <c r="H128" s="20">
        <f t="shared" si="148"/>
        <v>1278500</v>
      </c>
      <c r="I128" s="20">
        <v>1278500</v>
      </c>
      <c r="J128" s="20">
        <v>0</v>
      </c>
      <c r="K128" s="20">
        <v>0</v>
      </c>
      <c r="L128" s="20">
        <f t="shared" si="149"/>
        <v>0</v>
      </c>
      <c r="M128" s="20">
        <v>0</v>
      </c>
      <c r="N128" s="20">
        <v>0</v>
      </c>
      <c r="O128" s="20">
        <v>0</v>
      </c>
      <c r="P128" s="51">
        <f t="shared" si="139"/>
        <v>0</v>
      </c>
      <c r="Q128" s="51">
        <f t="shared" si="151"/>
        <v>0</v>
      </c>
      <c r="R128" s="51"/>
      <c r="S128" s="51"/>
      <c r="T128" s="52"/>
      <c r="U128" s="52">
        <f t="shared" si="150"/>
        <v>0</v>
      </c>
      <c r="V128" s="52"/>
      <c r="W128" s="52"/>
      <c r="X128" s="61"/>
    </row>
    <row r="129" spans="1:24" s="58" customFormat="1" x14ac:dyDescent="0.3">
      <c r="A129" s="120" t="s">
        <v>226</v>
      </c>
      <c r="B129" s="76" t="s">
        <v>136</v>
      </c>
      <c r="C129" s="19" t="s">
        <v>5</v>
      </c>
      <c r="D129" s="47">
        <f t="shared" si="147"/>
        <v>2125400</v>
      </c>
      <c r="E129" s="47">
        <v>0</v>
      </c>
      <c r="F129" s="47">
        <v>0</v>
      </c>
      <c r="G129" s="47">
        <v>2125400</v>
      </c>
      <c r="H129" s="20">
        <f t="shared" si="148"/>
        <v>3965900</v>
      </c>
      <c r="I129" s="20">
        <v>0</v>
      </c>
      <c r="J129" s="20">
        <v>0</v>
      </c>
      <c r="K129" s="20">
        <v>3965900</v>
      </c>
      <c r="L129" s="20">
        <f t="shared" si="149"/>
        <v>303852.05</v>
      </c>
      <c r="M129" s="20">
        <v>0</v>
      </c>
      <c r="N129" s="20">
        <v>0</v>
      </c>
      <c r="O129" s="20">
        <v>303852.05</v>
      </c>
      <c r="P129" s="51">
        <f t="shared" si="139"/>
        <v>7.6616165309261453</v>
      </c>
      <c r="Q129" s="51" t="e">
        <f t="shared" si="151"/>
        <v>#DIV/0!</v>
      </c>
      <c r="R129" s="51"/>
      <c r="S129" s="51">
        <f t="shared" si="142"/>
        <v>7.6616165309261453</v>
      </c>
      <c r="T129" s="52">
        <f t="shared" si="143"/>
        <v>14.296228945139738</v>
      </c>
      <c r="U129" s="52" t="e">
        <f t="shared" si="150"/>
        <v>#DIV/0!</v>
      </c>
      <c r="V129" s="52"/>
      <c r="W129" s="52">
        <f t="shared" si="146"/>
        <v>14.296228945139738</v>
      </c>
      <c r="X129" s="61"/>
    </row>
    <row r="130" spans="1:24" s="58" customFormat="1" ht="37.5" x14ac:dyDescent="0.3">
      <c r="A130" s="54" t="s">
        <v>108</v>
      </c>
      <c r="B130" s="77" t="s">
        <v>327</v>
      </c>
      <c r="C130" s="121"/>
      <c r="D130" s="56">
        <f>SUM(D131:D134)</f>
        <v>27679302</v>
      </c>
      <c r="E130" s="56">
        <f t="shared" ref="E130:G130" si="152">SUM(E131:E134)</f>
        <v>0</v>
      </c>
      <c r="F130" s="56">
        <f t="shared" si="152"/>
        <v>0</v>
      </c>
      <c r="G130" s="56">
        <f t="shared" si="152"/>
        <v>27679302</v>
      </c>
      <c r="H130" s="56">
        <f>SUM(H131:H134)</f>
        <v>183388219</v>
      </c>
      <c r="I130" s="56">
        <f t="shared" ref="I130:O130" si="153">SUM(I131:I134)</f>
        <v>94628300</v>
      </c>
      <c r="J130" s="56">
        <f t="shared" si="153"/>
        <v>0</v>
      </c>
      <c r="K130" s="56">
        <f t="shared" si="153"/>
        <v>88759919</v>
      </c>
      <c r="L130" s="56">
        <f>SUM(L131:L134)</f>
        <v>0</v>
      </c>
      <c r="M130" s="56">
        <f t="shared" si="153"/>
        <v>0</v>
      </c>
      <c r="N130" s="56">
        <f t="shared" si="153"/>
        <v>0</v>
      </c>
      <c r="O130" s="56">
        <f t="shared" si="153"/>
        <v>0</v>
      </c>
      <c r="P130" s="51">
        <f t="shared" si="139"/>
        <v>0</v>
      </c>
      <c r="Q130" s="51">
        <f t="shared" si="151"/>
        <v>0</v>
      </c>
      <c r="R130" s="51"/>
      <c r="S130" s="51">
        <f t="shared" si="142"/>
        <v>0</v>
      </c>
      <c r="T130" s="52">
        <f t="shared" ref="T130" si="154">L130/D130*100</f>
        <v>0</v>
      </c>
      <c r="U130" s="52" t="e">
        <f t="shared" si="150"/>
        <v>#DIV/0!</v>
      </c>
      <c r="V130" s="52"/>
      <c r="W130" s="52">
        <f t="shared" si="146"/>
        <v>0</v>
      </c>
      <c r="X130" s="61"/>
    </row>
    <row r="131" spans="1:24" s="1" customFormat="1" ht="37.5" x14ac:dyDescent="0.3">
      <c r="A131" s="120" t="s">
        <v>343</v>
      </c>
      <c r="B131" s="76" t="s">
        <v>335</v>
      </c>
      <c r="C131" s="19" t="s">
        <v>171</v>
      </c>
      <c r="D131" s="47">
        <f>SUM(E131:G131)</f>
        <v>6354151</v>
      </c>
      <c r="E131" s="47">
        <v>0</v>
      </c>
      <c r="F131" s="47">
        <v>0</v>
      </c>
      <c r="G131" s="47">
        <v>6354151</v>
      </c>
      <c r="H131" s="20">
        <f>SUM(I131:K131)</f>
        <v>12022974</v>
      </c>
      <c r="I131" s="20">
        <v>0</v>
      </c>
      <c r="J131" s="20">
        <v>0</v>
      </c>
      <c r="K131" s="20">
        <v>12022974</v>
      </c>
      <c r="L131" s="20">
        <f t="shared" si="149"/>
        <v>0</v>
      </c>
      <c r="M131" s="20">
        <v>0</v>
      </c>
      <c r="N131" s="20">
        <v>0</v>
      </c>
      <c r="O131" s="20">
        <v>0</v>
      </c>
      <c r="P131" s="51">
        <f t="shared" si="139"/>
        <v>0</v>
      </c>
      <c r="Q131" s="51" t="e">
        <f t="shared" si="151"/>
        <v>#DIV/0!</v>
      </c>
      <c r="R131" s="51"/>
      <c r="S131" s="51">
        <f t="shared" si="142"/>
        <v>0</v>
      </c>
      <c r="T131" s="52">
        <f t="shared" si="143"/>
        <v>0</v>
      </c>
      <c r="U131" s="52" t="e">
        <f t="shared" si="150"/>
        <v>#DIV/0!</v>
      </c>
      <c r="V131" s="52"/>
      <c r="W131" s="52">
        <f t="shared" si="146"/>
        <v>0</v>
      </c>
      <c r="X131" s="61"/>
    </row>
    <row r="132" spans="1:24" s="1" customFormat="1" ht="75" x14ac:dyDescent="0.3">
      <c r="A132" s="126"/>
      <c r="B132" s="138" t="s">
        <v>456</v>
      </c>
      <c r="C132" s="19" t="s">
        <v>171</v>
      </c>
      <c r="D132" s="47">
        <f>SUM(E132:G132)</f>
        <v>0</v>
      </c>
      <c r="E132" s="47">
        <v>0</v>
      </c>
      <c r="F132" s="47">
        <v>0</v>
      </c>
      <c r="G132" s="47">
        <v>0</v>
      </c>
      <c r="H132" s="20">
        <f>SUM(I132:K132)</f>
        <v>141148436</v>
      </c>
      <c r="I132" s="20">
        <v>94628300</v>
      </c>
      <c r="J132" s="20">
        <v>0</v>
      </c>
      <c r="K132" s="20">
        <v>46520136</v>
      </c>
      <c r="L132" s="20">
        <f t="shared" si="149"/>
        <v>0</v>
      </c>
      <c r="M132" s="20">
        <v>0</v>
      </c>
      <c r="N132" s="20">
        <v>0</v>
      </c>
      <c r="O132" s="20">
        <v>0</v>
      </c>
      <c r="P132" s="51">
        <f t="shared" si="139"/>
        <v>0</v>
      </c>
      <c r="Q132" s="51">
        <f t="shared" si="151"/>
        <v>0</v>
      </c>
      <c r="R132" s="51"/>
      <c r="S132" s="51">
        <f t="shared" si="142"/>
        <v>0</v>
      </c>
      <c r="T132" s="52" t="e">
        <f t="shared" si="143"/>
        <v>#DIV/0!</v>
      </c>
      <c r="U132" s="52" t="e">
        <f t="shared" si="150"/>
        <v>#DIV/0!</v>
      </c>
      <c r="V132" s="52"/>
      <c r="W132" s="52" t="e">
        <f t="shared" si="146"/>
        <v>#DIV/0!</v>
      </c>
      <c r="X132" s="61"/>
    </row>
    <row r="133" spans="1:24" s="1" customFormat="1" x14ac:dyDescent="0.3">
      <c r="A133" s="142" t="s">
        <v>344</v>
      </c>
      <c r="B133" s="160" t="s">
        <v>136</v>
      </c>
      <c r="C133" s="19" t="s">
        <v>3</v>
      </c>
      <c r="D133" s="47">
        <f t="shared" ref="D133:D134" si="155">SUM(E133:G133)</f>
        <v>0</v>
      </c>
      <c r="E133" s="47">
        <v>0</v>
      </c>
      <c r="F133" s="47">
        <v>0</v>
      </c>
      <c r="G133" s="47">
        <v>0</v>
      </c>
      <c r="H133" s="20">
        <f t="shared" ref="H133:H134" si="156">SUM(I133:K133)</f>
        <v>3625143</v>
      </c>
      <c r="I133" s="20">
        <v>0</v>
      </c>
      <c r="J133" s="20">
        <v>0</v>
      </c>
      <c r="K133" s="20">
        <v>3625143</v>
      </c>
      <c r="L133" s="20">
        <f>SUM(M133:O133)</f>
        <v>0</v>
      </c>
      <c r="M133" s="20">
        <v>0</v>
      </c>
      <c r="N133" s="20">
        <v>0</v>
      </c>
      <c r="O133" s="20">
        <v>0</v>
      </c>
      <c r="P133" s="51">
        <f t="shared" si="139"/>
        <v>0</v>
      </c>
      <c r="Q133" s="51" t="e">
        <f t="shared" si="151"/>
        <v>#DIV/0!</v>
      </c>
      <c r="R133" s="51"/>
      <c r="S133" s="51">
        <f t="shared" si="142"/>
        <v>0</v>
      </c>
      <c r="T133" s="52" t="e">
        <f t="shared" si="143"/>
        <v>#DIV/0!</v>
      </c>
      <c r="U133" s="52" t="e">
        <f t="shared" si="150"/>
        <v>#DIV/0!</v>
      </c>
      <c r="V133" s="52"/>
      <c r="W133" s="52" t="e">
        <f t="shared" si="146"/>
        <v>#DIV/0!</v>
      </c>
      <c r="X133" s="61"/>
    </row>
    <row r="134" spans="1:24" s="1" customFormat="1" x14ac:dyDescent="0.3">
      <c r="A134" s="144"/>
      <c r="B134" s="161"/>
      <c r="C134" s="19" t="s">
        <v>171</v>
      </c>
      <c r="D134" s="47">
        <f t="shared" si="155"/>
        <v>21325151</v>
      </c>
      <c r="E134" s="47">
        <v>0</v>
      </c>
      <c r="F134" s="47">
        <v>0</v>
      </c>
      <c r="G134" s="47">
        <v>21325151</v>
      </c>
      <c r="H134" s="20">
        <f t="shared" si="156"/>
        <v>26591666</v>
      </c>
      <c r="I134" s="20">
        <v>0</v>
      </c>
      <c r="J134" s="20">
        <v>0</v>
      </c>
      <c r="K134" s="20">
        <v>26591666</v>
      </c>
      <c r="L134" s="20">
        <f>SUM(M134:O134)</f>
        <v>0</v>
      </c>
      <c r="M134" s="20">
        <v>0</v>
      </c>
      <c r="N134" s="20">
        <v>0</v>
      </c>
      <c r="O134" s="20">
        <v>0</v>
      </c>
      <c r="P134" s="51">
        <f t="shared" si="139"/>
        <v>0</v>
      </c>
      <c r="Q134" s="51" t="e">
        <f t="shared" si="151"/>
        <v>#DIV/0!</v>
      </c>
      <c r="R134" s="51"/>
      <c r="S134" s="51">
        <f t="shared" si="142"/>
        <v>0</v>
      </c>
      <c r="T134" s="52">
        <f t="shared" si="143"/>
        <v>0</v>
      </c>
      <c r="U134" s="52" t="e">
        <f t="shared" si="150"/>
        <v>#DIV/0!</v>
      </c>
      <c r="V134" s="52"/>
      <c r="W134" s="52">
        <f t="shared" si="146"/>
        <v>0</v>
      </c>
      <c r="X134" s="61"/>
    </row>
    <row r="135" spans="1:24" s="58" customFormat="1" ht="37.5" x14ac:dyDescent="0.3">
      <c r="A135" s="54" t="s">
        <v>328</v>
      </c>
      <c r="B135" s="77" t="s">
        <v>268</v>
      </c>
      <c r="C135" s="121"/>
      <c r="D135" s="56">
        <f t="shared" ref="D135:G135" si="157">SUM(D136:D136)</f>
        <v>16266531</v>
      </c>
      <c r="E135" s="56">
        <f t="shared" si="157"/>
        <v>0</v>
      </c>
      <c r="F135" s="56">
        <f t="shared" si="157"/>
        <v>0</v>
      </c>
      <c r="G135" s="56">
        <f t="shared" si="157"/>
        <v>16266531</v>
      </c>
      <c r="H135" s="56">
        <f>SUM(H136:H136)</f>
        <v>32235000</v>
      </c>
      <c r="I135" s="56">
        <f t="shared" ref="I135:K135" si="158">SUM(I136:I136)</f>
        <v>0</v>
      </c>
      <c r="J135" s="56">
        <f t="shared" si="158"/>
        <v>0</v>
      </c>
      <c r="K135" s="56">
        <f t="shared" si="158"/>
        <v>32235000</v>
      </c>
      <c r="L135" s="56">
        <f t="shared" ref="L135:O135" si="159">SUM(L136:L136)</f>
        <v>11209432.4</v>
      </c>
      <c r="M135" s="56">
        <f t="shared" si="159"/>
        <v>0</v>
      </c>
      <c r="N135" s="56">
        <f t="shared" si="159"/>
        <v>0</v>
      </c>
      <c r="O135" s="56">
        <f t="shared" si="159"/>
        <v>11209432.4</v>
      </c>
      <c r="P135" s="51">
        <f t="shared" si="139"/>
        <v>34.774103924305884</v>
      </c>
      <c r="Q135" s="51" t="e">
        <f t="shared" si="151"/>
        <v>#DIV/0!</v>
      </c>
      <c r="R135" s="51"/>
      <c r="S135" s="51">
        <f t="shared" si="142"/>
        <v>34.774103924305884</v>
      </c>
      <c r="T135" s="52">
        <f t="shared" si="143"/>
        <v>68.911019811169325</v>
      </c>
      <c r="U135" s="52" t="e">
        <f t="shared" si="150"/>
        <v>#DIV/0!</v>
      </c>
      <c r="V135" s="52"/>
      <c r="W135" s="52">
        <f t="shared" si="146"/>
        <v>68.911019811169325</v>
      </c>
      <c r="X135" s="61"/>
    </row>
    <row r="136" spans="1:24" s="58" customFormat="1" x14ac:dyDescent="0.3">
      <c r="A136" s="120" t="s">
        <v>329</v>
      </c>
      <c r="B136" s="138" t="s">
        <v>136</v>
      </c>
      <c r="C136" s="19" t="s">
        <v>5</v>
      </c>
      <c r="D136" s="47">
        <f>SUM(E136:G136)</f>
        <v>16266531</v>
      </c>
      <c r="E136" s="47">
        <v>0</v>
      </c>
      <c r="F136" s="47">
        <v>0</v>
      </c>
      <c r="G136" s="47">
        <v>16266531</v>
      </c>
      <c r="H136" s="20">
        <f>SUM(I136:K136)</f>
        <v>32235000</v>
      </c>
      <c r="I136" s="20">
        <v>0</v>
      </c>
      <c r="J136" s="20">
        <v>0</v>
      </c>
      <c r="K136" s="20">
        <v>32235000</v>
      </c>
      <c r="L136" s="20">
        <f>SUM(M136:O136)</f>
        <v>11209432.4</v>
      </c>
      <c r="M136" s="20">
        <v>0</v>
      </c>
      <c r="N136" s="20">
        <v>0</v>
      </c>
      <c r="O136" s="20">
        <v>11209432.4</v>
      </c>
      <c r="P136" s="51">
        <f t="shared" si="139"/>
        <v>34.774103924305884</v>
      </c>
      <c r="Q136" s="51"/>
      <c r="R136" s="51"/>
      <c r="S136" s="51">
        <f t="shared" si="142"/>
        <v>34.774103924305884</v>
      </c>
      <c r="T136" s="52">
        <f t="shared" si="143"/>
        <v>68.911019811169325</v>
      </c>
      <c r="U136" s="52" t="e">
        <f t="shared" si="150"/>
        <v>#DIV/0!</v>
      </c>
      <c r="V136" s="52"/>
      <c r="W136" s="52">
        <f t="shared" si="146"/>
        <v>68.911019811169325</v>
      </c>
      <c r="X136" s="61"/>
    </row>
    <row r="137" spans="1:24" s="58" customFormat="1" ht="56.25" x14ac:dyDescent="0.3">
      <c r="A137" s="54" t="s">
        <v>371</v>
      </c>
      <c r="B137" s="97" t="s">
        <v>457</v>
      </c>
      <c r="C137" s="121" t="s">
        <v>5</v>
      </c>
      <c r="D137" s="81">
        <f>SUM(E137:G137)</f>
        <v>51112000</v>
      </c>
      <c r="E137" s="81">
        <v>0</v>
      </c>
      <c r="F137" s="81">
        <v>51112000</v>
      </c>
      <c r="G137" s="81">
        <v>0</v>
      </c>
      <c r="H137" s="81">
        <f>SUM(I137:K137)</f>
        <v>89838000</v>
      </c>
      <c r="I137" s="81">
        <v>0</v>
      </c>
      <c r="J137" s="81">
        <v>89838000</v>
      </c>
      <c r="K137" s="81">
        <v>0</v>
      </c>
      <c r="L137" s="81">
        <f>SUM(M137:O137)</f>
        <v>26854543.649999999</v>
      </c>
      <c r="M137" s="81">
        <v>0</v>
      </c>
      <c r="N137" s="81">
        <v>26854543.649999999</v>
      </c>
      <c r="O137" s="81">
        <v>0</v>
      </c>
      <c r="P137" s="51">
        <f t="shared" si="139"/>
        <v>29.892187771321709</v>
      </c>
      <c r="Q137" s="51"/>
      <c r="R137" s="51">
        <f>N137/J137*100</f>
        <v>29.892187771321709</v>
      </c>
      <c r="S137" s="51" t="e">
        <f t="shared" si="142"/>
        <v>#DIV/0!</v>
      </c>
      <c r="T137" s="52">
        <f t="shared" si="143"/>
        <v>52.5405846963531</v>
      </c>
      <c r="U137" s="52" t="e">
        <f t="shared" si="150"/>
        <v>#DIV/0!</v>
      </c>
      <c r="V137" s="52">
        <f>N137/F137*100</f>
        <v>52.5405846963531</v>
      </c>
      <c r="W137" s="52" t="e">
        <f t="shared" si="146"/>
        <v>#DIV/0!</v>
      </c>
      <c r="X137" s="60"/>
    </row>
    <row r="138" spans="1:24" s="58" customFormat="1" ht="56.25" x14ac:dyDescent="0.3">
      <c r="A138" s="54" t="s">
        <v>410</v>
      </c>
      <c r="B138" s="97" t="s">
        <v>458</v>
      </c>
      <c r="C138" s="121" t="s">
        <v>5</v>
      </c>
      <c r="D138" s="81">
        <f>SUM(E138:G138)</f>
        <v>53283300</v>
      </c>
      <c r="E138" s="81">
        <v>35989000</v>
      </c>
      <c r="F138" s="81">
        <v>15424000</v>
      </c>
      <c r="G138" s="81">
        <v>1870300</v>
      </c>
      <c r="H138" s="56">
        <f>SUM(I138:K138)</f>
        <v>106556800</v>
      </c>
      <c r="I138" s="56">
        <v>71979100</v>
      </c>
      <c r="J138" s="56">
        <v>30848200</v>
      </c>
      <c r="K138" s="56">
        <v>3729500</v>
      </c>
      <c r="L138" s="56">
        <f>SUM(M138:O138)</f>
        <v>18737956</v>
      </c>
      <c r="M138" s="56">
        <v>12657488.039999999</v>
      </c>
      <c r="N138" s="56">
        <v>5424637.3600000003</v>
      </c>
      <c r="O138" s="56">
        <v>655830.6</v>
      </c>
      <c r="P138" s="55">
        <f t="shared" si="139"/>
        <v>17.584946244631972</v>
      </c>
      <c r="Q138" s="51">
        <f t="shared" si="151"/>
        <v>17.584949019923837</v>
      </c>
      <c r="R138" s="51">
        <f t="shared" ref="R138" si="160">N138/J138*100</f>
        <v>17.584939672330961</v>
      </c>
      <c r="S138" s="51">
        <f t="shared" si="142"/>
        <v>17.584947043839655</v>
      </c>
      <c r="T138" s="62">
        <f t="shared" si="143"/>
        <v>35.1666582212438</v>
      </c>
      <c r="U138" s="52">
        <f t="shared" si="150"/>
        <v>35.170435521965047</v>
      </c>
      <c r="V138" s="52">
        <f t="shared" ref="V138:V139" si="161">N138/F138*100</f>
        <v>35.170107365145228</v>
      </c>
      <c r="W138" s="52">
        <f t="shared" si="146"/>
        <v>35.065529594182749</v>
      </c>
      <c r="X138" s="60"/>
    </row>
    <row r="139" spans="1:24" s="58" customFormat="1" x14ac:dyDescent="0.3">
      <c r="A139" s="54" t="s">
        <v>459</v>
      </c>
      <c r="B139" s="97" t="s">
        <v>372</v>
      </c>
      <c r="C139" s="121"/>
      <c r="D139" s="56">
        <f>D140</f>
        <v>57933444</v>
      </c>
      <c r="E139" s="56">
        <f>E140</f>
        <v>0</v>
      </c>
      <c r="F139" s="56">
        <f t="shared" ref="F139:G139" si="162">F140</f>
        <v>0</v>
      </c>
      <c r="G139" s="56">
        <f t="shared" si="162"/>
        <v>57933444</v>
      </c>
      <c r="H139" s="56">
        <f>H140</f>
        <v>57933444</v>
      </c>
      <c r="I139" s="56">
        <f t="shared" ref="I139:O139" si="163">I140</f>
        <v>0</v>
      </c>
      <c r="J139" s="56">
        <f t="shared" si="163"/>
        <v>0</v>
      </c>
      <c r="K139" s="56">
        <f t="shared" si="163"/>
        <v>57933444</v>
      </c>
      <c r="L139" s="56">
        <f t="shared" si="163"/>
        <v>0</v>
      </c>
      <c r="M139" s="56">
        <f t="shared" si="163"/>
        <v>0</v>
      </c>
      <c r="N139" s="56">
        <f t="shared" si="163"/>
        <v>0</v>
      </c>
      <c r="O139" s="56">
        <f t="shared" si="163"/>
        <v>0</v>
      </c>
      <c r="P139" s="51">
        <f t="shared" si="139"/>
        <v>0</v>
      </c>
      <c r="Q139" s="51" t="e">
        <f t="shared" si="151"/>
        <v>#DIV/0!</v>
      </c>
      <c r="R139" s="51"/>
      <c r="S139" s="51">
        <f t="shared" si="142"/>
        <v>0</v>
      </c>
      <c r="T139" s="52"/>
      <c r="U139" s="52" t="e">
        <f t="shared" si="150"/>
        <v>#DIV/0!</v>
      </c>
      <c r="V139" s="52" t="e">
        <f t="shared" si="161"/>
        <v>#DIV/0!</v>
      </c>
      <c r="W139" s="52"/>
      <c r="X139" s="60"/>
    </row>
    <row r="140" spans="1:24" s="58" customFormat="1" ht="75" x14ac:dyDescent="0.3">
      <c r="A140" s="120" t="s">
        <v>460</v>
      </c>
      <c r="B140" s="138" t="s">
        <v>373</v>
      </c>
      <c r="C140" s="19" t="s">
        <v>171</v>
      </c>
      <c r="D140" s="47">
        <f>SUM(E140:G140)</f>
        <v>57933444</v>
      </c>
      <c r="E140" s="47">
        <v>0</v>
      </c>
      <c r="F140" s="47">
        <v>0</v>
      </c>
      <c r="G140" s="47">
        <v>57933444</v>
      </c>
      <c r="H140" s="20">
        <f>SUM(I140:K140)</f>
        <v>57933444</v>
      </c>
      <c r="I140" s="20">
        <v>0</v>
      </c>
      <c r="J140" s="20">
        <v>0</v>
      </c>
      <c r="K140" s="20">
        <v>57933444</v>
      </c>
      <c r="L140" s="20">
        <f>SUM(M140:O140)</f>
        <v>0</v>
      </c>
      <c r="M140" s="20">
        <v>0</v>
      </c>
      <c r="N140" s="20">
        <v>0</v>
      </c>
      <c r="O140" s="20">
        <v>0</v>
      </c>
      <c r="P140" s="51">
        <f t="shared" si="139"/>
        <v>0</v>
      </c>
      <c r="Q140" s="51" t="e">
        <f t="shared" si="151"/>
        <v>#DIV/0!</v>
      </c>
      <c r="R140" s="51"/>
      <c r="S140" s="51">
        <f t="shared" si="142"/>
        <v>0</v>
      </c>
      <c r="T140" s="52"/>
      <c r="U140" s="52"/>
      <c r="V140" s="52"/>
      <c r="W140" s="52"/>
      <c r="X140" s="61"/>
    </row>
    <row r="141" spans="1:24" s="58" customFormat="1" x14ac:dyDescent="0.3">
      <c r="A141" s="54" t="s">
        <v>461</v>
      </c>
      <c r="B141" s="97" t="s">
        <v>411</v>
      </c>
      <c r="C141" s="121"/>
      <c r="D141" s="81">
        <f t="shared" ref="D141:O141" si="164">D142</f>
        <v>1891346</v>
      </c>
      <c r="E141" s="81">
        <f t="shared" si="164"/>
        <v>1067192.95</v>
      </c>
      <c r="F141" s="81">
        <f t="shared" si="164"/>
        <v>682302.05</v>
      </c>
      <c r="G141" s="81">
        <f t="shared" si="164"/>
        <v>141851</v>
      </c>
      <c r="H141" s="81">
        <f t="shared" si="164"/>
        <v>1891346</v>
      </c>
      <c r="I141" s="81">
        <f t="shared" si="164"/>
        <v>1067192.95</v>
      </c>
      <c r="J141" s="81">
        <f t="shared" si="164"/>
        <v>682302.05</v>
      </c>
      <c r="K141" s="81">
        <f t="shared" si="164"/>
        <v>141851</v>
      </c>
      <c r="L141" s="81">
        <f t="shared" si="164"/>
        <v>0</v>
      </c>
      <c r="M141" s="81">
        <f t="shared" si="164"/>
        <v>0</v>
      </c>
      <c r="N141" s="81">
        <f t="shared" si="164"/>
        <v>0</v>
      </c>
      <c r="O141" s="81">
        <f t="shared" si="164"/>
        <v>0</v>
      </c>
      <c r="P141" s="55">
        <f t="shared" ref="P141:R142" si="165">L141/H141*100</f>
        <v>0</v>
      </c>
      <c r="Q141" s="55">
        <f t="shared" si="165"/>
        <v>0</v>
      </c>
      <c r="R141" s="55">
        <f t="shared" si="165"/>
        <v>0</v>
      </c>
      <c r="S141" s="55"/>
      <c r="T141" s="62"/>
      <c r="U141" s="62"/>
      <c r="V141" s="62"/>
      <c r="W141" s="62"/>
      <c r="X141" s="60"/>
    </row>
    <row r="142" spans="1:24" s="58" customFormat="1" ht="56.25" x14ac:dyDescent="0.3">
      <c r="A142" s="120" t="s">
        <v>462</v>
      </c>
      <c r="B142" s="138" t="s">
        <v>409</v>
      </c>
      <c r="C142" s="19" t="s">
        <v>5</v>
      </c>
      <c r="D142" s="47">
        <f>SUM(E142:G142)</f>
        <v>1891346</v>
      </c>
      <c r="E142" s="47">
        <v>1067192.95</v>
      </c>
      <c r="F142" s="47">
        <v>682302.05</v>
      </c>
      <c r="G142" s="47">
        <v>141851</v>
      </c>
      <c r="H142" s="20">
        <f>SUM(I142:K142)</f>
        <v>1891346</v>
      </c>
      <c r="I142" s="20">
        <v>1067192.95</v>
      </c>
      <c r="J142" s="20">
        <v>682302.05</v>
      </c>
      <c r="K142" s="20">
        <v>141851</v>
      </c>
      <c r="L142" s="20">
        <f>SUM(M142:O142)</f>
        <v>0</v>
      </c>
      <c r="M142" s="20">
        <v>0</v>
      </c>
      <c r="N142" s="20">
        <v>0</v>
      </c>
      <c r="O142" s="20">
        <v>0</v>
      </c>
      <c r="P142" s="51">
        <f t="shared" si="165"/>
        <v>0</v>
      </c>
      <c r="Q142" s="51">
        <f t="shared" ref="Q142:Q149" si="166">M142/I142*100</f>
        <v>0</v>
      </c>
      <c r="R142" s="51">
        <f t="shared" ref="R142" si="167">N142/J142*100</f>
        <v>0</v>
      </c>
      <c r="S142" s="51"/>
      <c r="T142" s="52"/>
      <c r="U142" s="52"/>
      <c r="V142" s="52"/>
      <c r="W142" s="52"/>
      <c r="X142" s="61"/>
    </row>
    <row r="143" spans="1:24" s="58" customFormat="1" ht="37.5" x14ac:dyDescent="0.3">
      <c r="A143" s="54" t="s">
        <v>109</v>
      </c>
      <c r="B143" s="77" t="s">
        <v>269</v>
      </c>
      <c r="C143" s="121"/>
      <c r="D143" s="56">
        <f t="shared" ref="D143:G143" si="168">D144</f>
        <v>2272200</v>
      </c>
      <c r="E143" s="56">
        <f t="shared" si="168"/>
        <v>2272200</v>
      </c>
      <c r="F143" s="56">
        <f t="shared" si="168"/>
        <v>0</v>
      </c>
      <c r="G143" s="56">
        <f t="shared" si="168"/>
        <v>0</v>
      </c>
      <c r="H143" s="56">
        <f t="shared" ref="H143:K143" si="169">H144</f>
        <v>2272200</v>
      </c>
      <c r="I143" s="56">
        <f t="shared" si="169"/>
        <v>2272200</v>
      </c>
      <c r="J143" s="56">
        <f t="shared" si="169"/>
        <v>0</v>
      </c>
      <c r="K143" s="56">
        <f t="shared" si="169"/>
        <v>0</v>
      </c>
      <c r="L143" s="56">
        <f t="shared" ref="L143:O143" si="170">L144</f>
        <v>22198</v>
      </c>
      <c r="M143" s="56">
        <f t="shared" si="170"/>
        <v>22198</v>
      </c>
      <c r="N143" s="56">
        <f t="shared" si="170"/>
        <v>0</v>
      </c>
      <c r="O143" s="56">
        <f t="shared" si="170"/>
        <v>0</v>
      </c>
      <c r="P143" s="51">
        <f t="shared" si="139"/>
        <v>0.97693864976674594</v>
      </c>
      <c r="Q143" s="51">
        <f t="shared" si="166"/>
        <v>0.97693864976674594</v>
      </c>
      <c r="R143" s="51"/>
      <c r="S143" s="51"/>
      <c r="T143" s="52"/>
      <c r="U143" s="52"/>
      <c r="V143" s="52"/>
      <c r="W143" s="52"/>
      <c r="X143" s="61"/>
    </row>
    <row r="144" spans="1:24" s="58" customFormat="1" ht="37.5" x14ac:dyDescent="0.3">
      <c r="A144" s="120" t="s">
        <v>120</v>
      </c>
      <c r="B144" s="76" t="s">
        <v>270</v>
      </c>
      <c r="C144" s="19" t="s">
        <v>5</v>
      </c>
      <c r="D144" s="47">
        <f>SUM(E144:G144)</f>
        <v>2272200</v>
      </c>
      <c r="E144" s="47">
        <v>2272200</v>
      </c>
      <c r="F144" s="47">
        <v>0</v>
      </c>
      <c r="G144" s="47">
        <v>0</v>
      </c>
      <c r="H144" s="20">
        <f>SUM(I144:K144)</f>
        <v>2272200</v>
      </c>
      <c r="I144" s="20">
        <v>2272200</v>
      </c>
      <c r="J144" s="20">
        <v>0</v>
      </c>
      <c r="K144" s="20">
        <v>0</v>
      </c>
      <c r="L144" s="20">
        <f>SUM(M144:O144)</f>
        <v>22198</v>
      </c>
      <c r="M144" s="20">
        <v>22198</v>
      </c>
      <c r="N144" s="20">
        <v>0</v>
      </c>
      <c r="O144" s="20">
        <v>0</v>
      </c>
      <c r="P144" s="51">
        <f t="shared" si="139"/>
        <v>0.97693864976674594</v>
      </c>
      <c r="Q144" s="51">
        <f t="shared" si="166"/>
        <v>0.97693864976674594</v>
      </c>
      <c r="R144" s="51"/>
      <c r="S144" s="51"/>
      <c r="T144" s="52"/>
      <c r="U144" s="52"/>
      <c r="V144" s="52"/>
      <c r="W144" s="52"/>
      <c r="X144" s="61"/>
    </row>
    <row r="145" spans="1:24" s="58" customFormat="1" ht="37.5" x14ac:dyDescent="0.3">
      <c r="A145" s="54" t="s">
        <v>110</v>
      </c>
      <c r="B145" s="77" t="s">
        <v>271</v>
      </c>
      <c r="C145" s="121" t="s">
        <v>391</v>
      </c>
      <c r="D145" s="56">
        <f t="shared" ref="D145:G145" si="171">D146</f>
        <v>22847828</v>
      </c>
      <c r="E145" s="56">
        <f t="shared" si="171"/>
        <v>18924849</v>
      </c>
      <c r="F145" s="56">
        <f t="shared" si="171"/>
        <v>0</v>
      </c>
      <c r="G145" s="56">
        <f t="shared" si="171"/>
        <v>3922979</v>
      </c>
      <c r="H145" s="56">
        <f t="shared" ref="H145:K145" si="172">H146</f>
        <v>66515761</v>
      </c>
      <c r="I145" s="56">
        <f t="shared" si="172"/>
        <v>52998171</v>
      </c>
      <c r="J145" s="56">
        <f t="shared" si="172"/>
        <v>0</v>
      </c>
      <c r="K145" s="56">
        <f t="shared" si="172"/>
        <v>13517590</v>
      </c>
      <c r="L145" s="56">
        <f t="shared" ref="L145:O145" si="173">L146</f>
        <v>55245.5</v>
      </c>
      <c r="M145" s="56">
        <f t="shared" si="173"/>
        <v>0</v>
      </c>
      <c r="N145" s="56">
        <f t="shared" si="173"/>
        <v>0</v>
      </c>
      <c r="O145" s="56">
        <f t="shared" si="173"/>
        <v>55245.5</v>
      </c>
      <c r="P145" s="51">
        <f t="shared" si="139"/>
        <v>8.3056254892731357E-2</v>
      </c>
      <c r="Q145" s="51">
        <f t="shared" si="166"/>
        <v>0</v>
      </c>
      <c r="R145" s="51"/>
      <c r="S145" s="51">
        <f t="shared" ref="S145:S154" si="174">O145/K145*100</f>
        <v>0.40869341354487004</v>
      </c>
      <c r="T145" s="52">
        <f t="shared" si="143"/>
        <v>0.24179760106737497</v>
      </c>
      <c r="U145" s="52">
        <f t="shared" si="150"/>
        <v>0</v>
      </c>
      <c r="V145" s="52"/>
      <c r="W145" s="52">
        <f t="shared" si="146"/>
        <v>1.4082537785698064</v>
      </c>
      <c r="X145" s="59"/>
    </row>
    <row r="146" spans="1:24" s="58" customFormat="1" x14ac:dyDescent="0.3">
      <c r="A146" s="120" t="s">
        <v>111</v>
      </c>
      <c r="B146" s="76" t="s">
        <v>330</v>
      </c>
      <c r="C146" s="19" t="s">
        <v>5</v>
      </c>
      <c r="D146" s="47">
        <f>SUM(E146:G146)</f>
        <v>22847828</v>
      </c>
      <c r="E146" s="47">
        <v>18924849</v>
      </c>
      <c r="F146" s="47">
        <v>0</v>
      </c>
      <c r="G146" s="47">
        <v>3922979</v>
      </c>
      <c r="H146" s="20">
        <f>SUM(I146:K146)</f>
        <v>66515761</v>
      </c>
      <c r="I146" s="20">
        <v>52998171</v>
      </c>
      <c r="J146" s="20">
        <v>0</v>
      </c>
      <c r="K146" s="20">
        <v>13517590</v>
      </c>
      <c r="L146" s="20">
        <f>SUM(M146:O146)</f>
        <v>55245.5</v>
      </c>
      <c r="M146" s="20">
        <v>0</v>
      </c>
      <c r="N146" s="20">
        <v>0</v>
      </c>
      <c r="O146" s="20">
        <v>55245.5</v>
      </c>
      <c r="P146" s="51">
        <f t="shared" si="139"/>
        <v>8.3056254892731357E-2</v>
      </c>
      <c r="Q146" s="51">
        <f t="shared" si="166"/>
        <v>0</v>
      </c>
      <c r="R146" s="51"/>
      <c r="S146" s="51">
        <f t="shared" si="174"/>
        <v>0.40869341354487004</v>
      </c>
      <c r="T146" s="52">
        <f t="shared" si="143"/>
        <v>0.24179760106737497</v>
      </c>
      <c r="U146" s="52">
        <f t="shared" si="150"/>
        <v>0</v>
      </c>
      <c r="V146" s="52"/>
      <c r="W146" s="52">
        <f t="shared" si="146"/>
        <v>1.4082537785698064</v>
      </c>
      <c r="X146" s="61"/>
    </row>
    <row r="147" spans="1:24" s="58" customFormat="1" x14ac:dyDescent="0.3">
      <c r="A147" s="54" t="s">
        <v>112</v>
      </c>
      <c r="B147" s="77" t="s">
        <v>57</v>
      </c>
      <c r="C147" s="121"/>
      <c r="D147" s="56">
        <f t="shared" ref="D147:O147" si="175">SUM(D148:D151)</f>
        <v>33542588</v>
      </c>
      <c r="E147" s="56">
        <f t="shared" si="175"/>
        <v>3015400</v>
      </c>
      <c r="F147" s="56">
        <f t="shared" si="175"/>
        <v>0</v>
      </c>
      <c r="G147" s="56">
        <f t="shared" si="175"/>
        <v>30527188</v>
      </c>
      <c r="H147" s="56">
        <f t="shared" si="175"/>
        <v>66234600</v>
      </c>
      <c r="I147" s="56">
        <f t="shared" si="175"/>
        <v>6353600</v>
      </c>
      <c r="J147" s="56">
        <f t="shared" si="175"/>
        <v>0</v>
      </c>
      <c r="K147" s="56">
        <f t="shared" si="175"/>
        <v>59881000</v>
      </c>
      <c r="L147" s="56">
        <f t="shared" si="175"/>
        <v>16176891.550000001</v>
      </c>
      <c r="M147" s="56">
        <f t="shared" si="175"/>
        <v>688578.95</v>
      </c>
      <c r="N147" s="56">
        <f t="shared" si="175"/>
        <v>0</v>
      </c>
      <c r="O147" s="56">
        <f t="shared" si="175"/>
        <v>15488312.600000001</v>
      </c>
      <c r="P147" s="51">
        <f t="shared" si="139"/>
        <v>24.423626850618863</v>
      </c>
      <c r="Q147" s="51">
        <f t="shared" si="166"/>
        <v>10.837618830269454</v>
      </c>
      <c r="R147" s="51"/>
      <c r="S147" s="51">
        <f t="shared" si="174"/>
        <v>25.865153554549856</v>
      </c>
      <c r="T147" s="52">
        <f t="shared" si="143"/>
        <v>48.227917148193818</v>
      </c>
      <c r="U147" s="52">
        <f t="shared" si="150"/>
        <v>22.83540989586788</v>
      </c>
      <c r="V147" s="52"/>
      <c r="W147" s="52">
        <f t="shared" si="146"/>
        <v>50.736126105031367</v>
      </c>
      <c r="X147" s="59"/>
    </row>
    <row r="148" spans="1:24" s="58" customFormat="1" ht="37.5" x14ac:dyDescent="0.3">
      <c r="A148" s="120" t="s">
        <v>113</v>
      </c>
      <c r="B148" s="76" t="s">
        <v>48</v>
      </c>
      <c r="C148" s="19" t="s">
        <v>5</v>
      </c>
      <c r="D148" s="47">
        <f>SUM(E148:G148)</f>
        <v>20781433</v>
      </c>
      <c r="E148" s="47">
        <v>0</v>
      </c>
      <c r="F148" s="47">
        <v>0</v>
      </c>
      <c r="G148" s="47">
        <v>20781433</v>
      </c>
      <c r="H148" s="20">
        <f>SUM(I148:K148)</f>
        <v>41569000</v>
      </c>
      <c r="I148" s="20">
        <v>0</v>
      </c>
      <c r="J148" s="20">
        <v>0</v>
      </c>
      <c r="K148" s="20">
        <v>41569000</v>
      </c>
      <c r="L148" s="20">
        <f>M148+O148</f>
        <v>12201291.140000001</v>
      </c>
      <c r="M148" s="20">
        <v>0</v>
      </c>
      <c r="N148" s="20">
        <v>0</v>
      </c>
      <c r="O148" s="20">
        <v>12201291.140000001</v>
      </c>
      <c r="P148" s="51">
        <f t="shared" si="139"/>
        <v>29.351899588635767</v>
      </c>
      <c r="Q148" s="51"/>
      <c r="R148" s="51"/>
      <c r="S148" s="51">
        <f t="shared" si="174"/>
        <v>29.351899588635767</v>
      </c>
      <c r="T148" s="52">
        <f t="shared" si="143"/>
        <v>58.712462898973328</v>
      </c>
      <c r="U148" s="52"/>
      <c r="V148" s="52"/>
      <c r="W148" s="52">
        <f t="shared" si="146"/>
        <v>58.712462898973328</v>
      </c>
      <c r="X148" s="61"/>
    </row>
    <row r="149" spans="1:24" s="58" customFormat="1" x14ac:dyDescent="0.3">
      <c r="A149" s="120" t="s">
        <v>228</v>
      </c>
      <c r="B149" s="76" t="s">
        <v>58</v>
      </c>
      <c r="C149" s="19" t="s">
        <v>5</v>
      </c>
      <c r="D149" s="47">
        <f>SUM(E149:G149)</f>
        <v>12248200</v>
      </c>
      <c r="E149" s="47">
        <v>3015400</v>
      </c>
      <c r="F149" s="47">
        <v>0</v>
      </c>
      <c r="G149" s="47">
        <v>9232800</v>
      </c>
      <c r="H149" s="20">
        <f t="shared" ref="H149:H151" si="176">SUM(I149:K149)</f>
        <v>23836600</v>
      </c>
      <c r="I149" s="20">
        <v>6353600</v>
      </c>
      <c r="J149" s="20">
        <v>0</v>
      </c>
      <c r="K149" s="20">
        <v>17483000</v>
      </c>
      <c r="L149" s="20">
        <f t="shared" ref="L149:L151" si="177">M149+O149</f>
        <v>3828610.41</v>
      </c>
      <c r="M149" s="20">
        <v>688578.95</v>
      </c>
      <c r="N149" s="20">
        <v>0</v>
      </c>
      <c r="O149" s="20">
        <v>3140031.46</v>
      </c>
      <c r="P149" s="51">
        <f t="shared" si="139"/>
        <v>16.06189813144492</v>
      </c>
      <c r="Q149" s="51">
        <f t="shared" si="166"/>
        <v>10.837618830269454</v>
      </c>
      <c r="R149" s="51"/>
      <c r="S149" s="51">
        <f t="shared" si="174"/>
        <v>17.960484241834926</v>
      </c>
      <c r="T149" s="52">
        <f t="shared" si="143"/>
        <v>31.258555624499927</v>
      </c>
      <c r="U149" s="52">
        <f t="shared" si="150"/>
        <v>22.83540989586788</v>
      </c>
      <c r="V149" s="52"/>
      <c r="W149" s="52">
        <f t="shared" si="146"/>
        <v>34.009525387748027</v>
      </c>
      <c r="X149" s="59"/>
    </row>
    <row r="150" spans="1:24" s="58" customFormat="1" x14ac:dyDescent="0.3">
      <c r="A150" s="120" t="s">
        <v>114</v>
      </c>
      <c r="B150" s="76" t="s">
        <v>136</v>
      </c>
      <c r="C150" s="19" t="s">
        <v>5</v>
      </c>
      <c r="D150" s="47">
        <f t="shared" ref="D150:D151" si="178">SUM(E150:G150)</f>
        <v>500955</v>
      </c>
      <c r="E150" s="47">
        <v>0</v>
      </c>
      <c r="F150" s="47">
        <v>0</v>
      </c>
      <c r="G150" s="47">
        <v>500955</v>
      </c>
      <c r="H150" s="20">
        <f t="shared" si="176"/>
        <v>793000</v>
      </c>
      <c r="I150" s="20">
        <v>0</v>
      </c>
      <c r="J150" s="20">
        <v>0</v>
      </c>
      <c r="K150" s="20">
        <v>793000</v>
      </c>
      <c r="L150" s="20">
        <f>SUM(M150:O150)</f>
        <v>134990</v>
      </c>
      <c r="M150" s="20">
        <v>0</v>
      </c>
      <c r="N150" s="20">
        <v>0</v>
      </c>
      <c r="O150" s="20">
        <v>134990</v>
      </c>
      <c r="P150" s="51">
        <f t="shared" si="139"/>
        <v>17.022698612862548</v>
      </c>
      <c r="Q150" s="51"/>
      <c r="R150" s="51"/>
      <c r="S150" s="51">
        <f t="shared" si="174"/>
        <v>17.022698612862548</v>
      </c>
      <c r="T150" s="52">
        <f t="shared" si="143"/>
        <v>26.946532123643841</v>
      </c>
      <c r="U150" s="52"/>
      <c r="V150" s="52"/>
      <c r="W150" s="52">
        <f t="shared" si="146"/>
        <v>26.946532123643841</v>
      </c>
      <c r="X150" s="61"/>
    </row>
    <row r="151" spans="1:24" s="58" customFormat="1" ht="75" x14ac:dyDescent="0.3">
      <c r="A151" s="120" t="s">
        <v>115</v>
      </c>
      <c r="B151" s="76" t="s">
        <v>374</v>
      </c>
      <c r="C151" s="19" t="s">
        <v>5</v>
      </c>
      <c r="D151" s="47">
        <f t="shared" si="178"/>
        <v>12000</v>
      </c>
      <c r="E151" s="47">
        <v>0</v>
      </c>
      <c r="F151" s="47">
        <v>0</v>
      </c>
      <c r="G151" s="47">
        <v>12000</v>
      </c>
      <c r="H151" s="20">
        <f t="shared" si="176"/>
        <v>36000</v>
      </c>
      <c r="I151" s="20">
        <v>0</v>
      </c>
      <c r="J151" s="20">
        <v>0</v>
      </c>
      <c r="K151" s="20">
        <v>36000</v>
      </c>
      <c r="L151" s="20">
        <f t="shared" si="177"/>
        <v>12000</v>
      </c>
      <c r="M151" s="20">
        <v>0</v>
      </c>
      <c r="N151" s="20">
        <v>0</v>
      </c>
      <c r="O151" s="20">
        <v>12000</v>
      </c>
      <c r="P151" s="51">
        <f t="shared" si="139"/>
        <v>33.333333333333329</v>
      </c>
      <c r="Q151" s="51"/>
      <c r="R151" s="51"/>
      <c r="S151" s="51">
        <f t="shared" si="174"/>
        <v>33.333333333333329</v>
      </c>
      <c r="T151" s="52">
        <f t="shared" si="143"/>
        <v>100</v>
      </c>
      <c r="U151" s="52"/>
      <c r="V151" s="52"/>
      <c r="W151" s="52">
        <f t="shared" si="146"/>
        <v>100</v>
      </c>
      <c r="X151" s="61"/>
    </row>
    <row r="152" spans="1:24" s="58" customFormat="1" ht="37.5" x14ac:dyDescent="0.3">
      <c r="A152" s="54" t="s">
        <v>116</v>
      </c>
      <c r="B152" s="77" t="s">
        <v>273</v>
      </c>
      <c r="C152" s="121"/>
      <c r="D152" s="56">
        <f>SUM(D153:D154)</f>
        <v>70688267</v>
      </c>
      <c r="E152" s="56">
        <f t="shared" ref="E152:O152" si="179">SUM(E153:E154)</f>
        <v>0</v>
      </c>
      <c r="F152" s="56">
        <f t="shared" si="179"/>
        <v>0</v>
      </c>
      <c r="G152" s="56">
        <f t="shared" si="179"/>
        <v>70688267</v>
      </c>
      <c r="H152" s="56">
        <f t="shared" si="179"/>
        <v>134725887</v>
      </c>
      <c r="I152" s="56">
        <f t="shared" si="179"/>
        <v>0</v>
      </c>
      <c r="J152" s="56">
        <f t="shared" si="179"/>
        <v>0</v>
      </c>
      <c r="K152" s="56">
        <f t="shared" si="179"/>
        <v>134725887</v>
      </c>
      <c r="L152" s="56">
        <f t="shared" si="179"/>
        <v>45351450.789999999</v>
      </c>
      <c r="M152" s="56">
        <f t="shared" si="179"/>
        <v>0</v>
      </c>
      <c r="N152" s="56">
        <f t="shared" si="179"/>
        <v>0</v>
      </c>
      <c r="O152" s="56">
        <f t="shared" si="179"/>
        <v>45351450.789999999</v>
      </c>
      <c r="P152" s="51">
        <f t="shared" si="139"/>
        <v>33.662016855008723</v>
      </c>
      <c r="Q152" s="51"/>
      <c r="R152" s="51"/>
      <c r="S152" s="51">
        <f t="shared" si="174"/>
        <v>33.662016855008723</v>
      </c>
      <c r="T152" s="52">
        <f t="shared" si="143"/>
        <v>64.156970760083837</v>
      </c>
      <c r="U152" s="52"/>
      <c r="V152" s="52"/>
      <c r="W152" s="52">
        <f t="shared" si="146"/>
        <v>64.156970760083837</v>
      </c>
      <c r="X152" s="61"/>
    </row>
    <row r="153" spans="1:24" s="58" customFormat="1" ht="37.5" x14ac:dyDescent="0.3">
      <c r="A153" s="120" t="s">
        <v>117</v>
      </c>
      <c r="B153" s="76" t="s">
        <v>274</v>
      </c>
      <c r="C153" s="19" t="s">
        <v>5</v>
      </c>
      <c r="D153" s="47">
        <f>SUM(E153:G153)</f>
        <v>25408740</v>
      </c>
      <c r="E153" s="47">
        <v>0</v>
      </c>
      <c r="F153" s="47">
        <v>0</v>
      </c>
      <c r="G153" s="47">
        <v>25408740</v>
      </c>
      <c r="H153" s="20">
        <f>SUM(I153:K153)</f>
        <v>59821200</v>
      </c>
      <c r="I153" s="20">
        <v>0</v>
      </c>
      <c r="J153" s="20">
        <v>0</v>
      </c>
      <c r="K153" s="20">
        <v>59821200</v>
      </c>
      <c r="L153" s="20">
        <f>M153+O153</f>
        <v>21702385.359999999</v>
      </c>
      <c r="M153" s="20">
        <v>0</v>
      </c>
      <c r="N153" s="20">
        <v>0</v>
      </c>
      <c r="O153" s="20">
        <v>21702385.359999999</v>
      </c>
      <c r="P153" s="51">
        <f t="shared" si="139"/>
        <v>36.27875295045903</v>
      </c>
      <c r="Q153" s="51"/>
      <c r="R153" s="51"/>
      <c r="S153" s="51">
        <f t="shared" si="174"/>
        <v>36.27875295045903</v>
      </c>
      <c r="T153" s="52">
        <f t="shared" si="143"/>
        <v>85.413071879990895</v>
      </c>
      <c r="U153" s="52"/>
      <c r="V153" s="52"/>
      <c r="W153" s="52">
        <f t="shared" si="146"/>
        <v>85.413071879990895</v>
      </c>
      <c r="X153" s="61"/>
    </row>
    <row r="154" spans="1:24" s="58" customFormat="1" x14ac:dyDescent="0.3">
      <c r="A154" s="126" t="s">
        <v>172</v>
      </c>
      <c r="B154" s="138" t="s">
        <v>173</v>
      </c>
      <c r="C154" s="19" t="s">
        <v>5</v>
      </c>
      <c r="D154" s="47">
        <f>SUM(E154:G154)</f>
        <v>45279527</v>
      </c>
      <c r="E154" s="47">
        <v>0</v>
      </c>
      <c r="F154" s="47">
        <v>0</v>
      </c>
      <c r="G154" s="47">
        <v>45279527</v>
      </c>
      <c r="H154" s="20">
        <f>SUM(I154:K154)</f>
        <v>74904687</v>
      </c>
      <c r="I154" s="20">
        <v>0</v>
      </c>
      <c r="J154" s="20">
        <v>0</v>
      </c>
      <c r="K154" s="20">
        <v>74904687</v>
      </c>
      <c r="L154" s="20">
        <f>M154+O154</f>
        <v>23649065.43</v>
      </c>
      <c r="M154" s="20">
        <v>0</v>
      </c>
      <c r="N154" s="20">
        <v>0</v>
      </c>
      <c r="O154" s="20">
        <v>23649065.43</v>
      </c>
      <c r="P154" s="51">
        <f t="shared" si="139"/>
        <v>31.572210467951088</v>
      </c>
      <c r="Q154" s="51"/>
      <c r="R154" s="51"/>
      <c r="S154" s="51">
        <f t="shared" si="174"/>
        <v>31.572210467951088</v>
      </c>
      <c r="T154" s="52">
        <f t="shared" si="143"/>
        <v>52.229046981873282</v>
      </c>
      <c r="U154" s="52"/>
      <c r="V154" s="52"/>
      <c r="W154" s="52">
        <f t="shared" si="146"/>
        <v>52.229046981873282</v>
      </c>
      <c r="X154" s="61"/>
    </row>
    <row r="155" spans="1:24" s="58" customFormat="1" ht="37.5" x14ac:dyDescent="0.3">
      <c r="A155" s="54" t="s">
        <v>333</v>
      </c>
      <c r="B155" s="77" t="s">
        <v>331</v>
      </c>
      <c r="C155" s="121"/>
      <c r="D155" s="56">
        <f t="shared" ref="D155:G155" si="180">D156</f>
        <v>30000</v>
      </c>
      <c r="E155" s="56">
        <f t="shared" si="180"/>
        <v>0</v>
      </c>
      <c r="F155" s="56">
        <f t="shared" si="180"/>
        <v>0</v>
      </c>
      <c r="G155" s="56">
        <f t="shared" si="180"/>
        <v>30000</v>
      </c>
      <c r="H155" s="56">
        <f t="shared" ref="H155:K155" si="181">H156</f>
        <v>59000</v>
      </c>
      <c r="I155" s="56">
        <f t="shared" si="181"/>
        <v>0</v>
      </c>
      <c r="J155" s="56">
        <f t="shared" si="181"/>
        <v>0</v>
      </c>
      <c r="K155" s="56">
        <f t="shared" si="181"/>
        <v>59000</v>
      </c>
      <c r="L155" s="56">
        <f t="shared" ref="L155:O155" si="182">L156</f>
        <v>0</v>
      </c>
      <c r="M155" s="56">
        <f t="shared" si="182"/>
        <v>0</v>
      </c>
      <c r="N155" s="56">
        <f t="shared" si="182"/>
        <v>0</v>
      </c>
      <c r="O155" s="56">
        <f t="shared" si="182"/>
        <v>0</v>
      </c>
      <c r="P155" s="51">
        <f t="shared" si="139"/>
        <v>0</v>
      </c>
      <c r="Q155" s="51"/>
      <c r="R155" s="51"/>
      <c r="S155" s="51">
        <f t="shared" ref="S155:S156" si="183">O155/K155*100</f>
        <v>0</v>
      </c>
      <c r="T155" s="52"/>
      <c r="U155" s="52"/>
      <c r="V155" s="52"/>
      <c r="W155" s="52"/>
      <c r="X155" s="61"/>
    </row>
    <row r="156" spans="1:24" s="58" customFormat="1" ht="56.25" x14ac:dyDescent="0.3">
      <c r="A156" s="120" t="s">
        <v>334</v>
      </c>
      <c r="B156" s="76" t="s">
        <v>332</v>
      </c>
      <c r="C156" s="19" t="s">
        <v>5</v>
      </c>
      <c r="D156" s="47">
        <f>SUM(E156:G156)</f>
        <v>30000</v>
      </c>
      <c r="E156" s="47">
        <v>0</v>
      </c>
      <c r="F156" s="47">
        <v>0</v>
      </c>
      <c r="G156" s="47">
        <v>30000</v>
      </c>
      <c r="H156" s="20">
        <f>SUM(I156:K156)</f>
        <v>59000</v>
      </c>
      <c r="I156" s="20">
        <v>0</v>
      </c>
      <c r="J156" s="20">
        <v>0</v>
      </c>
      <c r="K156" s="20">
        <v>59000</v>
      </c>
      <c r="L156" s="20">
        <f>SUM(M156:O156)</f>
        <v>0</v>
      </c>
      <c r="M156" s="20">
        <v>0</v>
      </c>
      <c r="N156" s="20">
        <v>0</v>
      </c>
      <c r="O156" s="20">
        <v>0</v>
      </c>
      <c r="P156" s="51">
        <f t="shared" si="139"/>
        <v>0</v>
      </c>
      <c r="Q156" s="51"/>
      <c r="R156" s="51"/>
      <c r="S156" s="51">
        <f t="shared" si="183"/>
        <v>0</v>
      </c>
      <c r="T156" s="52"/>
      <c r="U156" s="52"/>
      <c r="V156" s="52"/>
      <c r="W156" s="52"/>
      <c r="X156" s="61"/>
    </row>
    <row r="157" spans="1:24" s="1" customFormat="1" x14ac:dyDescent="0.3">
      <c r="A157" s="156" t="s">
        <v>222</v>
      </c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23"/>
    </row>
    <row r="158" spans="1:24" s="1" customFormat="1" x14ac:dyDescent="0.3">
      <c r="A158" s="54" t="s">
        <v>36</v>
      </c>
      <c r="B158" s="151" t="s">
        <v>275</v>
      </c>
      <c r="C158" s="151"/>
      <c r="D158" s="55">
        <f t="shared" ref="D158:O158" si="184">D159+D164+D169+D172</f>
        <v>153170865</v>
      </c>
      <c r="E158" s="55">
        <f t="shared" si="184"/>
        <v>62662993</v>
      </c>
      <c r="F158" s="55">
        <f t="shared" si="184"/>
        <v>0</v>
      </c>
      <c r="G158" s="55">
        <f t="shared" si="184"/>
        <v>90507872</v>
      </c>
      <c r="H158" s="55">
        <f t="shared" si="184"/>
        <v>1587145374</v>
      </c>
      <c r="I158" s="55">
        <f t="shared" si="184"/>
        <v>841935100</v>
      </c>
      <c r="J158" s="55">
        <f t="shared" si="184"/>
        <v>440428900</v>
      </c>
      <c r="K158" s="55">
        <f t="shared" si="184"/>
        <v>304781374</v>
      </c>
      <c r="L158" s="55">
        <f t="shared" si="184"/>
        <v>65631333.969999999</v>
      </c>
      <c r="M158" s="55">
        <f t="shared" si="184"/>
        <v>451558.38</v>
      </c>
      <c r="N158" s="55">
        <f t="shared" si="184"/>
        <v>0</v>
      </c>
      <c r="O158" s="55">
        <f t="shared" si="184"/>
        <v>65179775.590000004</v>
      </c>
      <c r="P158" s="51">
        <f t="shared" ref="P158" si="185">L158/H158*100</f>
        <v>4.1351810013844386</v>
      </c>
      <c r="Q158" s="51">
        <f t="shared" ref="Q158" si="186">M158/I158*100</f>
        <v>5.3633395258138067E-2</v>
      </c>
      <c r="R158" s="51">
        <f>N158/J158*100</f>
        <v>0</v>
      </c>
      <c r="S158" s="51">
        <f t="shared" ref="S158" si="187">O158/K158*100</f>
        <v>21.385747670394061</v>
      </c>
      <c r="T158" s="52">
        <f t="shared" ref="T158:U159" si="188">L158/D158*100</f>
        <v>42.848445081249622</v>
      </c>
      <c r="U158" s="52">
        <f t="shared" si="188"/>
        <v>0.72061412706539563</v>
      </c>
      <c r="V158" s="52"/>
      <c r="W158" s="52">
        <f t="shared" ref="W158" si="189">O158/G158*100</f>
        <v>72.015587318194818</v>
      </c>
      <c r="X158" s="23"/>
    </row>
    <row r="159" spans="1:24" s="1" customFormat="1" ht="37.5" x14ac:dyDescent="0.3">
      <c r="A159" s="54" t="s">
        <v>21</v>
      </c>
      <c r="B159" s="75" t="s">
        <v>276</v>
      </c>
      <c r="C159" s="55"/>
      <c r="D159" s="55">
        <f>SUM(D160:D163)</f>
        <v>29809741</v>
      </c>
      <c r="E159" s="55">
        <f>SUM(E160:E163)</f>
        <v>4908632</v>
      </c>
      <c r="F159" s="55">
        <f>SUM(F160:F163)</f>
        <v>0</v>
      </c>
      <c r="G159" s="55">
        <f>SUM(G160:G163)</f>
        <v>24901109</v>
      </c>
      <c r="H159" s="55">
        <f>SUM(H160:H163)</f>
        <v>172110517</v>
      </c>
      <c r="I159" s="55">
        <f t="shared" ref="I159:O159" si="190">SUM(I160:I163)</f>
        <v>122321800</v>
      </c>
      <c r="J159" s="55">
        <f t="shared" si="190"/>
        <v>0</v>
      </c>
      <c r="K159" s="55">
        <f t="shared" si="190"/>
        <v>49788717</v>
      </c>
      <c r="L159" s="55">
        <f t="shared" si="190"/>
        <v>23390994.43</v>
      </c>
      <c r="M159" s="55">
        <f t="shared" si="190"/>
        <v>451558.38</v>
      </c>
      <c r="N159" s="55">
        <f t="shared" si="190"/>
        <v>0</v>
      </c>
      <c r="O159" s="55">
        <f t="shared" si="190"/>
        <v>22939436.050000001</v>
      </c>
      <c r="P159" s="51">
        <f t="shared" ref="P159:P174" si="191">L159/H159*100</f>
        <v>13.590682799471226</v>
      </c>
      <c r="Q159" s="51">
        <f t="shared" ref="Q159:Q222" si="192">M159/I159*100</f>
        <v>0.36915609482528872</v>
      </c>
      <c r="R159" s="51"/>
      <c r="S159" s="51">
        <f t="shared" ref="S159:S222" si="193">O159/K159*100</f>
        <v>46.073563313551539</v>
      </c>
      <c r="T159" s="52">
        <f t="shared" si="188"/>
        <v>78.467620466746098</v>
      </c>
      <c r="U159" s="52">
        <f t="shared" ref="U159:U188" si="194">M159/E159*100</f>
        <v>9.1992714059640246</v>
      </c>
      <c r="V159" s="52"/>
      <c r="W159" s="52">
        <f t="shared" ref="W159:W209" si="195">O159/G159*100</f>
        <v>92.122146246578822</v>
      </c>
      <c r="X159" s="23"/>
    </row>
    <row r="160" spans="1:24" s="1" customFormat="1" ht="37.5" x14ac:dyDescent="0.3">
      <c r="A160" s="120" t="s">
        <v>52</v>
      </c>
      <c r="B160" s="64" t="s">
        <v>441</v>
      </c>
      <c r="C160" s="65" t="s">
        <v>171</v>
      </c>
      <c r="D160" s="51">
        <f>SUM(E160:G160)</f>
        <v>2276027</v>
      </c>
      <c r="E160" s="51">
        <v>0</v>
      </c>
      <c r="F160" s="51">
        <v>0</v>
      </c>
      <c r="G160" s="51">
        <v>2276027</v>
      </c>
      <c r="H160" s="51">
        <f>SUM(I160:K160)</f>
        <v>13323505</v>
      </c>
      <c r="I160" s="51">
        <v>5119400</v>
      </c>
      <c r="J160" s="51">
        <v>0</v>
      </c>
      <c r="K160" s="51">
        <v>8204105</v>
      </c>
      <c r="L160" s="51">
        <f>SUM(M160:O160)</f>
        <v>980416.91</v>
      </c>
      <c r="M160" s="51">
        <v>0</v>
      </c>
      <c r="N160" s="51">
        <v>0</v>
      </c>
      <c r="O160" s="51">
        <v>980416.91</v>
      </c>
      <c r="P160" s="51">
        <f>L160/H160*100</f>
        <v>7.3585509969035927</v>
      </c>
      <c r="Q160" s="51">
        <f t="shared" si="192"/>
        <v>0</v>
      </c>
      <c r="R160" s="51"/>
      <c r="S160" s="51">
        <f t="shared" si="193"/>
        <v>11.950321333039984</v>
      </c>
      <c r="T160" s="52">
        <f>L160/D160*100</f>
        <v>43.075803142932841</v>
      </c>
      <c r="U160" s="52"/>
      <c r="V160" s="52"/>
      <c r="W160" s="52">
        <f t="shared" si="195"/>
        <v>43.075803142932841</v>
      </c>
      <c r="X160" s="23"/>
    </row>
    <row r="161" spans="1:24" s="1" customFormat="1" ht="37.5" x14ac:dyDescent="0.3">
      <c r="A161" s="120" t="s">
        <v>183</v>
      </c>
      <c r="B161" s="64" t="s">
        <v>335</v>
      </c>
      <c r="C161" s="65" t="s">
        <v>171</v>
      </c>
      <c r="D161" s="66">
        <f t="shared" ref="D161" si="196">SUM(E161:G161)</f>
        <v>22139611</v>
      </c>
      <c r="E161" s="66">
        <v>0</v>
      </c>
      <c r="F161" s="66">
        <v>0</v>
      </c>
      <c r="G161" s="66">
        <v>22139611</v>
      </c>
      <c r="H161" s="51">
        <f t="shared" ref="H161:H163" si="197">SUM(I161:K161)</f>
        <v>29993111</v>
      </c>
      <c r="I161" s="51">
        <v>0</v>
      </c>
      <c r="J161" s="51">
        <v>0</v>
      </c>
      <c r="K161" s="51">
        <v>29993111</v>
      </c>
      <c r="L161" s="49">
        <f t="shared" ref="L161" si="198">SUM(M161:O161)</f>
        <v>21749611</v>
      </c>
      <c r="M161" s="20">
        <v>0</v>
      </c>
      <c r="N161" s="20">
        <v>0</v>
      </c>
      <c r="O161" s="49">
        <v>21749611</v>
      </c>
      <c r="P161" s="51">
        <f t="shared" si="191"/>
        <v>72.515355276083227</v>
      </c>
      <c r="Q161" s="51"/>
      <c r="R161" s="51"/>
      <c r="S161" s="51">
        <f t="shared" si="193"/>
        <v>72.515355276083227</v>
      </c>
      <c r="T161" s="52">
        <f>L161/D161*100</f>
        <v>98.23845143439965</v>
      </c>
      <c r="U161" s="52"/>
      <c r="V161" s="52"/>
      <c r="W161" s="52">
        <f t="shared" si="195"/>
        <v>98.23845143439965</v>
      </c>
      <c r="X161" s="23"/>
    </row>
    <row r="162" spans="1:24" s="1" customFormat="1" ht="56.25" x14ac:dyDescent="0.3">
      <c r="A162" s="120" t="s">
        <v>129</v>
      </c>
      <c r="B162" s="64" t="s">
        <v>439</v>
      </c>
      <c r="C162" s="65" t="s">
        <v>171</v>
      </c>
      <c r="D162" s="66">
        <f>SUM(E162:G162)</f>
        <v>0</v>
      </c>
      <c r="E162" s="66">
        <v>0</v>
      </c>
      <c r="F162" s="66">
        <v>0</v>
      </c>
      <c r="G162" s="66">
        <v>0</v>
      </c>
      <c r="H162" s="51">
        <f t="shared" si="197"/>
        <v>89744670</v>
      </c>
      <c r="I162" s="51">
        <v>81667600</v>
      </c>
      <c r="J162" s="51">
        <v>0</v>
      </c>
      <c r="K162" s="51">
        <v>8077070</v>
      </c>
      <c r="L162" s="49">
        <f>SUM(M162:O162)</f>
        <v>0</v>
      </c>
      <c r="M162" s="20">
        <v>0</v>
      </c>
      <c r="N162" s="20">
        <v>0</v>
      </c>
      <c r="O162" s="49">
        <v>0</v>
      </c>
      <c r="P162" s="51">
        <f>L162/H162*100</f>
        <v>0</v>
      </c>
      <c r="Q162" s="51">
        <f t="shared" si="192"/>
        <v>0</v>
      </c>
      <c r="R162" s="51"/>
      <c r="S162" s="51">
        <f t="shared" si="193"/>
        <v>0</v>
      </c>
      <c r="T162" s="52"/>
      <c r="U162" s="52"/>
      <c r="V162" s="52"/>
      <c r="W162" s="52"/>
      <c r="X162" s="23"/>
    </row>
    <row r="163" spans="1:24" s="1" customFormat="1" ht="78.75" customHeight="1" x14ac:dyDescent="0.3">
      <c r="A163" s="120" t="s">
        <v>336</v>
      </c>
      <c r="B163" s="64" t="s">
        <v>440</v>
      </c>
      <c r="C163" s="65" t="s">
        <v>3</v>
      </c>
      <c r="D163" s="66">
        <f>SUM(E163:G163)</f>
        <v>5394103</v>
      </c>
      <c r="E163" s="66">
        <v>4908632</v>
      </c>
      <c r="F163" s="66">
        <v>0</v>
      </c>
      <c r="G163" s="66">
        <v>485471</v>
      </c>
      <c r="H163" s="51">
        <f t="shared" si="197"/>
        <v>39049231</v>
      </c>
      <c r="I163" s="51">
        <v>35534800</v>
      </c>
      <c r="J163" s="51">
        <v>0</v>
      </c>
      <c r="K163" s="51">
        <v>3514431</v>
      </c>
      <c r="L163" s="49">
        <f>SUM(M163:O163)</f>
        <v>660966.52</v>
      </c>
      <c r="M163" s="20">
        <v>451558.38</v>
      </c>
      <c r="N163" s="20">
        <v>0</v>
      </c>
      <c r="O163" s="49">
        <v>209408.14</v>
      </c>
      <c r="P163" s="51">
        <f>L163/H163*100</f>
        <v>1.6926492611339772</v>
      </c>
      <c r="Q163" s="51">
        <f t="shared" si="192"/>
        <v>1.2707497439130091</v>
      </c>
      <c r="R163" s="51"/>
      <c r="S163" s="51">
        <f t="shared" si="193"/>
        <v>5.9585218773679154</v>
      </c>
      <c r="T163" s="52">
        <f>L163/D163*100</f>
        <v>12.253502018778656</v>
      </c>
      <c r="U163" s="52">
        <f t="shared" si="194"/>
        <v>9.1992714059640246</v>
      </c>
      <c r="V163" s="52"/>
      <c r="W163" s="52">
        <f t="shared" si="195"/>
        <v>43.135046171655986</v>
      </c>
      <c r="X163" s="23"/>
    </row>
    <row r="164" spans="1:24" s="58" customFormat="1" ht="37.5" x14ac:dyDescent="0.3">
      <c r="A164" s="54" t="s">
        <v>22</v>
      </c>
      <c r="B164" s="75" t="s">
        <v>277</v>
      </c>
      <c r="C164" s="68"/>
      <c r="D164" s="56">
        <f t="shared" ref="D164:O164" si="199">SUM(D165:D168)</f>
        <v>65711538</v>
      </c>
      <c r="E164" s="56">
        <f t="shared" si="199"/>
        <v>57754361</v>
      </c>
      <c r="F164" s="56">
        <f t="shared" si="199"/>
        <v>0</v>
      </c>
      <c r="G164" s="56">
        <f t="shared" si="199"/>
        <v>7957177</v>
      </c>
      <c r="H164" s="56">
        <f t="shared" si="199"/>
        <v>1254782157</v>
      </c>
      <c r="I164" s="56">
        <f t="shared" si="199"/>
        <v>708259200</v>
      </c>
      <c r="J164" s="56">
        <f t="shared" si="199"/>
        <v>412969000</v>
      </c>
      <c r="K164" s="56">
        <f t="shared" si="199"/>
        <v>133553957</v>
      </c>
      <c r="L164" s="56">
        <f t="shared" si="199"/>
        <v>937053.72</v>
      </c>
      <c r="M164" s="56">
        <f t="shared" si="199"/>
        <v>0</v>
      </c>
      <c r="N164" s="56">
        <f t="shared" si="199"/>
        <v>0</v>
      </c>
      <c r="O164" s="56">
        <f t="shared" si="199"/>
        <v>937053.72</v>
      </c>
      <c r="P164" s="51">
        <f t="shared" si="191"/>
        <v>7.4678597776713512E-2</v>
      </c>
      <c r="Q164" s="51">
        <f t="shared" si="192"/>
        <v>0</v>
      </c>
      <c r="R164" s="51">
        <f t="shared" ref="R164:R219" si="200">N164/J164*100</f>
        <v>0</v>
      </c>
      <c r="S164" s="51">
        <f t="shared" si="193"/>
        <v>0.7016293197512673</v>
      </c>
      <c r="T164" s="52">
        <f t="shared" ref="T164:T174" si="201">L164/D164*100</f>
        <v>1.4260109389008668</v>
      </c>
      <c r="U164" s="52">
        <f t="shared" si="194"/>
        <v>0</v>
      </c>
      <c r="V164" s="52"/>
      <c r="W164" s="52">
        <f t="shared" si="195"/>
        <v>11.776208069771478</v>
      </c>
      <c r="X164" s="57"/>
    </row>
    <row r="165" spans="1:24" s="1" customFormat="1" ht="56.25" x14ac:dyDescent="0.3">
      <c r="A165" s="120" t="s">
        <v>53</v>
      </c>
      <c r="B165" s="64" t="s">
        <v>337</v>
      </c>
      <c r="C165" s="65" t="s">
        <v>170</v>
      </c>
      <c r="D165" s="66">
        <f>SUM(E165:G165)</f>
        <v>12168735</v>
      </c>
      <c r="E165" s="66">
        <v>10963900</v>
      </c>
      <c r="F165" s="66">
        <v>0</v>
      </c>
      <c r="G165" s="66">
        <v>1204835</v>
      </c>
      <c r="H165" s="51">
        <f>SUM(I165:K165)</f>
        <v>12250744</v>
      </c>
      <c r="I165" s="51">
        <v>10963900</v>
      </c>
      <c r="J165" s="51">
        <v>0</v>
      </c>
      <c r="K165" s="51">
        <v>1286844</v>
      </c>
      <c r="L165" s="49">
        <f>SUM(M165:O165)</f>
        <v>0</v>
      </c>
      <c r="M165" s="20">
        <v>0</v>
      </c>
      <c r="N165" s="20">
        <v>0</v>
      </c>
      <c r="O165" s="49">
        <v>0</v>
      </c>
      <c r="P165" s="51">
        <f t="shared" si="191"/>
        <v>0</v>
      </c>
      <c r="Q165" s="51"/>
      <c r="R165" s="51"/>
      <c r="S165" s="51">
        <f t="shared" si="193"/>
        <v>0</v>
      </c>
      <c r="T165" s="52">
        <f>L165/D165*100</f>
        <v>0</v>
      </c>
      <c r="U165" s="52"/>
      <c r="V165" s="52"/>
      <c r="W165" s="52">
        <f t="shared" si="195"/>
        <v>0</v>
      </c>
      <c r="X165" s="53"/>
    </row>
    <row r="166" spans="1:24" s="1" customFormat="1" ht="37.5" x14ac:dyDescent="0.3">
      <c r="A166" s="120" t="s">
        <v>338</v>
      </c>
      <c r="B166" s="64" t="s">
        <v>361</v>
      </c>
      <c r="C166" s="65" t="s">
        <v>3</v>
      </c>
      <c r="D166" s="66">
        <f>SUM(E166:G166)</f>
        <v>2124713</v>
      </c>
      <c r="E166" s="66">
        <v>0</v>
      </c>
      <c r="F166" s="66">
        <v>0</v>
      </c>
      <c r="G166" s="66">
        <v>2124713</v>
      </c>
      <c r="H166" s="51">
        <f>SUM(I166:K166)</f>
        <v>2124713</v>
      </c>
      <c r="I166" s="51">
        <v>0</v>
      </c>
      <c r="J166" s="51">
        <v>0</v>
      </c>
      <c r="K166" s="51">
        <v>2124713</v>
      </c>
      <c r="L166" s="49">
        <f>SUM(M166:O166)</f>
        <v>172792.8</v>
      </c>
      <c r="M166" s="20">
        <v>0</v>
      </c>
      <c r="N166" s="20">
        <v>0</v>
      </c>
      <c r="O166" s="49">
        <v>172792.8</v>
      </c>
      <c r="P166" s="51">
        <f t="shared" si="191"/>
        <v>8.1325242515106737</v>
      </c>
      <c r="Q166" s="51"/>
      <c r="R166" s="51"/>
      <c r="S166" s="51">
        <f t="shared" si="193"/>
        <v>8.1325242515106737</v>
      </c>
      <c r="T166" s="52">
        <f t="shared" si="201"/>
        <v>8.1325242515106737</v>
      </c>
      <c r="U166" s="52"/>
      <c r="V166" s="52"/>
      <c r="W166" s="52">
        <f t="shared" si="195"/>
        <v>8.1325242515106737</v>
      </c>
      <c r="X166" s="61"/>
    </row>
    <row r="167" spans="1:24" s="1" customFormat="1" ht="56.25" x14ac:dyDescent="0.3">
      <c r="A167" s="120" t="s">
        <v>339</v>
      </c>
      <c r="B167" s="64" t="s">
        <v>463</v>
      </c>
      <c r="C167" s="65" t="s">
        <v>3</v>
      </c>
      <c r="D167" s="66">
        <f>SUM(E167:G167)</f>
        <v>0</v>
      </c>
      <c r="E167" s="66">
        <v>0</v>
      </c>
      <c r="F167" s="66">
        <v>0</v>
      </c>
      <c r="G167" s="66">
        <v>0</v>
      </c>
      <c r="H167" s="51">
        <f t="shared" ref="H167" si="202">SUM(I167:K167)</f>
        <v>222601200</v>
      </c>
      <c r="I167" s="51">
        <v>155820800</v>
      </c>
      <c r="J167" s="51">
        <v>66780400</v>
      </c>
      <c r="K167" s="51">
        <v>0</v>
      </c>
      <c r="L167" s="49">
        <f>SUM(M167:O167)</f>
        <v>0</v>
      </c>
      <c r="M167" s="20">
        <v>0</v>
      </c>
      <c r="N167" s="20">
        <v>0</v>
      </c>
      <c r="O167" s="49">
        <v>0</v>
      </c>
      <c r="P167" s="51">
        <f t="shared" si="191"/>
        <v>0</v>
      </c>
      <c r="Q167" s="51">
        <f t="shared" si="192"/>
        <v>0</v>
      </c>
      <c r="R167" s="51">
        <f t="shared" si="200"/>
        <v>0</v>
      </c>
      <c r="S167" s="51" t="e">
        <f t="shared" si="193"/>
        <v>#DIV/0!</v>
      </c>
      <c r="T167" s="52" t="e">
        <f t="shared" si="201"/>
        <v>#DIV/0!</v>
      </c>
      <c r="U167" s="52"/>
      <c r="V167" s="52"/>
      <c r="W167" s="52" t="e">
        <f t="shared" si="195"/>
        <v>#DIV/0!</v>
      </c>
      <c r="X167" s="53"/>
    </row>
    <row r="168" spans="1:24" s="1" customFormat="1" ht="37.5" x14ac:dyDescent="0.3">
      <c r="A168" s="120" t="s">
        <v>346</v>
      </c>
      <c r="B168" s="64" t="s">
        <v>345</v>
      </c>
      <c r="C168" s="65" t="s">
        <v>170</v>
      </c>
      <c r="D168" s="66">
        <f>SUM(E168:G168)</f>
        <v>51418090</v>
      </c>
      <c r="E168" s="66">
        <v>46790461</v>
      </c>
      <c r="F168" s="66">
        <v>0</v>
      </c>
      <c r="G168" s="66">
        <v>4627629</v>
      </c>
      <c r="H168" s="51">
        <f>SUM(I168:K168)</f>
        <v>1017805500</v>
      </c>
      <c r="I168" s="51">
        <v>541474500</v>
      </c>
      <c r="J168" s="51">
        <v>346188600</v>
      </c>
      <c r="K168" s="51">
        <v>130142400</v>
      </c>
      <c r="L168" s="49">
        <f>SUM(M168:O168)</f>
        <v>764260.92</v>
      </c>
      <c r="M168" s="20">
        <v>0</v>
      </c>
      <c r="N168" s="20">
        <v>0</v>
      </c>
      <c r="O168" s="49">
        <v>764260.92</v>
      </c>
      <c r="P168" s="51">
        <f t="shared" si="191"/>
        <v>7.5089093151884126E-2</v>
      </c>
      <c r="Q168" s="51">
        <f t="shared" si="192"/>
        <v>0</v>
      </c>
      <c r="R168" s="51"/>
      <c r="S168" s="51">
        <f t="shared" si="193"/>
        <v>0.58724975104193555</v>
      </c>
      <c r="T168" s="52">
        <f t="shared" si="201"/>
        <v>1.4863658296136633</v>
      </c>
      <c r="U168" s="52">
        <f t="shared" si="194"/>
        <v>0</v>
      </c>
      <c r="V168" s="52"/>
      <c r="W168" s="52">
        <f t="shared" si="195"/>
        <v>16.515172672658075</v>
      </c>
      <c r="X168" s="53"/>
    </row>
    <row r="169" spans="1:24" s="58" customFormat="1" ht="56.25" x14ac:dyDescent="0.3">
      <c r="A169" s="54" t="s">
        <v>37</v>
      </c>
      <c r="B169" s="75" t="s">
        <v>278</v>
      </c>
      <c r="C169" s="68"/>
      <c r="D169" s="55">
        <f t="shared" ref="D169:G169" si="203">SUM(D170:D171)</f>
        <v>0</v>
      </c>
      <c r="E169" s="55">
        <f t="shared" si="203"/>
        <v>0</v>
      </c>
      <c r="F169" s="55">
        <f t="shared" si="203"/>
        <v>0</v>
      </c>
      <c r="G169" s="55">
        <f t="shared" si="203"/>
        <v>0</v>
      </c>
      <c r="H169" s="55">
        <f t="shared" ref="H169:K169" si="204">SUM(H170:H171)</f>
        <v>40517400</v>
      </c>
      <c r="I169" s="55">
        <f t="shared" si="204"/>
        <v>11354100</v>
      </c>
      <c r="J169" s="55">
        <f t="shared" si="204"/>
        <v>27459900</v>
      </c>
      <c r="K169" s="55">
        <f t="shared" si="204"/>
        <v>1703400</v>
      </c>
      <c r="L169" s="55">
        <f t="shared" ref="L169:O169" si="205">SUM(L170:L171)</f>
        <v>0</v>
      </c>
      <c r="M169" s="55">
        <f t="shared" si="205"/>
        <v>0</v>
      </c>
      <c r="N169" s="55">
        <f t="shared" si="205"/>
        <v>0</v>
      </c>
      <c r="O169" s="55">
        <f t="shared" si="205"/>
        <v>0</v>
      </c>
      <c r="P169" s="51">
        <f t="shared" si="191"/>
        <v>0</v>
      </c>
      <c r="Q169" s="51">
        <f t="shared" si="192"/>
        <v>0</v>
      </c>
      <c r="R169" s="51">
        <f t="shared" si="200"/>
        <v>0</v>
      </c>
      <c r="S169" s="51">
        <f t="shared" si="193"/>
        <v>0</v>
      </c>
      <c r="T169" s="52"/>
      <c r="U169" s="52"/>
      <c r="V169" s="52"/>
      <c r="W169" s="52"/>
      <c r="X169" s="57"/>
    </row>
    <row r="170" spans="1:24" s="1" customFormat="1" ht="75" x14ac:dyDescent="0.3">
      <c r="A170" s="120" t="s">
        <v>63</v>
      </c>
      <c r="B170" s="61" t="s">
        <v>279</v>
      </c>
      <c r="C170" s="65" t="s">
        <v>5</v>
      </c>
      <c r="D170" s="66">
        <f>SUM(E170:G170)</f>
        <v>0</v>
      </c>
      <c r="E170" s="66">
        <v>0</v>
      </c>
      <c r="F170" s="66">
        <v>0</v>
      </c>
      <c r="G170" s="66">
        <v>0</v>
      </c>
      <c r="H170" s="51">
        <f>SUM(I170:K170)</f>
        <v>13493700</v>
      </c>
      <c r="I170" s="51">
        <v>11331400</v>
      </c>
      <c r="J170" s="51">
        <v>458900</v>
      </c>
      <c r="K170" s="51">
        <v>1703400</v>
      </c>
      <c r="L170" s="20">
        <f>SUM(M170:O170)</f>
        <v>0</v>
      </c>
      <c r="M170" s="20">
        <v>0</v>
      </c>
      <c r="N170" s="20">
        <v>0</v>
      </c>
      <c r="O170" s="20">
        <v>0</v>
      </c>
      <c r="P170" s="51">
        <f t="shared" si="191"/>
        <v>0</v>
      </c>
      <c r="Q170" s="51">
        <f t="shared" si="192"/>
        <v>0</v>
      </c>
      <c r="R170" s="51">
        <f t="shared" si="200"/>
        <v>0</v>
      </c>
      <c r="S170" s="51">
        <f t="shared" si="193"/>
        <v>0</v>
      </c>
      <c r="T170" s="52"/>
      <c r="U170" s="52"/>
      <c r="V170" s="52"/>
      <c r="W170" s="52"/>
      <c r="X170" s="23"/>
    </row>
    <row r="171" spans="1:24" s="1" customFormat="1" x14ac:dyDescent="0.3">
      <c r="A171" s="120" t="s">
        <v>281</v>
      </c>
      <c r="B171" s="61" t="s">
        <v>280</v>
      </c>
      <c r="C171" s="65" t="s">
        <v>3</v>
      </c>
      <c r="D171" s="66">
        <f>SUM(E171:G171)</f>
        <v>0</v>
      </c>
      <c r="E171" s="66">
        <v>0</v>
      </c>
      <c r="F171" s="66">
        <v>0</v>
      </c>
      <c r="G171" s="66">
        <v>0</v>
      </c>
      <c r="H171" s="51">
        <f>SUM(I171:K171)</f>
        <v>27023700</v>
      </c>
      <c r="I171" s="51">
        <v>22700</v>
      </c>
      <c r="J171" s="51">
        <v>27001000</v>
      </c>
      <c r="K171" s="51">
        <v>0</v>
      </c>
      <c r="L171" s="20">
        <f>SUM(M171:O171)</f>
        <v>0</v>
      </c>
      <c r="M171" s="20">
        <v>0</v>
      </c>
      <c r="N171" s="20">
        <v>0</v>
      </c>
      <c r="O171" s="20">
        <v>0</v>
      </c>
      <c r="P171" s="51">
        <f t="shared" si="191"/>
        <v>0</v>
      </c>
      <c r="Q171" s="51">
        <f t="shared" si="192"/>
        <v>0</v>
      </c>
      <c r="R171" s="51">
        <f t="shared" si="200"/>
        <v>0</v>
      </c>
      <c r="S171" s="51"/>
      <c r="T171" s="52"/>
      <c r="U171" s="52"/>
      <c r="V171" s="52"/>
      <c r="W171" s="52"/>
      <c r="X171" s="61"/>
    </row>
    <row r="172" spans="1:24" s="58" customFormat="1" ht="37.5" x14ac:dyDescent="0.3">
      <c r="A172" s="54" t="s">
        <v>282</v>
      </c>
      <c r="B172" s="60" t="s">
        <v>45</v>
      </c>
      <c r="C172" s="56"/>
      <c r="D172" s="56">
        <f t="shared" ref="D172:O172" si="206">SUM(D173:D174)</f>
        <v>57649586</v>
      </c>
      <c r="E172" s="56">
        <f t="shared" si="206"/>
        <v>0</v>
      </c>
      <c r="F172" s="56">
        <f t="shared" si="206"/>
        <v>0</v>
      </c>
      <c r="G172" s="56">
        <f t="shared" si="206"/>
        <v>57649586</v>
      </c>
      <c r="H172" s="56">
        <f t="shared" si="206"/>
        <v>119735300</v>
      </c>
      <c r="I172" s="56">
        <f t="shared" si="206"/>
        <v>0</v>
      </c>
      <c r="J172" s="56">
        <f t="shared" si="206"/>
        <v>0</v>
      </c>
      <c r="K172" s="56">
        <f t="shared" si="206"/>
        <v>119735300</v>
      </c>
      <c r="L172" s="56">
        <f t="shared" si="206"/>
        <v>41303285.82</v>
      </c>
      <c r="M172" s="56">
        <f t="shared" si="206"/>
        <v>0</v>
      </c>
      <c r="N172" s="56">
        <f t="shared" si="206"/>
        <v>0</v>
      </c>
      <c r="O172" s="56">
        <f t="shared" si="206"/>
        <v>41303285.82</v>
      </c>
      <c r="P172" s="51">
        <f t="shared" si="191"/>
        <v>34.495496165291271</v>
      </c>
      <c r="Q172" s="51"/>
      <c r="R172" s="51"/>
      <c r="S172" s="51">
        <f t="shared" si="193"/>
        <v>34.495496165291271</v>
      </c>
      <c r="T172" s="52">
        <f t="shared" si="201"/>
        <v>71.645416187377307</v>
      </c>
      <c r="U172" s="52"/>
      <c r="V172" s="52"/>
      <c r="W172" s="52">
        <f t="shared" si="195"/>
        <v>71.645416187377307</v>
      </c>
      <c r="X172" s="57"/>
    </row>
    <row r="173" spans="1:24" s="1" customFormat="1" ht="37.5" x14ac:dyDescent="0.3">
      <c r="A173" s="120" t="s">
        <v>283</v>
      </c>
      <c r="B173" s="61" t="s">
        <v>48</v>
      </c>
      <c r="C173" s="65" t="s">
        <v>171</v>
      </c>
      <c r="D173" s="66">
        <f>SUM(E173:G173)</f>
        <v>17826162</v>
      </c>
      <c r="E173" s="66">
        <v>0</v>
      </c>
      <c r="F173" s="66">
        <v>0</v>
      </c>
      <c r="G173" s="66">
        <v>17826162</v>
      </c>
      <c r="H173" s="51">
        <f>SUM(I173:K173)</f>
        <v>41231400</v>
      </c>
      <c r="I173" s="51">
        <v>0</v>
      </c>
      <c r="J173" s="51">
        <v>0</v>
      </c>
      <c r="K173" s="51">
        <v>41231400</v>
      </c>
      <c r="L173" s="20">
        <f>SUM(M173:O173)</f>
        <v>11486082.439999999</v>
      </c>
      <c r="M173" s="20">
        <v>0</v>
      </c>
      <c r="N173" s="20">
        <v>0</v>
      </c>
      <c r="O173" s="20">
        <v>11486082.439999999</v>
      </c>
      <c r="P173" s="51">
        <f t="shared" si="191"/>
        <v>27.857609588808529</v>
      </c>
      <c r="Q173" s="51"/>
      <c r="R173" s="51"/>
      <c r="S173" s="51">
        <f t="shared" si="193"/>
        <v>27.857609588808529</v>
      </c>
      <c r="T173" s="52">
        <f t="shared" si="201"/>
        <v>64.433849754086154</v>
      </c>
      <c r="U173" s="52"/>
      <c r="V173" s="52"/>
      <c r="W173" s="52">
        <f t="shared" si="195"/>
        <v>64.433849754086154</v>
      </c>
      <c r="X173" s="23"/>
    </row>
    <row r="174" spans="1:24" s="1" customFormat="1" ht="25.5" customHeight="1" x14ac:dyDescent="0.3">
      <c r="A174" s="120" t="s">
        <v>284</v>
      </c>
      <c r="B174" s="61" t="s">
        <v>56</v>
      </c>
      <c r="C174" s="65" t="s">
        <v>171</v>
      </c>
      <c r="D174" s="66">
        <f t="shared" ref="D174" si="207">SUM(E174:G174)</f>
        <v>39823424</v>
      </c>
      <c r="E174" s="66">
        <v>0</v>
      </c>
      <c r="F174" s="66">
        <v>0</v>
      </c>
      <c r="G174" s="66">
        <v>39823424</v>
      </c>
      <c r="H174" s="51">
        <f t="shared" ref="H174" si="208">SUM(I174:K174)</f>
        <v>78503900</v>
      </c>
      <c r="I174" s="51">
        <v>0</v>
      </c>
      <c r="J174" s="51">
        <v>0</v>
      </c>
      <c r="K174" s="51">
        <v>78503900</v>
      </c>
      <c r="L174" s="20">
        <f t="shared" ref="L174" si="209">SUM(M174:O174)</f>
        <v>29817203.379999999</v>
      </c>
      <c r="M174" s="20">
        <v>0</v>
      </c>
      <c r="N174" s="20">
        <v>0</v>
      </c>
      <c r="O174" s="20">
        <v>29817203.379999999</v>
      </c>
      <c r="P174" s="51">
        <f t="shared" si="191"/>
        <v>37.981811578787806</v>
      </c>
      <c r="Q174" s="51"/>
      <c r="R174" s="51"/>
      <c r="S174" s="51">
        <f t="shared" si="193"/>
        <v>37.981811578787806</v>
      </c>
      <c r="T174" s="52">
        <f t="shared" si="201"/>
        <v>74.873530161545119</v>
      </c>
      <c r="U174" s="52"/>
      <c r="V174" s="52"/>
      <c r="W174" s="52">
        <f t="shared" si="195"/>
        <v>74.873530161545119</v>
      </c>
      <c r="X174" s="23"/>
    </row>
    <row r="175" spans="1:24" s="1" customFormat="1" ht="66" customHeight="1" x14ac:dyDescent="0.3">
      <c r="A175" s="54" t="s">
        <v>85</v>
      </c>
      <c r="B175" s="151" t="s">
        <v>389</v>
      </c>
      <c r="C175" s="151"/>
      <c r="D175" s="55">
        <f>D176+D180</f>
        <v>1038288</v>
      </c>
      <c r="E175" s="55">
        <f t="shared" ref="E175:G175" si="210">E176+E180</f>
        <v>44800</v>
      </c>
      <c r="F175" s="55">
        <f t="shared" si="210"/>
        <v>0</v>
      </c>
      <c r="G175" s="55">
        <f t="shared" si="210"/>
        <v>993488</v>
      </c>
      <c r="H175" s="55">
        <f>H176+H180</f>
        <v>3235063</v>
      </c>
      <c r="I175" s="55">
        <f t="shared" ref="I175:O175" si="211">I176+I180</f>
        <v>96400</v>
      </c>
      <c r="J175" s="55">
        <f t="shared" si="211"/>
        <v>0</v>
      </c>
      <c r="K175" s="55">
        <f t="shared" si="211"/>
        <v>3138663</v>
      </c>
      <c r="L175" s="55">
        <f t="shared" si="211"/>
        <v>519145.03</v>
      </c>
      <c r="M175" s="55">
        <f t="shared" si="211"/>
        <v>0</v>
      </c>
      <c r="N175" s="55">
        <f t="shared" si="211"/>
        <v>0</v>
      </c>
      <c r="O175" s="55">
        <f t="shared" si="211"/>
        <v>519145.03</v>
      </c>
      <c r="P175" s="51">
        <f t="shared" ref="P175" si="212">L175/H175*100</f>
        <v>16.047447298553383</v>
      </c>
      <c r="Q175" s="51">
        <f t="shared" si="192"/>
        <v>0</v>
      </c>
      <c r="R175" s="51"/>
      <c r="S175" s="51">
        <f t="shared" si="193"/>
        <v>16.540324016946069</v>
      </c>
      <c r="T175" s="52">
        <f t="shared" ref="T175" si="213">L175/D175*100</f>
        <v>50.000099201762907</v>
      </c>
      <c r="U175" s="52"/>
      <c r="V175" s="52"/>
      <c r="W175" s="52">
        <f t="shared" si="195"/>
        <v>52.254786167522916</v>
      </c>
      <c r="X175" s="52">
        <f t="shared" ref="X175" si="214">P175/H175*100</f>
        <v>4.9604744323536768E-4</v>
      </c>
    </row>
    <row r="176" spans="1:24" s="58" customFormat="1" x14ac:dyDescent="0.3">
      <c r="A176" s="54" t="s">
        <v>86</v>
      </c>
      <c r="B176" s="75" t="s">
        <v>59</v>
      </c>
      <c r="C176" s="68"/>
      <c r="D176" s="55">
        <f>SUM(D177:D179)</f>
        <v>992025</v>
      </c>
      <c r="E176" s="55">
        <f t="shared" ref="E176:O176" si="215">SUM(E177:E179)</f>
        <v>44800</v>
      </c>
      <c r="F176" s="55">
        <f t="shared" si="215"/>
        <v>0</v>
      </c>
      <c r="G176" s="55">
        <f t="shared" si="215"/>
        <v>947225</v>
      </c>
      <c r="H176" s="55">
        <f t="shared" si="215"/>
        <v>3188800</v>
      </c>
      <c r="I176" s="55">
        <f t="shared" si="215"/>
        <v>96400</v>
      </c>
      <c r="J176" s="55">
        <f t="shared" si="215"/>
        <v>0</v>
      </c>
      <c r="K176" s="55">
        <f t="shared" si="215"/>
        <v>3092400</v>
      </c>
      <c r="L176" s="55">
        <f t="shared" si="215"/>
        <v>519145.03</v>
      </c>
      <c r="M176" s="55">
        <f t="shared" si="215"/>
        <v>0</v>
      </c>
      <c r="N176" s="55">
        <f t="shared" si="215"/>
        <v>0</v>
      </c>
      <c r="O176" s="55">
        <f t="shared" si="215"/>
        <v>519145.03</v>
      </c>
      <c r="P176" s="51">
        <f t="shared" ref="P176:P240" si="216">L176/H176*100</f>
        <v>16.280263108379327</v>
      </c>
      <c r="Q176" s="51">
        <f t="shared" si="192"/>
        <v>0</v>
      </c>
      <c r="R176" s="51"/>
      <c r="S176" s="51">
        <f t="shared" si="193"/>
        <v>16.787770986935715</v>
      </c>
      <c r="T176" s="52">
        <f t="shared" ref="T176:T240" si="217">L176/D176*100</f>
        <v>52.331849499760594</v>
      </c>
      <c r="U176" s="52"/>
      <c r="V176" s="52"/>
      <c r="W176" s="52">
        <f t="shared" si="195"/>
        <v>54.806939217187043</v>
      </c>
      <c r="X176" s="57"/>
    </row>
    <row r="177" spans="1:25" s="1" customFormat="1" x14ac:dyDescent="0.3">
      <c r="A177" s="120" t="s">
        <v>184</v>
      </c>
      <c r="B177" s="64" t="s">
        <v>144</v>
      </c>
      <c r="C177" s="65" t="s">
        <v>28</v>
      </c>
      <c r="D177" s="66">
        <f>SUM(E177:G177)</f>
        <v>64100</v>
      </c>
      <c r="E177" s="66">
        <v>44800</v>
      </c>
      <c r="F177" s="66">
        <v>0</v>
      </c>
      <c r="G177" s="66">
        <v>19300</v>
      </c>
      <c r="H177" s="51">
        <f>SUM(I177:K177)</f>
        <v>137800</v>
      </c>
      <c r="I177" s="51">
        <v>96400</v>
      </c>
      <c r="J177" s="51">
        <v>0</v>
      </c>
      <c r="K177" s="51">
        <v>41400</v>
      </c>
      <c r="L177" s="52">
        <f>SUM(M177:O177)</f>
        <v>0</v>
      </c>
      <c r="M177" s="52">
        <v>0</v>
      </c>
      <c r="N177" s="52">
        <v>0</v>
      </c>
      <c r="O177" s="52">
        <v>0</v>
      </c>
      <c r="P177" s="51">
        <f t="shared" si="216"/>
        <v>0</v>
      </c>
      <c r="Q177" s="51">
        <f t="shared" si="192"/>
        <v>0</v>
      </c>
      <c r="R177" s="51"/>
      <c r="S177" s="51">
        <f t="shared" si="193"/>
        <v>0</v>
      </c>
      <c r="T177" s="52"/>
      <c r="U177" s="52"/>
      <c r="V177" s="52"/>
      <c r="W177" s="52"/>
      <c r="X177" s="61"/>
    </row>
    <row r="178" spans="1:25" s="1" customFormat="1" ht="116.25" customHeight="1" x14ac:dyDescent="0.3">
      <c r="A178" s="126" t="s">
        <v>87</v>
      </c>
      <c r="B178" s="131" t="s">
        <v>227</v>
      </c>
      <c r="C178" s="65" t="s">
        <v>3</v>
      </c>
      <c r="D178" s="66">
        <f>SUM(E178:G178)</f>
        <v>927925</v>
      </c>
      <c r="E178" s="66">
        <v>0</v>
      </c>
      <c r="F178" s="66">
        <v>0</v>
      </c>
      <c r="G178" s="66">
        <v>927925</v>
      </c>
      <c r="H178" s="51">
        <f>SUM(I178:K178)</f>
        <v>3031003</v>
      </c>
      <c r="I178" s="51">
        <v>0</v>
      </c>
      <c r="J178" s="51">
        <v>0</v>
      </c>
      <c r="K178" s="51">
        <v>3031003</v>
      </c>
      <c r="L178" s="52">
        <f>SUM(M178:O178)</f>
        <v>519145.03</v>
      </c>
      <c r="M178" s="52">
        <v>0</v>
      </c>
      <c r="N178" s="52">
        <v>0</v>
      </c>
      <c r="O178" s="52">
        <v>519145.03</v>
      </c>
      <c r="P178" s="51">
        <f t="shared" si="216"/>
        <v>17.127829632633158</v>
      </c>
      <c r="Q178" s="51"/>
      <c r="R178" s="51"/>
      <c r="S178" s="51">
        <f t="shared" si="193"/>
        <v>17.127829632633158</v>
      </c>
      <c r="T178" s="52">
        <f>L178/D178*100</f>
        <v>55.946873939165343</v>
      </c>
      <c r="U178" s="52"/>
      <c r="V178" s="52"/>
      <c r="W178" s="52">
        <f t="shared" si="195"/>
        <v>55.946873939165343</v>
      </c>
      <c r="X178" s="61"/>
      <c r="Y178" s="98"/>
    </row>
    <row r="179" spans="1:25" s="1" customFormat="1" ht="59.25" customHeight="1" x14ac:dyDescent="0.3">
      <c r="A179" s="120" t="s">
        <v>465</v>
      </c>
      <c r="B179" s="131" t="s">
        <v>464</v>
      </c>
      <c r="C179" s="65" t="s">
        <v>28</v>
      </c>
      <c r="D179" s="66">
        <f>SUM(E179:G179)</f>
        <v>0</v>
      </c>
      <c r="E179" s="66">
        <v>0</v>
      </c>
      <c r="F179" s="66">
        <v>0</v>
      </c>
      <c r="G179" s="66">
        <v>0</v>
      </c>
      <c r="H179" s="51">
        <f>SUM(I179:K179)</f>
        <v>19997</v>
      </c>
      <c r="I179" s="51">
        <v>0</v>
      </c>
      <c r="J179" s="51">
        <v>0</v>
      </c>
      <c r="K179" s="51">
        <v>19997</v>
      </c>
      <c r="L179" s="52">
        <f>SUM(M179:O179)</f>
        <v>0</v>
      </c>
      <c r="M179" s="52">
        <v>0</v>
      </c>
      <c r="N179" s="52">
        <v>0</v>
      </c>
      <c r="O179" s="52">
        <v>0</v>
      </c>
      <c r="P179" s="51">
        <f t="shared" si="216"/>
        <v>0</v>
      </c>
      <c r="Q179" s="51"/>
      <c r="R179" s="51"/>
      <c r="S179" s="51">
        <f t="shared" si="193"/>
        <v>0</v>
      </c>
      <c r="T179" s="52" t="e">
        <f>L179/D179*100</f>
        <v>#DIV/0!</v>
      </c>
      <c r="U179" s="52"/>
      <c r="V179" s="52"/>
      <c r="W179" s="52" t="e">
        <f t="shared" si="195"/>
        <v>#DIV/0!</v>
      </c>
      <c r="X179" s="61"/>
      <c r="Y179" s="98"/>
    </row>
    <row r="180" spans="1:25" s="58" customFormat="1" ht="56.25" x14ac:dyDescent="0.3">
      <c r="A180" s="99" t="s">
        <v>376</v>
      </c>
      <c r="B180" s="100" t="s">
        <v>375</v>
      </c>
      <c r="C180" s="68"/>
      <c r="D180" s="55">
        <f t="shared" ref="D180:O180" si="218">D181</f>
        <v>46263</v>
      </c>
      <c r="E180" s="55">
        <f t="shared" si="218"/>
        <v>0</v>
      </c>
      <c r="F180" s="55">
        <f t="shared" si="218"/>
        <v>0</v>
      </c>
      <c r="G180" s="55">
        <f t="shared" si="218"/>
        <v>46263</v>
      </c>
      <c r="H180" s="55">
        <f t="shared" si="218"/>
        <v>46263</v>
      </c>
      <c r="I180" s="55">
        <f t="shared" si="218"/>
        <v>0</v>
      </c>
      <c r="J180" s="55">
        <f t="shared" si="218"/>
        <v>0</v>
      </c>
      <c r="K180" s="55">
        <f t="shared" si="218"/>
        <v>46263</v>
      </c>
      <c r="L180" s="55">
        <f t="shared" si="218"/>
        <v>0</v>
      </c>
      <c r="M180" s="55">
        <f t="shared" si="218"/>
        <v>0</v>
      </c>
      <c r="N180" s="55">
        <f t="shared" si="218"/>
        <v>0</v>
      </c>
      <c r="O180" s="55">
        <f t="shared" si="218"/>
        <v>0</v>
      </c>
      <c r="P180" s="51">
        <f t="shared" si="216"/>
        <v>0</v>
      </c>
      <c r="Q180" s="51"/>
      <c r="R180" s="51"/>
      <c r="S180" s="51">
        <f t="shared" si="193"/>
        <v>0</v>
      </c>
      <c r="T180" s="52">
        <f t="shared" ref="T180:T181" si="219">L180/D180*100</f>
        <v>0</v>
      </c>
      <c r="U180" s="52"/>
      <c r="V180" s="52"/>
      <c r="W180" s="52">
        <f t="shared" si="195"/>
        <v>0</v>
      </c>
      <c r="X180" s="60"/>
      <c r="Y180" s="101"/>
    </row>
    <row r="181" spans="1:25" s="1" customFormat="1" ht="37.5" x14ac:dyDescent="0.3">
      <c r="A181" s="126" t="s">
        <v>378</v>
      </c>
      <c r="B181" s="135" t="s">
        <v>377</v>
      </c>
      <c r="C181" s="65" t="s">
        <v>186</v>
      </c>
      <c r="D181" s="66">
        <f>SUM(E181:G181)</f>
        <v>46263</v>
      </c>
      <c r="E181" s="66">
        <v>0</v>
      </c>
      <c r="F181" s="66">
        <v>0</v>
      </c>
      <c r="G181" s="66">
        <v>46263</v>
      </c>
      <c r="H181" s="51">
        <f>SUM(I181:K181)</f>
        <v>46263</v>
      </c>
      <c r="I181" s="51">
        <v>0</v>
      </c>
      <c r="J181" s="51">
        <v>0</v>
      </c>
      <c r="K181" s="51">
        <v>46263</v>
      </c>
      <c r="L181" s="52">
        <f>SUM(M181:O181)</f>
        <v>0</v>
      </c>
      <c r="M181" s="52">
        <v>0</v>
      </c>
      <c r="N181" s="52">
        <v>0</v>
      </c>
      <c r="O181" s="52">
        <v>0</v>
      </c>
      <c r="P181" s="51">
        <f t="shared" si="216"/>
        <v>0</v>
      </c>
      <c r="Q181" s="51"/>
      <c r="R181" s="51"/>
      <c r="S181" s="51">
        <f t="shared" si="193"/>
        <v>0</v>
      </c>
      <c r="T181" s="52">
        <f t="shared" si="219"/>
        <v>0</v>
      </c>
      <c r="U181" s="52"/>
      <c r="V181" s="52"/>
      <c r="W181" s="52">
        <f t="shared" si="195"/>
        <v>0</v>
      </c>
      <c r="X181" s="61"/>
      <c r="Y181" s="98"/>
    </row>
    <row r="182" spans="1:25" s="1" customFormat="1" ht="45.75" customHeight="1" x14ac:dyDescent="0.3">
      <c r="A182" s="54" t="s">
        <v>88</v>
      </c>
      <c r="B182" s="155" t="s">
        <v>287</v>
      </c>
      <c r="C182" s="155"/>
      <c r="D182" s="55">
        <f t="shared" ref="D182:O182" si="220">D183+D187</f>
        <v>371250</v>
      </c>
      <c r="E182" s="55">
        <f t="shared" si="220"/>
        <v>86700</v>
      </c>
      <c r="F182" s="55">
        <f t="shared" si="220"/>
        <v>0</v>
      </c>
      <c r="G182" s="55">
        <f t="shared" si="220"/>
        <v>284550</v>
      </c>
      <c r="H182" s="55">
        <f t="shared" si="220"/>
        <v>660100</v>
      </c>
      <c r="I182" s="55">
        <f t="shared" si="220"/>
        <v>106700</v>
      </c>
      <c r="J182" s="55">
        <f t="shared" si="220"/>
        <v>0</v>
      </c>
      <c r="K182" s="55">
        <f t="shared" si="220"/>
        <v>553400</v>
      </c>
      <c r="L182" s="55">
        <f t="shared" si="220"/>
        <v>231404</v>
      </c>
      <c r="M182" s="55">
        <f t="shared" si="220"/>
        <v>40000</v>
      </c>
      <c r="N182" s="55">
        <f t="shared" si="220"/>
        <v>0</v>
      </c>
      <c r="O182" s="55">
        <f t="shared" si="220"/>
        <v>191404</v>
      </c>
      <c r="P182" s="51">
        <f t="shared" si="216"/>
        <v>35.055900621118013</v>
      </c>
      <c r="Q182" s="51">
        <f t="shared" si="192"/>
        <v>37.488284910965326</v>
      </c>
      <c r="R182" s="51"/>
      <c r="S182" s="51">
        <f t="shared" si="193"/>
        <v>34.586917238886883</v>
      </c>
      <c r="T182" s="52">
        <f t="shared" ref="T182:T191" si="221">L182/D182*100</f>
        <v>62.331043771043767</v>
      </c>
      <c r="U182" s="52">
        <f t="shared" si="194"/>
        <v>46.136101499423297</v>
      </c>
      <c r="V182" s="52"/>
      <c r="W182" s="52">
        <f t="shared" si="195"/>
        <v>67.265506940783695</v>
      </c>
      <c r="X182" s="23"/>
    </row>
    <row r="183" spans="1:25" s="1" customFormat="1" ht="131.25" x14ac:dyDescent="0.3">
      <c r="A183" s="99" t="s">
        <v>89</v>
      </c>
      <c r="B183" s="102" t="s">
        <v>418</v>
      </c>
      <c r="C183" s="137"/>
      <c r="D183" s="55">
        <f t="shared" ref="D183:O183" si="222">SUM(D184:D186)</f>
        <v>171250</v>
      </c>
      <c r="E183" s="55">
        <f t="shared" si="222"/>
        <v>26700</v>
      </c>
      <c r="F183" s="55">
        <f t="shared" si="222"/>
        <v>0</v>
      </c>
      <c r="G183" s="55">
        <f t="shared" si="222"/>
        <v>144550</v>
      </c>
      <c r="H183" s="55">
        <f t="shared" si="222"/>
        <v>260150</v>
      </c>
      <c r="I183" s="55">
        <f t="shared" si="222"/>
        <v>26700</v>
      </c>
      <c r="J183" s="55">
        <f t="shared" si="222"/>
        <v>0</v>
      </c>
      <c r="K183" s="55">
        <f t="shared" si="222"/>
        <v>233450</v>
      </c>
      <c r="L183" s="55">
        <f t="shared" si="222"/>
        <v>104494</v>
      </c>
      <c r="M183" s="55">
        <f t="shared" si="222"/>
        <v>0</v>
      </c>
      <c r="N183" s="55">
        <f t="shared" si="222"/>
        <v>0</v>
      </c>
      <c r="O183" s="55">
        <f t="shared" si="222"/>
        <v>104494</v>
      </c>
      <c r="P183" s="51">
        <f>L183/H183*100</f>
        <v>40.166826830674616</v>
      </c>
      <c r="Q183" s="51">
        <f t="shared" si="192"/>
        <v>0</v>
      </c>
      <c r="R183" s="51"/>
      <c r="S183" s="51">
        <f t="shared" si="193"/>
        <v>44.760762475904905</v>
      </c>
      <c r="T183" s="52"/>
      <c r="U183" s="52"/>
      <c r="V183" s="52"/>
      <c r="W183" s="52"/>
      <c r="X183" s="23"/>
    </row>
    <row r="184" spans="1:25" s="1" customFormat="1" ht="38.25" customHeight="1" x14ac:dyDescent="0.3">
      <c r="A184" s="126" t="s">
        <v>420</v>
      </c>
      <c r="B184" s="103" t="s">
        <v>419</v>
      </c>
      <c r="C184" s="104" t="s">
        <v>5</v>
      </c>
      <c r="D184" s="51">
        <f>SUM(E184:G184)</f>
        <v>66750</v>
      </c>
      <c r="E184" s="51">
        <v>26700</v>
      </c>
      <c r="F184" s="51">
        <v>0</v>
      </c>
      <c r="G184" s="51">
        <v>40050</v>
      </c>
      <c r="H184" s="51">
        <f>SUM(I184:K184)</f>
        <v>66750</v>
      </c>
      <c r="I184" s="51">
        <v>26700</v>
      </c>
      <c r="J184" s="51">
        <v>0</v>
      </c>
      <c r="K184" s="51">
        <v>40050</v>
      </c>
      <c r="L184" s="51">
        <f>SUM(M184:O184)</f>
        <v>0</v>
      </c>
      <c r="M184" s="51">
        <v>0</v>
      </c>
      <c r="N184" s="51">
        <v>0</v>
      </c>
      <c r="O184" s="51">
        <v>0</v>
      </c>
      <c r="P184" s="51">
        <f>L184/H184*100</f>
        <v>0</v>
      </c>
      <c r="Q184" s="51">
        <f t="shared" si="192"/>
        <v>0</v>
      </c>
      <c r="R184" s="51"/>
      <c r="S184" s="51">
        <f t="shared" si="193"/>
        <v>0</v>
      </c>
      <c r="T184" s="52"/>
      <c r="U184" s="52"/>
      <c r="V184" s="52"/>
      <c r="W184" s="52"/>
      <c r="X184" s="23"/>
    </row>
    <row r="185" spans="1:25" s="1" customFormat="1" x14ac:dyDescent="0.3">
      <c r="A185" s="120" t="s">
        <v>422</v>
      </c>
      <c r="B185" s="64" t="s">
        <v>421</v>
      </c>
      <c r="C185" s="19" t="s">
        <v>186</v>
      </c>
      <c r="D185" s="47">
        <f>SUM(E185:G185)</f>
        <v>0</v>
      </c>
      <c r="E185" s="47">
        <v>0</v>
      </c>
      <c r="F185" s="47">
        <v>0</v>
      </c>
      <c r="G185" s="47">
        <v>0</v>
      </c>
      <c r="H185" s="20">
        <f>SUM(I185:K185)</f>
        <v>88900</v>
      </c>
      <c r="I185" s="20">
        <v>0</v>
      </c>
      <c r="J185" s="20">
        <v>0</v>
      </c>
      <c r="K185" s="20">
        <v>88900</v>
      </c>
      <c r="L185" s="51">
        <f t="shared" ref="L185:L191" si="223">SUM(M185:O185)</f>
        <v>0</v>
      </c>
      <c r="M185" s="51">
        <v>0</v>
      </c>
      <c r="N185" s="51">
        <v>0</v>
      </c>
      <c r="O185" s="51">
        <v>0</v>
      </c>
      <c r="P185" s="51">
        <f t="shared" si="216"/>
        <v>0</v>
      </c>
      <c r="Q185" s="51"/>
      <c r="R185" s="51"/>
      <c r="S185" s="51">
        <f t="shared" si="193"/>
        <v>0</v>
      </c>
      <c r="T185" s="52"/>
      <c r="U185" s="52"/>
      <c r="V185" s="52"/>
      <c r="W185" s="52"/>
      <c r="X185" s="23"/>
    </row>
    <row r="186" spans="1:25" s="1" customFormat="1" ht="37.5" x14ac:dyDescent="0.3">
      <c r="A186" s="120" t="s">
        <v>423</v>
      </c>
      <c r="B186" s="136" t="s">
        <v>424</v>
      </c>
      <c r="C186" s="65" t="s">
        <v>28</v>
      </c>
      <c r="D186" s="47">
        <f>SUM(E186:G186)</f>
        <v>104500</v>
      </c>
      <c r="E186" s="47">
        <v>0</v>
      </c>
      <c r="F186" s="47">
        <v>0</v>
      </c>
      <c r="G186" s="47">
        <v>104500</v>
      </c>
      <c r="H186" s="20">
        <f>SUM(I186:K186)</f>
        <v>104500</v>
      </c>
      <c r="I186" s="20">
        <v>0</v>
      </c>
      <c r="J186" s="20">
        <v>0</v>
      </c>
      <c r="K186" s="20">
        <v>104500</v>
      </c>
      <c r="L186" s="51">
        <f>SUM(M186:O186)</f>
        <v>104494</v>
      </c>
      <c r="M186" s="51">
        <v>0</v>
      </c>
      <c r="N186" s="51">
        <v>0</v>
      </c>
      <c r="O186" s="51">
        <v>104494</v>
      </c>
      <c r="P186" s="51">
        <f>L186/H186*100</f>
        <v>99.994258373205753</v>
      </c>
      <c r="Q186" s="51"/>
      <c r="R186" s="51"/>
      <c r="S186" s="51">
        <f t="shared" si="193"/>
        <v>99.994258373205753</v>
      </c>
      <c r="T186" s="52"/>
      <c r="U186" s="52"/>
      <c r="V186" s="52"/>
      <c r="W186" s="52"/>
      <c r="X186" s="23"/>
    </row>
    <row r="187" spans="1:25" s="58" customFormat="1" ht="56.25" x14ac:dyDescent="0.3">
      <c r="A187" s="105" t="s">
        <v>340</v>
      </c>
      <c r="B187" s="106" t="s">
        <v>426</v>
      </c>
      <c r="C187" s="68"/>
      <c r="D187" s="81">
        <f t="shared" ref="D187:O187" si="224">SUM(D188:D191)</f>
        <v>200000</v>
      </c>
      <c r="E187" s="81">
        <f t="shared" si="224"/>
        <v>60000</v>
      </c>
      <c r="F187" s="81">
        <f t="shared" si="224"/>
        <v>0</v>
      </c>
      <c r="G187" s="81">
        <f t="shared" si="224"/>
        <v>140000</v>
      </c>
      <c r="H187" s="56">
        <f t="shared" si="224"/>
        <v>399950</v>
      </c>
      <c r="I187" s="56">
        <f t="shared" si="224"/>
        <v>80000</v>
      </c>
      <c r="J187" s="56">
        <f t="shared" si="224"/>
        <v>0</v>
      </c>
      <c r="K187" s="56">
        <f t="shared" si="224"/>
        <v>319950</v>
      </c>
      <c r="L187" s="55">
        <f t="shared" si="224"/>
        <v>126910</v>
      </c>
      <c r="M187" s="55">
        <f t="shared" si="224"/>
        <v>40000</v>
      </c>
      <c r="N187" s="55">
        <f t="shared" si="224"/>
        <v>0</v>
      </c>
      <c r="O187" s="55">
        <f t="shared" si="224"/>
        <v>86910</v>
      </c>
      <c r="P187" s="55">
        <f>L187/H187*100</f>
        <v>31.731466433304163</v>
      </c>
      <c r="Q187" s="51">
        <f t="shared" si="192"/>
        <v>50</v>
      </c>
      <c r="R187" s="51"/>
      <c r="S187" s="51">
        <f t="shared" si="193"/>
        <v>27.163619315518051</v>
      </c>
      <c r="T187" s="52">
        <f t="shared" si="221"/>
        <v>63.454999999999998</v>
      </c>
      <c r="U187" s="52">
        <f t="shared" si="194"/>
        <v>66.666666666666657</v>
      </c>
      <c r="V187" s="52"/>
      <c r="W187" s="52">
        <f t="shared" si="195"/>
        <v>62.078571428571429</v>
      </c>
      <c r="X187" s="57"/>
    </row>
    <row r="188" spans="1:25" s="1" customFormat="1" ht="112.5" x14ac:dyDescent="0.3">
      <c r="A188" s="127" t="s">
        <v>427</v>
      </c>
      <c r="B188" s="136" t="s">
        <v>288</v>
      </c>
      <c r="C188" s="19" t="s">
        <v>5</v>
      </c>
      <c r="D188" s="47">
        <f t="shared" ref="D188" si="225">SUM(E188:G188)</f>
        <v>150000</v>
      </c>
      <c r="E188" s="47">
        <v>60000</v>
      </c>
      <c r="F188" s="47">
        <v>0</v>
      </c>
      <c r="G188" s="47">
        <v>90000</v>
      </c>
      <c r="H188" s="20">
        <f>SUM(I188:K188)</f>
        <v>150000</v>
      </c>
      <c r="I188" s="20">
        <v>60000</v>
      </c>
      <c r="J188" s="20">
        <v>0</v>
      </c>
      <c r="K188" s="20">
        <v>90000</v>
      </c>
      <c r="L188" s="51">
        <f t="shared" si="223"/>
        <v>100000</v>
      </c>
      <c r="M188" s="51">
        <v>40000</v>
      </c>
      <c r="N188" s="51">
        <v>0</v>
      </c>
      <c r="O188" s="51">
        <v>60000</v>
      </c>
      <c r="P188" s="51">
        <f t="shared" si="216"/>
        <v>66.666666666666657</v>
      </c>
      <c r="Q188" s="51">
        <f t="shared" si="192"/>
        <v>66.666666666666657</v>
      </c>
      <c r="R188" s="51"/>
      <c r="S188" s="51">
        <f t="shared" si="193"/>
        <v>66.666666666666657</v>
      </c>
      <c r="T188" s="52">
        <f t="shared" si="221"/>
        <v>66.666666666666657</v>
      </c>
      <c r="U188" s="52">
        <f t="shared" si="194"/>
        <v>66.666666666666657</v>
      </c>
      <c r="V188" s="52"/>
      <c r="W188" s="52">
        <f t="shared" si="195"/>
        <v>66.666666666666657</v>
      </c>
      <c r="X188" s="23"/>
    </row>
    <row r="189" spans="1:25" s="1" customFormat="1" ht="93.75" x14ac:dyDescent="0.3">
      <c r="A189" s="127" t="s">
        <v>428</v>
      </c>
      <c r="B189" s="136" t="s">
        <v>425</v>
      </c>
      <c r="C189" s="19" t="s">
        <v>5</v>
      </c>
      <c r="D189" s="47">
        <f>SUM(E189:G189)</f>
        <v>0</v>
      </c>
      <c r="E189" s="47">
        <v>0</v>
      </c>
      <c r="F189" s="47">
        <v>0</v>
      </c>
      <c r="G189" s="47">
        <v>0</v>
      </c>
      <c r="H189" s="20">
        <f>SUM(I189:K189)</f>
        <v>149950</v>
      </c>
      <c r="I189" s="20">
        <v>0</v>
      </c>
      <c r="J189" s="20">
        <v>0</v>
      </c>
      <c r="K189" s="20">
        <v>149950</v>
      </c>
      <c r="L189" s="51">
        <f t="shared" si="223"/>
        <v>0</v>
      </c>
      <c r="M189" s="51">
        <v>0</v>
      </c>
      <c r="N189" s="51">
        <v>0</v>
      </c>
      <c r="O189" s="51">
        <v>0</v>
      </c>
      <c r="P189" s="51">
        <f t="shared" si="216"/>
        <v>0</v>
      </c>
      <c r="Q189" s="51"/>
      <c r="R189" s="51"/>
      <c r="S189" s="51">
        <f t="shared" si="193"/>
        <v>0</v>
      </c>
      <c r="T189" s="52"/>
      <c r="U189" s="52"/>
      <c r="V189" s="52"/>
      <c r="W189" s="52"/>
      <c r="X189" s="23"/>
    </row>
    <row r="190" spans="1:25" s="1" customFormat="1" ht="75" x14ac:dyDescent="0.3">
      <c r="A190" s="127" t="s">
        <v>429</v>
      </c>
      <c r="B190" s="136" t="s">
        <v>290</v>
      </c>
      <c r="C190" s="19" t="s">
        <v>5</v>
      </c>
      <c r="D190" s="47">
        <f>SUM(E190:G190)</f>
        <v>0</v>
      </c>
      <c r="E190" s="47">
        <v>0</v>
      </c>
      <c r="F190" s="47">
        <v>0</v>
      </c>
      <c r="G190" s="47">
        <v>0</v>
      </c>
      <c r="H190" s="20">
        <f t="shared" ref="H190:H191" si="226">SUM(I190:K190)</f>
        <v>50000</v>
      </c>
      <c r="I190" s="20">
        <v>20000</v>
      </c>
      <c r="J190" s="20">
        <v>0</v>
      </c>
      <c r="K190" s="20">
        <v>30000</v>
      </c>
      <c r="L190" s="51">
        <f t="shared" si="223"/>
        <v>0</v>
      </c>
      <c r="M190" s="51">
        <v>0</v>
      </c>
      <c r="N190" s="51">
        <v>0</v>
      </c>
      <c r="O190" s="51">
        <v>0</v>
      </c>
      <c r="P190" s="51">
        <f t="shared" si="216"/>
        <v>0</v>
      </c>
      <c r="Q190" s="51">
        <f t="shared" si="192"/>
        <v>0</v>
      </c>
      <c r="R190" s="51"/>
      <c r="S190" s="51">
        <f t="shared" si="193"/>
        <v>0</v>
      </c>
      <c r="T190" s="52"/>
      <c r="U190" s="52"/>
      <c r="V190" s="52"/>
      <c r="W190" s="52"/>
      <c r="X190" s="61"/>
    </row>
    <row r="191" spans="1:25" s="1" customFormat="1" ht="76.5" customHeight="1" x14ac:dyDescent="0.3">
      <c r="A191" s="127" t="s">
        <v>430</v>
      </c>
      <c r="B191" s="136" t="s">
        <v>289</v>
      </c>
      <c r="C191" s="19" t="s">
        <v>5</v>
      </c>
      <c r="D191" s="47">
        <f>SUM(E191:G191)</f>
        <v>50000</v>
      </c>
      <c r="E191" s="47">
        <v>0</v>
      </c>
      <c r="F191" s="47">
        <v>0</v>
      </c>
      <c r="G191" s="47">
        <v>50000</v>
      </c>
      <c r="H191" s="20">
        <f t="shared" si="226"/>
        <v>50000</v>
      </c>
      <c r="I191" s="20">
        <v>0</v>
      </c>
      <c r="J191" s="20">
        <v>0</v>
      </c>
      <c r="K191" s="20">
        <v>50000</v>
      </c>
      <c r="L191" s="51">
        <f t="shared" si="223"/>
        <v>26910</v>
      </c>
      <c r="M191" s="51">
        <v>0</v>
      </c>
      <c r="N191" s="51">
        <v>0</v>
      </c>
      <c r="O191" s="51">
        <v>26910</v>
      </c>
      <c r="P191" s="51">
        <f>L191/H191*100</f>
        <v>53.82</v>
      </c>
      <c r="Q191" s="51"/>
      <c r="R191" s="51"/>
      <c r="S191" s="51">
        <f t="shared" si="193"/>
        <v>53.82</v>
      </c>
      <c r="T191" s="52">
        <f t="shared" si="221"/>
        <v>53.82</v>
      </c>
      <c r="U191" s="52"/>
      <c r="V191" s="52"/>
      <c r="W191" s="52">
        <f t="shared" si="195"/>
        <v>53.82</v>
      </c>
      <c r="X191" s="61"/>
    </row>
    <row r="192" spans="1:25" s="1" customFormat="1" ht="66" customHeight="1" x14ac:dyDescent="0.3">
      <c r="A192" s="54" t="s">
        <v>90</v>
      </c>
      <c r="B192" s="151" t="s">
        <v>285</v>
      </c>
      <c r="C192" s="151"/>
      <c r="D192" s="55">
        <f>D193+D196</f>
        <v>10085256</v>
      </c>
      <c r="E192" s="55">
        <f t="shared" ref="E192:F192" si="227">E193+E196</f>
        <v>0</v>
      </c>
      <c r="F192" s="55">
        <f t="shared" si="227"/>
        <v>0</v>
      </c>
      <c r="G192" s="55">
        <f>G193+G196</f>
        <v>10085256</v>
      </c>
      <c r="H192" s="55">
        <f>H193+H196</f>
        <v>17808664</v>
      </c>
      <c r="I192" s="55">
        <f t="shared" ref="I192:J192" si="228">I193+I196</f>
        <v>0</v>
      </c>
      <c r="J192" s="55">
        <f t="shared" si="228"/>
        <v>0</v>
      </c>
      <c r="K192" s="55">
        <f>K193+K196</f>
        <v>17808664</v>
      </c>
      <c r="L192" s="55">
        <f>L193+L196</f>
        <v>2406326.1799999997</v>
      </c>
      <c r="M192" s="55">
        <f t="shared" ref="M192:N192" si="229">M193+M196</f>
        <v>0</v>
      </c>
      <c r="N192" s="55">
        <f t="shared" si="229"/>
        <v>0</v>
      </c>
      <c r="O192" s="55">
        <f>O193+O196</f>
        <v>2406326.1799999997</v>
      </c>
      <c r="P192" s="51">
        <f t="shared" si="216"/>
        <v>13.512109499061802</v>
      </c>
      <c r="Q192" s="51"/>
      <c r="R192" s="51"/>
      <c r="S192" s="51">
        <f t="shared" si="193"/>
        <v>13.512109499061802</v>
      </c>
      <c r="T192" s="52">
        <f t="shared" si="217"/>
        <v>23.859842328246302</v>
      </c>
      <c r="U192" s="52"/>
      <c r="V192" s="52"/>
      <c r="W192" s="52">
        <f t="shared" si="195"/>
        <v>23.859842328246302</v>
      </c>
      <c r="X192" s="61"/>
    </row>
    <row r="193" spans="1:24" s="1" customFormat="1" ht="56.25" x14ac:dyDescent="0.3">
      <c r="A193" s="54" t="s">
        <v>91</v>
      </c>
      <c r="B193" s="75" t="s">
        <v>286</v>
      </c>
      <c r="C193" s="119"/>
      <c r="D193" s="55">
        <f t="shared" ref="D193" si="230">D195</f>
        <v>218800</v>
      </c>
      <c r="E193" s="55">
        <f t="shared" ref="E193:O193" si="231">E194+E195</f>
        <v>0</v>
      </c>
      <c r="F193" s="55">
        <f t="shared" si="231"/>
        <v>0</v>
      </c>
      <c r="G193" s="55">
        <f t="shared" si="231"/>
        <v>218800</v>
      </c>
      <c r="H193" s="55">
        <f t="shared" si="231"/>
        <v>2745132</v>
      </c>
      <c r="I193" s="55">
        <f t="shared" si="231"/>
        <v>0</v>
      </c>
      <c r="J193" s="55">
        <f t="shared" si="231"/>
        <v>0</v>
      </c>
      <c r="K193" s="55">
        <f t="shared" si="231"/>
        <v>2745132</v>
      </c>
      <c r="L193" s="55">
        <f t="shared" si="231"/>
        <v>32600</v>
      </c>
      <c r="M193" s="55">
        <f t="shared" si="231"/>
        <v>0</v>
      </c>
      <c r="N193" s="55">
        <f t="shared" si="231"/>
        <v>0</v>
      </c>
      <c r="O193" s="55">
        <f t="shared" si="231"/>
        <v>32600</v>
      </c>
      <c r="P193" s="51">
        <f t="shared" si="216"/>
        <v>1.1875567367980848</v>
      </c>
      <c r="Q193" s="51"/>
      <c r="R193" s="51"/>
      <c r="S193" s="51">
        <f t="shared" si="193"/>
        <v>1.1875567367980848</v>
      </c>
      <c r="T193" s="52"/>
      <c r="U193" s="52"/>
      <c r="V193" s="52"/>
      <c r="W193" s="52"/>
      <c r="X193" s="61"/>
    </row>
    <row r="194" spans="1:24" s="1" customFormat="1" x14ac:dyDescent="0.3">
      <c r="A194" s="142" t="s">
        <v>92</v>
      </c>
      <c r="B194" s="189" t="s">
        <v>145</v>
      </c>
      <c r="C194" s="19" t="s">
        <v>3</v>
      </c>
      <c r="D194" s="51">
        <v>0</v>
      </c>
      <c r="E194" s="51">
        <v>0</v>
      </c>
      <c r="F194" s="51">
        <v>0</v>
      </c>
      <c r="G194" s="51">
        <v>0</v>
      </c>
      <c r="H194" s="51">
        <f>SUM(I194:K194)</f>
        <v>2485732</v>
      </c>
      <c r="I194" s="51">
        <v>0</v>
      </c>
      <c r="J194" s="51">
        <v>0</v>
      </c>
      <c r="K194" s="51">
        <v>2485732</v>
      </c>
      <c r="L194" s="51">
        <f>SUM(M194:O194)</f>
        <v>0</v>
      </c>
      <c r="M194" s="51">
        <v>0</v>
      </c>
      <c r="N194" s="51">
        <v>0</v>
      </c>
      <c r="O194" s="51">
        <v>0</v>
      </c>
      <c r="P194" s="51">
        <f>L194/H194*100</f>
        <v>0</v>
      </c>
      <c r="Q194" s="51"/>
      <c r="R194" s="51"/>
      <c r="S194" s="51">
        <f t="shared" si="193"/>
        <v>0</v>
      </c>
      <c r="T194" s="52"/>
      <c r="U194" s="52"/>
      <c r="V194" s="52"/>
      <c r="W194" s="52"/>
      <c r="X194" s="61"/>
    </row>
    <row r="195" spans="1:24" s="1" customFormat="1" x14ac:dyDescent="0.3">
      <c r="A195" s="144"/>
      <c r="B195" s="190"/>
      <c r="C195" s="19" t="s">
        <v>28</v>
      </c>
      <c r="D195" s="47">
        <f>SUM(E195:G195)</f>
        <v>218800</v>
      </c>
      <c r="E195" s="47">
        <v>0</v>
      </c>
      <c r="F195" s="47">
        <v>0</v>
      </c>
      <c r="G195" s="47">
        <v>218800</v>
      </c>
      <c r="H195" s="20">
        <f>SUM(I195:K195)</f>
        <v>259400</v>
      </c>
      <c r="I195" s="20">
        <v>0</v>
      </c>
      <c r="J195" s="20">
        <v>0</v>
      </c>
      <c r="K195" s="20">
        <v>259400</v>
      </c>
      <c r="L195" s="52">
        <f>SUM(M195:O195)</f>
        <v>32600</v>
      </c>
      <c r="M195" s="52">
        <v>0</v>
      </c>
      <c r="N195" s="52">
        <v>0</v>
      </c>
      <c r="O195" s="52">
        <v>32600</v>
      </c>
      <c r="P195" s="51">
        <f t="shared" si="216"/>
        <v>12.567463377023902</v>
      </c>
      <c r="Q195" s="51"/>
      <c r="R195" s="51"/>
      <c r="S195" s="51">
        <f t="shared" si="193"/>
        <v>12.567463377023902</v>
      </c>
      <c r="T195" s="52"/>
      <c r="U195" s="52"/>
      <c r="V195" s="52"/>
      <c r="W195" s="52"/>
      <c r="X195" s="61"/>
    </row>
    <row r="196" spans="1:24" s="58" customFormat="1" ht="37.5" x14ac:dyDescent="0.3">
      <c r="A196" s="54" t="s">
        <v>93</v>
      </c>
      <c r="B196" s="60" t="s">
        <v>60</v>
      </c>
      <c r="C196" s="121"/>
      <c r="D196" s="56">
        <f t="shared" ref="D196:O196" si="232">D197+D198+D199+D200+D201+D202+D203+D204</f>
        <v>9866456</v>
      </c>
      <c r="E196" s="56">
        <f t="shared" si="232"/>
        <v>0</v>
      </c>
      <c r="F196" s="56">
        <f t="shared" si="232"/>
        <v>0</v>
      </c>
      <c r="G196" s="56">
        <f t="shared" si="232"/>
        <v>9866456</v>
      </c>
      <c r="H196" s="56">
        <f t="shared" si="232"/>
        <v>15063532</v>
      </c>
      <c r="I196" s="56">
        <f t="shared" si="232"/>
        <v>0</v>
      </c>
      <c r="J196" s="56">
        <f t="shared" si="232"/>
        <v>0</v>
      </c>
      <c r="K196" s="56">
        <f t="shared" si="232"/>
        <v>15063532</v>
      </c>
      <c r="L196" s="56">
        <f t="shared" si="232"/>
        <v>2373726.1799999997</v>
      </c>
      <c r="M196" s="56">
        <f t="shared" si="232"/>
        <v>0</v>
      </c>
      <c r="N196" s="56">
        <f t="shared" si="232"/>
        <v>0</v>
      </c>
      <c r="O196" s="56">
        <f t="shared" si="232"/>
        <v>2373726.1799999997</v>
      </c>
      <c r="P196" s="51">
        <f t="shared" si="216"/>
        <v>15.758098299920627</v>
      </c>
      <c r="Q196" s="51"/>
      <c r="R196" s="51"/>
      <c r="S196" s="51">
        <f t="shared" si="193"/>
        <v>15.758098299920627</v>
      </c>
      <c r="T196" s="52">
        <f t="shared" si="217"/>
        <v>24.058549290647015</v>
      </c>
      <c r="U196" s="52"/>
      <c r="V196" s="52"/>
      <c r="W196" s="52">
        <f t="shared" si="195"/>
        <v>24.058549290647015</v>
      </c>
      <c r="X196" s="60"/>
    </row>
    <row r="197" spans="1:24" s="1" customFormat="1" x14ac:dyDescent="0.3">
      <c r="A197" s="142" t="s">
        <v>397</v>
      </c>
      <c r="B197" s="191" t="s">
        <v>146</v>
      </c>
      <c r="C197" s="19" t="s">
        <v>171</v>
      </c>
      <c r="D197" s="47">
        <f>SUM(E197:G197)</f>
        <v>62000</v>
      </c>
      <c r="E197" s="47">
        <v>0</v>
      </c>
      <c r="F197" s="47">
        <v>0</v>
      </c>
      <c r="G197" s="47">
        <v>62000</v>
      </c>
      <c r="H197" s="20">
        <f>SUM(I197:K197)</f>
        <v>170000</v>
      </c>
      <c r="I197" s="20">
        <v>0</v>
      </c>
      <c r="J197" s="20">
        <v>0</v>
      </c>
      <c r="K197" s="20">
        <v>170000</v>
      </c>
      <c r="L197" s="52">
        <f>M197+O197</f>
        <v>26500</v>
      </c>
      <c r="M197" s="52">
        <v>0</v>
      </c>
      <c r="N197" s="52">
        <v>0</v>
      </c>
      <c r="O197" s="52">
        <v>26500</v>
      </c>
      <c r="P197" s="51">
        <f t="shared" si="216"/>
        <v>15.588235294117647</v>
      </c>
      <c r="Q197" s="51"/>
      <c r="R197" s="51"/>
      <c r="S197" s="51">
        <f t="shared" si="193"/>
        <v>15.588235294117647</v>
      </c>
      <c r="T197" s="52">
        <f t="shared" si="217"/>
        <v>42.741935483870968</v>
      </c>
      <c r="U197" s="52"/>
      <c r="V197" s="52"/>
      <c r="W197" s="52">
        <f t="shared" si="195"/>
        <v>42.741935483870968</v>
      </c>
      <c r="X197" s="67"/>
    </row>
    <row r="198" spans="1:24" s="1" customFormat="1" x14ac:dyDescent="0.3">
      <c r="A198" s="143"/>
      <c r="B198" s="192"/>
      <c r="C198" s="19" t="s">
        <v>28</v>
      </c>
      <c r="D198" s="47">
        <f t="shared" ref="D198:D202" si="233">SUM(E198:G198)</f>
        <v>50200</v>
      </c>
      <c r="E198" s="47">
        <v>0</v>
      </c>
      <c r="F198" s="47">
        <v>0</v>
      </c>
      <c r="G198" s="47">
        <v>50200</v>
      </c>
      <c r="H198" s="20">
        <f t="shared" ref="H198:H203" si="234">SUM(I198:K198)</f>
        <v>151300</v>
      </c>
      <c r="I198" s="20">
        <v>0</v>
      </c>
      <c r="J198" s="20">
        <v>0</v>
      </c>
      <c r="K198" s="20">
        <v>151300</v>
      </c>
      <c r="L198" s="52">
        <f>M198+O198</f>
        <v>11871.57</v>
      </c>
      <c r="M198" s="20">
        <v>0</v>
      </c>
      <c r="N198" s="20">
        <v>0</v>
      </c>
      <c r="O198" s="20">
        <v>11871.57</v>
      </c>
      <c r="P198" s="51">
        <f t="shared" si="216"/>
        <v>7.846378056840714</v>
      </c>
      <c r="Q198" s="51"/>
      <c r="R198" s="51"/>
      <c r="S198" s="51">
        <f t="shared" si="193"/>
        <v>7.846378056840714</v>
      </c>
      <c r="T198" s="52">
        <f t="shared" si="217"/>
        <v>23.648545816733066</v>
      </c>
      <c r="U198" s="52"/>
      <c r="V198" s="52"/>
      <c r="W198" s="52">
        <f t="shared" si="195"/>
        <v>23.648545816733066</v>
      </c>
      <c r="X198" s="61"/>
    </row>
    <row r="199" spans="1:24" s="1" customFormat="1" x14ac:dyDescent="0.3">
      <c r="A199" s="143"/>
      <c r="B199" s="192"/>
      <c r="C199" s="19" t="s">
        <v>3</v>
      </c>
      <c r="D199" s="47">
        <f t="shared" si="233"/>
        <v>144015</v>
      </c>
      <c r="E199" s="47">
        <v>0</v>
      </c>
      <c r="F199" s="47">
        <v>0</v>
      </c>
      <c r="G199" s="47">
        <v>144015</v>
      </c>
      <c r="H199" s="20">
        <f>SUM(I199:K199)</f>
        <v>515800</v>
      </c>
      <c r="I199" s="20">
        <v>0</v>
      </c>
      <c r="J199" s="20">
        <v>0</v>
      </c>
      <c r="K199" s="20">
        <v>515800</v>
      </c>
      <c r="L199" s="52">
        <f>SUM(M199:O199)</f>
        <v>39471.519999999997</v>
      </c>
      <c r="M199" s="52">
        <v>0</v>
      </c>
      <c r="N199" s="52">
        <v>0</v>
      </c>
      <c r="O199" s="52">
        <v>39471.519999999997</v>
      </c>
      <c r="P199" s="51">
        <f t="shared" si="216"/>
        <v>7.6524854594804186</v>
      </c>
      <c r="Q199" s="51"/>
      <c r="R199" s="51"/>
      <c r="S199" s="51">
        <f t="shared" si="193"/>
        <v>7.6524854594804186</v>
      </c>
      <c r="T199" s="52">
        <f t="shared" si="217"/>
        <v>27.407922785820922</v>
      </c>
      <c r="U199" s="52"/>
      <c r="V199" s="52"/>
      <c r="W199" s="52">
        <f t="shared" si="195"/>
        <v>27.407922785820922</v>
      </c>
      <c r="X199" s="61"/>
    </row>
    <row r="200" spans="1:24" s="1" customFormat="1" x14ac:dyDescent="0.3">
      <c r="A200" s="143"/>
      <c r="B200" s="192"/>
      <c r="C200" s="19" t="s">
        <v>170</v>
      </c>
      <c r="D200" s="47">
        <f>SUM(E200:G200)</f>
        <v>55300</v>
      </c>
      <c r="E200" s="47">
        <v>0</v>
      </c>
      <c r="F200" s="47">
        <v>0</v>
      </c>
      <c r="G200" s="47">
        <v>55300</v>
      </c>
      <c r="H200" s="20">
        <f>SUM(I200:K200)</f>
        <v>132900</v>
      </c>
      <c r="I200" s="20">
        <v>0</v>
      </c>
      <c r="J200" s="20">
        <v>0</v>
      </c>
      <c r="K200" s="20">
        <v>132900</v>
      </c>
      <c r="L200" s="52">
        <f>SUM(M200:O200)</f>
        <v>16000</v>
      </c>
      <c r="M200" s="52">
        <v>0</v>
      </c>
      <c r="N200" s="52">
        <v>0</v>
      </c>
      <c r="O200" s="52">
        <v>16000</v>
      </c>
      <c r="P200" s="51">
        <f t="shared" si="216"/>
        <v>12.039127163280662</v>
      </c>
      <c r="Q200" s="51"/>
      <c r="R200" s="51"/>
      <c r="S200" s="51">
        <f t="shared" si="193"/>
        <v>12.039127163280662</v>
      </c>
      <c r="T200" s="52">
        <f t="shared" si="217"/>
        <v>28.933092224231466</v>
      </c>
      <c r="U200" s="52"/>
      <c r="V200" s="52"/>
      <c r="W200" s="52">
        <f t="shared" si="195"/>
        <v>28.933092224231466</v>
      </c>
      <c r="X200" s="53"/>
    </row>
    <row r="201" spans="1:24" s="1" customFormat="1" x14ac:dyDescent="0.3">
      <c r="A201" s="143"/>
      <c r="B201" s="192"/>
      <c r="C201" s="65" t="s">
        <v>5</v>
      </c>
      <c r="D201" s="47">
        <f t="shared" si="233"/>
        <v>8457064</v>
      </c>
      <c r="E201" s="66">
        <v>0</v>
      </c>
      <c r="F201" s="66">
        <v>0</v>
      </c>
      <c r="G201" s="66">
        <v>8457064</v>
      </c>
      <c r="H201" s="20">
        <f t="shared" si="234"/>
        <v>11520564</v>
      </c>
      <c r="I201" s="51">
        <v>0</v>
      </c>
      <c r="J201" s="51">
        <v>0</v>
      </c>
      <c r="K201" s="51">
        <v>11520564</v>
      </c>
      <c r="L201" s="52">
        <f t="shared" ref="L201" si="235">M201+O201</f>
        <v>1720369.35</v>
      </c>
      <c r="M201" s="52">
        <v>0</v>
      </c>
      <c r="N201" s="52">
        <v>0</v>
      </c>
      <c r="O201" s="52">
        <v>1720369.35</v>
      </c>
      <c r="P201" s="51">
        <f t="shared" si="216"/>
        <v>14.933030622459109</v>
      </c>
      <c r="Q201" s="51"/>
      <c r="R201" s="51"/>
      <c r="S201" s="51">
        <f t="shared" si="193"/>
        <v>14.933030622459109</v>
      </c>
      <c r="T201" s="52">
        <f t="shared" si="217"/>
        <v>20.342394831113968</v>
      </c>
      <c r="U201" s="52"/>
      <c r="V201" s="52"/>
      <c r="W201" s="52">
        <f t="shared" si="195"/>
        <v>20.342394831113968</v>
      </c>
      <c r="X201" s="61"/>
    </row>
    <row r="202" spans="1:24" s="1" customFormat="1" x14ac:dyDescent="0.3">
      <c r="A202" s="143"/>
      <c r="B202" s="192"/>
      <c r="C202" s="19" t="s">
        <v>186</v>
      </c>
      <c r="D202" s="47">
        <f t="shared" si="233"/>
        <v>519318</v>
      </c>
      <c r="E202" s="47">
        <v>0</v>
      </c>
      <c r="F202" s="47">
        <v>0</v>
      </c>
      <c r="G202" s="47">
        <v>519318</v>
      </c>
      <c r="H202" s="20">
        <f t="shared" si="234"/>
        <v>1150168</v>
      </c>
      <c r="I202" s="20">
        <v>0</v>
      </c>
      <c r="J202" s="20">
        <v>0</v>
      </c>
      <c r="K202" s="20">
        <v>1150168</v>
      </c>
      <c r="L202" s="52">
        <f>SUM(M202:O202)</f>
        <v>311818.98</v>
      </c>
      <c r="M202" s="52">
        <v>0</v>
      </c>
      <c r="N202" s="52">
        <v>0</v>
      </c>
      <c r="O202" s="52">
        <v>311818.98</v>
      </c>
      <c r="P202" s="51">
        <f t="shared" si="216"/>
        <v>27.110733388513676</v>
      </c>
      <c r="Q202" s="51"/>
      <c r="R202" s="51"/>
      <c r="S202" s="51">
        <f t="shared" si="193"/>
        <v>27.110733388513676</v>
      </c>
      <c r="T202" s="52">
        <f t="shared" si="217"/>
        <v>60.043938396127231</v>
      </c>
      <c r="U202" s="52"/>
      <c r="V202" s="52"/>
      <c r="W202" s="52">
        <f t="shared" si="195"/>
        <v>60.043938396127231</v>
      </c>
      <c r="X202" s="61"/>
    </row>
    <row r="203" spans="1:24" s="1" customFormat="1" x14ac:dyDescent="0.3">
      <c r="A203" s="143"/>
      <c r="B203" s="192"/>
      <c r="C203" s="19" t="s">
        <v>6</v>
      </c>
      <c r="D203" s="47">
        <f>SUM(E203:G203)</f>
        <v>556959</v>
      </c>
      <c r="E203" s="47">
        <v>0</v>
      </c>
      <c r="F203" s="47">
        <v>0</v>
      </c>
      <c r="G203" s="47">
        <v>556959</v>
      </c>
      <c r="H203" s="20">
        <f t="shared" si="234"/>
        <v>1373200</v>
      </c>
      <c r="I203" s="20">
        <v>0</v>
      </c>
      <c r="J203" s="20">
        <v>0</v>
      </c>
      <c r="K203" s="20">
        <v>1373200</v>
      </c>
      <c r="L203" s="52">
        <f>SUM(M203:O203)</f>
        <v>241874.76</v>
      </c>
      <c r="M203" s="52">
        <v>0</v>
      </c>
      <c r="N203" s="52">
        <v>0</v>
      </c>
      <c r="O203" s="52">
        <v>241874.76</v>
      </c>
      <c r="P203" s="51">
        <f t="shared" si="216"/>
        <v>17.613949898048357</v>
      </c>
      <c r="Q203" s="51"/>
      <c r="R203" s="51"/>
      <c r="S203" s="51">
        <f t="shared" si="193"/>
        <v>17.613949898048357</v>
      </c>
      <c r="T203" s="52">
        <f t="shared" si="217"/>
        <v>43.427749618912706</v>
      </c>
      <c r="U203" s="52"/>
      <c r="V203" s="52"/>
      <c r="W203" s="52">
        <f t="shared" si="195"/>
        <v>43.427749618912706</v>
      </c>
      <c r="X203" s="67"/>
    </row>
    <row r="204" spans="1:24" s="1" customFormat="1" x14ac:dyDescent="0.3">
      <c r="A204" s="144"/>
      <c r="B204" s="193"/>
      <c r="C204" s="19" t="s">
        <v>431</v>
      </c>
      <c r="D204" s="47">
        <f>SUM(E204:G204)</f>
        <v>21600</v>
      </c>
      <c r="E204" s="47">
        <v>0</v>
      </c>
      <c r="F204" s="47">
        <v>0</v>
      </c>
      <c r="G204" s="47">
        <v>21600</v>
      </c>
      <c r="H204" s="20">
        <f>SUM(I204:K204)</f>
        <v>49600</v>
      </c>
      <c r="I204" s="20">
        <v>0</v>
      </c>
      <c r="J204" s="20">
        <v>0</v>
      </c>
      <c r="K204" s="20">
        <v>49600</v>
      </c>
      <c r="L204" s="52">
        <f>SUM(M204:O204)</f>
        <v>5820</v>
      </c>
      <c r="M204" s="52">
        <v>0</v>
      </c>
      <c r="N204" s="52">
        <v>0</v>
      </c>
      <c r="O204" s="52">
        <v>5820</v>
      </c>
      <c r="P204" s="51">
        <f t="shared" si="216"/>
        <v>11.733870967741936</v>
      </c>
      <c r="Q204" s="51"/>
      <c r="R204" s="51"/>
      <c r="S204" s="51">
        <f t="shared" si="193"/>
        <v>11.733870967741936</v>
      </c>
      <c r="T204" s="52">
        <f t="shared" si="217"/>
        <v>26.944444444444443</v>
      </c>
      <c r="U204" s="52"/>
      <c r="V204" s="52"/>
      <c r="W204" s="52">
        <f t="shared" si="195"/>
        <v>26.944444444444443</v>
      </c>
      <c r="X204" s="67"/>
    </row>
    <row r="205" spans="1:24" s="58" customFormat="1" ht="26.25" customHeight="1" x14ac:dyDescent="0.3">
      <c r="A205" s="54" t="s">
        <v>94</v>
      </c>
      <c r="B205" s="158" t="s">
        <v>291</v>
      </c>
      <c r="C205" s="159"/>
      <c r="D205" s="107">
        <f>SUM(D206:D207)</f>
        <v>1127380</v>
      </c>
      <c r="E205" s="107">
        <f t="shared" ref="E205:O205" si="236">SUM(E206:E207)</f>
        <v>0</v>
      </c>
      <c r="F205" s="107">
        <f t="shared" si="236"/>
        <v>0</v>
      </c>
      <c r="G205" s="107">
        <f t="shared" si="236"/>
        <v>1127380</v>
      </c>
      <c r="H205" s="107">
        <f t="shared" si="236"/>
        <v>1127380</v>
      </c>
      <c r="I205" s="107">
        <f t="shared" si="236"/>
        <v>0</v>
      </c>
      <c r="J205" s="107">
        <f t="shared" si="236"/>
        <v>0</v>
      </c>
      <c r="K205" s="107">
        <f t="shared" si="236"/>
        <v>1127380</v>
      </c>
      <c r="L205" s="107">
        <f t="shared" si="236"/>
        <v>0</v>
      </c>
      <c r="M205" s="107">
        <f t="shared" si="236"/>
        <v>0</v>
      </c>
      <c r="N205" s="107">
        <f t="shared" si="236"/>
        <v>0</v>
      </c>
      <c r="O205" s="107">
        <f t="shared" si="236"/>
        <v>0</v>
      </c>
      <c r="P205" s="51">
        <f t="shared" si="216"/>
        <v>0</v>
      </c>
      <c r="Q205" s="51"/>
      <c r="R205" s="51"/>
      <c r="S205" s="51">
        <f t="shared" si="193"/>
        <v>0</v>
      </c>
      <c r="T205" s="52">
        <f t="shared" si="217"/>
        <v>0</v>
      </c>
      <c r="U205" s="52"/>
      <c r="V205" s="52"/>
      <c r="W205" s="52">
        <f t="shared" si="195"/>
        <v>0</v>
      </c>
      <c r="X205" s="57"/>
    </row>
    <row r="206" spans="1:24" s="1" customFormat="1" ht="75" x14ac:dyDescent="0.3">
      <c r="A206" s="127"/>
      <c r="B206" s="130" t="s">
        <v>443</v>
      </c>
      <c r="C206" s="65" t="s">
        <v>5</v>
      </c>
      <c r="D206" s="66">
        <f t="shared" ref="D206:D207" si="237">SUM(E206:G206)</f>
        <v>771000</v>
      </c>
      <c r="E206" s="66">
        <v>0</v>
      </c>
      <c r="F206" s="66">
        <v>0</v>
      </c>
      <c r="G206" s="66">
        <v>771000</v>
      </c>
      <c r="H206" s="51">
        <f t="shared" ref="H206:H207" si="238">SUM(I206:K206)</f>
        <v>771000</v>
      </c>
      <c r="I206" s="51">
        <v>0</v>
      </c>
      <c r="J206" s="51">
        <v>0</v>
      </c>
      <c r="K206" s="51">
        <v>771000</v>
      </c>
      <c r="L206" s="20">
        <f t="shared" ref="L206:L207" si="239">M206+N206+O206</f>
        <v>0</v>
      </c>
      <c r="M206" s="20">
        <v>0</v>
      </c>
      <c r="N206" s="20">
        <v>0</v>
      </c>
      <c r="O206" s="20">
        <v>0</v>
      </c>
      <c r="P206" s="51">
        <f t="shared" si="216"/>
        <v>0</v>
      </c>
      <c r="Q206" s="51"/>
      <c r="R206" s="51"/>
      <c r="S206" s="51">
        <f t="shared" si="193"/>
        <v>0</v>
      </c>
      <c r="T206" s="52"/>
      <c r="U206" s="52"/>
      <c r="V206" s="52"/>
      <c r="W206" s="52"/>
      <c r="X206" s="61"/>
    </row>
    <row r="207" spans="1:24" s="1" customFormat="1" ht="56.25" x14ac:dyDescent="0.3">
      <c r="A207" s="120" t="s">
        <v>351</v>
      </c>
      <c r="B207" s="118" t="s">
        <v>352</v>
      </c>
      <c r="C207" s="65" t="s">
        <v>3</v>
      </c>
      <c r="D207" s="66">
        <f t="shared" si="237"/>
        <v>356380</v>
      </c>
      <c r="E207" s="66">
        <v>0</v>
      </c>
      <c r="F207" s="66">
        <v>0</v>
      </c>
      <c r="G207" s="66">
        <v>356380</v>
      </c>
      <c r="H207" s="51">
        <f t="shared" si="238"/>
        <v>356380</v>
      </c>
      <c r="I207" s="51">
        <v>0</v>
      </c>
      <c r="J207" s="51">
        <v>0</v>
      </c>
      <c r="K207" s="51">
        <v>356380</v>
      </c>
      <c r="L207" s="20">
        <f t="shared" si="239"/>
        <v>0</v>
      </c>
      <c r="M207" s="20">
        <v>0</v>
      </c>
      <c r="N207" s="20">
        <v>0</v>
      </c>
      <c r="O207" s="20">
        <v>0</v>
      </c>
      <c r="P207" s="51">
        <f t="shared" si="216"/>
        <v>0</v>
      </c>
      <c r="Q207" s="51"/>
      <c r="R207" s="51"/>
      <c r="S207" s="51">
        <f t="shared" si="193"/>
        <v>0</v>
      </c>
      <c r="T207" s="52">
        <f t="shared" si="217"/>
        <v>0</v>
      </c>
      <c r="U207" s="52"/>
      <c r="V207" s="52"/>
      <c r="W207" s="52">
        <f t="shared" si="195"/>
        <v>0</v>
      </c>
      <c r="X207" s="61"/>
    </row>
    <row r="208" spans="1:24" s="1" customFormat="1" ht="47.25" customHeight="1" x14ac:dyDescent="0.3">
      <c r="A208" s="54" t="s">
        <v>95</v>
      </c>
      <c r="B208" s="149" t="s">
        <v>292</v>
      </c>
      <c r="C208" s="149"/>
      <c r="D208" s="107">
        <f t="shared" ref="D208:K208" si="240">D209+D210</f>
        <v>3719750</v>
      </c>
      <c r="E208" s="107">
        <f t="shared" si="240"/>
        <v>0</v>
      </c>
      <c r="F208" s="107">
        <f t="shared" si="240"/>
        <v>0</v>
      </c>
      <c r="G208" s="107">
        <f t="shared" si="240"/>
        <v>3719750</v>
      </c>
      <c r="H208" s="107">
        <f t="shared" si="240"/>
        <v>4414200</v>
      </c>
      <c r="I208" s="107">
        <f t="shared" si="240"/>
        <v>0</v>
      </c>
      <c r="J208" s="107">
        <f t="shared" si="240"/>
        <v>0</v>
      </c>
      <c r="K208" s="107">
        <f t="shared" si="240"/>
        <v>4414200</v>
      </c>
      <c r="L208" s="107">
        <f>L209+L210</f>
        <v>675178.41</v>
      </c>
      <c r="M208" s="107">
        <f>M209+M210</f>
        <v>0</v>
      </c>
      <c r="N208" s="107">
        <f>N209+N210</f>
        <v>0</v>
      </c>
      <c r="O208" s="107">
        <f>O209+O210</f>
        <v>675178.41</v>
      </c>
      <c r="P208" s="51">
        <f t="shared" si="216"/>
        <v>15.295600788364824</v>
      </c>
      <c r="Q208" s="51"/>
      <c r="R208" s="51"/>
      <c r="S208" s="51">
        <f t="shared" si="193"/>
        <v>15.295600788364824</v>
      </c>
      <c r="T208" s="52">
        <f t="shared" si="217"/>
        <v>18.151177095234896</v>
      </c>
      <c r="U208" s="52"/>
      <c r="V208" s="52"/>
      <c r="W208" s="52">
        <f t="shared" si="195"/>
        <v>18.151177095234896</v>
      </c>
      <c r="X208" s="23"/>
    </row>
    <row r="209" spans="1:25" s="1" customFormat="1" ht="93.75" x14ac:dyDescent="0.3">
      <c r="A209" s="126" t="s">
        <v>23</v>
      </c>
      <c r="B209" s="129" t="s">
        <v>293</v>
      </c>
      <c r="C209" s="108" t="s">
        <v>5</v>
      </c>
      <c r="D209" s="109">
        <f>SUM(E209:G209)</f>
        <v>769750</v>
      </c>
      <c r="E209" s="109">
        <v>0</v>
      </c>
      <c r="F209" s="109">
        <v>0</v>
      </c>
      <c r="G209" s="109">
        <v>769750</v>
      </c>
      <c r="H209" s="110">
        <f>SUM(I209:K209)</f>
        <v>1464200</v>
      </c>
      <c r="I209" s="110">
        <v>0</v>
      </c>
      <c r="J209" s="110">
        <v>0</v>
      </c>
      <c r="K209" s="110">
        <v>1464200</v>
      </c>
      <c r="L209" s="20">
        <f>SUM(M209:O209)</f>
        <v>675178.41</v>
      </c>
      <c r="M209" s="110">
        <v>0</v>
      </c>
      <c r="N209" s="110">
        <v>0</v>
      </c>
      <c r="O209" s="110">
        <v>675178.41</v>
      </c>
      <c r="P209" s="51">
        <f t="shared" si="216"/>
        <v>46.112444338205165</v>
      </c>
      <c r="Q209" s="51"/>
      <c r="R209" s="51"/>
      <c r="S209" s="51">
        <f t="shared" si="193"/>
        <v>46.112444338205165</v>
      </c>
      <c r="T209" s="52">
        <f t="shared" si="217"/>
        <v>87.713986359207539</v>
      </c>
      <c r="U209" s="52"/>
      <c r="V209" s="52"/>
      <c r="W209" s="52">
        <f t="shared" si="195"/>
        <v>87.713986359207539</v>
      </c>
      <c r="X209" s="23"/>
    </row>
    <row r="210" spans="1:25" s="1" customFormat="1" ht="75" x14ac:dyDescent="0.3">
      <c r="A210" s="126" t="s">
        <v>295</v>
      </c>
      <c r="B210" s="111" t="s">
        <v>294</v>
      </c>
      <c r="C210" s="19" t="s">
        <v>28</v>
      </c>
      <c r="D210" s="109">
        <f>SUM(E210:G210)</f>
        <v>2950000</v>
      </c>
      <c r="E210" s="47">
        <v>0</v>
      </c>
      <c r="F210" s="47">
        <v>0</v>
      </c>
      <c r="G210" s="47">
        <v>2950000</v>
      </c>
      <c r="H210" s="110">
        <f>SUM(I210:K210)</f>
        <v>2950000</v>
      </c>
      <c r="I210" s="20">
        <v>0</v>
      </c>
      <c r="J210" s="20">
        <v>0</v>
      </c>
      <c r="K210" s="20">
        <v>2950000</v>
      </c>
      <c r="L210" s="20">
        <f>SUM(M210:O210)</f>
        <v>0</v>
      </c>
      <c r="M210" s="20">
        <v>0</v>
      </c>
      <c r="N210" s="20">
        <v>0</v>
      </c>
      <c r="O210" s="20">
        <v>0</v>
      </c>
      <c r="P210" s="51">
        <f t="shared" si="216"/>
        <v>0</v>
      </c>
      <c r="Q210" s="51"/>
      <c r="R210" s="51"/>
      <c r="S210" s="51">
        <f t="shared" si="193"/>
        <v>0</v>
      </c>
      <c r="T210" s="52"/>
      <c r="U210" s="52"/>
      <c r="V210" s="52"/>
      <c r="W210" s="52"/>
      <c r="X210" s="61"/>
    </row>
    <row r="211" spans="1:25" s="1" customFormat="1" ht="28.5" customHeight="1" x14ac:dyDescent="0.3">
      <c r="A211" s="54" t="s">
        <v>96</v>
      </c>
      <c r="B211" s="149" t="s">
        <v>296</v>
      </c>
      <c r="C211" s="149"/>
      <c r="D211" s="107">
        <f t="shared" ref="D211:O211" si="241">D212+D218+D226+D228</f>
        <v>208331990</v>
      </c>
      <c r="E211" s="107">
        <f t="shared" si="241"/>
        <v>38551942</v>
      </c>
      <c r="F211" s="107">
        <f t="shared" si="241"/>
        <v>3828919</v>
      </c>
      <c r="G211" s="107">
        <f t="shared" si="241"/>
        <v>165951129</v>
      </c>
      <c r="H211" s="107">
        <f t="shared" si="241"/>
        <v>439361925</v>
      </c>
      <c r="I211" s="107">
        <f t="shared" si="241"/>
        <v>65384000</v>
      </c>
      <c r="J211" s="107">
        <f t="shared" si="241"/>
        <v>9837000</v>
      </c>
      <c r="K211" s="107">
        <f t="shared" si="241"/>
        <v>364140925</v>
      </c>
      <c r="L211" s="107">
        <f t="shared" si="241"/>
        <v>136137503.47</v>
      </c>
      <c r="M211" s="107">
        <f t="shared" si="241"/>
        <v>16201707.790000001</v>
      </c>
      <c r="N211" s="107">
        <f t="shared" si="241"/>
        <v>2730733.62</v>
      </c>
      <c r="O211" s="107">
        <f t="shared" si="241"/>
        <v>117205062.06</v>
      </c>
      <c r="P211" s="51">
        <f>L211/H211*100</f>
        <v>30.985275628970356</v>
      </c>
      <c r="Q211" s="51">
        <f t="shared" si="192"/>
        <v>24.779315719442067</v>
      </c>
      <c r="R211" s="51">
        <f t="shared" si="200"/>
        <v>27.759821286977736</v>
      </c>
      <c r="S211" s="51">
        <f t="shared" si="193"/>
        <v>32.186731568279505</v>
      </c>
      <c r="T211" s="52">
        <f>L211/D211*100</f>
        <v>65.346423019335631</v>
      </c>
      <c r="U211" s="52">
        <f t="shared" ref="U211:U236" si="242">M211/E211*100</f>
        <v>42.025659278072169</v>
      </c>
      <c r="V211" s="52">
        <f t="shared" ref="V211:V219" si="243">N211/F211*100</f>
        <v>71.3186573024919</v>
      </c>
      <c r="W211" s="52">
        <f t="shared" ref="W211:W240" si="244">O211/G211*100</f>
        <v>70.626251696064088</v>
      </c>
      <c r="X211" s="23"/>
    </row>
    <row r="212" spans="1:25" s="1" customFormat="1" ht="37.5" x14ac:dyDescent="0.3">
      <c r="A212" s="54" t="s">
        <v>97</v>
      </c>
      <c r="B212" s="112" t="s">
        <v>61</v>
      </c>
      <c r="C212" s="122"/>
      <c r="D212" s="107">
        <f t="shared" ref="D212:O212" si="245">SUM(D213:D217)</f>
        <v>139472530</v>
      </c>
      <c r="E212" s="107">
        <f t="shared" si="245"/>
        <v>0</v>
      </c>
      <c r="F212" s="107">
        <f t="shared" si="245"/>
        <v>0</v>
      </c>
      <c r="G212" s="107">
        <f t="shared" si="245"/>
        <v>139472530</v>
      </c>
      <c r="H212" s="107">
        <f t="shared" si="245"/>
        <v>304884103</v>
      </c>
      <c r="I212" s="107">
        <f t="shared" si="245"/>
        <v>0</v>
      </c>
      <c r="J212" s="107">
        <f t="shared" si="245"/>
        <v>1946100</v>
      </c>
      <c r="K212" s="107">
        <f t="shared" si="245"/>
        <v>302938003</v>
      </c>
      <c r="L212" s="107">
        <f t="shared" si="245"/>
        <v>103363525.67</v>
      </c>
      <c r="M212" s="107">
        <f t="shared" si="245"/>
        <v>0</v>
      </c>
      <c r="N212" s="107">
        <f t="shared" si="245"/>
        <v>0</v>
      </c>
      <c r="O212" s="107">
        <f t="shared" si="245"/>
        <v>103363525.67</v>
      </c>
      <c r="P212" s="51">
        <f>L212/H212*100</f>
        <v>33.902563188084621</v>
      </c>
      <c r="Q212" s="51"/>
      <c r="R212" s="51">
        <f t="shared" si="200"/>
        <v>0</v>
      </c>
      <c r="S212" s="51">
        <f t="shared" si="193"/>
        <v>34.120356193805108</v>
      </c>
      <c r="T212" s="52">
        <f>L212/D212*100</f>
        <v>74.110310947969467</v>
      </c>
      <c r="U212" s="52"/>
      <c r="V212" s="52"/>
      <c r="W212" s="52">
        <f t="shared" si="244"/>
        <v>74.110310947969467</v>
      </c>
      <c r="X212" s="23"/>
    </row>
    <row r="213" spans="1:25" s="1" customFormat="1" ht="37.5" x14ac:dyDescent="0.3">
      <c r="A213" s="120" t="s">
        <v>98</v>
      </c>
      <c r="B213" s="78" t="s">
        <v>48</v>
      </c>
      <c r="C213" s="19" t="s">
        <v>28</v>
      </c>
      <c r="D213" s="47">
        <f>SUM(E213:G213)</f>
        <v>37389458</v>
      </c>
      <c r="E213" s="47">
        <v>0</v>
      </c>
      <c r="F213" s="47">
        <v>0</v>
      </c>
      <c r="G213" s="47">
        <v>37389458</v>
      </c>
      <c r="H213" s="20">
        <f>SUM(I213:K213)</f>
        <v>86673900</v>
      </c>
      <c r="I213" s="20">
        <v>0</v>
      </c>
      <c r="J213" s="20">
        <v>0</v>
      </c>
      <c r="K213" s="20">
        <v>86673900</v>
      </c>
      <c r="L213" s="20">
        <f>SUM(M213:O213)</f>
        <v>24952771.25</v>
      </c>
      <c r="M213" s="20">
        <v>0</v>
      </c>
      <c r="N213" s="20">
        <v>0</v>
      </c>
      <c r="O213" s="20">
        <v>24952771.25</v>
      </c>
      <c r="P213" s="51">
        <f>L213/H213*100</f>
        <v>28.789256338990171</v>
      </c>
      <c r="Q213" s="51"/>
      <c r="R213" s="51"/>
      <c r="S213" s="51">
        <f t="shared" si="193"/>
        <v>28.789256338990171</v>
      </c>
      <c r="T213" s="52">
        <f>L213/D213*100</f>
        <v>66.73745110185871</v>
      </c>
      <c r="U213" s="52"/>
      <c r="V213" s="52"/>
      <c r="W213" s="52">
        <f t="shared" si="244"/>
        <v>66.73745110185871</v>
      </c>
      <c r="X213" s="23"/>
    </row>
    <row r="214" spans="1:25" s="1" customFormat="1" ht="27" customHeight="1" x14ac:dyDescent="0.3">
      <c r="A214" s="120" t="s">
        <v>99</v>
      </c>
      <c r="B214" s="78" t="s">
        <v>56</v>
      </c>
      <c r="C214" s="19" t="s">
        <v>28</v>
      </c>
      <c r="D214" s="47">
        <f t="shared" ref="D214:D216" si="246">SUM(E214:G214)</f>
        <v>101568405</v>
      </c>
      <c r="E214" s="47">
        <v>0</v>
      </c>
      <c r="F214" s="47">
        <v>0</v>
      </c>
      <c r="G214" s="47">
        <v>101568405</v>
      </c>
      <c r="H214" s="20">
        <f t="shared" ref="H214:H217" si="247">SUM(I214:K214)</f>
        <v>213583603</v>
      </c>
      <c r="I214" s="20">
        <v>0</v>
      </c>
      <c r="J214" s="20">
        <v>0</v>
      </c>
      <c r="K214" s="20">
        <v>213583603</v>
      </c>
      <c r="L214" s="20">
        <f t="shared" ref="L214" si="248">M214+O214</f>
        <v>78327134.090000004</v>
      </c>
      <c r="M214" s="20">
        <v>0</v>
      </c>
      <c r="N214" s="20">
        <v>0</v>
      </c>
      <c r="O214" s="20">
        <v>78327134.090000004</v>
      </c>
      <c r="P214" s="51">
        <f>L214/H214*100</f>
        <v>36.672821784919513</v>
      </c>
      <c r="Q214" s="51"/>
      <c r="R214" s="51"/>
      <c r="S214" s="51">
        <f t="shared" si="193"/>
        <v>36.672821784919513</v>
      </c>
      <c r="T214" s="52">
        <f>L214/D214*100</f>
        <v>77.117617520921002</v>
      </c>
      <c r="U214" s="52"/>
      <c r="V214" s="52"/>
      <c r="W214" s="52">
        <f t="shared" si="244"/>
        <v>77.117617520921002</v>
      </c>
      <c r="X214" s="23"/>
    </row>
    <row r="215" spans="1:25" s="1" customFormat="1" x14ac:dyDescent="0.3">
      <c r="A215" s="120" t="s">
        <v>185</v>
      </c>
      <c r="B215" s="78" t="s">
        <v>147</v>
      </c>
      <c r="C215" s="19" t="s">
        <v>28</v>
      </c>
      <c r="D215" s="47">
        <f>SUM(E215:G215)</f>
        <v>414667</v>
      </c>
      <c r="E215" s="47">
        <v>0</v>
      </c>
      <c r="F215" s="47">
        <v>0</v>
      </c>
      <c r="G215" s="47">
        <v>414667</v>
      </c>
      <c r="H215" s="20">
        <f t="shared" si="247"/>
        <v>1380500</v>
      </c>
      <c r="I215" s="20">
        <v>0</v>
      </c>
      <c r="J215" s="20">
        <v>0</v>
      </c>
      <c r="K215" s="20">
        <v>1380500</v>
      </c>
      <c r="L215" s="20">
        <f>SUM(M215:O215)</f>
        <v>0</v>
      </c>
      <c r="M215" s="20">
        <v>0</v>
      </c>
      <c r="N215" s="20">
        <v>0</v>
      </c>
      <c r="O215" s="20">
        <v>0</v>
      </c>
      <c r="P215" s="51">
        <f>L215/H215*100</f>
        <v>0</v>
      </c>
      <c r="Q215" s="51"/>
      <c r="R215" s="51"/>
      <c r="S215" s="51">
        <f t="shared" si="193"/>
        <v>0</v>
      </c>
      <c r="T215" s="52"/>
      <c r="U215" s="52"/>
      <c r="V215" s="52"/>
      <c r="W215" s="52"/>
      <c r="X215" s="23"/>
    </row>
    <row r="216" spans="1:25" s="1" customFormat="1" x14ac:dyDescent="0.3">
      <c r="A216" s="120" t="s">
        <v>398</v>
      </c>
      <c r="B216" s="78" t="s">
        <v>379</v>
      </c>
      <c r="C216" s="19" t="s">
        <v>28</v>
      </c>
      <c r="D216" s="47">
        <f t="shared" si="246"/>
        <v>0</v>
      </c>
      <c r="E216" s="47">
        <v>0</v>
      </c>
      <c r="F216" s="47">
        <v>0</v>
      </c>
      <c r="G216" s="47">
        <v>0</v>
      </c>
      <c r="H216" s="20">
        <f t="shared" si="247"/>
        <v>1946100</v>
      </c>
      <c r="I216" s="20">
        <v>0</v>
      </c>
      <c r="J216" s="20">
        <v>1946100</v>
      </c>
      <c r="K216" s="20">
        <v>0</v>
      </c>
      <c r="L216" s="20">
        <f>SUM(M216:O216)</f>
        <v>0</v>
      </c>
      <c r="M216" s="20">
        <v>0</v>
      </c>
      <c r="N216" s="20">
        <v>0</v>
      </c>
      <c r="O216" s="20">
        <v>0</v>
      </c>
      <c r="P216" s="51">
        <f t="shared" si="216"/>
        <v>0</v>
      </c>
      <c r="Q216" s="51"/>
      <c r="R216" s="51">
        <f t="shared" si="200"/>
        <v>0</v>
      </c>
      <c r="S216" s="51"/>
      <c r="T216" s="52"/>
      <c r="U216" s="52"/>
      <c r="V216" s="52"/>
      <c r="W216" s="52"/>
      <c r="X216" s="23"/>
    </row>
    <row r="217" spans="1:25" s="1" customFormat="1" ht="22.5" customHeight="1" x14ac:dyDescent="0.3">
      <c r="A217" s="120" t="s">
        <v>362</v>
      </c>
      <c r="B217" s="78" t="s">
        <v>393</v>
      </c>
      <c r="C217" s="19" t="s">
        <v>171</v>
      </c>
      <c r="D217" s="47">
        <f>SUM(E217:G217)</f>
        <v>100000</v>
      </c>
      <c r="E217" s="47">
        <v>0</v>
      </c>
      <c r="F217" s="47">
        <v>0</v>
      </c>
      <c r="G217" s="47">
        <v>100000</v>
      </c>
      <c r="H217" s="20">
        <f t="shared" si="247"/>
        <v>1300000</v>
      </c>
      <c r="I217" s="20">
        <v>0</v>
      </c>
      <c r="J217" s="20">
        <v>0</v>
      </c>
      <c r="K217" s="20">
        <v>1300000</v>
      </c>
      <c r="L217" s="20">
        <f>SUM(M217:O217)</f>
        <v>83620.33</v>
      </c>
      <c r="M217" s="20">
        <v>0</v>
      </c>
      <c r="N217" s="20">
        <v>0</v>
      </c>
      <c r="O217" s="20">
        <v>83620.33</v>
      </c>
      <c r="P217" s="51">
        <f>L217/H217*100</f>
        <v>6.4323330769230775</v>
      </c>
      <c r="Q217" s="51"/>
      <c r="R217" s="51"/>
      <c r="S217" s="51">
        <f t="shared" si="193"/>
        <v>6.4323330769230775</v>
      </c>
      <c r="T217" s="52"/>
      <c r="U217" s="52"/>
      <c r="V217" s="52"/>
      <c r="W217" s="52"/>
      <c r="X217" s="23"/>
    </row>
    <row r="218" spans="1:25" s="1" customFormat="1" ht="37.5" x14ac:dyDescent="0.3">
      <c r="A218" s="54" t="s">
        <v>100</v>
      </c>
      <c r="B218" s="112" t="s">
        <v>148</v>
      </c>
      <c r="C218" s="121"/>
      <c r="D218" s="56">
        <f t="shared" ref="D218:G218" si="249">SUM(D219:D225)</f>
        <v>38207987</v>
      </c>
      <c r="E218" s="56">
        <f t="shared" si="249"/>
        <v>34251942</v>
      </c>
      <c r="F218" s="56">
        <f t="shared" si="249"/>
        <v>3828919</v>
      </c>
      <c r="G218" s="56">
        <f t="shared" si="249"/>
        <v>127126</v>
      </c>
      <c r="H218" s="56">
        <f t="shared" ref="H218:K218" si="250">SUM(H219:H225)</f>
        <v>68869826</v>
      </c>
      <c r="I218" s="56">
        <f t="shared" si="250"/>
        <v>60851800</v>
      </c>
      <c r="J218" s="56">
        <f t="shared" si="250"/>
        <v>7890900</v>
      </c>
      <c r="K218" s="56">
        <f t="shared" si="250"/>
        <v>127126</v>
      </c>
      <c r="L218" s="56">
        <f t="shared" ref="L218:O218" si="251">SUM(L219:L225)</f>
        <v>18972441.41</v>
      </c>
      <c r="M218" s="56">
        <f t="shared" si="251"/>
        <v>16201707.790000001</v>
      </c>
      <c r="N218" s="56">
        <f t="shared" si="251"/>
        <v>2730733.62</v>
      </c>
      <c r="O218" s="56">
        <f t="shared" si="251"/>
        <v>40000</v>
      </c>
      <c r="P218" s="51">
        <f>L218/H218*100</f>
        <v>27.548263894263357</v>
      </c>
      <c r="Q218" s="51">
        <f t="shared" si="192"/>
        <v>26.624862025445427</v>
      </c>
      <c r="R218" s="51">
        <f t="shared" si="200"/>
        <v>34.606111089989739</v>
      </c>
      <c r="S218" s="51">
        <f t="shared" si="193"/>
        <v>31.464845900917197</v>
      </c>
      <c r="T218" s="52">
        <f>L218/D218*100</f>
        <v>49.6556947896784</v>
      </c>
      <c r="U218" s="52">
        <f t="shared" si="242"/>
        <v>47.301574287379097</v>
      </c>
      <c r="V218" s="52">
        <f t="shared" si="243"/>
        <v>71.3186573024919</v>
      </c>
      <c r="W218" s="52">
        <f t="shared" si="244"/>
        <v>31.464845900917197</v>
      </c>
      <c r="X218" s="23"/>
    </row>
    <row r="219" spans="1:25" s="1" customFormat="1" ht="37.5" x14ac:dyDescent="0.3">
      <c r="A219" s="120" t="s">
        <v>101</v>
      </c>
      <c r="B219" s="78" t="s">
        <v>149</v>
      </c>
      <c r="C219" s="19" t="s">
        <v>28</v>
      </c>
      <c r="D219" s="47">
        <f>SUM(E219:G219)</f>
        <v>5132877</v>
      </c>
      <c r="E219" s="47">
        <v>1268214</v>
      </c>
      <c r="F219" s="47">
        <v>3828919</v>
      </c>
      <c r="G219" s="47">
        <v>35744</v>
      </c>
      <c r="H219" s="20">
        <f>SUM(I219:K219)</f>
        <v>10300444</v>
      </c>
      <c r="I219" s="20">
        <v>2386700</v>
      </c>
      <c r="J219" s="20">
        <v>7878000</v>
      </c>
      <c r="K219" s="20">
        <v>35744</v>
      </c>
      <c r="L219" s="20">
        <f>SUM(M219:O219)</f>
        <v>3304105.47</v>
      </c>
      <c r="M219" s="20">
        <v>573371.85</v>
      </c>
      <c r="N219" s="20">
        <v>2730733.62</v>
      </c>
      <c r="O219" s="20">
        <v>0</v>
      </c>
      <c r="P219" s="51">
        <f t="shared" si="216"/>
        <v>32.077311133384157</v>
      </c>
      <c r="Q219" s="51">
        <f t="shared" si="192"/>
        <v>24.023624670046505</v>
      </c>
      <c r="R219" s="51">
        <f t="shared" si="200"/>
        <v>34.662777608530085</v>
      </c>
      <c r="S219" s="51">
        <f t="shared" si="193"/>
        <v>0</v>
      </c>
      <c r="T219" s="52">
        <f t="shared" si="217"/>
        <v>64.371413341874359</v>
      </c>
      <c r="U219" s="52">
        <f t="shared" si="242"/>
        <v>45.210969915172043</v>
      </c>
      <c r="V219" s="52">
        <f t="shared" si="243"/>
        <v>71.3186573024919</v>
      </c>
      <c r="W219" s="52">
        <f t="shared" si="244"/>
        <v>0</v>
      </c>
      <c r="X219" s="61"/>
    </row>
    <row r="220" spans="1:25" s="1" customFormat="1" ht="75" x14ac:dyDescent="0.3">
      <c r="A220" s="120" t="s">
        <v>150</v>
      </c>
      <c r="B220" s="78" t="s">
        <v>297</v>
      </c>
      <c r="C220" s="19" t="s">
        <v>28</v>
      </c>
      <c r="D220" s="47">
        <f t="shared" ref="D220:D225" si="252">SUM(E220:G220)</f>
        <v>420000</v>
      </c>
      <c r="E220" s="47">
        <v>420000</v>
      </c>
      <c r="F220" s="47">
        <v>0</v>
      </c>
      <c r="G220" s="47">
        <v>0</v>
      </c>
      <c r="H220" s="20">
        <f t="shared" ref="H220:H225" si="253">SUM(I220:K220)</f>
        <v>689200</v>
      </c>
      <c r="I220" s="20">
        <v>689200</v>
      </c>
      <c r="J220" s="20">
        <v>0</v>
      </c>
      <c r="K220" s="20">
        <v>0</v>
      </c>
      <c r="L220" s="20">
        <f t="shared" ref="L220:L225" si="254">SUM(M220:O220)</f>
        <v>0</v>
      </c>
      <c r="M220" s="20">
        <v>0</v>
      </c>
      <c r="N220" s="20">
        <v>0</v>
      </c>
      <c r="O220" s="20">
        <v>0</v>
      </c>
      <c r="P220" s="51">
        <f t="shared" ref="P220:P223" si="255">L220/H220*100</f>
        <v>0</v>
      </c>
      <c r="Q220" s="51">
        <f t="shared" si="192"/>
        <v>0</v>
      </c>
      <c r="R220" s="51"/>
      <c r="S220" s="51"/>
      <c r="T220" s="52"/>
      <c r="U220" s="52"/>
      <c r="V220" s="52"/>
      <c r="W220" s="52"/>
      <c r="X220" s="61"/>
    </row>
    <row r="221" spans="1:25" s="1" customFormat="1" ht="37.5" x14ac:dyDescent="0.3">
      <c r="A221" s="120" t="s">
        <v>152</v>
      </c>
      <c r="B221" s="78" t="s">
        <v>151</v>
      </c>
      <c r="C221" s="19" t="s">
        <v>28</v>
      </c>
      <c r="D221" s="47">
        <f t="shared" si="252"/>
        <v>1847631</v>
      </c>
      <c r="E221" s="47">
        <v>1794227</v>
      </c>
      <c r="F221" s="47">
        <v>0</v>
      </c>
      <c r="G221" s="47">
        <v>53404</v>
      </c>
      <c r="H221" s="20">
        <f t="shared" si="253"/>
        <v>3722004</v>
      </c>
      <c r="I221" s="20">
        <v>3668600</v>
      </c>
      <c r="J221" s="20">
        <v>0</v>
      </c>
      <c r="K221" s="20">
        <v>53404</v>
      </c>
      <c r="L221" s="20">
        <f t="shared" si="254"/>
        <v>851811.04</v>
      </c>
      <c r="M221" s="20">
        <v>811811.04</v>
      </c>
      <c r="N221" s="20">
        <v>0</v>
      </c>
      <c r="O221" s="20">
        <v>40000</v>
      </c>
      <c r="P221" s="51">
        <f t="shared" si="255"/>
        <v>22.885817425236514</v>
      </c>
      <c r="Q221" s="51">
        <f t="shared" si="192"/>
        <v>22.12863326609606</v>
      </c>
      <c r="R221" s="51"/>
      <c r="S221" s="51">
        <f t="shared" si="193"/>
        <v>74.900756497640629</v>
      </c>
      <c r="T221" s="52">
        <f t="shared" ref="T221:T223" si="256">L221/D221*100</f>
        <v>46.102876602525072</v>
      </c>
      <c r="U221" s="52">
        <f t="shared" si="242"/>
        <v>45.245726432608585</v>
      </c>
      <c r="V221" s="52"/>
      <c r="W221" s="52">
        <f t="shared" si="244"/>
        <v>74.900756497640629</v>
      </c>
      <c r="X221" s="23"/>
    </row>
    <row r="222" spans="1:25" s="1" customFormat="1" ht="37.5" x14ac:dyDescent="0.3">
      <c r="A222" s="120" t="s">
        <v>153</v>
      </c>
      <c r="B222" s="78" t="s">
        <v>298</v>
      </c>
      <c r="C222" s="19" t="s">
        <v>28</v>
      </c>
      <c r="D222" s="47">
        <f t="shared" si="252"/>
        <v>2411888</v>
      </c>
      <c r="E222" s="47">
        <v>2396250</v>
      </c>
      <c r="F222" s="47">
        <v>0</v>
      </c>
      <c r="G222" s="47">
        <v>15638</v>
      </c>
      <c r="H222" s="20">
        <f t="shared" si="253"/>
        <v>4948038</v>
      </c>
      <c r="I222" s="20">
        <v>4932400</v>
      </c>
      <c r="J222" s="20">
        <v>0</v>
      </c>
      <c r="K222" s="20">
        <v>15638</v>
      </c>
      <c r="L222" s="20">
        <f>SUM(M222:O222)</f>
        <v>1417906.53</v>
      </c>
      <c r="M222" s="20">
        <v>1417906.53</v>
      </c>
      <c r="N222" s="20">
        <v>0</v>
      </c>
      <c r="O222" s="20">
        <v>0</v>
      </c>
      <c r="P222" s="51">
        <f t="shared" si="255"/>
        <v>28.655934534051681</v>
      </c>
      <c r="Q222" s="51">
        <f t="shared" si="192"/>
        <v>28.746787162436139</v>
      </c>
      <c r="R222" s="51"/>
      <c r="S222" s="51">
        <f t="shared" si="193"/>
        <v>0</v>
      </c>
      <c r="T222" s="52">
        <f t="shared" si="256"/>
        <v>58.788240996265174</v>
      </c>
      <c r="U222" s="52">
        <f t="shared" si="242"/>
        <v>59.171894835680746</v>
      </c>
      <c r="V222" s="52"/>
      <c r="W222" s="52">
        <f t="shared" si="244"/>
        <v>0</v>
      </c>
      <c r="X222" s="23"/>
    </row>
    <row r="223" spans="1:25" s="1" customFormat="1" ht="56.25" x14ac:dyDescent="0.3">
      <c r="A223" s="120" t="s">
        <v>155</v>
      </c>
      <c r="B223" s="78" t="s">
        <v>154</v>
      </c>
      <c r="C223" s="19" t="s">
        <v>28</v>
      </c>
      <c r="D223" s="47">
        <f>SUM(E223:G223)</f>
        <v>7352191</v>
      </c>
      <c r="E223" s="47">
        <v>7329851</v>
      </c>
      <c r="F223" s="47">
        <v>0</v>
      </c>
      <c r="G223" s="47">
        <v>22340</v>
      </c>
      <c r="H223" s="20">
        <f t="shared" si="253"/>
        <v>15005640</v>
      </c>
      <c r="I223" s="20">
        <v>14983300</v>
      </c>
      <c r="J223" s="20">
        <v>0</v>
      </c>
      <c r="K223" s="20">
        <v>22340</v>
      </c>
      <c r="L223" s="20">
        <f t="shared" si="254"/>
        <v>3334687.57</v>
      </c>
      <c r="M223" s="20">
        <v>3334687.57</v>
      </c>
      <c r="N223" s="20">
        <v>0</v>
      </c>
      <c r="O223" s="20">
        <v>0</v>
      </c>
      <c r="P223" s="51">
        <f t="shared" si="255"/>
        <v>22.222894658275155</v>
      </c>
      <c r="Q223" s="51">
        <f t="shared" ref="Q223:Q236" si="257">M223/I223*100</f>
        <v>22.256028845447933</v>
      </c>
      <c r="R223" s="51"/>
      <c r="S223" s="51">
        <f t="shared" ref="S223:S244" si="258">O223/K223*100</f>
        <v>0</v>
      </c>
      <c r="T223" s="52">
        <f t="shared" si="256"/>
        <v>45.356378391148979</v>
      </c>
      <c r="U223" s="52">
        <f t="shared" si="242"/>
        <v>45.494616056997614</v>
      </c>
      <c r="V223" s="52"/>
      <c r="W223" s="52">
        <f t="shared" si="244"/>
        <v>0</v>
      </c>
      <c r="X223" s="23"/>
    </row>
    <row r="224" spans="1:25" s="1" customFormat="1" ht="56.25" x14ac:dyDescent="0.3">
      <c r="A224" s="120" t="s">
        <v>181</v>
      </c>
      <c r="B224" s="78" t="s">
        <v>174</v>
      </c>
      <c r="C224" s="19" t="s">
        <v>28</v>
      </c>
      <c r="D224" s="47">
        <f t="shared" si="252"/>
        <v>0</v>
      </c>
      <c r="E224" s="47">
        <v>0</v>
      </c>
      <c r="F224" s="47">
        <v>0</v>
      </c>
      <c r="G224" s="47">
        <v>0</v>
      </c>
      <c r="H224" s="20">
        <f t="shared" si="253"/>
        <v>12900</v>
      </c>
      <c r="I224" s="20">
        <v>0</v>
      </c>
      <c r="J224" s="20">
        <v>12900</v>
      </c>
      <c r="K224" s="20">
        <v>0</v>
      </c>
      <c r="L224" s="20">
        <f>SUM(M224:O224)</f>
        <v>0</v>
      </c>
      <c r="M224" s="20">
        <v>0</v>
      </c>
      <c r="N224" s="20">
        <v>0</v>
      </c>
      <c r="O224" s="20">
        <v>0</v>
      </c>
      <c r="P224" s="51">
        <f>L224/H224*100</f>
        <v>0</v>
      </c>
      <c r="Q224" s="51"/>
      <c r="R224" s="51">
        <f t="shared" ref="R224" si="259">N224/J224*100</f>
        <v>0</v>
      </c>
      <c r="S224" s="51"/>
      <c r="T224" s="52"/>
      <c r="U224" s="52"/>
      <c r="V224" s="52"/>
      <c r="W224" s="52"/>
      <c r="X224" s="61"/>
      <c r="Y224" s="113"/>
    </row>
    <row r="225" spans="1:24" s="1" customFormat="1" ht="37.5" x14ac:dyDescent="0.3">
      <c r="A225" s="120" t="s">
        <v>157</v>
      </c>
      <c r="B225" s="78" t="s">
        <v>156</v>
      </c>
      <c r="C225" s="19" t="s">
        <v>28</v>
      </c>
      <c r="D225" s="47">
        <f t="shared" si="252"/>
        <v>21043400</v>
      </c>
      <c r="E225" s="47">
        <v>21043400</v>
      </c>
      <c r="F225" s="47">
        <v>0</v>
      </c>
      <c r="G225" s="47">
        <v>0</v>
      </c>
      <c r="H225" s="20">
        <f t="shared" si="253"/>
        <v>34191600</v>
      </c>
      <c r="I225" s="20">
        <v>34191600</v>
      </c>
      <c r="J225" s="20">
        <v>0</v>
      </c>
      <c r="K225" s="20">
        <v>0</v>
      </c>
      <c r="L225" s="20">
        <f t="shared" si="254"/>
        <v>10063930.800000001</v>
      </c>
      <c r="M225" s="20">
        <v>10063930.800000001</v>
      </c>
      <c r="N225" s="20">
        <v>0</v>
      </c>
      <c r="O225" s="20">
        <v>0</v>
      </c>
      <c r="P225" s="51">
        <f>L225/H225*100</f>
        <v>29.433927631348052</v>
      </c>
      <c r="Q225" s="51">
        <f t="shared" si="257"/>
        <v>29.433927631348052</v>
      </c>
      <c r="R225" s="51"/>
      <c r="S225" s="51"/>
      <c r="T225" s="52">
        <f>L225/D225*100</f>
        <v>47.824642405694902</v>
      </c>
      <c r="U225" s="52">
        <f t="shared" si="242"/>
        <v>47.824642405694902</v>
      </c>
      <c r="V225" s="52"/>
      <c r="W225" s="52"/>
      <c r="X225" s="23"/>
    </row>
    <row r="226" spans="1:24" s="58" customFormat="1" ht="37.5" x14ac:dyDescent="0.3">
      <c r="A226" s="54" t="s">
        <v>158</v>
      </c>
      <c r="B226" s="112" t="s">
        <v>62</v>
      </c>
      <c r="C226" s="121"/>
      <c r="D226" s="56">
        <f t="shared" ref="D226:O226" si="260">SUM(D227:D227)</f>
        <v>5000000</v>
      </c>
      <c r="E226" s="56">
        <f t="shared" si="260"/>
        <v>4300000</v>
      </c>
      <c r="F226" s="56">
        <f t="shared" si="260"/>
        <v>0</v>
      </c>
      <c r="G226" s="56">
        <f t="shared" si="260"/>
        <v>700000</v>
      </c>
      <c r="H226" s="56">
        <f t="shared" si="260"/>
        <v>6423200</v>
      </c>
      <c r="I226" s="56">
        <f t="shared" si="260"/>
        <v>4532200</v>
      </c>
      <c r="J226" s="56">
        <f t="shared" si="260"/>
        <v>0</v>
      </c>
      <c r="K226" s="56">
        <f t="shared" si="260"/>
        <v>1891000</v>
      </c>
      <c r="L226" s="56">
        <f t="shared" si="260"/>
        <v>0</v>
      </c>
      <c r="M226" s="56">
        <f t="shared" si="260"/>
        <v>0</v>
      </c>
      <c r="N226" s="56">
        <f t="shared" si="260"/>
        <v>0</v>
      </c>
      <c r="O226" s="56">
        <f t="shared" si="260"/>
        <v>0</v>
      </c>
      <c r="P226" s="51">
        <f t="shared" si="216"/>
        <v>0</v>
      </c>
      <c r="Q226" s="51">
        <f t="shared" si="257"/>
        <v>0</v>
      </c>
      <c r="R226" s="51"/>
      <c r="S226" s="51">
        <f t="shared" si="258"/>
        <v>0</v>
      </c>
      <c r="T226" s="52"/>
      <c r="U226" s="52"/>
      <c r="V226" s="52"/>
      <c r="W226" s="52"/>
      <c r="X226" s="57"/>
    </row>
    <row r="227" spans="1:24" s="1" customFormat="1" ht="56.25" x14ac:dyDescent="0.3">
      <c r="A227" s="120" t="s">
        <v>161</v>
      </c>
      <c r="B227" s="78" t="s">
        <v>354</v>
      </c>
      <c r="C227" s="19" t="s">
        <v>28</v>
      </c>
      <c r="D227" s="47">
        <f>SUM(E227:G227)</f>
        <v>5000000</v>
      </c>
      <c r="E227" s="47">
        <v>4300000</v>
      </c>
      <c r="F227" s="47">
        <v>0</v>
      </c>
      <c r="G227" s="47">
        <v>700000</v>
      </c>
      <c r="H227" s="20">
        <f>SUM(I227:K227)</f>
        <v>6423200</v>
      </c>
      <c r="I227" s="20">
        <v>4532200</v>
      </c>
      <c r="J227" s="20">
        <v>0</v>
      </c>
      <c r="K227" s="20">
        <v>1891000</v>
      </c>
      <c r="L227" s="20">
        <f>SUM(M227:O227)</f>
        <v>0</v>
      </c>
      <c r="M227" s="20">
        <v>0</v>
      </c>
      <c r="N227" s="20">
        <v>0</v>
      </c>
      <c r="O227" s="20">
        <v>0</v>
      </c>
      <c r="P227" s="51">
        <f>L227/H227*100</f>
        <v>0</v>
      </c>
      <c r="Q227" s="51">
        <f t="shared" si="257"/>
        <v>0</v>
      </c>
      <c r="R227" s="51"/>
      <c r="S227" s="51">
        <f t="shared" si="258"/>
        <v>0</v>
      </c>
      <c r="T227" s="52"/>
      <c r="U227" s="52"/>
      <c r="V227" s="52"/>
      <c r="W227" s="52"/>
      <c r="X227" s="23"/>
    </row>
    <row r="228" spans="1:24" s="1" customFormat="1" ht="56.25" x14ac:dyDescent="0.3">
      <c r="A228" s="54" t="s">
        <v>165</v>
      </c>
      <c r="B228" s="112" t="s">
        <v>159</v>
      </c>
      <c r="C228" s="121"/>
      <c r="D228" s="114">
        <f t="shared" ref="D228:G228" si="261">SUM(D229:D230)</f>
        <v>25651473</v>
      </c>
      <c r="E228" s="114">
        <f t="shared" si="261"/>
        <v>0</v>
      </c>
      <c r="F228" s="114">
        <f t="shared" si="261"/>
        <v>0</v>
      </c>
      <c r="G228" s="114">
        <f t="shared" si="261"/>
        <v>25651473</v>
      </c>
      <c r="H228" s="114">
        <f t="shared" ref="H228:K228" si="262">SUM(H229:H230)</f>
        <v>59184796</v>
      </c>
      <c r="I228" s="114">
        <f t="shared" si="262"/>
        <v>0</v>
      </c>
      <c r="J228" s="114">
        <f t="shared" si="262"/>
        <v>0</v>
      </c>
      <c r="K228" s="114">
        <f t="shared" si="262"/>
        <v>59184796</v>
      </c>
      <c r="L228" s="114">
        <f>SUM(L229:L230)</f>
        <v>13801536.390000001</v>
      </c>
      <c r="M228" s="114">
        <f t="shared" ref="M228:O228" si="263">SUM(M229:M230)</f>
        <v>0</v>
      </c>
      <c r="N228" s="114">
        <f t="shared" si="263"/>
        <v>0</v>
      </c>
      <c r="O228" s="114">
        <f t="shared" si="263"/>
        <v>13801536.390000001</v>
      </c>
      <c r="P228" s="51">
        <f t="shared" si="216"/>
        <v>23.31939505206709</v>
      </c>
      <c r="Q228" s="51"/>
      <c r="R228" s="51"/>
      <c r="S228" s="51">
        <f t="shared" si="258"/>
        <v>23.31939505206709</v>
      </c>
      <c r="T228" s="52">
        <f t="shared" si="217"/>
        <v>53.804069614247886</v>
      </c>
      <c r="U228" s="52"/>
      <c r="V228" s="52"/>
      <c r="W228" s="52">
        <f t="shared" si="244"/>
        <v>53.804069614247886</v>
      </c>
      <c r="X228" s="23"/>
    </row>
    <row r="229" spans="1:24" s="1" customFormat="1" x14ac:dyDescent="0.3">
      <c r="A229" s="142" t="s">
        <v>166</v>
      </c>
      <c r="B229" s="187" t="s">
        <v>160</v>
      </c>
      <c r="C229" s="19" t="s">
        <v>28</v>
      </c>
      <c r="D229" s="47">
        <f>SUM(E229:G229)</f>
        <v>11727858</v>
      </c>
      <c r="E229" s="47">
        <v>0</v>
      </c>
      <c r="F229" s="47">
        <v>0</v>
      </c>
      <c r="G229" s="47">
        <v>11727858</v>
      </c>
      <c r="H229" s="20">
        <f>SUM(I229:K229)</f>
        <v>31154881</v>
      </c>
      <c r="I229" s="20">
        <v>0</v>
      </c>
      <c r="J229" s="20">
        <v>0</v>
      </c>
      <c r="K229" s="20">
        <v>31154881</v>
      </c>
      <c r="L229" s="20">
        <f>SUM(M229:O229)</f>
        <v>6663073.9199999999</v>
      </c>
      <c r="M229" s="20">
        <v>0</v>
      </c>
      <c r="N229" s="20">
        <v>0</v>
      </c>
      <c r="O229" s="20">
        <v>6663073.9199999999</v>
      </c>
      <c r="P229" s="51">
        <f>L229/H229*100</f>
        <v>21.386934265613146</v>
      </c>
      <c r="Q229" s="51"/>
      <c r="R229" s="51"/>
      <c r="S229" s="51">
        <f t="shared" si="258"/>
        <v>21.386934265613146</v>
      </c>
      <c r="T229" s="52">
        <f>L229/D229*100</f>
        <v>56.814073976680135</v>
      </c>
      <c r="U229" s="52"/>
      <c r="V229" s="52"/>
      <c r="W229" s="52">
        <f t="shared" si="244"/>
        <v>56.814073976680135</v>
      </c>
      <c r="X229" s="23"/>
    </row>
    <row r="230" spans="1:24" s="1" customFormat="1" x14ac:dyDescent="0.3">
      <c r="A230" s="144"/>
      <c r="B230" s="188"/>
      <c r="C230" s="19" t="s">
        <v>170</v>
      </c>
      <c r="D230" s="47">
        <f>SUM(E230:G230)</f>
        <v>13923615</v>
      </c>
      <c r="E230" s="47">
        <v>0</v>
      </c>
      <c r="F230" s="47">
        <v>0</v>
      </c>
      <c r="G230" s="47">
        <v>13923615</v>
      </c>
      <c r="H230" s="20">
        <f>SUM(I230:K230)</f>
        <v>28029915</v>
      </c>
      <c r="I230" s="20">
        <v>0</v>
      </c>
      <c r="J230" s="20">
        <v>0</v>
      </c>
      <c r="K230" s="20">
        <v>28029915</v>
      </c>
      <c r="L230" s="20">
        <f>SUM(M230:O230)</f>
        <v>7138462.4699999997</v>
      </c>
      <c r="M230" s="20">
        <v>0</v>
      </c>
      <c r="N230" s="20">
        <v>0</v>
      </c>
      <c r="O230" s="20">
        <v>7138462.4699999997</v>
      </c>
      <c r="P230" s="51">
        <f>L230/H230*100</f>
        <v>25.467299740295324</v>
      </c>
      <c r="Q230" s="51"/>
      <c r="R230" s="51"/>
      <c r="S230" s="51">
        <f t="shared" si="258"/>
        <v>25.467299740295324</v>
      </c>
      <c r="T230" s="52">
        <f>L230/D230*100</f>
        <v>51.268743569827237</v>
      </c>
      <c r="U230" s="52"/>
      <c r="V230" s="52"/>
      <c r="W230" s="52">
        <f t="shared" si="244"/>
        <v>51.268743569827237</v>
      </c>
      <c r="X230" s="53"/>
    </row>
    <row r="231" spans="1:24" ht="52.5" customHeight="1" x14ac:dyDescent="0.3">
      <c r="A231" s="54" t="s">
        <v>102</v>
      </c>
      <c r="B231" s="185" t="s">
        <v>355</v>
      </c>
      <c r="C231" s="186"/>
      <c r="D231" s="56">
        <f t="shared" ref="D231:O231" si="264">D232+D235</f>
        <v>28323200</v>
      </c>
      <c r="E231" s="56">
        <f t="shared" si="264"/>
        <v>28131500</v>
      </c>
      <c r="F231" s="56">
        <f t="shared" si="264"/>
        <v>0</v>
      </c>
      <c r="G231" s="56">
        <f t="shared" si="264"/>
        <v>191700</v>
      </c>
      <c r="H231" s="56">
        <f t="shared" si="264"/>
        <v>193225200</v>
      </c>
      <c r="I231" s="56">
        <f t="shared" si="264"/>
        <v>193033500</v>
      </c>
      <c r="J231" s="56">
        <f t="shared" si="264"/>
        <v>0</v>
      </c>
      <c r="K231" s="56">
        <f t="shared" si="264"/>
        <v>191700</v>
      </c>
      <c r="L231" s="56">
        <f t="shared" si="264"/>
        <v>18320530.219999999</v>
      </c>
      <c r="M231" s="56">
        <f t="shared" si="264"/>
        <v>18240530.219999999</v>
      </c>
      <c r="N231" s="56">
        <f t="shared" si="264"/>
        <v>0</v>
      </c>
      <c r="O231" s="56">
        <f t="shared" si="264"/>
        <v>80000</v>
      </c>
      <c r="P231" s="51">
        <f t="shared" si="216"/>
        <v>9.4814393878231193</v>
      </c>
      <c r="Q231" s="51">
        <f t="shared" si="257"/>
        <v>9.4494117445935544</v>
      </c>
      <c r="R231" s="51"/>
      <c r="S231" s="51">
        <f t="shared" si="258"/>
        <v>41.731872717788207</v>
      </c>
      <c r="T231" s="52">
        <f t="shared" si="217"/>
        <v>64.683828875268318</v>
      </c>
      <c r="U231" s="52">
        <f t="shared" si="242"/>
        <v>64.84023326164619</v>
      </c>
      <c r="V231" s="52"/>
      <c r="W231" s="52">
        <f t="shared" si="244"/>
        <v>41.731872717788207</v>
      </c>
      <c r="X231" s="61"/>
    </row>
    <row r="232" spans="1:24" ht="56.25" x14ac:dyDescent="0.3">
      <c r="A232" s="54" t="s">
        <v>103</v>
      </c>
      <c r="B232" s="60" t="s">
        <v>299</v>
      </c>
      <c r="C232" s="56"/>
      <c r="D232" s="56">
        <f t="shared" ref="D232:O232" si="265">SUM(D233:D234)</f>
        <v>10460800</v>
      </c>
      <c r="E232" s="56">
        <f t="shared" si="265"/>
        <v>10460800</v>
      </c>
      <c r="F232" s="56">
        <f t="shared" si="265"/>
        <v>0</v>
      </c>
      <c r="G232" s="56">
        <f t="shared" si="265"/>
        <v>0</v>
      </c>
      <c r="H232" s="56">
        <f t="shared" si="265"/>
        <v>154556500</v>
      </c>
      <c r="I232" s="56">
        <f t="shared" si="265"/>
        <v>154556500</v>
      </c>
      <c r="J232" s="56">
        <f t="shared" si="265"/>
        <v>0</v>
      </c>
      <c r="K232" s="56">
        <f t="shared" si="265"/>
        <v>0</v>
      </c>
      <c r="L232" s="56">
        <f t="shared" si="265"/>
        <v>6675055.4800000004</v>
      </c>
      <c r="M232" s="56">
        <f t="shared" si="265"/>
        <v>6675055.4800000004</v>
      </c>
      <c r="N232" s="56">
        <f t="shared" si="265"/>
        <v>0</v>
      </c>
      <c r="O232" s="56">
        <f t="shared" si="265"/>
        <v>0</v>
      </c>
      <c r="P232" s="51">
        <f t="shared" si="216"/>
        <v>4.3188448754986046</v>
      </c>
      <c r="Q232" s="51">
        <f t="shared" si="257"/>
        <v>4.3188448754986046</v>
      </c>
      <c r="R232" s="51"/>
      <c r="S232" s="51"/>
      <c r="T232" s="52">
        <f t="shared" si="217"/>
        <v>63.81018163046803</v>
      </c>
      <c r="U232" s="52">
        <f t="shared" si="242"/>
        <v>63.81018163046803</v>
      </c>
      <c r="V232" s="52"/>
      <c r="W232" s="52"/>
      <c r="X232" s="61"/>
    </row>
    <row r="233" spans="1:24" ht="75" x14ac:dyDescent="0.3">
      <c r="A233" s="126" t="s">
        <v>399</v>
      </c>
      <c r="B233" s="135" t="s">
        <v>300</v>
      </c>
      <c r="C233" s="19" t="s">
        <v>28</v>
      </c>
      <c r="D233" s="47">
        <f>SUM(E233:G233)</f>
        <v>10460800</v>
      </c>
      <c r="E233" s="47">
        <v>10460800</v>
      </c>
      <c r="F233" s="47">
        <v>0</v>
      </c>
      <c r="G233" s="47">
        <v>0</v>
      </c>
      <c r="H233" s="20">
        <f>SUM(I233:K233)</f>
        <v>22742800</v>
      </c>
      <c r="I233" s="20">
        <v>22742800</v>
      </c>
      <c r="J233" s="20">
        <v>0</v>
      </c>
      <c r="K233" s="20">
        <v>0</v>
      </c>
      <c r="L233" s="52">
        <f>SUM(M233:O233)</f>
        <v>6675055.4800000004</v>
      </c>
      <c r="M233" s="52">
        <v>6675055.4800000004</v>
      </c>
      <c r="N233" s="115">
        <v>0</v>
      </c>
      <c r="O233" s="115">
        <v>0</v>
      </c>
      <c r="P233" s="51">
        <f t="shared" si="216"/>
        <v>29.350192060784074</v>
      </c>
      <c r="Q233" s="51">
        <f t="shared" si="257"/>
        <v>29.350192060784074</v>
      </c>
      <c r="R233" s="51"/>
      <c r="S233" s="51"/>
      <c r="T233" s="52">
        <f t="shared" si="217"/>
        <v>63.81018163046803</v>
      </c>
      <c r="U233" s="52">
        <f t="shared" si="242"/>
        <v>63.81018163046803</v>
      </c>
      <c r="V233" s="52"/>
      <c r="W233" s="52"/>
      <c r="X233" s="61"/>
    </row>
    <row r="234" spans="1:24" ht="37.5" x14ac:dyDescent="0.3">
      <c r="A234" s="120" t="s">
        <v>347</v>
      </c>
      <c r="B234" s="61" t="s">
        <v>301</v>
      </c>
      <c r="C234" s="19" t="s">
        <v>170</v>
      </c>
      <c r="D234" s="47">
        <f t="shared" ref="D234" si="266">SUM(E234:G234)</f>
        <v>0</v>
      </c>
      <c r="E234" s="47">
        <v>0</v>
      </c>
      <c r="F234" s="47">
        <v>0</v>
      </c>
      <c r="G234" s="47">
        <v>0</v>
      </c>
      <c r="H234" s="20">
        <f t="shared" ref="H234" si="267">SUM(I234:K234)</f>
        <v>131813700</v>
      </c>
      <c r="I234" s="20">
        <v>131813700</v>
      </c>
      <c r="J234" s="20">
        <v>0</v>
      </c>
      <c r="K234" s="20">
        <v>0</v>
      </c>
      <c r="L234" s="52">
        <f>SUM(M234:O234)</f>
        <v>0</v>
      </c>
      <c r="M234" s="52">
        <v>0</v>
      </c>
      <c r="N234" s="115">
        <v>0</v>
      </c>
      <c r="O234" s="115">
        <v>0</v>
      </c>
      <c r="P234" s="51">
        <f>L234/H234*100</f>
        <v>0</v>
      </c>
      <c r="Q234" s="51">
        <f t="shared" si="257"/>
        <v>0</v>
      </c>
      <c r="R234" s="51"/>
      <c r="S234" s="51"/>
      <c r="T234" s="52"/>
      <c r="U234" s="52"/>
      <c r="V234" s="52"/>
      <c r="W234" s="52"/>
      <c r="X234" s="53"/>
    </row>
    <row r="235" spans="1:24" ht="37.5" x14ac:dyDescent="0.3">
      <c r="A235" s="54" t="s">
        <v>104</v>
      </c>
      <c r="B235" s="60" t="s">
        <v>302</v>
      </c>
      <c r="C235" s="121"/>
      <c r="D235" s="56">
        <f t="shared" ref="D235:G235" si="268">SUM(D236:D236)</f>
        <v>17862400</v>
      </c>
      <c r="E235" s="56">
        <f t="shared" si="268"/>
        <v>17670700</v>
      </c>
      <c r="F235" s="56">
        <f t="shared" si="268"/>
        <v>0</v>
      </c>
      <c r="G235" s="56">
        <f t="shared" si="268"/>
        <v>191700</v>
      </c>
      <c r="H235" s="56">
        <f t="shared" ref="H235:O235" si="269">SUM(H236:H236)</f>
        <v>38668700</v>
      </c>
      <c r="I235" s="56">
        <f t="shared" si="269"/>
        <v>38477000</v>
      </c>
      <c r="J235" s="56">
        <f t="shared" si="269"/>
        <v>0</v>
      </c>
      <c r="K235" s="56">
        <f t="shared" si="269"/>
        <v>191700</v>
      </c>
      <c r="L235" s="56">
        <f t="shared" si="269"/>
        <v>11645474.74</v>
      </c>
      <c r="M235" s="56">
        <f t="shared" si="269"/>
        <v>11565474.74</v>
      </c>
      <c r="N235" s="56">
        <f t="shared" si="269"/>
        <v>0</v>
      </c>
      <c r="O235" s="56">
        <f t="shared" si="269"/>
        <v>80000</v>
      </c>
      <c r="P235" s="51">
        <f t="shared" si="216"/>
        <v>30.116023398769549</v>
      </c>
      <c r="Q235" s="51">
        <f t="shared" si="257"/>
        <v>30.058150947319177</v>
      </c>
      <c r="R235" s="51"/>
      <c r="S235" s="51">
        <f t="shared" si="258"/>
        <v>41.731872717788207</v>
      </c>
      <c r="T235" s="52">
        <f t="shared" si="217"/>
        <v>65.195464999104274</v>
      </c>
      <c r="U235" s="52">
        <f t="shared" si="242"/>
        <v>65.450008997945758</v>
      </c>
      <c r="V235" s="52"/>
      <c r="W235" s="52">
        <f t="shared" si="244"/>
        <v>41.731872717788207</v>
      </c>
      <c r="X235" s="23"/>
    </row>
    <row r="236" spans="1:24" ht="56.25" x14ac:dyDescent="0.3">
      <c r="A236" s="120" t="s">
        <v>400</v>
      </c>
      <c r="B236" s="61" t="s">
        <v>303</v>
      </c>
      <c r="C236" s="19" t="s">
        <v>28</v>
      </c>
      <c r="D236" s="47">
        <f>SUM(E236:G236)</f>
        <v>17862400</v>
      </c>
      <c r="E236" s="47">
        <v>17670700</v>
      </c>
      <c r="F236" s="47">
        <v>0</v>
      </c>
      <c r="G236" s="47">
        <v>191700</v>
      </c>
      <c r="H236" s="20">
        <f>SUM(I236:K236)</f>
        <v>38668700</v>
      </c>
      <c r="I236" s="20">
        <v>38477000</v>
      </c>
      <c r="J236" s="20">
        <v>0</v>
      </c>
      <c r="K236" s="20">
        <v>191700</v>
      </c>
      <c r="L236" s="115">
        <f t="shared" ref="L236" si="270">SUM(M236:O236)</f>
        <v>11645474.74</v>
      </c>
      <c r="M236" s="52">
        <v>11565474.74</v>
      </c>
      <c r="N236" s="115">
        <v>0</v>
      </c>
      <c r="O236" s="115">
        <v>80000</v>
      </c>
      <c r="P236" s="51">
        <f t="shared" si="216"/>
        <v>30.116023398769549</v>
      </c>
      <c r="Q236" s="51">
        <f t="shared" si="257"/>
        <v>30.058150947319177</v>
      </c>
      <c r="R236" s="51"/>
      <c r="S236" s="51">
        <f t="shared" si="258"/>
        <v>41.731872717788207</v>
      </c>
      <c r="T236" s="52">
        <f t="shared" si="217"/>
        <v>65.195464999104274</v>
      </c>
      <c r="U236" s="52">
        <f t="shared" si="242"/>
        <v>65.450008997945758</v>
      </c>
      <c r="V236" s="52"/>
      <c r="W236" s="52">
        <f t="shared" si="244"/>
        <v>41.731872717788207</v>
      </c>
      <c r="X236" s="61"/>
    </row>
    <row r="237" spans="1:24" s="116" customFormat="1" ht="26.25" customHeight="1" x14ac:dyDescent="0.3">
      <c r="A237" s="54" t="s">
        <v>204</v>
      </c>
      <c r="B237" s="145" t="s">
        <v>380</v>
      </c>
      <c r="C237" s="146"/>
      <c r="D237" s="56">
        <f t="shared" ref="D237:G237" si="271">SUM(D238:D244)</f>
        <v>4173468</v>
      </c>
      <c r="E237" s="56">
        <f t="shared" si="271"/>
        <v>0</v>
      </c>
      <c r="F237" s="56">
        <f t="shared" si="271"/>
        <v>0</v>
      </c>
      <c r="G237" s="56">
        <f t="shared" si="271"/>
        <v>4173468</v>
      </c>
      <c r="H237" s="56">
        <f>SUM(H238:H244)</f>
        <v>4846668</v>
      </c>
      <c r="I237" s="56">
        <f t="shared" ref="I237:O237" si="272">SUM(I238:I244)</f>
        <v>0</v>
      </c>
      <c r="J237" s="56">
        <f t="shared" si="272"/>
        <v>0</v>
      </c>
      <c r="K237" s="56">
        <f t="shared" si="272"/>
        <v>4846668</v>
      </c>
      <c r="L237" s="56">
        <f t="shared" si="272"/>
        <v>5000</v>
      </c>
      <c r="M237" s="56">
        <f t="shared" si="272"/>
        <v>0</v>
      </c>
      <c r="N237" s="56">
        <f t="shared" si="272"/>
        <v>0</v>
      </c>
      <c r="O237" s="56">
        <f t="shared" si="272"/>
        <v>5000</v>
      </c>
      <c r="P237" s="51">
        <f t="shared" si="216"/>
        <v>0.10316365800174471</v>
      </c>
      <c r="Q237" s="51"/>
      <c r="R237" s="51"/>
      <c r="S237" s="51">
        <f t="shared" si="258"/>
        <v>0.10316365800174471</v>
      </c>
      <c r="T237" s="52">
        <f>L237/D237*100</f>
        <v>0.1198044408151686</v>
      </c>
      <c r="U237" s="52"/>
      <c r="V237" s="52"/>
      <c r="W237" s="52">
        <f t="shared" si="244"/>
        <v>0.1198044408151686</v>
      </c>
      <c r="X237" s="55"/>
    </row>
    <row r="238" spans="1:24" x14ac:dyDescent="0.3">
      <c r="A238" s="142" t="s">
        <v>382</v>
      </c>
      <c r="B238" s="139" t="s">
        <v>381</v>
      </c>
      <c r="C238" s="19" t="s">
        <v>5</v>
      </c>
      <c r="D238" s="47">
        <f>SUM(E238:G238)</f>
        <v>20000</v>
      </c>
      <c r="E238" s="47">
        <v>0</v>
      </c>
      <c r="F238" s="47">
        <v>0</v>
      </c>
      <c r="G238" s="47">
        <v>20000</v>
      </c>
      <c r="H238" s="20">
        <f t="shared" ref="H238:H244" si="273">SUM(I238:K238)</f>
        <v>20000</v>
      </c>
      <c r="I238" s="20">
        <v>0</v>
      </c>
      <c r="J238" s="20">
        <v>0</v>
      </c>
      <c r="K238" s="20">
        <v>20000</v>
      </c>
      <c r="L238" s="115">
        <f t="shared" ref="L238:L244" si="274">SUM(M238:O238)</f>
        <v>0</v>
      </c>
      <c r="M238" s="52">
        <v>0</v>
      </c>
      <c r="N238" s="115">
        <v>0</v>
      </c>
      <c r="O238" s="115">
        <v>0</v>
      </c>
      <c r="P238" s="51">
        <f t="shared" si="216"/>
        <v>0</v>
      </c>
      <c r="Q238" s="51"/>
      <c r="R238" s="51"/>
      <c r="S238" s="51">
        <f t="shared" si="258"/>
        <v>0</v>
      </c>
      <c r="T238" s="52"/>
      <c r="U238" s="52"/>
      <c r="V238" s="52"/>
      <c r="W238" s="52"/>
      <c r="X238" s="23"/>
    </row>
    <row r="239" spans="1:24" x14ac:dyDescent="0.3">
      <c r="A239" s="143"/>
      <c r="B239" s="140"/>
      <c r="C239" s="19" t="s">
        <v>186</v>
      </c>
      <c r="D239" s="47">
        <f t="shared" ref="D239:D244" si="275">SUM(E239:G239)</f>
        <v>29300</v>
      </c>
      <c r="E239" s="47">
        <v>0</v>
      </c>
      <c r="F239" s="47">
        <v>0</v>
      </c>
      <c r="G239" s="47">
        <v>29300</v>
      </c>
      <c r="H239" s="20">
        <f t="shared" si="273"/>
        <v>52400</v>
      </c>
      <c r="I239" s="20">
        <v>0</v>
      </c>
      <c r="J239" s="20">
        <v>0</v>
      </c>
      <c r="K239" s="20">
        <v>52400</v>
      </c>
      <c r="L239" s="115">
        <f>SUM(M239:O239)</f>
        <v>5000</v>
      </c>
      <c r="M239" s="52">
        <v>0</v>
      </c>
      <c r="N239" s="115">
        <v>0</v>
      </c>
      <c r="O239" s="115">
        <v>5000</v>
      </c>
      <c r="P239" s="51">
        <f t="shared" si="216"/>
        <v>9.5419847328244281</v>
      </c>
      <c r="Q239" s="51"/>
      <c r="R239" s="51"/>
      <c r="S239" s="51">
        <f t="shared" si="258"/>
        <v>9.5419847328244281</v>
      </c>
      <c r="T239" s="52">
        <f t="shared" si="217"/>
        <v>17.064846416382252</v>
      </c>
      <c r="U239" s="52"/>
      <c r="V239" s="52"/>
      <c r="W239" s="52">
        <f t="shared" si="244"/>
        <v>17.064846416382252</v>
      </c>
      <c r="X239" s="23"/>
    </row>
    <row r="240" spans="1:24" x14ac:dyDescent="0.3">
      <c r="A240" s="144"/>
      <c r="B240" s="141"/>
      <c r="C240" s="19" t="s">
        <v>6</v>
      </c>
      <c r="D240" s="47">
        <f t="shared" si="275"/>
        <v>0</v>
      </c>
      <c r="E240" s="47">
        <v>0</v>
      </c>
      <c r="F240" s="47">
        <v>0</v>
      </c>
      <c r="G240" s="47">
        <v>0</v>
      </c>
      <c r="H240" s="20">
        <f t="shared" si="273"/>
        <v>10000</v>
      </c>
      <c r="I240" s="20">
        <v>0</v>
      </c>
      <c r="J240" s="20">
        <v>0</v>
      </c>
      <c r="K240" s="20">
        <v>10000</v>
      </c>
      <c r="L240" s="115">
        <f>SUM(M240:O240)</f>
        <v>0</v>
      </c>
      <c r="M240" s="52">
        <v>0</v>
      </c>
      <c r="N240" s="115">
        <v>0</v>
      </c>
      <c r="O240" s="115">
        <v>0</v>
      </c>
      <c r="P240" s="51">
        <f t="shared" si="216"/>
        <v>0</v>
      </c>
      <c r="Q240" s="51"/>
      <c r="R240" s="51"/>
      <c r="S240" s="51">
        <f t="shared" si="258"/>
        <v>0</v>
      </c>
      <c r="T240" s="52" t="e">
        <f t="shared" si="217"/>
        <v>#DIV/0!</v>
      </c>
      <c r="U240" s="52"/>
      <c r="V240" s="52"/>
      <c r="W240" s="52" t="e">
        <f t="shared" si="244"/>
        <v>#DIV/0!</v>
      </c>
      <c r="X240" s="23"/>
    </row>
    <row r="241" spans="1:24" x14ac:dyDescent="0.3">
      <c r="A241" s="142" t="s">
        <v>383</v>
      </c>
      <c r="B241" s="139" t="s">
        <v>392</v>
      </c>
      <c r="C241" s="19" t="s">
        <v>6</v>
      </c>
      <c r="D241" s="47">
        <f t="shared" si="275"/>
        <v>490000</v>
      </c>
      <c r="E241" s="47">
        <v>0</v>
      </c>
      <c r="F241" s="47">
        <v>0</v>
      </c>
      <c r="G241" s="47">
        <v>490000</v>
      </c>
      <c r="H241" s="20">
        <f t="shared" si="273"/>
        <v>490000</v>
      </c>
      <c r="I241" s="20">
        <v>0</v>
      </c>
      <c r="J241" s="20">
        <v>0</v>
      </c>
      <c r="K241" s="20">
        <v>490000</v>
      </c>
      <c r="L241" s="115">
        <f t="shared" si="274"/>
        <v>0</v>
      </c>
      <c r="M241" s="52">
        <v>0</v>
      </c>
      <c r="N241" s="115">
        <v>0</v>
      </c>
      <c r="O241" s="115">
        <v>0</v>
      </c>
      <c r="P241" s="51">
        <f t="shared" ref="P241:P244" si="276">L241/H241*100</f>
        <v>0</v>
      </c>
      <c r="Q241" s="51"/>
      <c r="R241" s="51"/>
      <c r="S241" s="51">
        <f t="shared" si="258"/>
        <v>0</v>
      </c>
      <c r="T241" s="52">
        <f t="shared" ref="T241:T244" si="277">L241/D241*100</f>
        <v>0</v>
      </c>
      <c r="U241" s="52"/>
      <c r="V241" s="52"/>
      <c r="W241" s="52">
        <f t="shared" ref="W241:W244" si="278">O241/G241*100</f>
        <v>0</v>
      </c>
      <c r="X241" s="23"/>
    </row>
    <row r="242" spans="1:24" x14ac:dyDescent="0.3">
      <c r="A242" s="143"/>
      <c r="B242" s="140"/>
      <c r="C242" s="19" t="s">
        <v>186</v>
      </c>
      <c r="D242" s="47">
        <f t="shared" si="275"/>
        <v>983000</v>
      </c>
      <c r="E242" s="47">
        <v>0</v>
      </c>
      <c r="F242" s="47">
        <v>0</v>
      </c>
      <c r="G242" s="47">
        <v>983000</v>
      </c>
      <c r="H242" s="20">
        <f t="shared" si="273"/>
        <v>1143100</v>
      </c>
      <c r="I242" s="20">
        <v>0</v>
      </c>
      <c r="J242" s="20">
        <v>0</v>
      </c>
      <c r="K242" s="20">
        <v>1143100</v>
      </c>
      <c r="L242" s="115">
        <f>SUM(M242:O242)</f>
        <v>0</v>
      </c>
      <c r="M242" s="52">
        <v>0</v>
      </c>
      <c r="N242" s="115">
        <v>0</v>
      </c>
      <c r="O242" s="115">
        <v>0</v>
      </c>
      <c r="P242" s="51">
        <f t="shared" si="276"/>
        <v>0</v>
      </c>
      <c r="Q242" s="51"/>
      <c r="R242" s="51"/>
      <c r="S242" s="51">
        <f t="shared" si="258"/>
        <v>0</v>
      </c>
      <c r="T242" s="52">
        <f t="shared" si="277"/>
        <v>0</v>
      </c>
      <c r="U242" s="52"/>
      <c r="V242" s="52"/>
      <c r="W242" s="52">
        <f t="shared" si="278"/>
        <v>0</v>
      </c>
      <c r="X242" s="23"/>
    </row>
    <row r="243" spans="1:24" x14ac:dyDescent="0.3">
      <c r="A243" s="143"/>
      <c r="B243" s="140"/>
      <c r="C243" s="19" t="s">
        <v>171</v>
      </c>
      <c r="D243" s="47">
        <f t="shared" si="275"/>
        <v>178244</v>
      </c>
      <c r="E243" s="47">
        <v>0</v>
      </c>
      <c r="F243" s="47">
        <v>0</v>
      </c>
      <c r="G243" s="47">
        <v>178244</v>
      </c>
      <c r="H243" s="20">
        <f t="shared" si="273"/>
        <v>178244</v>
      </c>
      <c r="I243" s="20">
        <v>0</v>
      </c>
      <c r="J243" s="20">
        <v>0</v>
      </c>
      <c r="K243" s="20">
        <v>178244</v>
      </c>
      <c r="L243" s="115">
        <f>SUM(M243:O243)</f>
        <v>0</v>
      </c>
      <c r="M243" s="52">
        <v>0</v>
      </c>
      <c r="N243" s="115">
        <v>0</v>
      </c>
      <c r="O243" s="115">
        <v>0</v>
      </c>
      <c r="P243" s="51">
        <f t="shared" si="276"/>
        <v>0</v>
      </c>
      <c r="Q243" s="51"/>
      <c r="R243" s="51"/>
      <c r="S243" s="51">
        <f t="shared" si="258"/>
        <v>0</v>
      </c>
      <c r="T243" s="52">
        <f t="shared" si="277"/>
        <v>0</v>
      </c>
      <c r="U243" s="52"/>
      <c r="V243" s="52"/>
      <c r="W243" s="52">
        <f t="shared" si="278"/>
        <v>0</v>
      </c>
      <c r="X243" s="23"/>
    </row>
    <row r="244" spans="1:24" x14ac:dyDescent="0.3">
      <c r="A244" s="144"/>
      <c r="B244" s="141"/>
      <c r="C244" s="19" t="s">
        <v>5</v>
      </c>
      <c r="D244" s="47">
        <f t="shared" si="275"/>
        <v>2472924</v>
      </c>
      <c r="E244" s="47">
        <v>0</v>
      </c>
      <c r="F244" s="47">
        <v>0</v>
      </c>
      <c r="G244" s="47">
        <v>2472924</v>
      </c>
      <c r="H244" s="20">
        <f t="shared" si="273"/>
        <v>2952924</v>
      </c>
      <c r="I244" s="20">
        <v>0</v>
      </c>
      <c r="J244" s="20">
        <v>0</v>
      </c>
      <c r="K244" s="20">
        <v>2952924</v>
      </c>
      <c r="L244" s="115">
        <f t="shared" si="274"/>
        <v>0</v>
      </c>
      <c r="M244" s="52">
        <v>0</v>
      </c>
      <c r="N244" s="115">
        <v>0</v>
      </c>
      <c r="O244" s="115">
        <v>0</v>
      </c>
      <c r="P244" s="51">
        <f t="shared" si="276"/>
        <v>0</v>
      </c>
      <c r="Q244" s="51"/>
      <c r="R244" s="51"/>
      <c r="S244" s="51">
        <f t="shared" si="258"/>
        <v>0</v>
      </c>
      <c r="T244" s="52">
        <f t="shared" si="277"/>
        <v>0</v>
      </c>
      <c r="U244" s="52"/>
      <c r="V244" s="52"/>
      <c r="W244" s="52">
        <f t="shared" si="278"/>
        <v>0</v>
      </c>
      <c r="X244" s="23"/>
    </row>
    <row r="245" spans="1:24" x14ac:dyDescent="0.3">
      <c r="A245" s="223"/>
      <c r="B245" s="224"/>
      <c r="C245" s="225"/>
      <c r="D245" s="226"/>
      <c r="E245" s="226"/>
      <c r="F245" s="226"/>
      <c r="G245" s="226"/>
      <c r="H245" s="227"/>
      <c r="I245" s="227"/>
      <c r="J245" s="227"/>
      <c r="K245" s="227"/>
      <c r="L245" s="228"/>
      <c r="M245" s="117"/>
      <c r="N245" s="228"/>
      <c r="O245" s="228"/>
      <c r="P245" s="229"/>
      <c r="Q245" s="229"/>
      <c r="R245" s="229"/>
      <c r="S245" s="229"/>
      <c r="T245" s="117"/>
      <c r="U245" s="117"/>
      <c r="V245" s="117"/>
      <c r="W245" s="117"/>
      <c r="X245" s="1"/>
    </row>
    <row r="246" spans="1:24" x14ac:dyDescent="0.3">
      <c r="U246" s="117"/>
      <c r="V246" s="117"/>
      <c r="W246" s="117"/>
    </row>
    <row r="247" spans="1:24" x14ac:dyDescent="0.3">
      <c r="U247" s="80"/>
      <c r="V247" s="80"/>
      <c r="W247" s="80"/>
    </row>
    <row r="249" spans="1:24" x14ac:dyDescent="0.3">
      <c r="B249" s="79">
        <v>1</v>
      </c>
    </row>
  </sheetData>
  <mergeCells count="55">
    <mergeCell ref="B115:C115"/>
    <mergeCell ref="B79:C79"/>
    <mergeCell ref="A69:A70"/>
    <mergeCell ref="B53:C53"/>
    <mergeCell ref="A65:W65"/>
    <mergeCell ref="A71:W71"/>
    <mergeCell ref="A91:W91"/>
    <mergeCell ref="B72:C72"/>
    <mergeCell ref="B66:C66"/>
    <mergeCell ref="A78:W78"/>
    <mergeCell ref="B63:B64"/>
    <mergeCell ref="A63:A64"/>
    <mergeCell ref="B69:B70"/>
    <mergeCell ref="B92:C92"/>
    <mergeCell ref="B231:C231"/>
    <mergeCell ref="A229:A230"/>
    <mergeCell ref="B229:B230"/>
    <mergeCell ref="B211:C211"/>
    <mergeCell ref="B194:B195"/>
    <mergeCell ref="A194:A195"/>
    <mergeCell ref="B197:B204"/>
    <mergeCell ref="A197:A204"/>
    <mergeCell ref="A1:W1"/>
    <mergeCell ref="A5:C5"/>
    <mergeCell ref="T2:W2"/>
    <mergeCell ref="B14:B15"/>
    <mergeCell ref="A14:A15"/>
    <mergeCell ref="L2:O2"/>
    <mergeCell ref="A2:A3"/>
    <mergeCell ref="C2:C3"/>
    <mergeCell ref="P2:S2"/>
    <mergeCell ref="A6:W6"/>
    <mergeCell ref="H2:K2"/>
    <mergeCell ref="D2:G2"/>
    <mergeCell ref="X2:X3"/>
    <mergeCell ref="A81:A82"/>
    <mergeCell ref="B81:B82"/>
    <mergeCell ref="B208:C208"/>
    <mergeCell ref="B7:C7"/>
    <mergeCell ref="B192:C192"/>
    <mergeCell ref="A17:A21"/>
    <mergeCell ref="B17:B21"/>
    <mergeCell ref="B182:C182"/>
    <mergeCell ref="B175:C175"/>
    <mergeCell ref="A157:W157"/>
    <mergeCell ref="A114:W114"/>
    <mergeCell ref="B205:C205"/>
    <mergeCell ref="B158:C158"/>
    <mergeCell ref="B133:B134"/>
    <mergeCell ref="A133:A134"/>
    <mergeCell ref="B241:B244"/>
    <mergeCell ref="A241:A244"/>
    <mergeCell ref="B237:C237"/>
    <mergeCell ref="B238:B240"/>
    <mergeCell ref="A238:A240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  <rowBreaks count="1" manualBreakCount="1"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9" t="s">
        <v>123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32.25" customHeight="1" x14ac:dyDescent="0.25">
      <c r="A2" s="201" t="s">
        <v>0</v>
      </c>
      <c r="B2" s="6" t="s">
        <v>1</v>
      </c>
      <c r="C2" s="202" t="s">
        <v>38</v>
      </c>
      <c r="D2" s="203" t="s">
        <v>118</v>
      </c>
      <c r="E2" s="203"/>
      <c r="F2" s="203"/>
      <c r="G2" s="204" t="s">
        <v>128</v>
      </c>
      <c r="H2" s="204"/>
      <c r="I2" s="204"/>
      <c r="J2" s="205" t="s">
        <v>126</v>
      </c>
      <c r="K2" s="206"/>
      <c r="L2" s="207"/>
      <c r="M2" s="208" t="s">
        <v>121</v>
      </c>
      <c r="N2" s="208" t="s">
        <v>122</v>
      </c>
    </row>
    <row r="3" spans="1:14" ht="25.5" x14ac:dyDescent="0.25">
      <c r="A3" s="201"/>
      <c r="B3" s="7" t="s">
        <v>2</v>
      </c>
      <c r="C3" s="202"/>
      <c r="D3" s="8" t="s">
        <v>64</v>
      </c>
      <c r="E3" s="8" t="s">
        <v>65</v>
      </c>
      <c r="F3" s="8" t="s">
        <v>66</v>
      </c>
      <c r="G3" s="8" t="s">
        <v>64</v>
      </c>
      <c r="H3" s="8" t="s">
        <v>65</v>
      </c>
      <c r="I3" s="8" t="s">
        <v>66</v>
      </c>
      <c r="J3" s="8" t="s">
        <v>64</v>
      </c>
      <c r="K3" s="8" t="s">
        <v>65</v>
      </c>
      <c r="L3" s="8" t="s">
        <v>66</v>
      </c>
      <c r="M3" s="209"/>
      <c r="N3" s="209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8" t="s">
        <v>124</v>
      </c>
      <c r="C5" s="19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12</v>
      </c>
      <c r="B6" s="15" t="s">
        <v>54</v>
      </c>
      <c r="C6" s="15" t="s">
        <v>127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13</v>
      </c>
      <c r="B7" s="15" t="s">
        <v>125</v>
      </c>
      <c r="C7" s="15" t="s">
        <v>127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7" t="s">
        <v>0</v>
      </c>
      <c r="B1" s="27" t="s">
        <v>1</v>
      </c>
      <c r="C1" s="218" t="s">
        <v>38</v>
      </c>
      <c r="D1" s="219" t="s">
        <v>189</v>
      </c>
      <c r="E1" s="219"/>
      <c r="F1" s="219"/>
      <c r="G1" s="219"/>
      <c r="H1" s="219" t="s">
        <v>190</v>
      </c>
      <c r="I1" s="219"/>
      <c r="J1" s="219"/>
      <c r="K1" s="219"/>
      <c r="L1" s="220" t="s">
        <v>200</v>
      </c>
      <c r="M1" s="221"/>
      <c r="N1" s="221"/>
      <c r="O1" s="222"/>
      <c r="P1" s="214" t="s">
        <v>191</v>
      </c>
      <c r="Q1" s="214"/>
      <c r="R1" s="214"/>
      <c r="S1" s="214"/>
      <c r="T1" s="214" t="s">
        <v>192</v>
      </c>
      <c r="U1" s="215"/>
      <c r="V1" s="215"/>
      <c r="W1" s="215"/>
    </row>
    <row r="2" spans="1:23" ht="22.5" x14ac:dyDescent="0.25">
      <c r="A2" s="217"/>
      <c r="B2" s="27" t="s">
        <v>2</v>
      </c>
      <c r="C2" s="218"/>
      <c r="D2" s="28" t="s">
        <v>64</v>
      </c>
      <c r="E2" s="28" t="s">
        <v>65</v>
      </c>
      <c r="F2" s="28" t="s">
        <v>130</v>
      </c>
      <c r="G2" s="28" t="s">
        <v>66</v>
      </c>
      <c r="H2" s="28" t="s">
        <v>64</v>
      </c>
      <c r="I2" s="28" t="s">
        <v>65</v>
      </c>
      <c r="J2" s="28" t="s">
        <v>130</v>
      </c>
      <c r="K2" s="28" t="s">
        <v>66</v>
      </c>
      <c r="L2" s="28" t="s">
        <v>64</v>
      </c>
      <c r="M2" s="28" t="s">
        <v>65</v>
      </c>
      <c r="N2" s="28" t="s">
        <v>130</v>
      </c>
      <c r="O2" s="28" t="s">
        <v>66</v>
      </c>
      <c r="P2" s="28" t="s">
        <v>64</v>
      </c>
      <c r="Q2" s="28" t="s">
        <v>65</v>
      </c>
      <c r="R2" s="28" t="s">
        <v>130</v>
      </c>
      <c r="S2" s="28" t="s">
        <v>66</v>
      </c>
      <c r="T2" s="28" t="s">
        <v>64</v>
      </c>
      <c r="U2" s="29" t="s">
        <v>65</v>
      </c>
      <c r="V2" s="28" t="s">
        <v>130</v>
      </c>
      <c r="W2" s="28" t="s">
        <v>66</v>
      </c>
    </row>
    <row r="3" spans="1:23" x14ac:dyDescent="0.25">
      <c r="A3" s="25" t="s">
        <v>7</v>
      </c>
      <c r="B3" s="25" t="s">
        <v>32</v>
      </c>
      <c r="C3" s="25" t="s">
        <v>68</v>
      </c>
      <c r="D3" s="25" t="s">
        <v>71</v>
      </c>
      <c r="E3" s="25" t="s">
        <v>35</v>
      </c>
      <c r="F3" s="25" t="s">
        <v>77</v>
      </c>
      <c r="G3" s="25" t="s">
        <v>77</v>
      </c>
      <c r="H3" s="25" t="s">
        <v>105</v>
      </c>
      <c r="I3" s="25" t="s">
        <v>85</v>
      </c>
      <c r="J3" s="25" t="s">
        <v>88</v>
      </c>
      <c r="K3" s="25" t="s">
        <v>90</v>
      </c>
      <c r="L3" s="25" t="s">
        <v>94</v>
      </c>
      <c r="M3" s="25" t="s">
        <v>95</v>
      </c>
      <c r="N3" s="25" t="s">
        <v>96</v>
      </c>
      <c r="O3" s="25" t="s">
        <v>102</v>
      </c>
      <c r="P3" s="25" t="s">
        <v>36</v>
      </c>
      <c r="Q3" s="25" t="s">
        <v>85</v>
      </c>
      <c r="R3" s="25" t="s">
        <v>187</v>
      </c>
      <c r="S3" s="25" t="s">
        <v>88</v>
      </c>
      <c r="T3" s="25" t="s">
        <v>90</v>
      </c>
      <c r="U3" s="25" t="s">
        <v>193</v>
      </c>
      <c r="V3" s="25" t="s">
        <v>164</v>
      </c>
      <c r="W3" s="25" t="s">
        <v>177</v>
      </c>
    </row>
    <row r="4" spans="1:23" x14ac:dyDescent="0.25">
      <c r="A4" s="216" t="s">
        <v>67</v>
      </c>
      <c r="B4" s="216"/>
      <c r="C4" s="216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98" t="s">
        <v>24</v>
      </c>
      <c r="C5" s="198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13</v>
      </c>
      <c r="B6" s="33" t="s">
        <v>162</v>
      </c>
      <c r="C6" s="6" t="s">
        <v>171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32</v>
      </c>
      <c r="B7" s="198" t="s">
        <v>194</v>
      </c>
      <c r="C7" s="198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17</v>
      </c>
      <c r="B8" s="35" t="s">
        <v>195</v>
      </c>
      <c r="C8" s="6" t="s">
        <v>171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18</v>
      </c>
      <c r="B9" s="35" t="s">
        <v>196</v>
      </c>
      <c r="C9" s="6" t="s">
        <v>171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68</v>
      </c>
      <c r="B10" s="24" t="s">
        <v>25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197</v>
      </c>
      <c r="B11" s="35" t="s">
        <v>198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68</v>
      </c>
      <c r="B12" s="198" t="s">
        <v>26</v>
      </c>
      <c r="C12" s="198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69</v>
      </c>
      <c r="B13" s="39" t="s">
        <v>34</v>
      </c>
      <c r="C13" s="6" t="s">
        <v>171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36</v>
      </c>
      <c r="B14" s="210" t="s">
        <v>27</v>
      </c>
      <c r="C14" s="211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208" t="s">
        <v>53</v>
      </c>
      <c r="B15" s="35" t="s">
        <v>199</v>
      </c>
      <c r="C15" s="6" t="s">
        <v>171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212"/>
      <c r="B16" s="35" t="s">
        <v>167</v>
      </c>
      <c r="C16" s="6" t="s">
        <v>171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212"/>
      <c r="B17" s="35" t="s">
        <v>168</v>
      </c>
      <c r="C17" s="6" t="s">
        <v>171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213"/>
      <c r="B18" s="35" t="s">
        <v>169</v>
      </c>
      <c r="C18" s="6" t="s">
        <v>171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2021-04-13T09:07:00Z</cp:lastPrinted>
  <dcterms:created xsi:type="dcterms:W3CDTF">2012-05-22T08:33:39Z</dcterms:created>
  <dcterms:modified xsi:type="dcterms:W3CDTF">2021-05-17T10:54:32Z</dcterms:modified>
</cp:coreProperties>
</file>