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1.03.2021 г" sheetId="13" r:id="rId1"/>
  </sheets>
  <definedNames>
    <definedName name="_xlnm.Print_Area" localSheetId="0">'на 31.03.2021 г'!$A$1:$AD$109</definedName>
  </definedNames>
  <calcPr calcId="144525"/>
</workbook>
</file>

<file path=xl/calcChain.xml><?xml version="1.0" encoding="utf-8"?>
<calcChain xmlns="http://schemas.openxmlformats.org/spreadsheetml/2006/main">
  <c r="U96" i="13" l="1"/>
  <c r="V87" i="13" l="1"/>
  <c r="W62" i="13" l="1"/>
  <c r="W109" i="13" l="1"/>
  <c r="Y104" i="13" l="1"/>
  <c r="V104" i="13"/>
  <c r="W104" i="13"/>
  <c r="X104" i="13"/>
  <c r="U104" i="13"/>
  <c r="Q104" i="13"/>
  <c r="R104" i="13"/>
  <c r="S104" i="13"/>
  <c r="T104" i="13"/>
  <c r="K104" i="13"/>
  <c r="L104" i="13"/>
  <c r="M104" i="13"/>
  <c r="N104" i="13"/>
  <c r="O104" i="13"/>
  <c r="P104" i="13"/>
  <c r="G104" i="13"/>
  <c r="H104" i="13"/>
  <c r="I104" i="13"/>
  <c r="J104" i="13"/>
  <c r="F104" i="13"/>
  <c r="F112" i="13" s="1"/>
  <c r="U114" i="13"/>
  <c r="V114" i="13"/>
  <c r="W114" i="13"/>
  <c r="X114" i="13"/>
  <c r="Y114" i="13"/>
  <c r="Z114" i="13"/>
  <c r="AA114" i="13"/>
  <c r="AB114" i="13"/>
  <c r="AC114" i="13"/>
  <c r="AD114" i="13"/>
  <c r="U116" i="13"/>
  <c r="V116" i="13"/>
  <c r="W116" i="13"/>
  <c r="X116" i="13"/>
  <c r="Y116" i="13"/>
  <c r="Z116" i="13"/>
  <c r="AA116" i="13"/>
  <c r="AB116" i="13"/>
  <c r="AC116" i="13"/>
  <c r="AD116" i="13"/>
  <c r="G116" i="13"/>
  <c r="H116" i="13"/>
  <c r="I116" i="13"/>
  <c r="J116" i="13"/>
  <c r="K116" i="13"/>
  <c r="L116" i="13"/>
  <c r="M116" i="13"/>
  <c r="N116" i="13"/>
  <c r="O116" i="13"/>
  <c r="P116" i="13"/>
  <c r="Q116" i="13"/>
  <c r="R116" i="13"/>
  <c r="S116" i="13"/>
  <c r="T116" i="13"/>
  <c r="F116" i="13"/>
  <c r="Z70" i="13"/>
  <c r="V70" i="13"/>
  <c r="U70" i="13"/>
  <c r="AD74" i="13"/>
  <c r="Z74" i="13"/>
  <c r="L67" i="13"/>
  <c r="K62" i="13"/>
  <c r="K114" i="13" s="1"/>
  <c r="L62" i="13"/>
  <c r="M62" i="13"/>
  <c r="M114" i="13" s="1"/>
  <c r="N62" i="13"/>
  <c r="O62" i="13"/>
  <c r="O114" i="13" s="1"/>
  <c r="P62" i="13"/>
  <c r="Q62" i="13"/>
  <c r="Q114" i="13" s="1"/>
  <c r="R62" i="13"/>
  <c r="S62" i="13"/>
  <c r="S114" i="13" s="1"/>
  <c r="T62" i="13"/>
  <c r="G62" i="13"/>
  <c r="G114" i="13" s="1"/>
  <c r="H62" i="13"/>
  <c r="I62" i="13"/>
  <c r="I114" i="13" s="1"/>
  <c r="J62" i="13"/>
  <c r="F62" i="13"/>
  <c r="F114" i="13" s="1"/>
  <c r="H114" i="13"/>
  <c r="J114" i="13"/>
  <c r="L114" i="13"/>
  <c r="N114" i="13"/>
  <c r="P114" i="13"/>
  <c r="R114" i="13"/>
  <c r="T114" i="13"/>
  <c r="AB61" i="13"/>
  <c r="AA61" i="13"/>
  <c r="Z61" i="13"/>
  <c r="Z60" i="13"/>
  <c r="U60" i="13"/>
  <c r="P60" i="13"/>
  <c r="P61" i="13" s="1"/>
  <c r="K60" i="13"/>
  <c r="K61" i="13" s="1"/>
  <c r="F60" i="13"/>
  <c r="Y58" i="13"/>
  <c r="W58" i="13"/>
  <c r="V58" i="13"/>
  <c r="U58" i="13"/>
  <c r="V57" i="13"/>
  <c r="W57" i="13"/>
  <c r="Y57" i="13"/>
  <c r="U57" i="13"/>
  <c r="O58" i="13"/>
  <c r="N58" i="13"/>
  <c r="M58" i="13"/>
  <c r="L58" i="13"/>
  <c r="K58" i="13"/>
  <c r="W55" i="13"/>
  <c r="U55" i="13"/>
  <c r="U54" i="13"/>
  <c r="W54" i="13"/>
  <c r="G28" i="13"/>
  <c r="H28" i="13"/>
  <c r="I28" i="13"/>
  <c r="J28" i="13"/>
  <c r="L28" i="13"/>
  <c r="M28" i="13"/>
  <c r="N28" i="13"/>
  <c r="O28" i="13"/>
  <c r="Q61" i="13"/>
  <c r="R61" i="13"/>
  <c r="S61" i="13"/>
  <c r="T61" i="13"/>
  <c r="G61" i="13"/>
  <c r="H61" i="13"/>
  <c r="I61" i="13"/>
  <c r="J61" i="13"/>
  <c r="L61" i="13"/>
  <c r="M61" i="13"/>
  <c r="N61" i="13"/>
  <c r="O61" i="13"/>
  <c r="F61" i="13"/>
  <c r="V23" i="13" l="1"/>
  <c r="P23" i="13"/>
  <c r="F23" i="13"/>
  <c r="K57" i="13" l="1"/>
  <c r="K19" i="13"/>
  <c r="J39" i="13" l="1"/>
  <c r="AA70" i="13" l="1"/>
  <c r="AA57" i="13"/>
  <c r="AB57" i="13"/>
  <c r="AD57" i="13"/>
  <c r="Q58" i="13"/>
  <c r="AA58" i="13" s="1"/>
  <c r="R58" i="13"/>
  <c r="S58" i="13"/>
  <c r="T58" i="13"/>
  <c r="P57" i="13"/>
  <c r="P58" i="13" s="1"/>
  <c r="G58" i="13"/>
  <c r="H58" i="13"/>
  <c r="I58" i="13"/>
  <c r="J58" i="13"/>
  <c r="AD58" i="13" s="1"/>
  <c r="F57" i="13"/>
  <c r="F58" i="13" s="1"/>
  <c r="AB54" i="13"/>
  <c r="P54" i="13"/>
  <c r="F54" i="13"/>
  <c r="Z54" i="13" l="1"/>
  <c r="AB58" i="13"/>
  <c r="Z58" i="13"/>
  <c r="Z57" i="13"/>
  <c r="G39" i="13" l="1"/>
  <c r="H39" i="13"/>
  <c r="I39" i="13"/>
  <c r="L39" i="13"/>
  <c r="M39" i="13"/>
  <c r="N39" i="13"/>
  <c r="O39" i="13"/>
  <c r="Q39" i="13"/>
  <c r="R39" i="13"/>
  <c r="T39" i="13"/>
  <c r="V39" i="13"/>
  <c r="W39" i="13"/>
  <c r="X39" i="13"/>
  <c r="P42" i="13"/>
  <c r="F42" i="13"/>
  <c r="AD42" i="13"/>
  <c r="AD38" i="13"/>
  <c r="AD37" i="13"/>
  <c r="AD36" i="13"/>
  <c r="AD34" i="13"/>
  <c r="AD35" i="13"/>
  <c r="P34" i="13"/>
  <c r="P35" i="13"/>
  <c r="P36" i="13"/>
  <c r="P37" i="13"/>
  <c r="P38" i="13"/>
  <c r="F34" i="13"/>
  <c r="F35" i="13"/>
  <c r="F36" i="13"/>
  <c r="F37" i="13"/>
  <c r="F38" i="13"/>
  <c r="Q30" i="13"/>
  <c r="G30" i="13"/>
  <c r="H30" i="13"/>
  <c r="I30" i="13"/>
  <c r="J30" i="13"/>
  <c r="L30" i="13"/>
  <c r="M30" i="13"/>
  <c r="N30" i="13"/>
  <c r="O30" i="13"/>
  <c r="Z38" i="13" l="1"/>
  <c r="Z42" i="13"/>
  <c r="Z36" i="13"/>
  <c r="Z37" i="13"/>
  <c r="Z35" i="13"/>
  <c r="Z34" i="13"/>
  <c r="Q28" i="13"/>
  <c r="R28" i="13"/>
  <c r="S28" i="13"/>
  <c r="T28" i="13"/>
  <c r="AA27" i="13"/>
  <c r="P27" i="13"/>
  <c r="F27" i="13"/>
  <c r="Z27" i="13" l="1"/>
  <c r="AC82" i="13"/>
  <c r="AD33" i="13" l="1"/>
  <c r="AD26" i="13" l="1"/>
  <c r="P26" i="13"/>
  <c r="F26" i="13"/>
  <c r="Z26" i="13" l="1"/>
  <c r="AD73" i="13"/>
  <c r="AA23" i="13" l="1"/>
  <c r="AD41" i="13" l="1"/>
  <c r="AB25" i="13" l="1"/>
  <c r="P8" i="13" l="1"/>
  <c r="P9" i="13"/>
  <c r="L55" i="13" l="1"/>
  <c r="M55" i="13"/>
  <c r="N55" i="13"/>
  <c r="O55" i="13"/>
  <c r="AD40" i="13" l="1"/>
  <c r="V28" i="13" l="1"/>
  <c r="AC28" i="13" l="1"/>
  <c r="AD28" i="13"/>
  <c r="Y28" i="13"/>
  <c r="AA28" i="13"/>
  <c r="P24" i="13"/>
  <c r="P25" i="13"/>
  <c r="Y66" i="13" l="1"/>
  <c r="T52" i="13" l="1"/>
  <c r="S52" i="13"/>
  <c r="R52" i="13"/>
  <c r="Q52" i="13"/>
  <c r="O52" i="13"/>
  <c r="N52" i="13"/>
  <c r="M52" i="13"/>
  <c r="L52" i="13"/>
  <c r="K51" i="13"/>
  <c r="K52" i="13" s="1"/>
  <c r="Y31" i="13"/>
  <c r="U31" i="13" s="1"/>
  <c r="U32" i="13"/>
  <c r="U33" i="13"/>
  <c r="Y40" i="13"/>
  <c r="U41" i="13"/>
  <c r="V9" i="13"/>
  <c r="V10" i="13"/>
  <c r="V11" i="13"/>
  <c r="V8" i="13"/>
  <c r="U40" i="13" l="1"/>
  <c r="U39" i="13" s="1"/>
  <c r="Y39" i="13"/>
  <c r="AJ112" i="13"/>
  <c r="AK112" i="13"/>
  <c r="AL112" i="13"/>
  <c r="AM112" i="13"/>
  <c r="AN112" i="13"/>
  <c r="AO112" i="13"/>
  <c r="AP112" i="13"/>
  <c r="AQ112" i="13"/>
  <c r="AR112" i="13"/>
  <c r="AS112" i="13"/>
  <c r="AT112" i="13"/>
  <c r="AU112" i="13"/>
  <c r="AV112" i="13"/>
  <c r="AW112" i="13"/>
  <c r="AX112" i="13"/>
  <c r="AY112" i="13"/>
  <c r="AZ112" i="13"/>
  <c r="BA112" i="13"/>
  <c r="BB112" i="13"/>
  <c r="BC112" i="13"/>
  <c r="BD112" i="13"/>
  <c r="BE112" i="13"/>
  <c r="BF112" i="13"/>
  <c r="BG112" i="13"/>
  <c r="BH112" i="13"/>
  <c r="BI112" i="13"/>
  <c r="BJ112" i="13"/>
  <c r="BK112" i="13"/>
  <c r="BL112" i="13"/>
  <c r="BM112" i="13"/>
  <c r="O86" i="13" l="1"/>
  <c r="L86" i="13"/>
  <c r="M86" i="13"/>
  <c r="N86" i="13"/>
  <c r="AA80" i="13"/>
  <c r="AA79" i="13"/>
  <c r="AD72" i="13"/>
  <c r="AD66" i="13"/>
  <c r="T67" i="13" l="1"/>
  <c r="S67" i="13"/>
  <c r="R67" i="13"/>
  <c r="Q67" i="13"/>
  <c r="O67" i="13"/>
  <c r="N67" i="13"/>
  <c r="M67" i="13"/>
  <c r="T74" i="13"/>
  <c r="S74" i="13"/>
  <c r="R74" i="13"/>
  <c r="Q74" i="13"/>
  <c r="O74" i="13"/>
  <c r="N74" i="13"/>
  <c r="M74" i="13"/>
  <c r="L74" i="13"/>
  <c r="T83" i="13"/>
  <c r="S83" i="13"/>
  <c r="R83" i="13"/>
  <c r="Q83" i="13"/>
  <c r="O83" i="13"/>
  <c r="N83" i="13"/>
  <c r="M83" i="13"/>
  <c r="L83" i="13"/>
  <c r="T93" i="13"/>
  <c r="S93" i="13"/>
  <c r="R93" i="13"/>
  <c r="Q93" i="13"/>
  <c r="O93" i="13"/>
  <c r="N93" i="13"/>
  <c r="M93" i="13"/>
  <c r="L93" i="13"/>
  <c r="O97" i="13"/>
  <c r="N97" i="13"/>
  <c r="M97" i="13"/>
  <c r="M99" i="13" s="1"/>
  <c r="L97" i="13"/>
  <c r="K96" i="13"/>
  <c r="K95" i="13"/>
  <c r="T48" i="13"/>
  <c r="S48" i="13"/>
  <c r="R48" i="13"/>
  <c r="Q48" i="13"/>
  <c r="O48" i="13"/>
  <c r="N48" i="13"/>
  <c r="M48" i="13"/>
  <c r="L48" i="13"/>
  <c r="G48" i="13"/>
  <c r="H48" i="13"/>
  <c r="I48" i="13"/>
  <c r="J48" i="13"/>
  <c r="P33" i="13"/>
  <c r="AB30" i="13"/>
  <c r="AA30" i="13"/>
  <c r="AD31" i="13"/>
  <c r="K44" i="13"/>
  <c r="K43" i="13" s="1"/>
  <c r="O43" i="13"/>
  <c r="N43" i="13"/>
  <c r="M43" i="13"/>
  <c r="L43" i="13"/>
  <c r="K41" i="13"/>
  <c r="K40" i="13"/>
  <c r="K33" i="13"/>
  <c r="K32" i="13"/>
  <c r="K31" i="13"/>
  <c r="K30" i="13" s="1"/>
  <c r="K39" i="13" l="1"/>
  <c r="V83" i="13"/>
  <c r="X83" i="13"/>
  <c r="Y83" i="13"/>
  <c r="Y48" i="13"/>
  <c r="N45" i="13"/>
  <c r="L99" i="13"/>
  <c r="K97" i="13"/>
  <c r="N99" i="13"/>
  <c r="O45" i="13"/>
  <c r="L45" i="13"/>
  <c r="M45" i="13"/>
  <c r="AD48" i="13"/>
  <c r="O99" i="13"/>
  <c r="L108" i="13"/>
  <c r="M108" i="13"/>
  <c r="N108" i="13"/>
  <c r="K24" i="13"/>
  <c r="K45" i="13" l="1"/>
  <c r="T97" i="13"/>
  <c r="T99" i="13" s="1"/>
  <c r="S97" i="13"/>
  <c r="S99" i="13" s="1"/>
  <c r="R97" i="13"/>
  <c r="R99" i="13" s="1"/>
  <c r="Q97" i="13"/>
  <c r="Q99" i="13" s="1"/>
  <c r="T86" i="13" l="1"/>
  <c r="T87" i="13" s="1"/>
  <c r="S86" i="13"/>
  <c r="S87" i="13" s="1"/>
  <c r="R86" i="13"/>
  <c r="R87" i="13" s="1"/>
  <c r="Q86" i="13"/>
  <c r="Q87" i="13" s="1"/>
  <c r="G86" i="13"/>
  <c r="H86" i="13"/>
  <c r="I86" i="13"/>
  <c r="J86" i="13"/>
  <c r="G83" i="13"/>
  <c r="AA83" i="13" s="1"/>
  <c r="H83" i="13"/>
  <c r="I83" i="13"/>
  <c r="J83" i="13"/>
  <c r="J87" i="13" s="1"/>
  <c r="T55" i="13"/>
  <c r="S55" i="13"/>
  <c r="R55" i="13"/>
  <c r="Q55" i="13"/>
  <c r="J55" i="13"/>
  <c r="I55" i="13"/>
  <c r="H55" i="13"/>
  <c r="G55" i="13"/>
  <c r="G52" i="13"/>
  <c r="H52" i="13"/>
  <c r="I52" i="13"/>
  <c r="J52" i="13"/>
  <c r="AB55" i="13" l="1"/>
  <c r="I87" i="13"/>
  <c r="AC83" i="13"/>
  <c r="AD87" i="13"/>
  <c r="Q108" i="13"/>
  <c r="N106" i="13"/>
  <c r="K106" i="13"/>
  <c r="O106" i="13"/>
  <c r="L106" i="13"/>
  <c r="H87" i="13"/>
  <c r="M106" i="13"/>
  <c r="N87" i="13"/>
  <c r="X87" i="13" s="1"/>
  <c r="L87" i="13"/>
  <c r="M87" i="13"/>
  <c r="O87" i="13"/>
  <c r="G87" i="13"/>
  <c r="AD86" i="13"/>
  <c r="AD83" i="13"/>
  <c r="F33" i="13"/>
  <c r="Z33" i="13" s="1"/>
  <c r="AA87" i="13" l="1"/>
  <c r="AC87" i="13"/>
  <c r="Y87" i="13"/>
  <c r="Y86" i="13"/>
  <c r="G45" i="13"/>
  <c r="G106" i="13" s="1"/>
  <c r="H45" i="13"/>
  <c r="H106" i="13" s="1"/>
  <c r="I45" i="13"/>
  <c r="I106" i="13" s="1"/>
  <c r="J45" i="13"/>
  <c r="J106" i="13" s="1"/>
  <c r="AC62" i="13" l="1"/>
  <c r="Q45" i="13"/>
  <c r="AD39" i="13"/>
  <c r="F24" i="13"/>
  <c r="Q106" i="13" l="1"/>
  <c r="AA62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47" i="13"/>
  <c r="K48" i="13" s="1"/>
  <c r="K54" i="13"/>
  <c r="K55" i="13" s="1"/>
  <c r="K65" i="13"/>
  <c r="K66" i="13"/>
  <c r="K70" i="13"/>
  <c r="K71" i="13"/>
  <c r="K72" i="13"/>
  <c r="K73" i="13"/>
  <c r="K77" i="13"/>
  <c r="K78" i="13"/>
  <c r="K79" i="13"/>
  <c r="K80" i="13"/>
  <c r="K81" i="13"/>
  <c r="K82" i="13"/>
  <c r="K85" i="13"/>
  <c r="K86" i="13" s="1"/>
  <c r="K90" i="13"/>
  <c r="K91" i="13"/>
  <c r="K92" i="13"/>
  <c r="K102" i="13"/>
  <c r="K103" i="13" s="1"/>
  <c r="L103" i="13"/>
  <c r="M103" i="13"/>
  <c r="N103" i="13"/>
  <c r="O103" i="13"/>
  <c r="Z23" i="13"/>
  <c r="F25" i="13"/>
  <c r="Z25" i="13" s="1"/>
  <c r="M112" i="13" l="1"/>
  <c r="K83" i="13"/>
  <c r="O112" i="13"/>
  <c r="X28" i="13"/>
  <c r="X62" i="13"/>
  <c r="N112" i="13"/>
  <c r="L112" i="13"/>
  <c r="L109" i="13"/>
  <c r="M109" i="13"/>
  <c r="K74" i="13"/>
  <c r="K93" i="13"/>
  <c r="K99" i="13" s="1"/>
  <c r="K67" i="13"/>
  <c r="K17" i="13"/>
  <c r="K28" i="13" s="1"/>
  <c r="X17" i="13"/>
  <c r="O109" i="13" l="1"/>
  <c r="N109" i="13"/>
  <c r="K87" i="13"/>
  <c r="J103" i="13" l="1"/>
  <c r="I103" i="13"/>
  <c r="H103" i="13"/>
  <c r="G103" i="13"/>
  <c r="F102" i="13"/>
  <c r="F103" i="13" s="1"/>
  <c r="J97" i="13"/>
  <c r="I97" i="13"/>
  <c r="H97" i="13"/>
  <c r="G97" i="13"/>
  <c r="F96" i="13"/>
  <c r="F95" i="13"/>
  <c r="F97" i="13" s="1"/>
  <c r="I93" i="13"/>
  <c r="H93" i="13"/>
  <c r="G93" i="13"/>
  <c r="F92" i="13"/>
  <c r="F91" i="13"/>
  <c r="F90" i="13"/>
  <c r="F85" i="13"/>
  <c r="F86" i="13" s="1"/>
  <c r="F82" i="13"/>
  <c r="F81" i="13"/>
  <c r="F80" i="13"/>
  <c r="F79" i="13"/>
  <c r="F78" i="13"/>
  <c r="F77" i="13"/>
  <c r="I74" i="13"/>
  <c r="H74" i="13"/>
  <c r="F73" i="13"/>
  <c r="F72" i="13"/>
  <c r="F71" i="13"/>
  <c r="F70" i="13"/>
  <c r="J67" i="13"/>
  <c r="I67" i="13"/>
  <c r="H67" i="13"/>
  <c r="G67" i="13"/>
  <c r="F66" i="13"/>
  <c r="F65" i="13"/>
  <c r="F55" i="13"/>
  <c r="F51" i="13"/>
  <c r="F52" i="13" s="1"/>
  <c r="F47" i="13"/>
  <c r="F48" i="13" s="1"/>
  <c r="F44" i="13"/>
  <c r="F43" i="13" s="1"/>
  <c r="J43" i="13"/>
  <c r="I43" i="13"/>
  <c r="H43" i="13"/>
  <c r="G43" i="13"/>
  <c r="F41" i="13"/>
  <c r="F40" i="13"/>
  <c r="F32" i="13"/>
  <c r="F31" i="13"/>
  <c r="I108" i="13"/>
  <c r="H108" i="13"/>
  <c r="G108" i="13"/>
  <c r="F22" i="13"/>
  <c r="F21" i="13"/>
  <c r="F20" i="13"/>
  <c r="F19" i="13"/>
  <c r="F18" i="13"/>
  <c r="F17" i="13"/>
  <c r="F28" i="13" s="1"/>
  <c r="F15" i="13"/>
  <c r="F14" i="13"/>
  <c r="F13" i="13"/>
  <c r="F12" i="13"/>
  <c r="F11" i="13"/>
  <c r="F10" i="13"/>
  <c r="F9" i="13"/>
  <c r="F8" i="13"/>
  <c r="F39" i="13" l="1"/>
  <c r="F30" i="13"/>
  <c r="K112" i="13"/>
  <c r="K109" i="13"/>
  <c r="I99" i="13"/>
  <c r="F83" i="13"/>
  <c r="F87" i="13" s="1"/>
  <c r="J74" i="13"/>
  <c r="H99" i="13"/>
  <c r="F93" i="13"/>
  <c r="F99" i="13" s="1"/>
  <c r="G99" i="13"/>
  <c r="F74" i="13"/>
  <c r="F67" i="13"/>
  <c r="J93" i="13"/>
  <c r="G74" i="13"/>
  <c r="F16" i="13"/>
  <c r="J99" i="13" l="1"/>
  <c r="F45" i="13"/>
  <c r="H112" i="13"/>
  <c r="G112" i="13"/>
  <c r="I112" i="13"/>
  <c r="F106" i="13" l="1"/>
  <c r="H109" i="13"/>
  <c r="J109" i="13"/>
  <c r="J112" i="13"/>
  <c r="F109" i="13"/>
  <c r="I109" i="13"/>
  <c r="G109" i="13"/>
  <c r="R30" i="13" l="1"/>
  <c r="S39" i="13" l="1"/>
  <c r="P41" i="13"/>
  <c r="Z41" i="13" s="1"/>
  <c r="P31" i="13"/>
  <c r="AD77" i="13"/>
  <c r="AD78" i="13"/>
  <c r="AD81" i="13"/>
  <c r="AD85" i="13"/>
  <c r="Z31" i="13" l="1"/>
  <c r="R108" i="13"/>
  <c r="AD47" i="13"/>
  <c r="P91" i="13" l="1"/>
  <c r="P90" i="13"/>
  <c r="Y85" i="13"/>
  <c r="P85" i="13"/>
  <c r="P86" i="13" s="1"/>
  <c r="P40" i="13" l="1"/>
  <c r="Z86" i="13"/>
  <c r="U86" i="13"/>
  <c r="U85" i="13"/>
  <c r="Z85" i="13"/>
  <c r="P44" i="13"/>
  <c r="AD51" i="13"/>
  <c r="P51" i="13"/>
  <c r="P52" i="13" s="1"/>
  <c r="Z40" i="13" l="1"/>
  <c r="P39" i="13"/>
  <c r="R45" i="13"/>
  <c r="R106" i="13" s="1"/>
  <c r="Z39" i="13"/>
  <c r="Z51" i="13"/>
  <c r="V97" i="13"/>
  <c r="W97" i="13"/>
  <c r="X97" i="13"/>
  <c r="P96" i="13"/>
  <c r="AB62" i="13" l="1"/>
  <c r="P47" i="13"/>
  <c r="P48" i="13" l="1"/>
  <c r="U48" i="13" s="1"/>
  <c r="U47" i="13"/>
  <c r="Z47" i="13"/>
  <c r="P92" i="13"/>
  <c r="P93" i="13" s="1"/>
  <c r="Z48" i="13" l="1"/>
  <c r="AD93" i="13"/>
  <c r="Q43" i="13" l="1"/>
  <c r="R43" i="13"/>
  <c r="S43" i="13"/>
  <c r="T43" i="13"/>
  <c r="T103" i="13" l="1"/>
  <c r="S103" i="13"/>
  <c r="R103" i="13"/>
  <c r="Q103" i="13"/>
  <c r="AD102" i="13"/>
  <c r="U102" i="13"/>
  <c r="P102" i="13"/>
  <c r="P103" i="13" s="1"/>
  <c r="AD95" i="13"/>
  <c r="Y95" i="13"/>
  <c r="Y97" i="13" s="1"/>
  <c r="P95" i="13"/>
  <c r="P97" i="13" s="1"/>
  <c r="P99" i="13" s="1"/>
  <c r="AD90" i="13"/>
  <c r="AD91" i="13"/>
  <c r="Y90" i="13"/>
  <c r="Y91" i="13"/>
  <c r="Y47" i="13"/>
  <c r="AA11" i="13"/>
  <c r="P11" i="13"/>
  <c r="U11" i="13" s="1"/>
  <c r="AA9" i="13"/>
  <c r="AB104" i="13" l="1"/>
  <c r="S112" i="13"/>
  <c r="T112" i="13"/>
  <c r="R112" i="13"/>
  <c r="AA104" i="13"/>
  <c r="Q112" i="13"/>
  <c r="R109" i="13"/>
  <c r="AB109" i="13" s="1"/>
  <c r="Q109" i="13"/>
  <c r="Z102" i="13"/>
  <c r="Z9" i="13"/>
  <c r="Z90" i="13"/>
  <c r="Z95" i="13"/>
  <c r="U90" i="13"/>
  <c r="Y93" i="13"/>
  <c r="Z91" i="13"/>
  <c r="U91" i="13"/>
  <c r="Z97" i="13"/>
  <c r="AD97" i="13"/>
  <c r="U95" i="13"/>
  <c r="U97" i="13" s="1"/>
  <c r="Z11" i="13"/>
  <c r="W112" i="13" l="1"/>
  <c r="AB112" i="13"/>
  <c r="X112" i="13"/>
  <c r="AC112" i="13"/>
  <c r="V112" i="13"/>
  <c r="AA112" i="13"/>
  <c r="AD112" i="13"/>
  <c r="Y112" i="13"/>
  <c r="AC104" i="13"/>
  <c r="Z93" i="13"/>
  <c r="U93" i="13"/>
  <c r="V80" i="13" l="1"/>
  <c r="Y81" i="13"/>
  <c r="Y77" i="13"/>
  <c r="U73" i="13"/>
  <c r="Y72" i="13"/>
  <c r="W43" i="13"/>
  <c r="Y18" i="13"/>
  <c r="Y20" i="13"/>
  <c r="Y21" i="13"/>
  <c r="V14" i="13"/>
  <c r="V20" i="13"/>
  <c r="V21" i="13"/>
  <c r="Y16" i="13"/>
  <c r="Y15" i="13"/>
  <c r="V12" i="13"/>
  <c r="V13" i="13"/>
  <c r="X21" i="13"/>
  <c r="W21" i="13"/>
  <c r="X20" i="13"/>
  <c r="W20" i="13"/>
  <c r="U43" i="13" l="1"/>
  <c r="P17" i="13" l="1"/>
  <c r="U17" i="13" s="1"/>
  <c r="P82" i="13"/>
  <c r="Z82" i="13" s="1"/>
  <c r="AA67" i="13" l="1"/>
  <c r="AD103" i="13"/>
  <c r="AD104" i="13" l="1"/>
  <c r="Z103" i="13"/>
  <c r="AA74" i="13"/>
  <c r="Y74" i="13"/>
  <c r="Y99" i="13" l="1"/>
  <c r="AD99" i="13"/>
  <c r="Z99" i="13" l="1"/>
  <c r="U99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82" i="13"/>
  <c r="X82" i="13" l="1"/>
  <c r="AA71" i="13"/>
  <c r="Y78" i="13" l="1"/>
  <c r="P43" i="13" l="1"/>
  <c r="P65" i="13"/>
  <c r="AA65" i="13"/>
  <c r="P66" i="13"/>
  <c r="AB66" i="13"/>
  <c r="AB65" i="13" s="1"/>
  <c r="Z66" i="13" l="1"/>
  <c r="U66" i="13"/>
  <c r="Z65" i="13"/>
  <c r="P67" i="13"/>
  <c r="P20" i="13"/>
  <c r="U20" i="13" s="1"/>
  <c r="P21" i="13"/>
  <c r="U21" i="13" s="1"/>
  <c r="P22" i="13"/>
  <c r="Z67" i="13" l="1"/>
  <c r="Z22" i="13"/>
  <c r="Z21" i="13"/>
  <c r="Z20" i="13"/>
  <c r="AA8" i="13" l="1"/>
  <c r="P55" i="13" l="1"/>
  <c r="Z55" i="13" s="1"/>
  <c r="P77" i="13" l="1"/>
  <c r="AP62" i="13"/>
  <c r="Z77" i="13" l="1"/>
  <c r="AO62" i="13"/>
  <c r="AQ62" i="13"/>
  <c r="AR62" i="13" l="1"/>
  <c r="P79" i="13" l="1"/>
  <c r="Z79" i="13" s="1"/>
  <c r="U77" i="13" l="1"/>
  <c r="AN62" i="13" l="1"/>
  <c r="AA10" i="13"/>
  <c r="AC17" i="13"/>
  <c r="P81" i="13"/>
  <c r="Z81" i="13" s="1"/>
  <c r="P80" i="13"/>
  <c r="Z80" i="13" s="1"/>
  <c r="P78" i="13"/>
  <c r="P73" i="13"/>
  <c r="Z73" i="13" s="1"/>
  <c r="P72" i="13"/>
  <c r="U72" i="13" s="1"/>
  <c r="P71" i="13"/>
  <c r="P70" i="13"/>
  <c r="P19" i="13"/>
  <c r="U19" i="13" s="1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Z15" i="13"/>
  <c r="U15" i="13"/>
  <c r="Z14" i="13"/>
  <c r="U14" i="13"/>
  <c r="Z13" i="13"/>
  <c r="U13" i="13"/>
  <c r="Z12" i="13"/>
  <c r="U12" i="13"/>
  <c r="P74" i="13"/>
  <c r="P83" i="13"/>
  <c r="Z83" i="13" s="1"/>
  <c r="Z16" i="13"/>
  <c r="U78" i="13"/>
  <c r="Z78" i="13"/>
  <c r="U81" i="13"/>
  <c r="U80" i="13"/>
  <c r="Z8" i="13"/>
  <c r="Z10" i="13"/>
  <c r="Z18" i="13"/>
  <c r="Z72" i="13"/>
  <c r="Z71" i="13"/>
  <c r="AB71" i="13"/>
  <c r="Z28" i="13" l="1"/>
  <c r="U28" i="13"/>
  <c r="P87" i="13"/>
  <c r="Z87" i="13" s="1"/>
  <c r="U83" i="13"/>
  <c r="U74" i="13"/>
  <c r="AB70" i="13"/>
  <c r="P112" i="13" l="1"/>
  <c r="U87" i="13"/>
  <c r="Z112" i="13" l="1"/>
  <c r="U112" i="13"/>
  <c r="Z104" i="13"/>
  <c r="AB43" i="13"/>
  <c r="Z43" i="13" s="1"/>
  <c r="V62" i="13" l="1"/>
  <c r="V109" i="13" l="1"/>
  <c r="AA109" i="13"/>
  <c r="S30" i="13" l="1"/>
  <c r="S45" i="13" s="1"/>
  <c r="S106" i="13" s="1"/>
  <c r="S108" i="13" l="1"/>
  <c r="S109" i="13" l="1"/>
  <c r="X109" i="13" l="1"/>
  <c r="AC109" i="13"/>
  <c r="AD32" i="13"/>
  <c r="T30" i="13"/>
  <c r="AD30" i="13" s="1"/>
  <c r="P32" i="13"/>
  <c r="P30" i="13" s="1"/>
  <c r="Z30" i="13" l="1"/>
  <c r="P45" i="13"/>
  <c r="P106" i="13" s="1"/>
  <c r="Z32" i="13"/>
  <c r="Y30" i="13"/>
  <c r="U30" i="13" s="1"/>
  <c r="T45" i="13"/>
  <c r="T106" i="13" s="1"/>
  <c r="Y62" i="13" l="1"/>
  <c r="AD62" i="13"/>
  <c r="P109" i="13"/>
  <c r="Z106" i="13"/>
  <c r="T109" i="13"/>
  <c r="AD106" i="13"/>
  <c r="U62" i="13"/>
  <c r="AS62" i="13"/>
  <c r="Z62" i="13"/>
  <c r="U109" i="13" l="1"/>
  <c r="Z109" i="13"/>
  <c r="Y109" i="13"/>
  <c r="AD109" i="13"/>
</calcChain>
</file>

<file path=xl/sharedStrings.xml><?xml version="1.0" encoding="utf-8"?>
<sst xmlns="http://schemas.openxmlformats.org/spreadsheetml/2006/main" count="308" uniqueCount="171">
  <si>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</si>
  <si>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</si>
  <si>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</si>
  <si>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</si>
  <si>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</si>
  <si>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</si>
  <si>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</si>
  <si>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</si>
  <si>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</si>
  <si>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</si>
  <si>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</si>
  <si>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</si>
  <si>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</si>
  <si>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</si>
  <si>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</si>
  <si>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</si>
  <si>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</si>
  <si>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</si>
  <si>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</si>
  <si>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</si>
  <si>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</si>
  <si>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</si>
  <si>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</si>
  <si>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</si>
  <si>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</si>
  <si>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</si>
  <si>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</si>
  <si>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</si>
  <si>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</si>
  <si>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</si>
  <si>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</si>
  <si>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</si>
  <si>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</si>
  <si>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</si>
  <si>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</si>
  <si>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</si>
  <si>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</si>
  <si>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</si>
  <si>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</si>
  <si>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</si>
  <si>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</si>
  <si>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</si>
  <si>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</si>
  <si>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</si>
  <si>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</si>
  <si>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</si>
  <si>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</si>
  <si>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</si>
  <si>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</si>
  <si>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</si>
  <si>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</si>
  <si>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</si>
  <si>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</si>
  <si>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</si>
  <si>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</si>
  <si>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</si>
  <si>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</si>
  <si>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</si>
  <si>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</si>
  <si>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</si>
  <si>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</si>
  <si>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</si>
  <si>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</si>
  <si>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</si>
  <si>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</si>
  <si>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</si>
  <si>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</si>
  <si>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</si>
  <si>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</si>
  <si>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</si>
  <si>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</si>
  <si>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</si>
  <si>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</si>
  <si>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</si>
  <si>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</si>
  <si>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</si>
  <si>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</si>
  <si>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</si>
  <si>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</si>
  <si>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</si>
  <si>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</si>
  <si>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</si>
  <si>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</si>
  <si>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</si>
  <si>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</si>
  <si>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</si>
  <si>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</si>
  <si>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</si>
  <si>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</si>
  <si>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</si>
  <si>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</si>
  <si>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</si>
  <si>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</si>
  <si>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</si>
  <si>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</si>
  <si>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</si>
  <si>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</si>
  <si>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</si>
  <si>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</si>
  <si>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</si>
  <si>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</si>
  <si>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</si>
  <si>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</si>
  <si>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</si>
  <si>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</si>
  <si>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</si>
  <si>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</si>
  <si>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</si>
  <si>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</si>
  <si>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</si>
  <si>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</si>
  <si>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</si>
  <si>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</si>
  <si>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</si>
  <si>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</si>
  <si>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</si>
  <si>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</si>
  <si>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</si>
  <si>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</si>
  <si>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</si>
  <si>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</si>
  <si>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</si>
  <si>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</si>
  <si>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</si>
  <si>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</si>
  <si>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</si>
  <si>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</si>
  <si>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</si>
  <si>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</si>
  <si>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</si>
  <si>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</si>
  <si>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</si>
  <si>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</si>
  <si>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</si>
  <si>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</si>
  <si>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</si>
  <si>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</si>
  <si>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</si>
  <si>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</si>
  <si>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</si>
  <si>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</si>
  <si>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</si>
  <si>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</si>
  <si>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</si>
  <si>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</si>
  <si>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</si>
  <si>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</si>
  <si>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</si>
  <si>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</si>
  <si>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</si>
  <si>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</si>
  <si>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</si>
  <si>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</si>
  <si>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</si>
  <si>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</si>
  <si>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</si>
  <si>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</si>
  <si>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</si>
  <si>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</si>
  <si>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31.03.2021 года</t>
  </si>
  <si>
    <t>ПЛАН на 1 квартал 2021 года (рублей)</t>
  </si>
  <si>
    <t>% исполнения к плану 1 квартала 2021 года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</si>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</sst>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36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46" xfId="0" applyNumberFormat="1" applyFont="1" applyFill="1" applyBorder="1" applyAlignment="1">
      <alignment horizontal="center" vertical="center" wrapText="1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4" fontId="16" fillId="0" borderId="39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8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72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4" fontId="16" fillId="0" borderId="71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4" fontId="16" fillId="0" borderId="33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12" xfId="0" applyNumberFormat="1" applyFont="1" applyFill="1" applyBorder="1" applyAlignment="1">
      <alignment horizontal="center" vertical="center"/>
    </xf>
    <xf numFmtId="4" fontId="12" fillId="0" borderId="37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8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7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49" fontId="16" fillId="0" borderId="74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3" fontId="16" fillId="0" borderId="42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vertical="center" wrapText="1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4" fontId="16" fillId="0" borderId="74" xfId="0" applyNumberFormat="1" applyFont="1" applyFill="1" applyBorder="1" applyAlignment="1">
      <alignment horizontal="center" vertical="center"/>
    </xf>
    <xf numFmtId="49" fontId="16" fillId="0" borderId="76" xfId="0" applyNumberFormat="1" applyFont="1" applyFill="1" applyBorder="1" applyAlignment="1" applyProtection="1">
      <alignment horizontal="left" vertical="center" wrapText="1"/>
    </xf>
    <xf numFmtId="4" fontId="13" fillId="0" borderId="2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42" xfId="0" applyNumberFormat="1" applyFont="1" applyFill="1" applyBorder="1" applyAlignment="1">
      <alignment horizontal="center" vertical="center" wrapText="1"/>
    </xf>
    <xf numFmtId="4" fontId="13" fillId="0" borderId="74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49" fontId="16" fillId="0" borderId="61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77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4" fontId="16" fillId="0" borderId="20" xfId="0" applyNumberFormat="1" applyFont="1" applyFill="1" applyBorder="1" applyAlignment="1" applyProtection="1">
      <alignment horizontal="center" vertical="center" wrapText="1"/>
    </xf>
    <xf numFmtId="3" fontId="16" fillId="0" borderId="44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0" fontId="16" fillId="0" borderId="30" xfId="0" applyFont="1" applyFill="1" applyBorder="1" applyAlignment="1">
      <alignment horizontal="left" vertical="top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Fill="1" applyBorder="1" applyAlignment="1" applyProtection="1">
      <alignment horizontal="right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top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2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45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left" vertical="top" wrapText="1"/>
    </xf>
    <xf numFmtId="4" fontId="16" fillId="0" borderId="75" xfId="0" applyNumberFormat="1" applyFont="1" applyFill="1" applyBorder="1" applyAlignment="1">
      <alignment horizontal="center" vertical="center" wrapText="1"/>
    </xf>
    <xf numFmtId="3" fontId="16" fillId="0" borderId="15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166" fontId="16" fillId="0" borderId="7" xfId="0" applyNumberFormat="1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59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9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 wrapText="1"/>
    </xf>
    <xf numFmtId="49" fontId="16" fillId="0" borderId="54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6" fillId="0" borderId="64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8" xfId="0" applyNumberFormat="1" applyFont="1" applyFill="1" applyBorder="1" applyAlignment="1">
      <alignment horizontal="center" vertical="center"/>
    </xf>
    <xf numFmtId="3" fontId="16" fillId="0" borderId="78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/>
    </xf>
    <xf numFmtId="4" fontId="13" fillId="0" borderId="54" xfId="0" applyNumberFormat="1" applyFont="1" applyFill="1" applyBorder="1" applyAlignment="1">
      <alignment horizontal="center" vertical="center"/>
    </xf>
    <xf numFmtId="3" fontId="13" fillId="0" borderId="44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11" fontId="16" fillId="0" borderId="39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" fontId="13" fillId="0" borderId="59" xfId="0" applyNumberFormat="1" applyFont="1" applyFill="1" applyBorder="1" applyAlignment="1">
      <alignment horizontal="center" vertical="center"/>
    </xf>
    <xf numFmtId="43" fontId="13" fillId="0" borderId="1" xfId="15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61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32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4" fontId="13" fillId="0" borderId="58" xfId="0" applyNumberFormat="1" applyFont="1" applyFill="1" applyBorder="1" applyAlignment="1">
      <alignment horizontal="left" vertical="center" wrapText="1"/>
    </xf>
    <xf numFmtId="4" fontId="13" fillId="0" borderId="74" xfId="0" applyNumberFormat="1" applyFont="1" applyFill="1" applyBorder="1" applyAlignment="1">
      <alignment horizontal="left" vertical="center" wrapText="1"/>
    </xf>
    <xf numFmtId="4" fontId="16" fillId="0" borderId="64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4" fontId="13" fillId="0" borderId="54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4" fontId="13" fillId="0" borderId="59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20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V57" sqref="V57"/>
    </sheetView>
  </sheetViews>
  <sheetFormatPr defaultColWidth="9.140625" defaultRowHeight="15" x14ac:dyDescent="0.25"/>
  <cols>
    <col min="1" max="1" width="4.7109375" style="94" customWidth="1"/>
    <col min="2" max="2" width="95.85546875" style="203" customWidth="1"/>
    <col min="3" max="3" width="12.28515625" style="25" hidden="1" customWidth="1"/>
    <col min="4" max="4" width="16.85546875" style="204" customWidth="1"/>
    <col min="5" max="5" width="17.28515625" style="207" hidden="1" customWidth="1"/>
    <col min="6" max="6" width="17.85546875" style="82" customWidth="1"/>
    <col min="7" max="7" width="18" style="82" customWidth="1"/>
    <col min="8" max="8" width="15.140625" style="82" customWidth="1"/>
    <col min="9" max="9" width="16" style="82" customWidth="1"/>
    <col min="10" max="10" width="16.42578125" style="82" customWidth="1"/>
    <col min="11" max="11" width="16.140625" style="82" customWidth="1"/>
    <col min="12" max="12" width="16" style="82" customWidth="1"/>
    <col min="13" max="13" width="14.5703125" style="82" customWidth="1"/>
    <col min="14" max="14" width="16" style="82" customWidth="1"/>
    <col min="15" max="15" width="15.85546875" style="82" customWidth="1"/>
    <col min="16" max="17" width="17.42578125" style="82" customWidth="1"/>
    <col min="18" max="18" width="14.7109375" style="82" customWidth="1"/>
    <col min="19" max="20" width="15" style="82" customWidth="1"/>
    <col min="21" max="21" width="10.42578125" style="82" customWidth="1"/>
    <col min="22" max="22" width="11.28515625" style="82" customWidth="1"/>
    <col min="23" max="23" width="14.7109375" style="82" customWidth="1"/>
    <col min="24" max="24" width="11.7109375" style="82" customWidth="1"/>
    <col min="25" max="25" width="9.85546875" style="82" customWidth="1"/>
    <col min="26" max="26" width="9" style="82" customWidth="1"/>
    <col min="27" max="27" width="11.7109375" style="82" customWidth="1"/>
    <col min="28" max="28" width="15.42578125" style="82" customWidth="1"/>
    <col min="29" max="29" width="13.85546875" style="82" customWidth="1"/>
    <col min="30" max="30" width="9.7109375" style="82" customWidth="1"/>
    <col min="31" max="31" width="18.28515625" style="81" hidden="1" customWidth="1"/>
    <col min="32" max="32" width="15.7109375" style="81" customWidth="1"/>
    <col min="33" max="33" width="15.140625" style="21" customWidth="1"/>
    <col min="34" max="34" width="14.85546875" style="81" customWidth="1"/>
    <col min="35" max="35" width="118.28515625" style="81" customWidth="1"/>
    <col min="36" max="36" width="18.5703125" style="81" customWidth="1"/>
    <col min="37" max="38" width="9.140625" style="81" customWidth="1"/>
    <col min="39" max="39" width="18" style="81" customWidth="1"/>
    <col min="40" max="40" width="17.28515625" style="81" customWidth="1"/>
    <col min="41" max="41" width="14.85546875" style="81" customWidth="1"/>
    <col min="42" max="43" width="9.140625" style="81" customWidth="1"/>
    <col min="44" max="44" width="15.140625" style="81" customWidth="1"/>
    <col min="45" max="45" width="21.140625" style="81" customWidth="1"/>
    <col min="46" max="65" width="9.140625" style="81" customWidth="1"/>
    <col min="66" max="148" width="9.140625" style="81"/>
    <col min="149" max="16384" width="9.140625" style="82"/>
  </cols>
  <sheetData>
    <row r="1" spans="1:148" ht="24" customHeight="1" thickBot="1" x14ac:dyDescent="0.3">
      <c r="A1" s="494" t="s">
        <v>159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</row>
    <row r="2" spans="1:148" s="85" customFormat="1" ht="18.600000000000001" customHeight="1" thickBot="1" x14ac:dyDescent="0.3">
      <c r="A2" s="500" t="s">
        <v>32</v>
      </c>
      <c r="B2" s="83" t="s">
        <v>98</v>
      </c>
      <c r="C2" s="504" t="s">
        <v>37</v>
      </c>
      <c r="D2" s="502" t="s">
        <v>33</v>
      </c>
      <c r="E2" s="502" t="s">
        <v>6</v>
      </c>
      <c r="F2" s="495" t="s">
        <v>147</v>
      </c>
      <c r="G2" s="496"/>
      <c r="H2" s="496"/>
      <c r="I2" s="496"/>
      <c r="J2" s="497"/>
      <c r="K2" s="495" t="s">
        <v>160</v>
      </c>
      <c r="L2" s="496"/>
      <c r="M2" s="496"/>
      <c r="N2" s="496"/>
      <c r="O2" s="497"/>
      <c r="P2" s="495" t="s">
        <v>111</v>
      </c>
      <c r="Q2" s="496"/>
      <c r="R2" s="496"/>
      <c r="S2" s="496"/>
      <c r="T2" s="497"/>
      <c r="U2" s="451" t="s">
        <v>161</v>
      </c>
      <c r="V2" s="452"/>
      <c r="W2" s="452"/>
      <c r="X2" s="452"/>
      <c r="Y2" s="454"/>
      <c r="Z2" s="495" t="s">
        <v>148</v>
      </c>
      <c r="AA2" s="496"/>
      <c r="AB2" s="496"/>
      <c r="AC2" s="496"/>
      <c r="AD2" s="497"/>
      <c r="AE2" s="84"/>
      <c r="AF2" s="84"/>
      <c r="AG2" s="21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</row>
    <row r="3" spans="1:148" s="94" customFormat="1" ht="32.25" customHeight="1" thickBot="1" x14ac:dyDescent="0.3">
      <c r="A3" s="501"/>
      <c r="B3" s="86" t="s">
        <v>31</v>
      </c>
      <c r="C3" s="505"/>
      <c r="D3" s="503"/>
      <c r="E3" s="503"/>
      <c r="F3" s="87" t="s">
        <v>107</v>
      </c>
      <c r="G3" s="88" t="s">
        <v>3</v>
      </c>
      <c r="H3" s="88" t="s">
        <v>4</v>
      </c>
      <c r="I3" s="88" t="s">
        <v>29</v>
      </c>
      <c r="J3" s="89" t="s">
        <v>5</v>
      </c>
      <c r="K3" s="87" t="s">
        <v>106</v>
      </c>
      <c r="L3" s="88" t="s">
        <v>3</v>
      </c>
      <c r="M3" s="88" t="s">
        <v>4</v>
      </c>
      <c r="N3" s="88" t="s">
        <v>29</v>
      </c>
      <c r="O3" s="89" t="s">
        <v>5</v>
      </c>
      <c r="P3" s="87" t="s">
        <v>106</v>
      </c>
      <c r="Q3" s="88" t="s">
        <v>3</v>
      </c>
      <c r="R3" s="88" t="s">
        <v>4</v>
      </c>
      <c r="S3" s="88" t="s">
        <v>29</v>
      </c>
      <c r="T3" s="89" t="s">
        <v>5</v>
      </c>
      <c r="U3" s="368" t="s">
        <v>107</v>
      </c>
      <c r="V3" s="369" t="s">
        <v>3</v>
      </c>
      <c r="W3" s="369" t="s">
        <v>4</v>
      </c>
      <c r="X3" s="369" t="s">
        <v>29</v>
      </c>
      <c r="Y3" s="370" t="s">
        <v>5</v>
      </c>
      <c r="Z3" s="90" t="s">
        <v>107</v>
      </c>
      <c r="AA3" s="91" t="s">
        <v>3</v>
      </c>
      <c r="AB3" s="91" t="s">
        <v>4</v>
      </c>
      <c r="AC3" s="91" t="s">
        <v>29</v>
      </c>
      <c r="AD3" s="92" t="s">
        <v>5</v>
      </c>
      <c r="AE3" s="93"/>
      <c r="AF3" s="93"/>
      <c r="AG3" s="21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</row>
    <row r="4" spans="1:148" s="22" customFormat="1" ht="15.6" customHeight="1" thickBot="1" x14ac:dyDescent="0.3">
      <c r="A4" s="95">
        <v>1</v>
      </c>
      <c r="B4" s="95">
        <v>2</v>
      </c>
      <c r="C4" s="363"/>
      <c r="D4" s="376">
        <v>3</v>
      </c>
      <c r="E4" s="95">
        <v>5</v>
      </c>
      <c r="F4" s="95">
        <v>4</v>
      </c>
      <c r="G4" s="95">
        <v>5</v>
      </c>
      <c r="H4" s="95">
        <v>6</v>
      </c>
      <c r="I4" s="95">
        <v>7</v>
      </c>
      <c r="J4" s="95">
        <v>8</v>
      </c>
      <c r="K4" s="95">
        <v>9</v>
      </c>
      <c r="L4" s="95">
        <v>10</v>
      </c>
      <c r="M4" s="95">
        <v>11</v>
      </c>
      <c r="N4" s="95">
        <v>12</v>
      </c>
      <c r="O4" s="95">
        <v>13</v>
      </c>
      <c r="P4" s="95">
        <v>14</v>
      </c>
      <c r="Q4" s="95">
        <v>15</v>
      </c>
      <c r="R4" s="95">
        <v>16</v>
      </c>
      <c r="S4" s="95">
        <v>17</v>
      </c>
      <c r="T4" s="95">
        <v>18</v>
      </c>
      <c r="U4" s="95">
        <v>19</v>
      </c>
      <c r="V4" s="95">
        <v>20</v>
      </c>
      <c r="W4" s="95">
        <v>21</v>
      </c>
      <c r="X4" s="95">
        <v>22</v>
      </c>
      <c r="Y4" s="95">
        <v>23</v>
      </c>
      <c r="Z4" s="95">
        <v>24</v>
      </c>
      <c r="AA4" s="95">
        <v>25</v>
      </c>
      <c r="AB4" s="95">
        <v>26</v>
      </c>
      <c r="AC4" s="95">
        <v>27</v>
      </c>
      <c r="AD4" s="95">
        <v>28</v>
      </c>
      <c r="AE4" s="20"/>
      <c r="AF4" s="20"/>
      <c r="AG4" s="3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</row>
    <row r="5" spans="1:148" s="98" customFormat="1" ht="20.25" customHeight="1" thickBot="1" x14ac:dyDescent="0.3">
      <c r="A5" s="506" t="s">
        <v>97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8"/>
      <c r="AE5" s="96"/>
      <c r="AF5" s="96"/>
      <c r="AG5" s="97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</row>
    <row r="6" spans="1:148" s="98" customFormat="1" ht="20.25" customHeight="1" thickBot="1" x14ac:dyDescent="0.3">
      <c r="A6" s="451" t="s">
        <v>130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4"/>
      <c r="AE6" s="96"/>
      <c r="AF6" s="96"/>
      <c r="AG6" s="99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</row>
    <row r="7" spans="1:148" s="94" customFormat="1" ht="33.75" customHeight="1" thickBot="1" x14ac:dyDescent="0.3">
      <c r="A7" s="371" t="s">
        <v>8</v>
      </c>
      <c r="B7" s="422" t="s">
        <v>155</v>
      </c>
      <c r="C7" s="420"/>
      <c r="D7" s="100" t="s">
        <v>9</v>
      </c>
      <c r="E7" s="372"/>
      <c r="F7" s="509"/>
      <c r="G7" s="510"/>
      <c r="H7" s="510"/>
      <c r="I7" s="510"/>
      <c r="J7" s="510"/>
      <c r="K7" s="456"/>
      <c r="L7" s="456"/>
      <c r="M7" s="456"/>
      <c r="N7" s="456"/>
      <c r="O7" s="456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456"/>
      <c r="AA7" s="456"/>
      <c r="AB7" s="456"/>
      <c r="AC7" s="456"/>
      <c r="AD7" s="457"/>
      <c r="AE7" s="93"/>
      <c r="AF7" s="93"/>
      <c r="AG7" s="101"/>
      <c r="AH7" s="102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</row>
    <row r="8" spans="1:148" s="22" customFormat="1" ht="48" customHeight="1" x14ac:dyDescent="0.25">
      <c r="A8" s="502"/>
      <c r="B8" s="289" t="s">
        <v>74</v>
      </c>
      <c r="C8" s="290" t="s">
        <v>67</v>
      </c>
      <c r="D8" s="291" t="s">
        <v>9</v>
      </c>
      <c r="E8" s="292" t="s">
        <v>10</v>
      </c>
      <c r="F8" s="293">
        <f>G8+H8+J8</f>
        <v>904160300</v>
      </c>
      <c r="G8" s="294">
        <v>904160300</v>
      </c>
      <c r="H8" s="295">
        <v>0</v>
      </c>
      <c r="I8" s="296">
        <v>0</v>
      </c>
      <c r="J8" s="297">
        <v>0</v>
      </c>
      <c r="K8" s="295">
        <f>L8+M8+N8+O8</f>
        <v>176716000</v>
      </c>
      <c r="L8" s="296">
        <v>176716000</v>
      </c>
      <c r="M8" s="296">
        <v>0</v>
      </c>
      <c r="N8" s="296">
        <v>0</v>
      </c>
      <c r="O8" s="298">
        <v>0</v>
      </c>
      <c r="P8" s="299">
        <f t="shared" ref="P8:P26" si="0">Q8+R8+S8+T8</f>
        <v>150582483.09999999</v>
      </c>
      <c r="Q8" s="294">
        <v>150582483.09999999</v>
      </c>
      <c r="R8" s="296">
        <v>0</v>
      </c>
      <c r="S8" s="296">
        <v>0</v>
      </c>
      <c r="T8" s="298">
        <v>0</v>
      </c>
      <c r="U8" s="55">
        <f t="shared" ref="U8:V23" si="1">P8/K8*100</f>
        <v>85.211572862672298</v>
      </c>
      <c r="V8" s="103">
        <f t="shared" si="1"/>
        <v>85.211572862672298</v>
      </c>
      <c r="W8" s="56">
        <v>0</v>
      </c>
      <c r="X8" s="56">
        <v>0</v>
      </c>
      <c r="Y8" s="300">
        <v>0</v>
      </c>
      <c r="Z8" s="105">
        <f t="shared" ref="Z8:AA14" si="2">P8/F8*100</f>
        <v>16.654401116704637</v>
      </c>
      <c r="AA8" s="103">
        <f t="shared" si="2"/>
        <v>16.654401116704637</v>
      </c>
      <c r="AB8" s="56">
        <v>0</v>
      </c>
      <c r="AC8" s="56">
        <v>0</v>
      </c>
      <c r="AD8" s="300">
        <v>0</v>
      </c>
      <c r="AE8" s="20"/>
      <c r="AF8" s="20"/>
      <c r="AG8" s="394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</row>
    <row r="9" spans="1:148" s="22" customFormat="1" ht="48.75" customHeight="1" x14ac:dyDescent="0.25">
      <c r="A9" s="523"/>
      <c r="B9" s="301" t="s">
        <v>75</v>
      </c>
      <c r="C9" s="10" t="s">
        <v>68</v>
      </c>
      <c r="D9" s="302" t="s">
        <v>9</v>
      </c>
      <c r="E9" s="303" t="s">
        <v>10</v>
      </c>
      <c r="F9" s="17">
        <f>G9+H9+J9</f>
        <v>160847300</v>
      </c>
      <c r="G9" s="304">
        <v>160847300</v>
      </c>
      <c r="H9" s="106">
        <v>0</v>
      </c>
      <c r="I9" s="28">
        <v>0</v>
      </c>
      <c r="J9" s="305">
        <v>0</v>
      </c>
      <c r="K9" s="106">
        <f>L9+M9+N9+O9</f>
        <v>44797120</v>
      </c>
      <c r="L9" s="28">
        <v>44797120</v>
      </c>
      <c r="M9" s="28">
        <v>0</v>
      </c>
      <c r="N9" s="28">
        <v>0</v>
      </c>
      <c r="O9" s="230">
        <v>0</v>
      </c>
      <c r="P9" s="26">
        <f t="shared" si="0"/>
        <v>44797007</v>
      </c>
      <c r="Q9" s="304">
        <v>44797007</v>
      </c>
      <c r="R9" s="28">
        <v>0</v>
      </c>
      <c r="S9" s="28">
        <v>0</v>
      </c>
      <c r="T9" s="230">
        <v>0</v>
      </c>
      <c r="U9" s="29">
        <f t="shared" si="1"/>
        <v>99.999747751641181</v>
      </c>
      <c r="V9" s="2">
        <f t="shared" si="1"/>
        <v>99.999747751641181</v>
      </c>
      <c r="W9" s="6">
        <v>0</v>
      </c>
      <c r="X9" s="6">
        <v>0</v>
      </c>
      <c r="Y9" s="8">
        <v>0</v>
      </c>
      <c r="Z9" s="308">
        <f t="shared" si="2"/>
        <v>27.850642814644701</v>
      </c>
      <c r="AA9" s="63">
        <f t="shared" si="2"/>
        <v>27.850642814644701</v>
      </c>
      <c r="AB9" s="306">
        <v>0</v>
      </c>
      <c r="AC9" s="306">
        <v>0</v>
      </c>
      <c r="AD9" s="309">
        <v>0</v>
      </c>
      <c r="AE9" s="20"/>
      <c r="AF9" s="20"/>
      <c r="AG9" s="394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</row>
    <row r="10" spans="1:148" s="22" customFormat="1" ht="44.25" customHeight="1" x14ac:dyDescent="0.25">
      <c r="A10" s="523"/>
      <c r="B10" s="310" t="s">
        <v>76</v>
      </c>
      <c r="C10" s="11" t="s">
        <v>69</v>
      </c>
      <c r="D10" s="212" t="s">
        <v>9</v>
      </c>
      <c r="E10" s="366" t="s">
        <v>10</v>
      </c>
      <c r="F10" s="17">
        <f t="shared" ref="F10:F44" si="3">G10+H10+J10</f>
        <v>1959376000</v>
      </c>
      <c r="G10" s="304">
        <v>1959376000</v>
      </c>
      <c r="H10" s="74">
        <v>0</v>
      </c>
      <c r="I10" s="18">
        <v>0</v>
      </c>
      <c r="J10" s="52">
        <v>0</v>
      </c>
      <c r="K10" s="74">
        <f t="shared" ref="K10:K25" si="4">L10+M10+N10+O10</f>
        <v>392552895</v>
      </c>
      <c r="L10" s="18">
        <v>392552895</v>
      </c>
      <c r="M10" s="18">
        <v>0</v>
      </c>
      <c r="N10" s="18">
        <v>0</v>
      </c>
      <c r="O10" s="51">
        <v>0</v>
      </c>
      <c r="P10" s="50">
        <f t="shared" si="0"/>
        <v>359427135.25999999</v>
      </c>
      <c r="Q10" s="304">
        <v>359427135.25999999</v>
      </c>
      <c r="R10" s="18">
        <v>0</v>
      </c>
      <c r="S10" s="18">
        <v>0</v>
      </c>
      <c r="T10" s="51">
        <v>0</v>
      </c>
      <c r="U10" s="29">
        <f t="shared" si="1"/>
        <v>91.561453204924135</v>
      </c>
      <c r="V10" s="2">
        <f t="shared" si="1"/>
        <v>91.561453204924135</v>
      </c>
      <c r="W10" s="6">
        <v>0</v>
      </c>
      <c r="X10" s="6">
        <v>0</v>
      </c>
      <c r="Y10" s="8">
        <v>0</v>
      </c>
      <c r="Z10" s="311">
        <f t="shared" si="2"/>
        <v>18.343959263561459</v>
      </c>
      <c r="AA10" s="2">
        <f t="shared" si="2"/>
        <v>18.343959263561459</v>
      </c>
      <c r="AB10" s="6">
        <v>0</v>
      </c>
      <c r="AC10" s="6">
        <v>0</v>
      </c>
      <c r="AD10" s="8">
        <v>0</v>
      </c>
      <c r="AE10" s="20"/>
      <c r="AF10" s="20"/>
      <c r="AG10" s="394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</row>
    <row r="11" spans="1:148" s="22" customFormat="1" ht="45" customHeight="1" x14ac:dyDescent="0.25">
      <c r="A11" s="523"/>
      <c r="B11" s="310" t="s">
        <v>77</v>
      </c>
      <c r="C11" s="11" t="s">
        <v>70</v>
      </c>
      <c r="D11" s="212" t="s">
        <v>9</v>
      </c>
      <c r="E11" s="366" t="s">
        <v>10</v>
      </c>
      <c r="F11" s="17">
        <f t="shared" si="3"/>
        <v>23155100</v>
      </c>
      <c r="G11" s="304">
        <v>23155100</v>
      </c>
      <c r="H11" s="74">
        <v>0</v>
      </c>
      <c r="I11" s="18">
        <v>0</v>
      </c>
      <c r="J11" s="52">
        <v>0</v>
      </c>
      <c r="K11" s="74">
        <f t="shared" si="4"/>
        <v>4620000</v>
      </c>
      <c r="L11" s="18">
        <v>4620000</v>
      </c>
      <c r="M11" s="18">
        <v>0</v>
      </c>
      <c r="N11" s="18">
        <v>0</v>
      </c>
      <c r="O11" s="51">
        <v>0</v>
      </c>
      <c r="P11" s="50">
        <f t="shared" si="0"/>
        <v>4060281.9</v>
      </c>
      <c r="Q11" s="304">
        <v>4060281.9</v>
      </c>
      <c r="R11" s="18">
        <v>0</v>
      </c>
      <c r="S11" s="18">
        <v>0</v>
      </c>
      <c r="T11" s="51">
        <v>0</v>
      </c>
      <c r="U11" s="29">
        <f t="shared" si="1"/>
        <v>87.884889610389607</v>
      </c>
      <c r="V11" s="2">
        <f t="shared" si="1"/>
        <v>87.884889610389607</v>
      </c>
      <c r="W11" s="6">
        <v>0</v>
      </c>
      <c r="X11" s="6">
        <v>0</v>
      </c>
      <c r="Y11" s="8">
        <v>0</v>
      </c>
      <c r="Z11" s="311">
        <f t="shared" si="2"/>
        <v>17.535151651256093</v>
      </c>
      <c r="AA11" s="2">
        <f t="shared" si="2"/>
        <v>17.535151651256093</v>
      </c>
      <c r="AB11" s="6">
        <v>0</v>
      </c>
      <c r="AC11" s="6">
        <v>0</v>
      </c>
      <c r="AD11" s="8">
        <v>0</v>
      </c>
      <c r="AE11" s="20"/>
      <c r="AF11" s="20"/>
      <c r="AG11" s="394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</row>
    <row r="12" spans="1:148" s="22" customFormat="1" ht="60" customHeight="1" x14ac:dyDescent="0.25">
      <c r="A12" s="523"/>
      <c r="B12" s="72" t="s">
        <v>117</v>
      </c>
      <c r="C12" s="11" t="s">
        <v>48</v>
      </c>
      <c r="D12" s="212" t="s">
        <v>9</v>
      </c>
      <c r="E12" s="73" t="s">
        <v>10</v>
      </c>
      <c r="F12" s="26">
        <f t="shared" si="3"/>
        <v>185337600</v>
      </c>
      <c r="G12" s="28">
        <v>185337600</v>
      </c>
      <c r="H12" s="18">
        <v>0</v>
      </c>
      <c r="I12" s="18">
        <v>0</v>
      </c>
      <c r="J12" s="52">
        <v>0</v>
      </c>
      <c r="K12" s="74">
        <f t="shared" si="4"/>
        <v>37536272</v>
      </c>
      <c r="L12" s="18">
        <v>37536272</v>
      </c>
      <c r="M12" s="18">
        <v>0</v>
      </c>
      <c r="N12" s="18">
        <v>0</v>
      </c>
      <c r="O12" s="51">
        <v>0</v>
      </c>
      <c r="P12" s="50">
        <f t="shared" si="0"/>
        <v>34710857.100000001</v>
      </c>
      <c r="Q12" s="18">
        <v>34710857.100000001</v>
      </c>
      <c r="R12" s="18">
        <v>0</v>
      </c>
      <c r="S12" s="18">
        <v>0</v>
      </c>
      <c r="T12" s="51">
        <v>0</v>
      </c>
      <c r="U12" s="29">
        <f t="shared" si="1"/>
        <v>92.472840936361507</v>
      </c>
      <c r="V12" s="2">
        <f t="shared" si="1"/>
        <v>92.472840936361507</v>
      </c>
      <c r="W12" s="6">
        <v>0</v>
      </c>
      <c r="X12" s="6">
        <v>0</v>
      </c>
      <c r="Y12" s="8">
        <v>0</v>
      </c>
      <c r="Z12" s="308">
        <f t="shared" si="2"/>
        <v>18.728448571687558</v>
      </c>
      <c r="AA12" s="63">
        <f t="shared" si="2"/>
        <v>18.728448571687558</v>
      </c>
      <c r="AB12" s="306">
        <v>0</v>
      </c>
      <c r="AC12" s="306">
        <v>0</v>
      </c>
      <c r="AD12" s="309">
        <v>0</v>
      </c>
      <c r="AE12" s="20"/>
      <c r="AF12" s="20"/>
      <c r="AG12" s="394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</row>
    <row r="13" spans="1:148" s="22" customFormat="1" ht="50.25" customHeight="1" x14ac:dyDescent="0.25">
      <c r="A13" s="523"/>
      <c r="B13" s="72" t="s">
        <v>73</v>
      </c>
      <c r="C13" s="11" t="s">
        <v>50</v>
      </c>
      <c r="D13" s="212" t="s">
        <v>9</v>
      </c>
      <c r="E13" s="73" t="s">
        <v>10</v>
      </c>
      <c r="F13" s="26">
        <f t="shared" si="3"/>
        <v>92036000</v>
      </c>
      <c r="G13" s="18">
        <v>92036000</v>
      </c>
      <c r="H13" s="18">
        <v>0</v>
      </c>
      <c r="I13" s="18">
        <v>0</v>
      </c>
      <c r="J13" s="52">
        <v>0</v>
      </c>
      <c r="K13" s="74">
        <f t="shared" si="4"/>
        <v>26972300</v>
      </c>
      <c r="L13" s="18">
        <v>26972300</v>
      </c>
      <c r="M13" s="18">
        <v>0</v>
      </c>
      <c r="N13" s="18">
        <v>0</v>
      </c>
      <c r="O13" s="51">
        <v>0</v>
      </c>
      <c r="P13" s="50">
        <f t="shared" si="0"/>
        <v>21848588.670000002</v>
      </c>
      <c r="Q13" s="18">
        <v>21848588.670000002</v>
      </c>
      <c r="R13" s="18">
        <v>0</v>
      </c>
      <c r="S13" s="18">
        <v>0</v>
      </c>
      <c r="T13" s="51">
        <v>0</v>
      </c>
      <c r="U13" s="29">
        <f t="shared" si="1"/>
        <v>81.003802679044796</v>
      </c>
      <c r="V13" s="2">
        <f t="shared" si="1"/>
        <v>81.003802679044796</v>
      </c>
      <c r="W13" s="6">
        <v>0</v>
      </c>
      <c r="X13" s="6">
        <v>0</v>
      </c>
      <c r="Y13" s="8">
        <v>0</v>
      </c>
      <c r="Z13" s="311">
        <f t="shared" si="2"/>
        <v>23.739176702594637</v>
      </c>
      <c r="AA13" s="2">
        <f t="shared" si="2"/>
        <v>23.739176702594637</v>
      </c>
      <c r="AB13" s="6">
        <v>0</v>
      </c>
      <c r="AC13" s="6">
        <v>0</v>
      </c>
      <c r="AD13" s="8">
        <v>0</v>
      </c>
      <c r="AE13" s="20"/>
      <c r="AF13" s="20"/>
      <c r="AG13" s="394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</row>
    <row r="14" spans="1:148" s="22" customFormat="1" ht="63.75" customHeight="1" x14ac:dyDescent="0.25">
      <c r="A14" s="523"/>
      <c r="B14" s="72" t="s">
        <v>72</v>
      </c>
      <c r="C14" s="11" t="s">
        <v>41</v>
      </c>
      <c r="D14" s="212" t="s">
        <v>9</v>
      </c>
      <c r="E14" s="73" t="s">
        <v>10</v>
      </c>
      <c r="F14" s="26">
        <f t="shared" si="3"/>
        <v>40080000</v>
      </c>
      <c r="G14" s="18">
        <v>40080000</v>
      </c>
      <c r="H14" s="18">
        <v>0</v>
      </c>
      <c r="I14" s="18">
        <v>0</v>
      </c>
      <c r="J14" s="52">
        <v>0</v>
      </c>
      <c r="K14" s="74">
        <f t="shared" si="4"/>
        <v>10336000</v>
      </c>
      <c r="L14" s="18">
        <v>10336000</v>
      </c>
      <c r="M14" s="18">
        <v>0</v>
      </c>
      <c r="N14" s="18">
        <v>0</v>
      </c>
      <c r="O14" s="51">
        <v>0</v>
      </c>
      <c r="P14" s="50">
        <f t="shared" si="0"/>
        <v>10324000</v>
      </c>
      <c r="Q14" s="18">
        <v>10324000</v>
      </c>
      <c r="R14" s="18">
        <v>0</v>
      </c>
      <c r="S14" s="18">
        <v>0</v>
      </c>
      <c r="T14" s="51">
        <v>0</v>
      </c>
      <c r="U14" s="29">
        <f t="shared" si="1"/>
        <v>99.883900928792571</v>
      </c>
      <c r="V14" s="2">
        <f t="shared" si="1"/>
        <v>99.883900928792571</v>
      </c>
      <c r="W14" s="6">
        <v>0</v>
      </c>
      <c r="X14" s="6">
        <v>0</v>
      </c>
      <c r="Y14" s="8">
        <v>0</v>
      </c>
      <c r="Z14" s="311">
        <f t="shared" si="2"/>
        <v>25.758483033932134</v>
      </c>
      <c r="AA14" s="2">
        <f t="shared" si="2"/>
        <v>25.758483033932134</v>
      </c>
      <c r="AB14" s="6">
        <v>0</v>
      </c>
      <c r="AC14" s="6">
        <v>0</v>
      </c>
      <c r="AD14" s="8">
        <v>0</v>
      </c>
      <c r="AE14" s="20"/>
      <c r="AF14" s="20"/>
      <c r="AG14" s="394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</row>
    <row r="15" spans="1:148" s="22" customFormat="1" ht="47.25" customHeight="1" x14ac:dyDescent="0.25">
      <c r="A15" s="523"/>
      <c r="B15" s="72" t="s">
        <v>51</v>
      </c>
      <c r="C15" s="11" t="s">
        <v>66</v>
      </c>
      <c r="D15" s="212" t="s">
        <v>9</v>
      </c>
      <c r="E15" s="73" t="s">
        <v>5</v>
      </c>
      <c r="F15" s="26">
        <f t="shared" si="3"/>
        <v>570240</v>
      </c>
      <c r="G15" s="2">
        <v>0</v>
      </c>
      <c r="H15" s="2">
        <v>0</v>
      </c>
      <c r="I15" s="2">
        <v>0</v>
      </c>
      <c r="J15" s="5">
        <v>570240</v>
      </c>
      <c r="K15" s="74">
        <f t="shared" si="4"/>
        <v>160000</v>
      </c>
      <c r="L15" s="2">
        <v>0</v>
      </c>
      <c r="M15" s="2">
        <v>0</v>
      </c>
      <c r="N15" s="2">
        <v>0</v>
      </c>
      <c r="O15" s="4">
        <v>160000</v>
      </c>
      <c r="P15" s="50">
        <f t="shared" si="0"/>
        <v>83248</v>
      </c>
      <c r="Q15" s="2">
        <v>0</v>
      </c>
      <c r="R15" s="2">
        <v>0</v>
      </c>
      <c r="S15" s="2">
        <v>0</v>
      </c>
      <c r="T15" s="4">
        <v>83248</v>
      </c>
      <c r="U15" s="29">
        <f t="shared" si="1"/>
        <v>52.03</v>
      </c>
      <c r="V15" s="6">
        <v>0</v>
      </c>
      <c r="W15" s="6">
        <v>0</v>
      </c>
      <c r="X15" s="6">
        <v>0</v>
      </c>
      <c r="Y15" s="5">
        <f>T15/O15*100</f>
        <v>52.03</v>
      </c>
      <c r="Z15" s="311">
        <f t="shared" ref="Z15:Z21" si="5">P15/F15*100</f>
        <v>14.598765432098764</v>
      </c>
      <c r="AA15" s="6">
        <v>0</v>
      </c>
      <c r="AB15" s="6">
        <v>0</v>
      </c>
      <c r="AC15" s="6">
        <v>0</v>
      </c>
      <c r="AD15" s="5">
        <f>T15/J15*100</f>
        <v>14.598765432098764</v>
      </c>
      <c r="AE15" s="20"/>
      <c r="AF15" s="20"/>
      <c r="AG15" s="394"/>
      <c r="AH15" s="20"/>
      <c r="AI15" s="393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</row>
    <row r="16" spans="1:148" s="22" customFormat="1" ht="28.9" customHeight="1" x14ac:dyDescent="0.25">
      <c r="A16" s="523"/>
      <c r="B16" s="72" t="s">
        <v>52</v>
      </c>
      <c r="C16" s="11" t="s">
        <v>49</v>
      </c>
      <c r="D16" s="212" t="s">
        <v>9</v>
      </c>
      <c r="E16" s="73" t="s">
        <v>5</v>
      </c>
      <c r="F16" s="26">
        <f t="shared" si="3"/>
        <v>629082140</v>
      </c>
      <c r="G16" s="2">
        <v>0</v>
      </c>
      <c r="H16" s="2">
        <v>0</v>
      </c>
      <c r="I16" s="2">
        <v>0</v>
      </c>
      <c r="J16" s="5">
        <v>629082140</v>
      </c>
      <c r="K16" s="74">
        <f t="shared" si="4"/>
        <v>147350142</v>
      </c>
      <c r="L16" s="2">
        <v>0</v>
      </c>
      <c r="M16" s="2">
        <v>0</v>
      </c>
      <c r="N16" s="2">
        <v>0</v>
      </c>
      <c r="O16" s="4">
        <v>147350142</v>
      </c>
      <c r="P16" s="50">
        <f t="shared" si="0"/>
        <v>113719460.64</v>
      </c>
      <c r="Q16" s="2">
        <v>0</v>
      </c>
      <c r="R16" s="2">
        <v>0</v>
      </c>
      <c r="S16" s="2">
        <v>0</v>
      </c>
      <c r="T16" s="4">
        <v>113719460.64</v>
      </c>
      <c r="U16" s="29">
        <f t="shared" si="1"/>
        <v>77.176349541624461</v>
      </c>
      <c r="V16" s="6">
        <v>0</v>
      </c>
      <c r="W16" s="6">
        <v>0</v>
      </c>
      <c r="X16" s="6">
        <v>0</v>
      </c>
      <c r="Y16" s="5">
        <f>T16/O16*100</f>
        <v>77.176349541624461</v>
      </c>
      <c r="Z16" s="311">
        <f t="shared" si="5"/>
        <v>18.077044857766904</v>
      </c>
      <c r="AA16" s="6">
        <v>0</v>
      </c>
      <c r="AB16" s="6">
        <v>0</v>
      </c>
      <c r="AC16" s="6">
        <v>0</v>
      </c>
      <c r="AD16" s="5">
        <f>T16/J16*100</f>
        <v>18.077044857766904</v>
      </c>
      <c r="AE16" s="20"/>
      <c r="AF16" s="20"/>
      <c r="AG16" s="394"/>
      <c r="AH16" s="20"/>
      <c r="AI16" s="412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</row>
    <row r="17" spans="1:148" s="22" customFormat="1" ht="41.25" customHeight="1" x14ac:dyDescent="0.25">
      <c r="A17" s="523"/>
      <c r="B17" s="72" t="s">
        <v>96</v>
      </c>
      <c r="C17" s="11"/>
      <c r="D17" s="212" t="s">
        <v>9</v>
      </c>
      <c r="E17" s="73" t="s">
        <v>11</v>
      </c>
      <c r="F17" s="26">
        <f>G17+H17+I17+J17</f>
        <v>232838517.56999999</v>
      </c>
      <c r="G17" s="2">
        <v>0</v>
      </c>
      <c r="H17" s="2">
        <v>0</v>
      </c>
      <c r="I17" s="2">
        <v>232838517.56999999</v>
      </c>
      <c r="J17" s="52">
        <v>0</v>
      </c>
      <c r="K17" s="74">
        <f>L17+M17+N17+O17</f>
        <v>232838517.56999999</v>
      </c>
      <c r="L17" s="2">
        <v>0</v>
      </c>
      <c r="M17" s="2">
        <v>0</v>
      </c>
      <c r="N17" s="2">
        <v>232838517.56999999</v>
      </c>
      <c r="O17" s="4">
        <v>0</v>
      </c>
      <c r="P17" s="50">
        <f>Q17+R17+S17+T17</f>
        <v>232838517.56999999</v>
      </c>
      <c r="Q17" s="2">
        <v>0</v>
      </c>
      <c r="R17" s="2">
        <v>0</v>
      </c>
      <c r="S17" s="2">
        <v>232838517.56999999</v>
      </c>
      <c r="T17" s="4">
        <v>0</v>
      </c>
      <c r="U17" s="29">
        <f t="shared" si="1"/>
        <v>100</v>
      </c>
      <c r="V17" s="6">
        <v>0</v>
      </c>
      <c r="W17" s="6">
        <v>0</v>
      </c>
      <c r="X17" s="2">
        <f>S17/N17*100</f>
        <v>100</v>
      </c>
      <c r="Y17" s="8">
        <v>0</v>
      </c>
      <c r="Z17" s="311">
        <f t="shared" si="5"/>
        <v>100</v>
      </c>
      <c r="AA17" s="6">
        <v>0</v>
      </c>
      <c r="AB17" s="6">
        <v>0</v>
      </c>
      <c r="AC17" s="2">
        <f>S17/I17*100</f>
        <v>100</v>
      </c>
      <c r="AD17" s="8">
        <v>0</v>
      </c>
      <c r="AE17" s="531"/>
      <c r="AF17" s="531"/>
      <c r="AG17" s="531"/>
      <c r="AH17" s="20"/>
      <c r="AI17" s="524"/>
      <c r="AJ17" s="524"/>
      <c r="AK17" s="524"/>
      <c r="AL17" s="524"/>
      <c r="AM17" s="524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</row>
    <row r="18" spans="1:148" s="22" customFormat="1" ht="30" customHeight="1" x14ac:dyDescent="0.25">
      <c r="A18" s="523"/>
      <c r="B18" s="72" t="s">
        <v>0</v>
      </c>
      <c r="C18" s="11" t="s">
        <v>62</v>
      </c>
      <c r="D18" s="212" t="s">
        <v>9</v>
      </c>
      <c r="E18" s="73" t="s">
        <v>5</v>
      </c>
      <c r="F18" s="26">
        <f t="shared" si="3"/>
        <v>3965900</v>
      </c>
      <c r="G18" s="2">
        <v>0</v>
      </c>
      <c r="H18" s="2">
        <v>0</v>
      </c>
      <c r="I18" s="2">
        <v>0</v>
      </c>
      <c r="J18" s="5">
        <v>3965900</v>
      </c>
      <c r="K18" s="74">
        <f t="shared" si="4"/>
        <v>668900</v>
      </c>
      <c r="L18" s="2">
        <v>0</v>
      </c>
      <c r="M18" s="2">
        <v>0</v>
      </c>
      <c r="N18" s="2">
        <v>0</v>
      </c>
      <c r="O18" s="4">
        <v>668900</v>
      </c>
      <c r="P18" s="50">
        <f t="shared" si="0"/>
        <v>242537.92</v>
      </c>
      <c r="Q18" s="2">
        <v>0</v>
      </c>
      <c r="R18" s="2">
        <v>0</v>
      </c>
      <c r="S18" s="2">
        <v>0</v>
      </c>
      <c r="T18" s="4">
        <v>242537.92</v>
      </c>
      <c r="U18" s="29">
        <f t="shared" si="1"/>
        <v>36.259219614292121</v>
      </c>
      <c r="V18" s="6">
        <v>0</v>
      </c>
      <c r="W18" s="6">
        <v>0</v>
      </c>
      <c r="X18" s="6">
        <v>0</v>
      </c>
      <c r="Y18" s="5">
        <f>T18/O18*100</f>
        <v>36.259219614292121</v>
      </c>
      <c r="Z18" s="311">
        <f t="shared" si="5"/>
        <v>6.1155833480420592</v>
      </c>
      <c r="AA18" s="6">
        <v>0</v>
      </c>
      <c r="AB18" s="6">
        <v>0</v>
      </c>
      <c r="AC18" s="6">
        <v>0</v>
      </c>
      <c r="AD18" s="5">
        <f>T18/J18*100</f>
        <v>6.1155833480420592</v>
      </c>
      <c r="AE18" s="20"/>
      <c r="AF18" s="20"/>
      <c r="AG18" s="394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</row>
    <row r="19" spans="1:148" s="22" customFormat="1" ht="35.25" hidden="1" customHeight="1" x14ac:dyDescent="0.25">
      <c r="A19" s="523"/>
      <c r="B19" s="72" t="s">
        <v>60</v>
      </c>
      <c r="C19" s="11" t="s">
        <v>39</v>
      </c>
      <c r="D19" s="212" t="s">
        <v>9</v>
      </c>
      <c r="E19" s="366" t="s">
        <v>10</v>
      </c>
      <c r="F19" s="26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74">
        <f t="shared" si="4"/>
        <v>0</v>
      </c>
      <c r="L19" s="2"/>
      <c r="M19" s="2">
        <v>0</v>
      </c>
      <c r="N19" s="2">
        <v>0</v>
      </c>
      <c r="O19" s="4">
        <v>0</v>
      </c>
      <c r="P19" s="50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29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229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530"/>
      <c r="AF19" s="530"/>
      <c r="AG19" s="392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</row>
    <row r="20" spans="1:148" s="22" customFormat="1" ht="21.75" hidden="1" customHeight="1" x14ac:dyDescent="0.25">
      <c r="A20" s="523"/>
      <c r="B20" s="72"/>
      <c r="C20" s="11"/>
      <c r="D20" s="212" t="s">
        <v>9</v>
      </c>
      <c r="E20" s="73" t="s">
        <v>10</v>
      </c>
      <c r="F20" s="26">
        <f t="shared" si="3"/>
        <v>0</v>
      </c>
      <c r="G20" s="2"/>
      <c r="H20" s="2"/>
      <c r="I20" s="2"/>
      <c r="J20" s="5"/>
      <c r="K20" s="74">
        <f t="shared" si="4"/>
        <v>0</v>
      </c>
      <c r="L20" s="2"/>
      <c r="M20" s="2"/>
      <c r="N20" s="2"/>
      <c r="O20" s="4"/>
      <c r="P20" s="50">
        <f t="shared" si="0"/>
        <v>0</v>
      </c>
      <c r="Q20" s="2"/>
      <c r="R20" s="2"/>
      <c r="S20" s="2"/>
      <c r="T20" s="4"/>
      <c r="U20" s="29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229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20"/>
      <c r="AF20" s="20"/>
      <c r="AG20" s="21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</row>
    <row r="21" spans="1:148" s="22" customFormat="1" ht="18.75" hidden="1" customHeight="1" x14ac:dyDescent="0.25">
      <c r="A21" s="523"/>
      <c r="B21" s="107"/>
      <c r="C21" s="12"/>
      <c r="D21" s="212" t="s">
        <v>9</v>
      </c>
      <c r="E21" s="388" t="s">
        <v>5</v>
      </c>
      <c r="F21" s="26">
        <f t="shared" si="3"/>
        <v>0</v>
      </c>
      <c r="G21" s="108"/>
      <c r="H21" s="108"/>
      <c r="I21" s="108"/>
      <c r="J21" s="109"/>
      <c r="K21" s="74">
        <f t="shared" si="4"/>
        <v>0</v>
      </c>
      <c r="L21" s="108"/>
      <c r="M21" s="108"/>
      <c r="N21" s="108"/>
      <c r="O21" s="68"/>
      <c r="P21" s="50">
        <f t="shared" si="0"/>
        <v>0</v>
      </c>
      <c r="Q21" s="108"/>
      <c r="R21" s="108"/>
      <c r="S21" s="108"/>
      <c r="T21" s="68"/>
      <c r="U21" s="29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229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20"/>
      <c r="AF21" s="20"/>
      <c r="AG21" s="21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</row>
    <row r="22" spans="1:148" s="22" customFormat="1" ht="33" customHeight="1" x14ac:dyDescent="0.25">
      <c r="A22" s="523"/>
      <c r="B22" s="72" t="s">
        <v>53</v>
      </c>
      <c r="C22" s="10" t="s">
        <v>40</v>
      </c>
      <c r="D22" s="212" t="s">
        <v>9</v>
      </c>
      <c r="E22" s="366" t="s">
        <v>10</v>
      </c>
      <c r="F22" s="17">
        <f t="shared" si="3"/>
        <v>1278500</v>
      </c>
      <c r="G22" s="28">
        <v>1278500</v>
      </c>
      <c r="H22" s="63">
        <v>0</v>
      </c>
      <c r="I22" s="63">
        <v>0</v>
      </c>
      <c r="J22" s="64">
        <v>0</v>
      </c>
      <c r="K22" s="19">
        <f t="shared" si="4"/>
        <v>0</v>
      </c>
      <c r="L22" s="28">
        <v>0</v>
      </c>
      <c r="M22" s="63">
        <v>0</v>
      </c>
      <c r="N22" s="63">
        <v>0</v>
      </c>
      <c r="O22" s="110">
        <v>0</v>
      </c>
      <c r="P22" s="17">
        <f t="shared" si="0"/>
        <v>0</v>
      </c>
      <c r="Q22" s="28">
        <v>0</v>
      </c>
      <c r="R22" s="63">
        <v>0</v>
      </c>
      <c r="S22" s="63">
        <v>0</v>
      </c>
      <c r="T22" s="110">
        <v>0</v>
      </c>
      <c r="U22" s="229">
        <v>0</v>
      </c>
      <c r="V22" s="6">
        <v>0</v>
      </c>
      <c r="W22" s="6">
        <v>0</v>
      </c>
      <c r="X22" s="6">
        <v>0</v>
      </c>
      <c r="Y22" s="8">
        <v>0</v>
      </c>
      <c r="Z22" s="229">
        <f>P22/F22*100</f>
        <v>0</v>
      </c>
      <c r="AA22" s="6">
        <f t="shared" si="6"/>
        <v>0</v>
      </c>
      <c r="AB22" s="6">
        <v>0</v>
      </c>
      <c r="AC22" s="6">
        <v>0</v>
      </c>
      <c r="AD22" s="8">
        <v>0</v>
      </c>
      <c r="AE22" s="20"/>
      <c r="AF22" s="20"/>
      <c r="AG22" s="21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</row>
    <row r="23" spans="1:148" s="22" customFormat="1" ht="77.25" customHeight="1" thickBot="1" x14ac:dyDescent="0.3">
      <c r="A23" s="523"/>
      <c r="B23" s="1" t="s">
        <v>162</v>
      </c>
      <c r="C23" s="312" t="s">
        <v>114</v>
      </c>
      <c r="D23" s="212" t="s">
        <v>9</v>
      </c>
      <c r="E23" s="366" t="s">
        <v>10</v>
      </c>
      <c r="F23" s="17">
        <f>G23+H23+J23</f>
        <v>600300</v>
      </c>
      <c r="G23" s="18">
        <v>600300</v>
      </c>
      <c r="H23" s="2">
        <v>0</v>
      </c>
      <c r="I23" s="2">
        <v>0</v>
      </c>
      <c r="J23" s="3">
        <v>0</v>
      </c>
      <c r="K23" s="19">
        <f t="shared" si="4"/>
        <v>200000</v>
      </c>
      <c r="L23" s="18">
        <v>200000</v>
      </c>
      <c r="M23" s="2">
        <v>0</v>
      </c>
      <c r="N23" s="2">
        <v>0</v>
      </c>
      <c r="O23" s="4">
        <v>0</v>
      </c>
      <c r="P23" s="17">
        <f>Q23+R23+S23+T23</f>
        <v>84018</v>
      </c>
      <c r="Q23" s="18">
        <v>84018</v>
      </c>
      <c r="R23" s="2">
        <v>0</v>
      </c>
      <c r="S23" s="2">
        <v>0</v>
      </c>
      <c r="T23" s="4">
        <v>0</v>
      </c>
      <c r="U23" s="29">
        <f t="shared" si="1"/>
        <v>42.009</v>
      </c>
      <c r="V23" s="2">
        <f t="shared" si="1"/>
        <v>42.009</v>
      </c>
      <c r="W23" s="6">
        <v>0</v>
      </c>
      <c r="X23" s="6">
        <v>0</v>
      </c>
      <c r="Y23" s="8">
        <v>0</v>
      </c>
      <c r="Z23" s="29">
        <f>P23/F23*100</f>
        <v>13.996001999000498</v>
      </c>
      <c r="AA23" s="2">
        <f t="shared" si="6"/>
        <v>13.996001999000498</v>
      </c>
      <c r="AB23" s="6">
        <v>0</v>
      </c>
      <c r="AC23" s="6">
        <v>0</v>
      </c>
      <c r="AD23" s="8">
        <v>0</v>
      </c>
      <c r="AE23" s="20"/>
      <c r="AF23" s="20"/>
      <c r="AG23" s="21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</row>
    <row r="24" spans="1:148" s="22" customFormat="1" ht="57.75" hidden="1" customHeight="1" thickBot="1" x14ac:dyDescent="0.3">
      <c r="A24" s="523"/>
      <c r="B24" s="1" t="s">
        <v>108</v>
      </c>
      <c r="C24" s="13" t="s">
        <v>110</v>
      </c>
      <c r="D24" s="212" t="s">
        <v>9</v>
      </c>
      <c r="E24" s="73" t="s">
        <v>5</v>
      </c>
      <c r="F24" s="17">
        <f t="shared" si="3"/>
        <v>0</v>
      </c>
      <c r="G24" s="18">
        <v>0</v>
      </c>
      <c r="H24" s="2">
        <v>0</v>
      </c>
      <c r="I24" s="2">
        <v>0</v>
      </c>
      <c r="J24" s="3">
        <v>0</v>
      </c>
      <c r="K24" s="19">
        <f t="shared" ref="K24" si="7">L24+M24+N24+O24</f>
        <v>0</v>
      </c>
      <c r="L24" s="18">
        <v>0</v>
      </c>
      <c r="M24" s="2">
        <v>0</v>
      </c>
      <c r="N24" s="2">
        <v>0</v>
      </c>
      <c r="O24" s="4">
        <v>0</v>
      </c>
      <c r="P24" s="17">
        <f t="shared" si="0"/>
        <v>0</v>
      </c>
      <c r="Q24" s="18">
        <v>0</v>
      </c>
      <c r="R24" s="2">
        <v>0</v>
      </c>
      <c r="S24" s="2">
        <v>0</v>
      </c>
      <c r="T24" s="5">
        <v>0</v>
      </c>
      <c r="U24" s="63">
        <v>0</v>
      </c>
      <c r="V24" s="63">
        <v>0</v>
      </c>
      <c r="W24" s="306">
        <v>0</v>
      </c>
      <c r="X24" s="306">
        <v>0</v>
      </c>
      <c r="Y24" s="307">
        <v>0</v>
      </c>
      <c r="Z24" s="332">
        <v>0</v>
      </c>
      <c r="AA24" s="306">
        <v>0</v>
      </c>
      <c r="AB24" s="306">
        <v>0</v>
      </c>
      <c r="AC24" s="306">
        <v>0</v>
      </c>
      <c r="AD24" s="306">
        <v>0</v>
      </c>
      <c r="AE24" s="20"/>
      <c r="AF24" s="20"/>
      <c r="AG24" s="21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</row>
    <row r="25" spans="1:148" s="22" customFormat="1" ht="46.5" hidden="1" customHeight="1" thickBot="1" x14ac:dyDescent="0.3">
      <c r="A25" s="523"/>
      <c r="B25" s="1" t="s">
        <v>109</v>
      </c>
      <c r="C25" s="14" t="s">
        <v>113</v>
      </c>
      <c r="D25" s="212" t="s">
        <v>9</v>
      </c>
      <c r="E25" s="13" t="s">
        <v>4</v>
      </c>
      <c r="F25" s="50">
        <f t="shared" si="3"/>
        <v>0</v>
      </c>
      <c r="G25" s="18">
        <v>0</v>
      </c>
      <c r="H25" s="111">
        <v>0</v>
      </c>
      <c r="I25" s="2">
        <v>0</v>
      </c>
      <c r="J25" s="5">
        <v>0</v>
      </c>
      <c r="K25" s="74">
        <f t="shared" si="4"/>
        <v>0</v>
      </c>
      <c r="L25" s="18">
        <v>0</v>
      </c>
      <c r="M25" s="2">
        <v>0</v>
      </c>
      <c r="N25" s="2">
        <v>0</v>
      </c>
      <c r="O25" s="2">
        <v>0</v>
      </c>
      <c r="P25" s="17">
        <f t="shared" si="0"/>
        <v>0</v>
      </c>
      <c r="Q25" s="18">
        <v>0</v>
      </c>
      <c r="R25" s="2">
        <v>0</v>
      </c>
      <c r="S25" s="2">
        <v>0</v>
      </c>
      <c r="T25" s="2">
        <v>0</v>
      </c>
      <c r="U25" s="103">
        <v>0</v>
      </c>
      <c r="V25" s="2">
        <v>0</v>
      </c>
      <c r="W25" s="6">
        <v>0</v>
      </c>
      <c r="X25" s="6">
        <v>0</v>
      </c>
      <c r="Y25" s="7">
        <v>0</v>
      </c>
      <c r="Z25" s="229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20"/>
      <c r="AF25" s="20"/>
      <c r="AG25" s="21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</row>
    <row r="26" spans="1:148" s="22" customFormat="1" ht="46.5" hidden="1" customHeight="1" thickBot="1" x14ac:dyDescent="0.3">
      <c r="A26" s="523"/>
      <c r="B26" s="76" t="s">
        <v>139</v>
      </c>
      <c r="C26" s="231" t="s">
        <v>140</v>
      </c>
      <c r="D26" s="212" t="s">
        <v>9</v>
      </c>
      <c r="E26" s="77"/>
      <c r="F26" s="50">
        <f t="shared" si="3"/>
        <v>0</v>
      </c>
      <c r="G26" s="18">
        <v>0</v>
      </c>
      <c r="H26" s="111">
        <v>0</v>
      </c>
      <c r="I26" s="4">
        <v>0</v>
      </c>
      <c r="J26" s="4"/>
      <c r="K26" s="392"/>
      <c r="L26" s="392"/>
      <c r="M26" s="69"/>
      <c r="N26" s="69"/>
      <c r="O26" s="69"/>
      <c r="P26" s="17">
        <f t="shared" si="0"/>
        <v>0</v>
      </c>
      <c r="Q26" s="18">
        <v>0</v>
      </c>
      <c r="R26" s="2">
        <v>0</v>
      </c>
      <c r="S26" s="4">
        <v>0</v>
      </c>
      <c r="T26" s="4">
        <v>0</v>
      </c>
      <c r="U26" s="78"/>
      <c r="V26" s="69"/>
      <c r="W26" s="79"/>
      <c r="X26" s="79"/>
      <c r="Y26" s="79"/>
      <c r="Z26" s="229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20"/>
      <c r="AF26" s="20"/>
      <c r="AG26" s="21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</row>
    <row r="27" spans="1:148" s="22" customFormat="1" ht="80.25" hidden="1" customHeight="1" thickBot="1" x14ac:dyDescent="0.3">
      <c r="A27" s="503"/>
      <c r="B27" s="72" t="s">
        <v>138</v>
      </c>
      <c r="C27" s="209" t="s">
        <v>149</v>
      </c>
      <c r="D27" s="212" t="s">
        <v>9</v>
      </c>
      <c r="E27" s="77"/>
      <c r="F27" s="32">
        <f t="shared" ref="F27" si="8">G27+H27+J27</f>
        <v>0</v>
      </c>
      <c r="G27" s="60">
        <v>0</v>
      </c>
      <c r="H27" s="60">
        <v>0</v>
      </c>
      <c r="I27" s="60">
        <v>0</v>
      </c>
      <c r="J27" s="60">
        <v>0</v>
      </c>
      <c r="K27" s="331"/>
      <c r="L27" s="108"/>
      <c r="M27" s="108"/>
      <c r="N27" s="108"/>
      <c r="O27" s="68"/>
      <c r="P27" s="113">
        <f t="shared" ref="P27" si="9">Q27+R27+S27+T27</f>
        <v>0</v>
      </c>
      <c r="Q27" s="60">
        <v>0</v>
      </c>
      <c r="R27" s="60">
        <v>0</v>
      </c>
      <c r="S27" s="60">
        <v>0</v>
      </c>
      <c r="T27" s="60">
        <v>0</v>
      </c>
      <c r="U27" s="78"/>
      <c r="V27" s="69"/>
      <c r="W27" s="79"/>
      <c r="X27" s="79"/>
      <c r="Y27" s="79"/>
      <c r="Z27" s="403" t="e">
        <f>P27/F27*100</f>
        <v>#DIV/0!</v>
      </c>
      <c r="AA27" s="108" t="e">
        <f>Q27/G27*100</f>
        <v>#DIV/0!</v>
      </c>
      <c r="AB27" s="71">
        <v>0</v>
      </c>
      <c r="AC27" s="71">
        <v>0</v>
      </c>
      <c r="AD27" s="341">
        <v>0</v>
      </c>
      <c r="AE27" s="20"/>
      <c r="AF27" s="20"/>
      <c r="AG27" s="21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</row>
    <row r="28" spans="1:148" s="94" customFormat="1" ht="19.5" customHeight="1" thickBot="1" x14ac:dyDescent="0.3">
      <c r="A28" s="40"/>
      <c r="B28" s="422" t="s">
        <v>63</v>
      </c>
      <c r="C28" s="420"/>
      <c r="D28" s="421"/>
      <c r="E28" s="40"/>
      <c r="F28" s="75">
        <f>F8+F10+F12+F13+F14+F15+F16+F17+F18+F19+F22+F9+F11+F23+F25+F24+F26+F27</f>
        <v>4233327897.5700002</v>
      </c>
      <c r="G28" s="118">
        <f t="shared" ref="G28:O28" si="10">G8+G10+G12+G13+G14+G15+G16+G17+G18+G19+G22+G9+G11+G23+G25+G24+G26+G27</f>
        <v>3366871100</v>
      </c>
      <c r="H28" s="118">
        <f t="shared" si="10"/>
        <v>0</v>
      </c>
      <c r="I28" s="118">
        <f t="shared" si="10"/>
        <v>232838517.56999999</v>
      </c>
      <c r="J28" s="42">
        <f t="shared" si="10"/>
        <v>633618280</v>
      </c>
      <c r="K28" s="75">
        <f t="shared" si="10"/>
        <v>1074748146.5699999</v>
      </c>
      <c r="L28" s="118">
        <f t="shared" si="10"/>
        <v>693730587</v>
      </c>
      <c r="M28" s="118">
        <f t="shared" si="10"/>
        <v>0</v>
      </c>
      <c r="N28" s="118">
        <f t="shared" si="10"/>
        <v>232838517.56999999</v>
      </c>
      <c r="O28" s="42">
        <f t="shared" si="10"/>
        <v>148179042</v>
      </c>
      <c r="P28" s="75">
        <f>P8+P10+P12+P13+P14+P15+P16+P17+P18+P19+P22+P9+P11+P23+P25+P24+P26+P27</f>
        <v>972718135.15999985</v>
      </c>
      <c r="Q28" s="118">
        <f>Q8+Q10+Q12+Q13+Q14+Q15+Q16+Q17+Q18+Q19+Q22+Q9+Q11+Q23+Q25+Q24+Q26+Q27</f>
        <v>625834371.02999997</v>
      </c>
      <c r="R28" s="118">
        <f>R8+R10+R12+R13+R14+R15+R16+R17+R18+R19+R22+R9+R11+R23+R25+R24+R26+R27</f>
        <v>0</v>
      </c>
      <c r="S28" s="118">
        <f>S8+S10+S12+S13+S14+S15+S16+S17+S18+S19+S22+S9+S11+S23+S25+S24+S26+S27</f>
        <v>232838517.56999999</v>
      </c>
      <c r="T28" s="66">
        <f>T8+T10+T12+T13+T14+T15+T16+T17+T18+T19+T22+T9+T11+T23+T25+T24+T26+T27</f>
        <v>114045246.56</v>
      </c>
      <c r="U28" s="75">
        <f>P28/K28*100</f>
        <v>90.506612015510484</v>
      </c>
      <c r="V28" s="118">
        <f>Q28/L28*100</f>
        <v>90.212884188426301</v>
      </c>
      <c r="W28" s="118">
        <v>0</v>
      </c>
      <c r="X28" s="118">
        <f t="shared" ref="X28:Y28" si="11">S28/N28*100</f>
        <v>100</v>
      </c>
      <c r="Y28" s="66">
        <f t="shared" si="11"/>
        <v>76.964491753158995</v>
      </c>
      <c r="Z28" s="75">
        <f>P28/F28*100</f>
        <v>22.977623248091792</v>
      </c>
      <c r="AA28" s="118">
        <f>Q28/G28*100</f>
        <v>18.58801101800422</v>
      </c>
      <c r="AB28" s="47">
        <v>0</v>
      </c>
      <c r="AC28" s="118">
        <f>S28/I28*100</f>
        <v>100</v>
      </c>
      <c r="AD28" s="66">
        <f>T28/J28*100</f>
        <v>17.999046138630977</v>
      </c>
      <c r="AE28" s="93"/>
      <c r="AF28" s="93"/>
      <c r="AG28" s="49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</row>
    <row r="29" spans="1:148" s="94" customFormat="1" ht="19.5" customHeight="1" thickBot="1" x14ac:dyDescent="0.3">
      <c r="A29" s="426" t="s">
        <v>12</v>
      </c>
      <c r="B29" s="521" t="s">
        <v>126</v>
      </c>
      <c r="C29" s="522"/>
      <c r="D29" s="462" t="s">
        <v>14</v>
      </c>
      <c r="E29" s="386" t="s">
        <v>7</v>
      </c>
      <c r="F29" s="475"/>
      <c r="G29" s="511"/>
      <c r="H29" s="511"/>
      <c r="I29" s="511"/>
      <c r="J29" s="511"/>
      <c r="K29" s="511"/>
      <c r="L29" s="511"/>
      <c r="M29" s="511"/>
      <c r="N29" s="511"/>
      <c r="O29" s="511"/>
      <c r="P29" s="511"/>
      <c r="Q29" s="511"/>
      <c r="R29" s="511"/>
      <c r="S29" s="511"/>
      <c r="T29" s="511"/>
      <c r="U29" s="511"/>
      <c r="V29" s="511"/>
      <c r="W29" s="511"/>
      <c r="X29" s="511"/>
      <c r="Y29" s="511"/>
      <c r="Z29" s="511"/>
      <c r="AA29" s="511"/>
      <c r="AB29" s="511"/>
      <c r="AC29" s="511"/>
      <c r="AD29" s="512"/>
      <c r="AE29" s="93"/>
      <c r="AF29" s="93"/>
      <c r="AG29" s="21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</row>
    <row r="30" spans="1:148" s="94" customFormat="1" ht="15.75" hidden="1" customHeight="1" x14ac:dyDescent="0.25">
      <c r="A30" s="427"/>
      <c r="B30" s="476" t="s">
        <v>115</v>
      </c>
      <c r="C30" s="478"/>
      <c r="D30" s="463"/>
      <c r="E30" s="519" t="s">
        <v>5</v>
      </c>
      <c r="F30" s="140">
        <f>SUM(F31:F38)</f>
        <v>0</v>
      </c>
      <c r="G30" s="232">
        <f t="shared" ref="G30:P30" si="12">SUM(G31:G38)</f>
        <v>0</v>
      </c>
      <c r="H30" s="232">
        <f t="shared" si="12"/>
        <v>0</v>
      </c>
      <c r="I30" s="232">
        <f t="shared" si="12"/>
        <v>0</v>
      </c>
      <c r="J30" s="233">
        <f t="shared" si="12"/>
        <v>0</v>
      </c>
      <c r="K30" s="386">
        <f t="shared" si="12"/>
        <v>0</v>
      </c>
      <c r="L30" s="385">
        <f t="shared" si="12"/>
        <v>0</v>
      </c>
      <c r="M30" s="385">
        <f t="shared" si="12"/>
        <v>0</v>
      </c>
      <c r="N30" s="385">
        <f t="shared" si="12"/>
        <v>0</v>
      </c>
      <c r="O30" s="385">
        <f t="shared" si="12"/>
        <v>0</v>
      </c>
      <c r="P30" s="140">
        <f t="shared" si="12"/>
        <v>0</v>
      </c>
      <c r="Q30" s="232">
        <f t="shared" ref="Q30" si="13">SUM(Q31:Q38)</f>
        <v>0</v>
      </c>
      <c r="R30" s="232">
        <f t="shared" ref="R30" si="14">SUM(R31:R38)</f>
        <v>0</v>
      </c>
      <c r="S30" s="232">
        <f>SUM(S31:S38)</f>
        <v>0</v>
      </c>
      <c r="T30" s="233">
        <f t="shared" ref="T30" si="15">SUM(T31:T38)</f>
        <v>0</v>
      </c>
      <c r="U30" s="210" t="e">
        <f t="shared" ref="U30" si="16">V30+W30+X30+Y30</f>
        <v>#DIV/0!</v>
      </c>
      <c r="V30" s="234">
        <v>0</v>
      </c>
      <c r="W30" s="234">
        <v>0</v>
      </c>
      <c r="X30" s="234">
        <v>0</v>
      </c>
      <c r="Y30" s="179" t="e">
        <f>T30/O30*100</f>
        <v>#DIV/0!</v>
      </c>
      <c r="Z30" s="235" t="e">
        <f t="shared" ref="Z30:Z42" si="17">P30/F30*100</f>
        <v>#DIV/0!</v>
      </c>
      <c r="AA30" s="232">
        <f t="shared" ref="AA30:AB30" si="18">AA31+AA32+AA33</f>
        <v>0</v>
      </c>
      <c r="AB30" s="232">
        <f t="shared" si="18"/>
        <v>0</v>
      </c>
      <c r="AC30" s="232">
        <v>0</v>
      </c>
      <c r="AD30" s="233" t="e">
        <f t="shared" ref="AD30:AD42" si="19">T30/J30*100</f>
        <v>#DIV/0!</v>
      </c>
      <c r="AE30" s="93"/>
      <c r="AF30" s="93"/>
      <c r="AG30" s="21"/>
      <c r="AH30" s="93"/>
      <c r="AI30" s="236"/>
      <c r="AJ30" s="236"/>
      <c r="AK30" s="236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</row>
    <row r="31" spans="1:148" s="22" customFormat="1" ht="18" hidden="1" customHeight="1" x14ac:dyDescent="0.25">
      <c r="A31" s="427"/>
      <c r="B31" s="237" t="s">
        <v>103</v>
      </c>
      <c r="C31" s="238" t="s">
        <v>104</v>
      </c>
      <c r="D31" s="463"/>
      <c r="E31" s="520"/>
      <c r="F31" s="26">
        <f t="shared" ref="F31:F42" si="20">G31+H31+I31+J31</f>
        <v>0</v>
      </c>
      <c r="G31" s="28">
        <v>0</v>
      </c>
      <c r="H31" s="28">
        <v>0</v>
      </c>
      <c r="I31" s="28">
        <v>0</v>
      </c>
      <c r="J31" s="28">
        <v>0</v>
      </c>
      <c r="K31" s="106">
        <f t="shared" ref="K31:K33" si="21">L31+M31+N31+O31</f>
        <v>0</v>
      </c>
      <c r="L31" s="28">
        <v>0</v>
      </c>
      <c r="M31" s="28">
        <v>0</v>
      </c>
      <c r="N31" s="28">
        <v>0</v>
      </c>
      <c r="O31" s="230"/>
      <c r="P31" s="26">
        <f>Q31+R31+S31+T31</f>
        <v>0</v>
      </c>
      <c r="Q31" s="18">
        <v>0</v>
      </c>
      <c r="R31" s="18">
        <v>0</v>
      </c>
      <c r="S31" s="18">
        <v>0</v>
      </c>
      <c r="T31" s="52">
        <v>0</v>
      </c>
      <c r="U31" s="239" t="e">
        <f t="shared" ref="U31:U41" si="22">V31+W31+X31+Y31</f>
        <v>#DIV/0!</v>
      </c>
      <c r="V31" s="6">
        <v>0</v>
      </c>
      <c r="W31" s="6">
        <v>0</v>
      </c>
      <c r="X31" s="6">
        <v>0</v>
      </c>
      <c r="Y31" s="5" t="e">
        <f t="shared" ref="Y31:Y40" si="23">T31/O31*100</f>
        <v>#DIV/0!</v>
      </c>
      <c r="Z31" s="239" t="e">
        <f t="shared" si="17"/>
        <v>#DIV/0!</v>
      </c>
      <c r="AA31" s="6">
        <v>0</v>
      </c>
      <c r="AB31" s="6">
        <v>0</v>
      </c>
      <c r="AC31" s="6">
        <v>0</v>
      </c>
      <c r="AD31" s="5" t="e">
        <f t="shared" si="19"/>
        <v>#DIV/0!</v>
      </c>
      <c r="AE31" s="20"/>
      <c r="AF31" s="20"/>
      <c r="AG31" s="30"/>
      <c r="AH31" s="20"/>
      <c r="AI31" s="240"/>
      <c r="AJ31" s="240"/>
      <c r="AK31" s="24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</row>
    <row r="32" spans="1:148" s="22" customFormat="1" ht="31.5" hidden="1" customHeight="1" x14ac:dyDescent="0.25">
      <c r="A32" s="427"/>
      <c r="B32" s="237" t="s">
        <v>102</v>
      </c>
      <c r="C32" s="238" t="s">
        <v>104</v>
      </c>
      <c r="D32" s="463"/>
      <c r="E32" s="520"/>
      <c r="F32" s="50">
        <f t="shared" si="20"/>
        <v>0</v>
      </c>
      <c r="G32" s="18">
        <v>0</v>
      </c>
      <c r="H32" s="18">
        <v>0</v>
      </c>
      <c r="I32" s="28">
        <v>0</v>
      </c>
      <c r="J32" s="28">
        <v>0</v>
      </c>
      <c r="K32" s="74">
        <f t="shared" si="21"/>
        <v>0</v>
      </c>
      <c r="L32" s="18">
        <v>0</v>
      </c>
      <c r="M32" s="18">
        <v>0</v>
      </c>
      <c r="N32" s="18">
        <v>0</v>
      </c>
      <c r="O32" s="51">
        <v>0</v>
      </c>
      <c r="P32" s="26">
        <f t="shared" ref="P32:P42" si="24">Q32+R32+S32+T32</f>
        <v>0</v>
      </c>
      <c r="Q32" s="18">
        <v>0</v>
      </c>
      <c r="R32" s="18">
        <v>0</v>
      </c>
      <c r="S32" s="18">
        <v>0</v>
      </c>
      <c r="T32" s="52">
        <v>0</v>
      </c>
      <c r="U32" s="239">
        <f t="shared" si="22"/>
        <v>0</v>
      </c>
      <c r="V32" s="6">
        <v>0</v>
      </c>
      <c r="W32" s="6">
        <v>0</v>
      </c>
      <c r="X32" s="6">
        <v>0</v>
      </c>
      <c r="Y32" s="5">
        <v>0</v>
      </c>
      <c r="Z32" s="241" t="e">
        <f t="shared" si="17"/>
        <v>#DIV/0!</v>
      </c>
      <c r="AA32" s="6">
        <v>0</v>
      </c>
      <c r="AB32" s="6">
        <v>0</v>
      </c>
      <c r="AC32" s="6">
        <v>0</v>
      </c>
      <c r="AD32" s="8" t="e">
        <f t="shared" si="19"/>
        <v>#DIV/0!</v>
      </c>
      <c r="AE32" s="20"/>
      <c r="AF32" s="20"/>
      <c r="AG32" s="30"/>
      <c r="AH32" s="20"/>
      <c r="AI32" s="240"/>
      <c r="AJ32" s="240"/>
      <c r="AK32" s="24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</row>
    <row r="33" spans="1:148" s="22" customFormat="1" ht="20.25" hidden="1" customHeight="1" x14ac:dyDescent="0.25">
      <c r="A33" s="427"/>
      <c r="B33" s="242" t="s">
        <v>118</v>
      </c>
      <c r="C33" s="238" t="s">
        <v>104</v>
      </c>
      <c r="D33" s="463"/>
      <c r="E33" s="520"/>
      <c r="F33" s="50">
        <f t="shared" si="20"/>
        <v>0</v>
      </c>
      <c r="G33" s="18">
        <v>0</v>
      </c>
      <c r="H33" s="18">
        <v>0</v>
      </c>
      <c r="I33" s="28">
        <v>0</v>
      </c>
      <c r="J33" s="28">
        <v>0</v>
      </c>
      <c r="K33" s="74">
        <f t="shared" si="21"/>
        <v>0</v>
      </c>
      <c r="L33" s="18">
        <v>0</v>
      </c>
      <c r="M33" s="18">
        <v>0</v>
      </c>
      <c r="N33" s="18">
        <v>0</v>
      </c>
      <c r="O33" s="51">
        <v>0</v>
      </c>
      <c r="P33" s="26">
        <f t="shared" si="24"/>
        <v>0</v>
      </c>
      <c r="Q33" s="18">
        <v>0</v>
      </c>
      <c r="R33" s="18">
        <v>0</v>
      </c>
      <c r="S33" s="18">
        <v>0</v>
      </c>
      <c r="T33" s="52">
        <v>0</v>
      </c>
      <c r="U33" s="239">
        <f t="shared" si="22"/>
        <v>0</v>
      </c>
      <c r="V33" s="6">
        <v>0</v>
      </c>
      <c r="W33" s="6">
        <v>0</v>
      </c>
      <c r="X33" s="6">
        <v>0</v>
      </c>
      <c r="Y33" s="5">
        <v>0</v>
      </c>
      <c r="Z33" s="239" t="e">
        <f t="shared" si="17"/>
        <v>#DIV/0!</v>
      </c>
      <c r="AA33" s="6">
        <v>0</v>
      </c>
      <c r="AB33" s="6">
        <v>0</v>
      </c>
      <c r="AC33" s="6">
        <v>0</v>
      </c>
      <c r="AD33" s="5" t="e">
        <f t="shared" si="19"/>
        <v>#DIV/0!</v>
      </c>
      <c r="AE33" s="20"/>
      <c r="AF33" s="20"/>
      <c r="AG33" s="30"/>
      <c r="AH33" s="20"/>
      <c r="AI33" s="240"/>
      <c r="AJ33" s="240"/>
      <c r="AK33" s="24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</row>
    <row r="34" spans="1:148" s="22" customFormat="1" ht="20.25" hidden="1" customHeight="1" x14ac:dyDescent="0.25">
      <c r="A34" s="427"/>
      <c r="B34" s="243" t="s">
        <v>144</v>
      </c>
      <c r="C34" s="238"/>
      <c r="D34" s="463"/>
      <c r="E34" s="520"/>
      <c r="F34" s="50">
        <f t="shared" si="20"/>
        <v>0</v>
      </c>
      <c r="G34" s="18">
        <v>0</v>
      </c>
      <c r="H34" s="18">
        <v>0</v>
      </c>
      <c r="I34" s="28">
        <v>0</v>
      </c>
      <c r="J34" s="28">
        <v>0</v>
      </c>
      <c r="K34" s="74"/>
      <c r="L34" s="18"/>
      <c r="M34" s="18"/>
      <c r="N34" s="18"/>
      <c r="O34" s="51"/>
      <c r="P34" s="26">
        <f t="shared" si="24"/>
        <v>0</v>
      </c>
      <c r="Q34" s="18">
        <v>0</v>
      </c>
      <c r="R34" s="18">
        <v>0</v>
      </c>
      <c r="S34" s="18">
        <v>0</v>
      </c>
      <c r="T34" s="52">
        <v>0</v>
      </c>
      <c r="U34" s="239"/>
      <c r="V34" s="6"/>
      <c r="W34" s="6"/>
      <c r="X34" s="6"/>
      <c r="Y34" s="5"/>
      <c r="Z34" s="239" t="e">
        <f t="shared" si="17"/>
        <v>#DIV/0!</v>
      </c>
      <c r="AA34" s="6">
        <v>0</v>
      </c>
      <c r="AB34" s="6">
        <v>0</v>
      </c>
      <c r="AC34" s="6">
        <v>0</v>
      </c>
      <c r="AD34" s="5" t="e">
        <f t="shared" si="19"/>
        <v>#DIV/0!</v>
      </c>
      <c r="AE34" s="20"/>
      <c r="AF34" s="20"/>
      <c r="AG34" s="30"/>
      <c r="AH34" s="20"/>
      <c r="AI34" s="240"/>
      <c r="AJ34" s="240"/>
      <c r="AK34" s="24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</row>
    <row r="35" spans="1:148" s="22" customFormat="1" ht="20.25" hidden="1" customHeight="1" x14ac:dyDescent="0.25">
      <c r="A35" s="427"/>
      <c r="B35" s="243" t="s">
        <v>141</v>
      </c>
      <c r="C35" s="238"/>
      <c r="D35" s="463"/>
      <c r="E35" s="520"/>
      <c r="F35" s="50">
        <f t="shared" si="20"/>
        <v>0</v>
      </c>
      <c r="G35" s="18">
        <v>0</v>
      </c>
      <c r="H35" s="18">
        <v>0</v>
      </c>
      <c r="I35" s="28">
        <v>0</v>
      </c>
      <c r="J35" s="28">
        <v>0</v>
      </c>
      <c r="K35" s="74"/>
      <c r="L35" s="18"/>
      <c r="M35" s="18"/>
      <c r="N35" s="18"/>
      <c r="O35" s="51"/>
      <c r="P35" s="26">
        <f t="shared" si="24"/>
        <v>0</v>
      </c>
      <c r="Q35" s="18">
        <v>0</v>
      </c>
      <c r="R35" s="18">
        <v>0</v>
      </c>
      <c r="S35" s="18">
        <v>0</v>
      </c>
      <c r="T35" s="52">
        <v>0</v>
      </c>
      <c r="U35" s="239"/>
      <c r="V35" s="6"/>
      <c r="W35" s="6"/>
      <c r="X35" s="6"/>
      <c r="Y35" s="5"/>
      <c r="Z35" s="239" t="e">
        <f t="shared" si="17"/>
        <v>#DIV/0!</v>
      </c>
      <c r="AA35" s="6">
        <v>0</v>
      </c>
      <c r="AB35" s="6">
        <v>0</v>
      </c>
      <c r="AC35" s="6">
        <v>0</v>
      </c>
      <c r="AD35" s="5" t="e">
        <f t="shared" si="19"/>
        <v>#DIV/0!</v>
      </c>
      <c r="AE35" s="20"/>
      <c r="AF35" s="20"/>
      <c r="AG35" s="30"/>
      <c r="AH35" s="20"/>
      <c r="AI35" s="240"/>
      <c r="AJ35" s="240"/>
      <c r="AK35" s="24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</row>
    <row r="36" spans="1:148" s="22" customFormat="1" ht="20.25" hidden="1" customHeight="1" x14ac:dyDescent="0.25">
      <c r="A36" s="427"/>
      <c r="B36" s="243" t="s">
        <v>142</v>
      </c>
      <c r="C36" s="238"/>
      <c r="D36" s="463"/>
      <c r="E36" s="520"/>
      <c r="F36" s="50">
        <f t="shared" si="20"/>
        <v>0</v>
      </c>
      <c r="G36" s="18">
        <v>0</v>
      </c>
      <c r="H36" s="18">
        <v>0</v>
      </c>
      <c r="I36" s="28">
        <v>0</v>
      </c>
      <c r="J36" s="28">
        <v>0</v>
      </c>
      <c r="K36" s="74"/>
      <c r="L36" s="18"/>
      <c r="M36" s="18"/>
      <c r="N36" s="18"/>
      <c r="O36" s="51"/>
      <c r="P36" s="26">
        <f t="shared" si="24"/>
        <v>0</v>
      </c>
      <c r="Q36" s="18">
        <v>0</v>
      </c>
      <c r="R36" s="18">
        <v>0</v>
      </c>
      <c r="S36" s="18">
        <v>0</v>
      </c>
      <c r="T36" s="52">
        <v>0</v>
      </c>
      <c r="U36" s="239"/>
      <c r="V36" s="6"/>
      <c r="W36" s="6"/>
      <c r="X36" s="6"/>
      <c r="Y36" s="5"/>
      <c r="Z36" s="239" t="e">
        <f t="shared" si="17"/>
        <v>#DIV/0!</v>
      </c>
      <c r="AA36" s="6">
        <v>0</v>
      </c>
      <c r="AB36" s="6">
        <v>0</v>
      </c>
      <c r="AC36" s="6">
        <v>0</v>
      </c>
      <c r="AD36" s="244" t="e">
        <f t="shared" si="19"/>
        <v>#DIV/0!</v>
      </c>
      <c r="AE36" s="20"/>
      <c r="AF36" s="20"/>
      <c r="AG36" s="30"/>
      <c r="AH36" s="20"/>
      <c r="AI36" s="240"/>
      <c r="AJ36" s="240"/>
      <c r="AK36" s="24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</row>
    <row r="37" spans="1:148" s="22" customFormat="1" ht="20.25" hidden="1" customHeight="1" x14ac:dyDescent="0.25">
      <c r="A37" s="427"/>
      <c r="B37" s="243" t="s">
        <v>143</v>
      </c>
      <c r="C37" s="238"/>
      <c r="D37" s="463"/>
      <c r="E37" s="520"/>
      <c r="F37" s="50">
        <f t="shared" si="20"/>
        <v>0</v>
      </c>
      <c r="G37" s="18">
        <v>0</v>
      </c>
      <c r="H37" s="18">
        <v>0</v>
      </c>
      <c r="I37" s="28">
        <v>0</v>
      </c>
      <c r="J37" s="28">
        <v>0</v>
      </c>
      <c r="K37" s="74"/>
      <c r="L37" s="18"/>
      <c r="M37" s="18"/>
      <c r="N37" s="18"/>
      <c r="O37" s="51"/>
      <c r="P37" s="26">
        <f t="shared" si="24"/>
        <v>0</v>
      </c>
      <c r="Q37" s="18">
        <v>0</v>
      </c>
      <c r="R37" s="18">
        <v>0</v>
      </c>
      <c r="S37" s="18">
        <v>0</v>
      </c>
      <c r="T37" s="52">
        <v>0</v>
      </c>
      <c r="U37" s="239"/>
      <c r="V37" s="6"/>
      <c r="W37" s="6"/>
      <c r="X37" s="6"/>
      <c r="Y37" s="5"/>
      <c r="Z37" s="239" t="e">
        <f t="shared" si="17"/>
        <v>#DIV/0!</v>
      </c>
      <c r="AA37" s="6">
        <v>0</v>
      </c>
      <c r="AB37" s="6">
        <v>0</v>
      </c>
      <c r="AC37" s="6">
        <v>0</v>
      </c>
      <c r="AD37" s="244" t="e">
        <f t="shared" si="19"/>
        <v>#DIV/0!</v>
      </c>
      <c r="AE37" s="20"/>
      <c r="AF37" s="20"/>
      <c r="AG37" s="30"/>
      <c r="AH37" s="20"/>
      <c r="AI37" s="240"/>
      <c r="AJ37" s="240"/>
      <c r="AK37" s="24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</row>
    <row r="38" spans="1:148" s="22" customFormat="1" ht="49.5" hidden="1" customHeight="1" x14ac:dyDescent="0.25">
      <c r="A38" s="427"/>
      <c r="B38" s="245" t="s">
        <v>145</v>
      </c>
      <c r="C38" s="238"/>
      <c r="D38" s="463"/>
      <c r="E38" s="520"/>
      <c r="F38" s="50">
        <f t="shared" si="20"/>
        <v>0</v>
      </c>
      <c r="G38" s="18">
        <v>0</v>
      </c>
      <c r="H38" s="18">
        <v>0</v>
      </c>
      <c r="I38" s="28">
        <v>0</v>
      </c>
      <c r="J38" s="28">
        <v>0</v>
      </c>
      <c r="K38" s="74"/>
      <c r="L38" s="18"/>
      <c r="M38" s="18"/>
      <c r="N38" s="18"/>
      <c r="O38" s="51"/>
      <c r="P38" s="26">
        <f t="shared" si="24"/>
        <v>0</v>
      </c>
      <c r="Q38" s="18">
        <v>0</v>
      </c>
      <c r="R38" s="18">
        <v>0</v>
      </c>
      <c r="S38" s="18">
        <v>0</v>
      </c>
      <c r="T38" s="52">
        <v>0</v>
      </c>
      <c r="U38" s="239"/>
      <c r="V38" s="6"/>
      <c r="W38" s="6"/>
      <c r="X38" s="6"/>
      <c r="Y38" s="5"/>
      <c r="Z38" s="239" t="e">
        <f t="shared" si="17"/>
        <v>#DIV/0!</v>
      </c>
      <c r="AA38" s="6">
        <v>0</v>
      </c>
      <c r="AB38" s="6">
        <v>0</v>
      </c>
      <c r="AC38" s="6">
        <v>0</v>
      </c>
      <c r="AD38" s="244" t="e">
        <f t="shared" si="19"/>
        <v>#DIV/0!</v>
      </c>
      <c r="AE38" s="20"/>
      <c r="AF38" s="20"/>
      <c r="AG38" s="30"/>
      <c r="AH38" s="20"/>
      <c r="AI38" s="240"/>
      <c r="AJ38" s="240"/>
      <c r="AK38" s="24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</row>
    <row r="39" spans="1:148" s="94" customFormat="1" ht="17.25" hidden="1" customHeight="1" x14ac:dyDescent="0.25">
      <c r="A39" s="427"/>
      <c r="B39" s="517" t="s">
        <v>0</v>
      </c>
      <c r="C39" s="518"/>
      <c r="D39" s="463"/>
      <c r="E39" s="520"/>
      <c r="F39" s="246">
        <f>F40+F41+F42</f>
        <v>0</v>
      </c>
      <c r="G39" s="247">
        <f t="shared" ref="G39:Y39" si="25">G40+G41+G42</f>
        <v>0</v>
      </c>
      <c r="H39" s="247">
        <f t="shared" si="25"/>
        <v>0</v>
      </c>
      <c r="I39" s="247">
        <f t="shared" si="25"/>
        <v>0</v>
      </c>
      <c r="J39" s="247">
        <f t="shared" si="25"/>
        <v>0</v>
      </c>
      <c r="K39" s="248">
        <f t="shared" si="25"/>
        <v>0</v>
      </c>
      <c r="L39" s="247">
        <f t="shared" si="25"/>
        <v>0</v>
      </c>
      <c r="M39" s="247">
        <f t="shared" si="25"/>
        <v>0</v>
      </c>
      <c r="N39" s="247">
        <f t="shared" si="25"/>
        <v>0</v>
      </c>
      <c r="O39" s="192">
        <f t="shared" si="25"/>
        <v>0</v>
      </c>
      <c r="P39" s="246">
        <f t="shared" si="25"/>
        <v>0</v>
      </c>
      <c r="Q39" s="247">
        <f t="shared" si="25"/>
        <v>0</v>
      </c>
      <c r="R39" s="247">
        <f t="shared" si="25"/>
        <v>0</v>
      </c>
      <c r="S39" s="247">
        <f t="shared" si="25"/>
        <v>0</v>
      </c>
      <c r="T39" s="194">
        <f t="shared" si="25"/>
        <v>0</v>
      </c>
      <c r="U39" s="248" t="e">
        <f t="shared" si="25"/>
        <v>#DIV/0!</v>
      </c>
      <c r="V39" s="247">
        <f t="shared" si="25"/>
        <v>0</v>
      </c>
      <c r="W39" s="247">
        <f t="shared" si="25"/>
        <v>0</v>
      </c>
      <c r="X39" s="247">
        <f t="shared" si="25"/>
        <v>0</v>
      </c>
      <c r="Y39" s="247" t="e">
        <f t="shared" si="25"/>
        <v>#DIV/0!</v>
      </c>
      <c r="Z39" s="191" t="e">
        <f t="shared" si="17"/>
        <v>#DIV/0!</v>
      </c>
      <c r="AA39" s="193">
        <v>0</v>
      </c>
      <c r="AB39" s="193">
        <v>0</v>
      </c>
      <c r="AC39" s="193">
        <v>0</v>
      </c>
      <c r="AD39" s="249" t="e">
        <f t="shared" si="19"/>
        <v>#DIV/0!</v>
      </c>
      <c r="AE39" s="93"/>
      <c r="AF39" s="93"/>
      <c r="AG39" s="21"/>
      <c r="AH39" s="93"/>
      <c r="AI39" s="236"/>
      <c r="AJ39" s="236"/>
      <c r="AK39" s="236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</row>
    <row r="40" spans="1:148" s="22" customFormat="1" ht="27.6" hidden="1" customHeight="1" x14ac:dyDescent="0.25">
      <c r="A40" s="427"/>
      <c r="B40" s="237" t="s">
        <v>105</v>
      </c>
      <c r="C40" s="238" t="s">
        <v>91</v>
      </c>
      <c r="D40" s="463"/>
      <c r="E40" s="520"/>
      <c r="F40" s="50">
        <f t="shared" si="20"/>
        <v>0</v>
      </c>
      <c r="G40" s="18">
        <v>0</v>
      </c>
      <c r="H40" s="18">
        <v>0</v>
      </c>
      <c r="I40" s="18">
        <v>0</v>
      </c>
      <c r="J40" s="18">
        <v>0</v>
      </c>
      <c r="K40" s="74">
        <f t="shared" ref="K40:K41" si="26">L40+M40+N40+O40</f>
        <v>0</v>
      </c>
      <c r="L40" s="18">
        <v>0</v>
      </c>
      <c r="M40" s="18">
        <v>0</v>
      </c>
      <c r="N40" s="18">
        <v>0</v>
      </c>
      <c r="O40" s="51"/>
      <c r="P40" s="26">
        <f t="shared" si="24"/>
        <v>0</v>
      </c>
      <c r="Q40" s="53">
        <v>0</v>
      </c>
      <c r="R40" s="53">
        <v>0</v>
      </c>
      <c r="S40" s="53">
        <v>0</v>
      </c>
      <c r="T40" s="54">
        <v>0</v>
      </c>
      <c r="U40" s="239" t="e">
        <f t="shared" si="22"/>
        <v>#DIV/0!</v>
      </c>
      <c r="V40" s="6">
        <v>0</v>
      </c>
      <c r="W40" s="6">
        <v>0</v>
      </c>
      <c r="X40" s="6">
        <v>0</v>
      </c>
      <c r="Y40" s="5" t="e">
        <f t="shared" si="23"/>
        <v>#DIV/0!</v>
      </c>
      <c r="Z40" s="239" t="e">
        <f t="shared" si="17"/>
        <v>#DIV/0!</v>
      </c>
      <c r="AA40" s="6">
        <v>0</v>
      </c>
      <c r="AB40" s="6">
        <v>0</v>
      </c>
      <c r="AC40" s="6">
        <v>0</v>
      </c>
      <c r="AD40" s="5" t="e">
        <f t="shared" si="19"/>
        <v>#DIV/0!</v>
      </c>
      <c r="AE40" s="20"/>
      <c r="AF40" s="20"/>
      <c r="AG40" s="30"/>
      <c r="AH40" s="20"/>
      <c r="AI40" s="240"/>
      <c r="AJ40" s="240"/>
      <c r="AK40" s="24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</row>
    <row r="41" spans="1:148" s="39" customFormat="1" ht="18" hidden="1" customHeight="1" thickBot="1" x14ac:dyDescent="0.3">
      <c r="A41" s="427"/>
      <c r="B41" s="250" t="s">
        <v>101</v>
      </c>
      <c r="C41" s="251" t="s">
        <v>91</v>
      </c>
      <c r="D41" s="463"/>
      <c r="E41" s="479"/>
      <c r="F41" s="50">
        <f t="shared" si="20"/>
        <v>0</v>
      </c>
      <c r="G41" s="18">
        <v>0</v>
      </c>
      <c r="H41" s="18">
        <v>0</v>
      </c>
      <c r="I41" s="18">
        <v>0</v>
      </c>
      <c r="J41" s="18">
        <v>0</v>
      </c>
      <c r="K41" s="252">
        <f t="shared" si="26"/>
        <v>0</v>
      </c>
      <c r="L41" s="33">
        <v>0</v>
      </c>
      <c r="M41" s="33">
        <v>0</v>
      </c>
      <c r="N41" s="33">
        <v>0</v>
      </c>
      <c r="O41" s="27"/>
      <c r="P41" s="26">
        <f t="shared" si="24"/>
        <v>0</v>
      </c>
      <c r="Q41" s="53">
        <v>0</v>
      </c>
      <c r="R41" s="53">
        <v>0</v>
      </c>
      <c r="S41" s="53">
        <v>0</v>
      </c>
      <c r="T41" s="54">
        <v>0</v>
      </c>
      <c r="U41" s="239">
        <f t="shared" si="22"/>
        <v>0</v>
      </c>
      <c r="V41" s="6">
        <v>0</v>
      </c>
      <c r="W41" s="6">
        <v>0</v>
      </c>
      <c r="X41" s="6">
        <v>0</v>
      </c>
      <c r="Y41" s="5">
        <v>0</v>
      </c>
      <c r="Z41" s="239" t="e">
        <f t="shared" si="17"/>
        <v>#DIV/0!</v>
      </c>
      <c r="AA41" s="6">
        <v>0</v>
      </c>
      <c r="AB41" s="6">
        <v>0</v>
      </c>
      <c r="AC41" s="6">
        <v>0</v>
      </c>
      <c r="AD41" s="5" t="e">
        <f t="shared" si="19"/>
        <v>#DIV/0!</v>
      </c>
      <c r="AE41" s="253"/>
      <c r="AF41" s="253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</row>
    <row r="42" spans="1:148" s="39" customFormat="1" ht="18" hidden="1" customHeight="1" thickBot="1" x14ac:dyDescent="0.3">
      <c r="A42" s="428"/>
      <c r="B42" s="250" t="s">
        <v>146</v>
      </c>
      <c r="C42" s="254"/>
      <c r="D42" s="464"/>
      <c r="E42" s="375"/>
      <c r="F42" s="255">
        <f t="shared" si="20"/>
        <v>0</v>
      </c>
      <c r="G42" s="256">
        <v>0</v>
      </c>
      <c r="H42" s="256">
        <v>0</v>
      </c>
      <c r="I42" s="18">
        <v>0</v>
      </c>
      <c r="J42" s="18">
        <v>0</v>
      </c>
      <c r="K42" s="257"/>
      <c r="L42" s="33"/>
      <c r="M42" s="33"/>
      <c r="N42" s="33"/>
      <c r="O42" s="27"/>
      <c r="P42" s="258">
        <f t="shared" si="24"/>
        <v>0</v>
      </c>
      <c r="Q42" s="259">
        <v>0</v>
      </c>
      <c r="R42" s="259">
        <v>0</v>
      </c>
      <c r="S42" s="259">
        <v>0</v>
      </c>
      <c r="T42" s="260">
        <v>0</v>
      </c>
      <c r="U42" s="239"/>
      <c r="V42" s="6"/>
      <c r="W42" s="6"/>
      <c r="X42" s="6"/>
      <c r="Y42" s="5"/>
      <c r="Z42" s="239" t="e">
        <f t="shared" si="17"/>
        <v>#DIV/0!</v>
      </c>
      <c r="AA42" s="6">
        <v>0</v>
      </c>
      <c r="AB42" s="6">
        <v>0</v>
      </c>
      <c r="AC42" s="6">
        <v>0</v>
      </c>
      <c r="AD42" s="5" t="e">
        <f t="shared" si="19"/>
        <v>#DIV/0!</v>
      </c>
      <c r="AE42" s="253"/>
      <c r="AF42" s="253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</row>
    <row r="43" spans="1:148" s="39" customFormat="1" ht="18.600000000000001" hidden="1" customHeight="1" thickBot="1" x14ac:dyDescent="0.3">
      <c r="A43" s="261"/>
      <c r="B43" s="479"/>
      <c r="C43" s="480"/>
      <c r="D43" s="262" t="s">
        <v>13</v>
      </c>
      <c r="E43" s="261" t="s">
        <v>5</v>
      </c>
      <c r="F43" s="263">
        <f t="shared" ref="F43:T43" si="27">F44</f>
        <v>0</v>
      </c>
      <c r="G43" s="264">
        <f t="shared" si="27"/>
        <v>0</v>
      </c>
      <c r="H43" s="264">
        <f t="shared" si="27"/>
        <v>0</v>
      </c>
      <c r="I43" s="264">
        <f t="shared" si="27"/>
        <v>0</v>
      </c>
      <c r="J43" s="265">
        <f t="shared" si="27"/>
        <v>0</v>
      </c>
      <c r="K43" s="263">
        <f t="shared" si="27"/>
        <v>0</v>
      </c>
      <c r="L43" s="264">
        <f t="shared" si="27"/>
        <v>0</v>
      </c>
      <c r="M43" s="264">
        <f t="shared" si="27"/>
        <v>0</v>
      </c>
      <c r="N43" s="264">
        <f t="shared" si="27"/>
        <v>0</v>
      </c>
      <c r="O43" s="265">
        <f t="shared" si="27"/>
        <v>0</v>
      </c>
      <c r="P43" s="258">
        <f t="shared" si="27"/>
        <v>0</v>
      </c>
      <c r="Q43" s="31">
        <f t="shared" si="27"/>
        <v>0</v>
      </c>
      <c r="R43" s="31">
        <f t="shared" si="27"/>
        <v>0</v>
      </c>
      <c r="S43" s="31">
        <f t="shared" si="27"/>
        <v>0</v>
      </c>
      <c r="T43" s="59">
        <f t="shared" si="27"/>
        <v>0</v>
      </c>
      <c r="U43" s="266">
        <f t="shared" ref="U43" si="28">V43+W43+X43+Y43</f>
        <v>0</v>
      </c>
      <c r="V43" s="267">
        <v>0</v>
      </c>
      <c r="W43" s="267">
        <f>SUM(W46:W46)</f>
        <v>0</v>
      </c>
      <c r="X43" s="267">
        <v>0</v>
      </c>
      <c r="Y43" s="268">
        <v>0</v>
      </c>
      <c r="Z43" s="269">
        <f t="shared" ref="Z43" si="29">AA43+AB43+AC43+AD43</f>
        <v>0</v>
      </c>
      <c r="AA43" s="270">
        <v>0</v>
      </c>
      <c r="AB43" s="270">
        <f>SUM(AB46:AB46)</f>
        <v>0</v>
      </c>
      <c r="AC43" s="270">
        <v>0</v>
      </c>
      <c r="AD43" s="271">
        <v>0</v>
      </c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</row>
    <row r="44" spans="1:148" s="39" customFormat="1" ht="42.75" hidden="1" customHeight="1" thickBot="1" x14ac:dyDescent="0.3">
      <c r="A44" s="374"/>
      <c r="B44" s="272"/>
      <c r="C44" s="273"/>
      <c r="D44" s="389" t="s">
        <v>13</v>
      </c>
      <c r="E44" s="17"/>
      <c r="F44" s="32">
        <f t="shared" si="3"/>
        <v>0</v>
      </c>
      <c r="G44" s="60">
        <v>0</v>
      </c>
      <c r="H44" s="60">
        <v>0</v>
      </c>
      <c r="I44" s="60">
        <v>0</v>
      </c>
      <c r="J44" s="61">
        <v>0</v>
      </c>
      <c r="K44" s="32">
        <f t="shared" ref="K44" si="30">L44+M44+O44</f>
        <v>0</v>
      </c>
      <c r="L44" s="60">
        <v>0</v>
      </c>
      <c r="M44" s="60">
        <v>0</v>
      </c>
      <c r="N44" s="60">
        <v>0</v>
      </c>
      <c r="O44" s="62">
        <v>0</v>
      </c>
      <c r="P44" s="26">
        <f>Q44+R44+T44</f>
        <v>0</v>
      </c>
      <c r="Q44" s="63">
        <v>0</v>
      </c>
      <c r="R44" s="63">
        <v>0</v>
      </c>
      <c r="S44" s="63">
        <v>0</v>
      </c>
      <c r="T44" s="64">
        <v>0</v>
      </c>
      <c r="U44" s="274">
        <v>0</v>
      </c>
      <c r="V44" s="65">
        <v>0</v>
      </c>
      <c r="W44" s="65">
        <v>0</v>
      </c>
      <c r="X44" s="65">
        <v>0</v>
      </c>
      <c r="Y44" s="275">
        <v>0</v>
      </c>
      <c r="Z44" s="276">
        <v>0</v>
      </c>
      <c r="AA44" s="128">
        <v>0</v>
      </c>
      <c r="AB44" s="128">
        <v>0</v>
      </c>
      <c r="AC44" s="128">
        <v>0</v>
      </c>
      <c r="AD44" s="277">
        <v>0</v>
      </c>
      <c r="AE44" s="37"/>
      <c r="AF44" s="37"/>
      <c r="AG44" s="38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</row>
    <row r="45" spans="1:148" s="22" customFormat="1" ht="19.5" customHeight="1" thickBot="1" x14ac:dyDescent="0.3">
      <c r="A45" s="384"/>
      <c r="B45" s="422" t="s">
        <v>64</v>
      </c>
      <c r="C45" s="420"/>
      <c r="D45" s="421"/>
      <c r="E45" s="40" t="s">
        <v>7</v>
      </c>
      <c r="F45" s="380">
        <f t="shared" ref="F45:T45" si="31">F30+F39</f>
        <v>0</v>
      </c>
      <c r="G45" s="42">
        <f t="shared" si="31"/>
        <v>0</v>
      </c>
      <c r="H45" s="42">
        <f t="shared" si="31"/>
        <v>0</v>
      </c>
      <c r="I45" s="42">
        <f t="shared" si="31"/>
        <v>0</v>
      </c>
      <c r="J45" s="66">
        <f t="shared" si="31"/>
        <v>0</v>
      </c>
      <c r="K45" s="380">
        <f t="shared" si="31"/>
        <v>0</v>
      </c>
      <c r="L45" s="42">
        <f t="shared" si="31"/>
        <v>0</v>
      </c>
      <c r="M45" s="42">
        <f t="shared" si="31"/>
        <v>0</v>
      </c>
      <c r="N45" s="42">
        <f t="shared" si="31"/>
        <v>0</v>
      </c>
      <c r="O45" s="66">
        <f t="shared" si="31"/>
        <v>0</v>
      </c>
      <c r="P45" s="380">
        <f t="shared" si="31"/>
        <v>0</v>
      </c>
      <c r="Q45" s="42">
        <f t="shared" si="31"/>
        <v>0</v>
      </c>
      <c r="R45" s="42">
        <f t="shared" si="31"/>
        <v>0</v>
      </c>
      <c r="S45" s="42">
        <f t="shared" si="31"/>
        <v>0</v>
      </c>
      <c r="T45" s="42">
        <f t="shared" si="31"/>
        <v>0</v>
      </c>
      <c r="U45" s="46">
        <v>0</v>
      </c>
      <c r="V45" s="47">
        <v>0</v>
      </c>
      <c r="W45" s="47">
        <v>0</v>
      </c>
      <c r="X45" s="47">
        <v>0</v>
      </c>
      <c r="Y45" s="48">
        <v>0</v>
      </c>
      <c r="Z45" s="406">
        <v>0</v>
      </c>
      <c r="AA45" s="47">
        <v>0</v>
      </c>
      <c r="AB45" s="47">
        <v>0</v>
      </c>
      <c r="AC45" s="47">
        <v>0</v>
      </c>
      <c r="AD45" s="48">
        <v>0</v>
      </c>
      <c r="AE45" s="20"/>
      <c r="AF45" s="20"/>
      <c r="AG45" s="49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</row>
    <row r="46" spans="1:148" s="94" customFormat="1" ht="16.5" customHeight="1" x14ac:dyDescent="0.25">
      <c r="A46" s="385" t="s">
        <v>2</v>
      </c>
      <c r="B46" s="476" t="s">
        <v>65</v>
      </c>
      <c r="C46" s="477"/>
      <c r="D46" s="478"/>
      <c r="E46" s="112" t="s">
        <v>7</v>
      </c>
      <c r="F46" s="513"/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/>
      <c r="S46" s="514"/>
      <c r="T46" s="514"/>
      <c r="U46" s="511"/>
      <c r="V46" s="515"/>
      <c r="W46" s="515"/>
      <c r="X46" s="515"/>
      <c r="Y46" s="515"/>
      <c r="Z46" s="514"/>
      <c r="AA46" s="514"/>
      <c r="AB46" s="514"/>
      <c r="AC46" s="514"/>
      <c r="AD46" s="516"/>
      <c r="AE46" s="93"/>
      <c r="AF46" s="93"/>
      <c r="AG46" s="21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</row>
    <row r="47" spans="1:148" s="22" customFormat="1" ht="30.75" customHeight="1" thickBot="1" x14ac:dyDescent="0.3">
      <c r="A47" s="379"/>
      <c r="B47" s="313" t="s">
        <v>0</v>
      </c>
      <c r="C47" s="15" t="s">
        <v>100</v>
      </c>
      <c r="D47" s="378" t="s">
        <v>9</v>
      </c>
      <c r="E47" s="378" t="s">
        <v>5</v>
      </c>
      <c r="F47" s="388">
        <f t="shared" ref="F47" si="32">G47+H47+J47</f>
        <v>32235000</v>
      </c>
      <c r="G47" s="108">
        <v>0</v>
      </c>
      <c r="H47" s="108">
        <v>0</v>
      </c>
      <c r="I47" s="108">
        <v>0</v>
      </c>
      <c r="J47" s="109">
        <v>32235000</v>
      </c>
      <c r="K47" s="113">
        <f t="shared" ref="K47" si="33">L47+M47+N47+O47</f>
        <v>8207781</v>
      </c>
      <c r="L47" s="114">
        <v>0</v>
      </c>
      <c r="M47" s="114">
        <v>0</v>
      </c>
      <c r="N47" s="114">
        <v>0</v>
      </c>
      <c r="O47" s="68">
        <v>8207781</v>
      </c>
      <c r="P47" s="255">
        <f>T47</f>
        <v>8207780.5</v>
      </c>
      <c r="Q47" s="256">
        <v>0</v>
      </c>
      <c r="R47" s="256">
        <v>0</v>
      </c>
      <c r="S47" s="256">
        <v>0</v>
      </c>
      <c r="T47" s="314">
        <v>8207780.5</v>
      </c>
      <c r="U47" s="316">
        <f>P47/K47*100</f>
        <v>99.999993908219537</v>
      </c>
      <c r="V47" s="315">
        <v>0</v>
      </c>
      <c r="W47" s="315">
        <v>0</v>
      </c>
      <c r="X47" s="315">
        <v>0</v>
      </c>
      <c r="Y47" s="314">
        <f>T47/O47*100</f>
        <v>99.999993908219537</v>
      </c>
      <c r="Z47" s="316">
        <f>P47/F47*100</f>
        <v>25.462325112455403</v>
      </c>
      <c r="AA47" s="116">
        <v>0</v>
      </c>
      <c r="AB47" s="116">
        <v>0</v>
      </c>
      <c r="AC47" s="116">
        <v>0</v>
      </c>
      <c r="AD47" s="117">
        <f>T47/J47*100</f>
        <v>25.462325112455403</v>
      </c>
      <c r="AE47" s="20"/>
      <c r="AF47" s="20"/>
      <c r="AG47" s="21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</row>
    <row r="48" spans="1:148" s="22" customFormat="1" ht="19.5" customHeight="1" thickBot="1" x14ac:dyDescent="0.3">
      <c r="A48" s="40"/>
      <c r="B48" s="422" t="s">
        <v>120</v>
      </c>
      <c r="C48" s="420"/>
      <c r="D48" s="421"/>
      <c r="E48" s="40" t="s">
        <v>7</v>
      </c>
      <c r="F48" s="75">
        <f>F47</f>
        <v>32235000</v>
      </c>
      <c r="G48" s="118">
        <f t="shared" ref="G48:J48" si="34">G47</f>
        <v>0</v>
      </c>
      <c r="H48" s="118">
        <f t="shared" si="34"/>
        <v>0</v>
      </c>
      <c r="I48" s="118">
        <f t="shared" si="34"/>
        <v>0</v>
      </c>
      <c r="J48" s="66">
        <f t="shared" si="34"/>
        <v>32235000</v>
      </c>
      <c r="K48" s="75">
        <f>K47</f>
        <v>8207781</v>
      </c>
      <c r="L48" s="118">
        <f t="shared" ref="L48" si="35">L47</f>
        <v>0</v>
      </c>
      <c r="M48" s="118">
        <f t="shared" ref="M48" si="36">M47</f>
        <v>0</v>
      </c>
      <c r="N48" s="118">
        <f t="shared" ref="N48" si="37">N47</f>
        <v>0</v>
      </c>
      <c r="O48" s="66">
        <f t="shared" ref="O48" si="38">O47</f>
        <v>8207781</v>
      </c>
      <c r="P48" s="75">
        <f>P47</f>
        <v>8207780.5</v>
      </c>
      <c r="Q48" s="118">
        <f t="shared" ref="Q48" si="39">Q47</f>
        <v>0</v>
      </c>
      <c r="R48" s="118">
        <f t="shared" ref="R48" si="40">R47</f>
        <v>0</v>
      </c>
      <c r="S48" s="118">
        <f t="shared" ref="S48" si="41">S47</f>
        <v>0</v>
      </c>
      <c r="T48" s="66">
        <f t="shared" ref="T48" si="42">T47</f>
        <v>8207780.5</v>
      </c>
      <c r="U48" s="382">
        <f>P48/K48*100</f>
        <v>99.999993908219537</v>
      </c>
      <c r="V48" s="119">
        <v>0</v>
      </c>
      <c r="W48" s="120">
        <v>0</v>
      </c>
      <c r="X48" s="119">
        <v>0</v>
      </c>
      <c r="Y48" s="121">
        <f t="shared" ref="Y48" si="43">T48/O48*100</f>
        <v>99.999993908219537</v>
      </c>
      <c r="Z48" s="122">
        <f>P48/F48*100</f>
        <v>25.462325112455403</v>
      </c>
      <c r="AA48" s="123">
        <v>0</v>
      </c>
      <c r="AB48" s="123">
        <v>0</v>
      </c>
      <c r="AC48" s="123">
        <v>0</v>
      </c>
      <c r="AD48" s="124">
        <f>T48/J48*100</f>
        <v>25.462325112455403</v>
      </c>
      <c r="AE48" s="20"/>
      <c r="AF48" s="20"/>
      <c r="AG48" s="49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</row>
    <row r="49" spans="1:148" s="126" customFormat="1" ht="15" customHeight="1" thickBot="1" x14ac:dyDescent="0.25">
      <c r="A49" s="474" t="s">
        <v>34</v>
      </c>
      <c r="B49" s="521" t="s">
        <v>87</v>
      </c>
      <c r="C49" s="532"/>
      <c r="D49" s="522"/>
      <c r="E49" s="40" t="s">
        <v>7</v>
      </c>
      <c r="F49" s="490"/>
      <c r="G49" s="527"/>
      <c r="H49" s="527"/>
      <c r="I49" s="527"/>
      <c r="J49" s="527"/>
      <c r="K49" s="527"/>
      <c r="L49" s="527"/>
      <c r="M49" s="527"/>
      <c r="N49" s="527"/>
      <c r="O49" s="527"/>
      <c r="P49" s="528"/>
      <c r="Q49" s="528"/>
      <c r="R49" s="528"/>
      <c r="S49" s="528"/>
      <c r="T49" s="528"/>
      <c r="U49" s="528"/>
      <c r="V49" s="528"/>
      <c r="W49" s="528"/>
      <c r="X49" s="528"/>
      <c r="Y49" s="528"/>
      <c r="Z49" s="528"/>
      <c r="AA49" s="528"/>
      <c r="AB49" s="528"/>
      <c r="AC49" s="528"/>
      <c r="AD49" s="529"/>
      <c r="AE49" s="125"/>
      <c r="AF49" s="125"/>
      <c r="AG49" s="125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</row>
    <row r="50" spans="1:148" s="126" customFormat="1" ht="48" customHeight="1" thickBot="1" x14ac:dyDescent="0.25">
      <c r="A50" s="475"/>
      <c r="B50" s="525" t="s">
        <v>93</v>
      </c>
      <c r="C50" s="526"/>
      <c r="D50" s="462" t="s">
        <v>14</v>
      </c>
      <c r="E50" s="40"/>
      <c r="F50" s="4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  <c r="AA50" s="390"/>
      <c r="AB50" s="390"/>
      <c r="AC50" s="390"/>
      <c r="AD50" s="391"/>
      <c r="AE50" s="125"/>
      <c r="AF50" s="125"/>
      <c r="AG50" s="125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</row>
    <row r="51" spans="1:148" s="39" customFormat="1" ht="41.25" customHeight="1" thickBot="1" x14ac:dyDescent="0.3">
      <c r="A51" s="447"/>
      <c r="B51" s="280" t="s">
        <v>125</v>
      </c>
      <c r="C51" s="281" t="s">
        <v>135</v>
      </c>
      <c r="D51" s="464"/>
      <c r="E51" s="375" t="s">
        <v>5</v>
      </c>
      <c r="F51" s="375">
        <f>G51+H51+J51</f>
        <v>214466900</v>
      </c>
      <c r="G51" s="31">
        <v>193020200</v>
      </c>
      <c r="H51" s="31">
        <v>0</v>
      </c>
      <c r="I51" s="31">
        <v>0</v>
      </c>
      <c r="J51" s="282">
        <v>21446700</v>
      </c>
      <c r="K51" s="32">
        <f>L51+M51+O51</f>
        <v>0</v>
      </c>
      <c r="L51" s="33">
        <v>0</v>
      </c>
      <c r="M51" s="33">
        <v>0</v>
      </c>
      <c r="N51" s="33">
        <v>0</v>
      </c>
      <c r="O51" s="283">
        <v>0</v>
      </c>
      <c r="P51" s="263">
        <f>Q51+R51+T51</f>
        <v>0</v>
      </c>
      <c r="Q51" s="264">
        <v>0</v>
      </c>
      <c r="R51" s="264">
        <v>0</v>
      </c>
      <c r="S51" s="264">
        <v>0</v>
      </c>
      <c r="T51" s="284">
        <v>0</v>
      </c>
      <c r="U51" s="34">
        <v>0</v>
      </c>
      <c r="V51" s="35">
        <v>0</v>
      </c>
      <c r="W51" s="35">
        <v>0</v>
      </c>
      <c r="X51" s="35">
        <v>0</v>
      </c>
      <c r="Y51" s="36">
        <v>0</v>
      </c>
      <c r="Z51" s="285">
        <f>P51/F51*100</f>
        <v>0</v>
      </c>
      <c r="AA51" s="35">
        <v>0</v>
      </c>
      <c r="AB51" s="35">
        <v>0</v>
      </c>
      <c r="AC51" s="35">
        <v>0</v>
      </c>
      <c r="AD51" s="36">
        <f>T51/J51*100</f>
        <v>0</v>
      </c>
      <c r="AE51" s="37"/>
      <c r="AF51" s="37"/>
      <c r="AG51" s="38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</row>
    <row r="52" spans="1:148" s="22" customFormat="1" ht="19.5" customHeight="1" thickBot="1" x14ac:dyDescent="0.3">
      <c r="A52" s="40"/>
      <c r="B52" s="422" t="s">
        <v>119</v>
      </c>
      <c r="C52" s="420"/>
      <c r="D52" s="420"/>
      <c r="E52" s="41" t="s">
        <v>7</v>
      </c>
      <c r="F52" s="380">
        <f>F51</f>
        <v>214466900</v>
      </c>
      <c r="G52" s="42">
        <f t="shared" ref="G52:T52" si="44">G51</f>
        <v>193020200</v>
      </c>
      <c r="H52" s="42">
        <f t="shared" si="44"/>
        <v>0</v>
      </c>
      <c r="I52" s="42">
        <f t="shared" si="44"/>
        <v>0</v>
      </c>
      <c r="J52" s="42">
        <f t="shared" si="44"/>
        <v>21446700</v>
      </c>
      <c r="K52" s="380">
        <f>K51</f>
        <v>0</v>
      </c>
      <c r="L52" s="42">
        <f t="shared" si="44"/>
        <v>0</v>
      </c>
      <c r="M52" s="42">
        <f t="shared" si="44"/>
        <v>0</v>
      </c>
      <c r="N52" s="42">
        <f t="shared" si="44"/>
        <v>0</v>
      </c>
      <c r="O52" s="42">
        <f t="shared" si="44"/>
        <v>0</v>
      </c>
      <c r="P52" s="380">
        <f>P51</f>
        <v>0</v>
      </c>
      <c r="Q52" s="42">
        <f t="shared" si="44"/>
        <v>0</v>
      </c>
      <c r="R52" s="42">
        <f t="shared" si="44"/>
        <v>0</v>
      </c>
      <c r="S52" s="42">
        <f t="shared" si="44"/>
        <v>0</v>
      </c>
      <c r="T52" s="42">
        <f t="shared" si="44"/>
        <v>0</v>
      </c>
      <c r="U52" s="46">
        <v>0</v>
      </c>
      <c r="V52" s="47">
        <v>0</v>
      </c>
      <c r="W52" s="47">
        <v>0</v>
      </c>
      <c r="X52" s="47">
        <v>0</v>
      </c>
      <c r="Y52" s="48">
        <v>0</v>
      </c>
      <c r="Z52" s="46">
        <v>0</v>
      </c>
      <c r="AA52" s="47">
        <v>0</v>
      </c>
      <c r="AB52" s="47">
        <v>0</v>
      </c>
      <c r="AC52" s="47">
        <v>0</v>
      </c>
      <c r="AD52" s="48">
        <v>0</v>
      </c>
      <c r="AE52" s="20"/>
      <c r="AF52" s="20"/>
      <c r="AG52" s="49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</row>
    <row r="53" spans="1:148" s="22" customFormat="1" ht="39" customHeight="1" thickBot="1" x14ac:dyDescent="0.3">
      <c r="A53" s="488" t="s">
        <v>35</v>
      </c>
      <c r="B53" s="422" t="s">
        <v>156</v>
      </c>
      <c r="C53" s="420"/>
      <c r="D53" s="462" t="s">
        <v>9</v>
      </c>
      <c r="E53" s="215"/>
      <c r="F53" s="155"/>
      <c r="G53" s="157"/>
      <c r="H53" s="157"/>
      <c r="I53" s="157"/>
      <c r="J53" s="157"/>
      <c r="K53" s="216"/>
      <c r="L53" s="217"/>
      <c r="M53" s="217"/>
      <c r="N53" s="217"/>
      <c r="O53" s="217"/>
      <c r="P53" s="216"/>
      <c r="Q53" s="217"/>
      <c r="R53" s="217"/>
      <c r="S53" s="217"/>
      <c r="T53" s="217"/>
      <c r="U53" s="46"/>
      <c r="V53" s="47"/>
      <c r="W53" s="47"/>
      <c r="X53" s="47"/>
      <c r="Y53" s="48"/>
      <c r="Z53" s="220"/>
      <c r="AA53" s="218"/>
      <c r="AB53" s="218"/>
      <c r="AC53" s="218"/>
      <c r="AD53" s="221"/>
      <c r="AE53" s="20"/>
      <c r="AF53" s="20"/>
      <c r="AG53" s="49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</row>
    <row r="54" spans="1:148" s="22" customFormat="1" ht="53.25" customHeight="1" thickBot="1" x14ac:dyDescent="0.3">
      <c r="A54" s="489"/>
      <c r="B54" s="317" t="s">
        <v>109</v>
      </c>
      <c r="C54" s="318" t="s">
        <v>151</v>
      </c>
      <c r="D54" s="464"/>
      <c r="E54" s="127" t="s">
        <v>7</v>
      </c>
      <c r="F54" s="375">
        <f>G54+H54+J54+I54</f>
        <v>89838000</v>
      </c>
      <c r="G54" s="319">
        <v>0</v>
      </c>
      <c r="H54" s="319">
        <v>89838000</v>
      </c>
      <c r="I54" s="319">
        <v>0</v>
      </c>
      <c r="J54" s="59">
        <v>0</v>
      </c>
      <c r="K54" s="263">
        <f t="shared" ref="K54" si="45">L54+M54+O54</f>
        <v>25556000</v>
      </c>
      <c r="L54" s="286">
        <v>0</v>
      </c>
      <c r="M54" s="286">
        <v>25556000</v>
      </c>
      <c r="N54" s="264">
        <v>0</v>
      </c>
      <c r="O54" s="265">
        <v>0</v>
      </c>
      <c r="P54" s="263">
        <f>Q54+R54+S54+T54</f>
        <v>19501080.359999999</v>
      </c>
      <c r="Q54" s="264">
        <v>0</v>
      </c>
      <c r="R54" s="264">
        <v>19501080.359999999</v>
      </c>
      <c r="S54" s="264">
        <v>0</v>
      </c>
      <c r="T54" s="265">
        <v>0</v>
      </c>
      <c r="U54" s="402">
        <f>P54/K54*100</f>
        <v>76.307248239161055</v>
      </c>
      <c r="V54" s="320">
        <v>0</v>
      </c>
      <c r="W54" s="264">
        <f>R54/M54*100</f>
        <v>76.307248239161055</v>
      </c>
      <c r="X54" s="320">
        <v>0</v>
      </c>
      <c r="Y54" s="321">
        <v>0</v>
      </c>
      <c r="Z54" s="263">
        <f>P54/F54*100</f>
        <v>21.706939557870832</v>
      </c>
      <c r="AA54" s="320">
        <v>0</v>
      </c>
      <c r="AB54" s="264">
        <f t="shared" ref="AB54" si="46">R54/H54*100</f>
        <v>21.706939557870832</v>
      </c>
      <c r="AC54" s="320">
        <v>0</v>
      </c>
      <c r="AD54" s="362">
        <v>0</v>
      </c>
      <c r="AE54" s="20"/>
      <c r="AF54" s="20"/>
      <c r="AG54" s="21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</row>
    <row r="55" spans="1:148" s="22" customFormat="1" ht="19.5" customHeight="1" thickBot="1" x14ac:dyDescent="0.3">
      <c r="A55" s="40"/>
      <c r="B55" s="422" t="s">
        <v>121</v>
      </c>
      <c r="C55" s="420"/>
      <c r="D55" s="421"/>
      <c r="E55" s="41" t="s">
        <v>7</v>
      </c>
      <c r="F55" s="382">
        <f>F54</f>
        <v>89838000</v>
      </c>
      <c r="G55" s="119">
        <f t="shared" ref="G55" si="47">G54</f>
        <v>0</v>
      </c>
      <c r="H55" s="119">
        <f t="shared" ref="H55" si="48">H54</f>
        <v>89838000</v>
      </c>
      <c r="I55" s="119">
        <f t="shared" ref="I55" si="49">I54</f>
        <v>0</v>
      </c>
      <c r="J55" s="121">
        <f t="shared" ref="J55:O55" si="50">J54</f>
        <v>0</v>
      </c>
      <c r="K55" s="121">
        <f t="shared" si="50"/>
        <v>25556000</v>
      </c>
      <c r="L55" s="121">
        <f t="shared" si="50"/>
        <v>0</v>
      </c>
      <c r="M55" s="121">
        <f t="shared" si="50"/>
        <v>25556000</v>
      </c>
      <c r="N55" s="121">
        <f t="shared" si="50"/>
        <v>0</v>
      </c>
      <c r="O55" s="121">
        <f t="shared" si="50"/>
        <v>0</v>
      </c>
      <c r="P55" s="380">
        <f>P54</f>
        <v>19501080.359999999</v>
      </c>
      <c r="Q55" s="42">
        <f t="shared" ref="Q55" si="51">Q54</f>
        <v>0</v>
      </c>
      <c r="R55" s="42">
        <f t="shared" ref="R55" si="52">R54</f>
        <v>19501080.359999999</v>
      </c>
      <c r="S55" s="42">
        <f t="shared" ref="S55" si="53">S54</f>
        <v>0</v>
      </c>
      <c r="T55" s="66">
        <f t="shared" ref="T55" si="54">T54</f>
        <v>0</v>
      </c>
      <c r="U55" s="175">
        <f>P55/K55*100</f>
        <v>76.307248239161055</v>
      </c>
      <c r="V55" s="44">
        <v>0</v>
      </c>
      <c r="W55" s="174">
        <f>R55/M55*100</f>
        <v>76.307248239161055</v>
      </c>
      <c r="X55" s="44">
        <v>0</v>
      </c>
      <c r="Y55" s="45">
        <v>0</v>
      </c>
      <c r="Z55" s="360">
        <f>P55/F55*100</f>
        <v>21.706939557870832</v>
      </c>
      <c r="AA55" s="123">
        <v>0</v>
      </c>
      <c r="AB55" s="156">
        <f>R55/H55*100</f>
        <v>21.706939557870832</v>
      </c>
      <c r="AC55" s="123">
        <v>0</v>
      </c>
      <c r="AD55" s="361">
        <v>0</v>
      </c>
      <c r="AE55" s="20"/>
      <c r="AF55" s="20"/>
      <c r="AG55" s="49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</row>
    <row r="56" spans="1:148" s="22" customFormat="1" ht="38.25" customHeight="1" thickBot="1" x14ac:dyDescent="0.3">
      <c r="A56" s="488" t="s">
        <v>152</v>
      </c>
      <c r="B56" s="486" t="s">
        <v>157</v>
      </c>
      <c r="C56" s="487"/>
      <c r="D56" s="418" t="s">
        <v>9</v>
      </c>
      <c r="E56" s="379"/>
      <c r="F56" s="382"/>
      <c r="G56" s="119"/>
      <c r="H56" s="119"/>
      <c r="I56" s="119"/>
      <c r="J56" s="119"/>
      <c r="K56" s="383"/>
      <c r="L56" s="119"/>
      <c r="M56" s="119"/>
      <c r="N56" s="119"/>
      <c r="O56" s="121"/>
      <c r="P56" s="380"/>
      <c r="Q56" s="42"/>
      <c r="R56" s="42"/>
      <c r="S56" s="42"/>
      <c r="T56" s="66"/>
      <c r="U56" s="214"/>
      <c r="V56" s="120"/>
      <c r="W56" s="120"/>
      <c r="X56" s="120"/>
      <c r="Y56" s="45"/>
      <c r="Z56" s="222"/>
      <c r="AA56" s="222"/>
      <c r="AB56" s="222"/>
      <c r="AC56" s="222"/>
      <c r="AD56" s="223"/>
      <c r="AE56" s="20"/>
      <c r="AF56" s="20"/>
      <c r="AG56" s="49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</row>
    <row r="57" spans="1:148" s="22" customFormat="1" ht="60" customHeight="1" thickBot="1" x14ac:dyDescent="0.3">
      <c r="A57" s="490"/>
      <c r="B57" s="322" t="s">
        <v>139</v>
      </c>
      <c r="C57" s="323" t="s">
        <v>154</v>
      </c>
      <c r="D57" s="419"/>
      <c r="E57" s="379"/>
      <c r="F57" s="364">
        <f>G57+H57+I57+J57</f>
        <v>106556800</v>
      </c>
      <c r="G57" s="158">
        <v>71979100</v>
      </c>
      <c r="H57" s="158">
        <v>30848200</v>
      </c>
      <c r="I57" s="158">
        <v>0</v>
      </c>
      <c r="J57" s="279">
        <v>3729500</v>
      </c>
      <c r="K57" s="263">
        <f>L57+M57+O57</f>
        <v>21312000</v>
      </c>
      <c r="L57" s="286">
        <v>14396000</v>
      </c>
      <c r="M57" s="286">
        <v>6169000</v>
      </c>
      <c r="N57" s="264">
        <v>0</v>
      </c>
      <c r="O57" s="265">
        <v>747000</v>
      </c>
      <c r="P57" s="115">
        <f>Q57+R57+S57+T57</f>
        <v>16297611.199999999</v>
      </c>
      <c r="Q57" s="134">
        <v>11009035.279999999</v>
      </c>
      <c r="R57" s="134">
        <v>4718157.6500000004</v>
      </c>
      <c r="S57" s="134">
        <v>0</v>
      </c>
      <c r="T57" s="134">
        <v>570418.27</v>
      </c>
      <c r="U57" s="278">
        <f>P57/K57*100</f>
        <v>76.471524024024021</v>
      </c>
      <c r="V57" s="286">
        <f t="shared" ref="V57:Y57" si="55">Q57/L57*100</f>
        <v>76.472876354542933</v>
      </c>
      <c r="W57" s="286">
        <f t="shared" si="55"/>
        <v>76.481725563300373</v>
      </c>
      <c r="X57" s="35">
        <v>0</v>
      </c>
      <c r="Y57" s="279">
        <f t="shared" si="55"/>
        <v>76.361214190093705</v>
      </c>
      <c r="Z57" s="397">
        <f>P57/F57*100</f>
        <v>15.29476410703024</v>
      </c>
      <c r="AA57" s="286">
        <f t="shared" ref="AA57:AD57" si="56">Q57/G57*100</f>
        <v>15.294766508611527</v>
      </c>
      <c r="AB57" s="286">
        <f t="shared" si="56"/>
        <v>15.294758365155827</v>
      </c>
      <c r="AC57" s="35">
        <v>0</v>
      </c>
      <c r="AD57" s="279">
        <f t="shared" si="56"/>
        <v>15.294765250033517</v>
      </c>
      <c r="AE57" s="20"/>
      <c r="AF57" s="20"/>
      <c r="AG57" s="49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</row>
    <row r="58" spans="1:148" s="22" customFormat="1" ht="19.5" customHeight="1" thickBot="1" x14ac:dyDescent="0.3">
      <c r="A58" s="377"/>
      <c r="B58" s="484" t="s">
        <v>153</v>
      </c>
      <c r="C58" s="485"/>
      <c r="D58" s="421"/>
      <c r="E58" s="379"/>
      <c r="F58" s="175">
        <f>F57</f>
        <v>106556800</v>
      </c>
      <c r="G58" s="174">
        <f t="shared" ref="G58:O58" si="57">G57</f>
        <v>71979100</v>
      </c>
      <c r="H58" s="174">
        <f t="shared" si="57"/>
        <v>30848200</v>
      </c>
      <c r="I58" s="174">
        <f t="shared" si="57"/>
        <v>0</v>
      </c>
      <c r="J58" s="121">
        <f t="shared" si="57"/>
        <v>3729500</v>
      </c>
      <c r="K58" s="383">
        <f>K57</f>
        <v>21312000</v>
      </c>
      <c r="L58" s="119">
        <f t="shared" si="57"/>
        <v>14396000</v>
      </c>
      <c r="M58" s="119">
        <f t="shared" si="57"/>
        <v>6169000</v>
      </c>
      <c r="N58" s="119">
        <f t="shared" si="57"/>
        <v>0</v>
      </c>
      <c r="O58" s="119">
        <f t="shared" si="57"/>
        <v>747000</v>
      </c>
      <c r="P58" s="175">
        <f>P57</f>
        <v>16297611.199999999</v>
      </c>
      <c r="Q58" s="174">
        <f t="shared" ref="Q58:T58" si="58">Q57</f>
        <v>11009035.279999999</v>
      </c>
      <c r="R58" s="174">
        <f t="shared" si="58"/>
        <v>4718157.6500000004</v>
      </c>
      <c r="S58" s="174">
        <f t="shared" si="58"/>
        <v>0</v>
      </c>
      <c r="T58" s="121">
        <f t="shared" si="58"/>
        <v>570418.27</v>
      </c>
      <c r="U58" s="154">
        <f>P58/K58*100</f>
        <v>76.471524024024021</v>
      </c>
      <c r="V58" s="217">
        <f t="shared" ref="V58" si="59">Q58/L58*100</f>
        <v>76.472876354542933</v>
      </c>
      <c r="W58" s="217">
        <f t="shared" ref="W58" si="60">R58/M58*100</f>
        <v>76.481725563300373</v>
      </c>
      <c r="X58" s="219">
        <v>0</v>
      </c>
      <c r="Y58" s="217">
        <f t="shared" ref="Y58" si="61">T58/O58*100</f>
        <v>76.361214190093705</v>
      </c>
      <c r="Z58" s="75">
        <f>P58/F58*100</f>
        <v>15.29476410703024</v>
      </c>
      <c r="AA58" s="118">
        <f t="shared" ref="AA58" si="62">Q58/G58*100</f>
        <v>15.294766508611527</v>
      </c>
      <c r="AB58" s="118">
        <f t="shared" ref="AB58" si="63">R58/H58*100</f>
        <v>15.294758365155827</v>
      </c>
      <c r="AC58" s="47">
        <v>0</v>
      </c>
      <c r="AD58" s="66">
        <f t="shared" ref="AD58" si="64">T58/J58*100</f>
        <v>15.294765250033517</v>
      </c>
      <c r="AE58" s="20"/>
      <c r="AF58" s="20"/>
      <c r="AG58" s="49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</row>
    <row r="59" spans="1:148" s="22" customFormat="1" ht="19.5" customHeight="1" thickBot="1" x14ac:dyDescent="0.3">
      <c r="A59" s="491" t="s">
        <v>167</v>
      </c>
      <c r="B59" s="420" t="s">
        <v>165</v>
      </c>
      <c r="C59" s="421"/>
      <c r="D59" s="418" t="s">
        <v>9</v>
      </c>
      <c r="E59" s="379"/>
      <c r="F59" s="175"/>
      <c r="G59" s="174"/>
      <c r="H59" s="174"/>
      <c r="I59" s="174"/>
      <c r="J59" s="121"/>
      <c r="K59" s="382"/>
      <c r="L59" s="119"/>
      <c r="M59" s="119"/>
      <c r="N59" s="119"/>
      <c r="O59" s="121"/>
      <c r="P59" s="175"/>
      <c r="Q59" s="174"/>
      <c r="R59" s="174"/>
      <c r="S59" s="174"/>
      <c r="T59" s="121"/>
      <c r="U59" s="395"/>
      <c r="V59" s="120"/>
      <c r="W59" s="120"/>
      <c r="X59" s="120"/>
      <c r="Y59" s="45"/>
      <c r="Z59" s="398"/>
      <c r="AA59" s="399"/>
      <c r="AB59" s="399"/>
      <c r="AC59" s="400"/>
      <c r="AD59" s="401"/>
      <c r="AE59" s="20"/>
      <c r="AF59" s="20"/>
      <c r="AG59" s="49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</row>
    <row r="60" spans="1:148" s="22" customFormat="1" ht="52.5" customHeight="1" thickBot="1" x14ac:dyDescent="0.3">
      <c r="A60" s="492"/>
      <c r="B60" s="414" t="s">
        <v>163</v>
      </c>
      <c r="C60" s="413" t="s">
        <v>164</v>
      </c>
      <c r="D60" s="419"/>
      <c r="E60" s="375"/>
      <c r="F60" s="403">
        <f>G60+H60+I60+J60</f>
        <v>1749495</v>
      </c>
      <c r="G60" s="108">
        <v>1067192.95</v>
      </c>
      <c r="H60" s="108">
        <v>682302.05</v>
      </c>
      <c r="I60" s="108">
        <v>0</v>
      </c>
      <c r="J60" s="109">
        <v>0</v>
      </c>
      <c r="K60" s="403">
        <f>L60+M60+N60+O60</f>
        <v>0</v>
      </c>
      <c r="L60" s="108">
        <v>0</v>
      </c>
      <c r="M60" s="108">
        <v>0</v>
      </c>
      <c r="N60" s="108">
        <v>0</v>
      </c>
      <c r="O60" s="108">
        <v>0</v>
      </c>
      <c r="P60" s="403">
        <f>Q60+R60+S60+T60</f>
        <v>0</v>
      </c>
      <c r="Q60" s="108">
        <v>0</v>
      </c>
      <c r="R60" s="108">
        <v>0</v>
      </c>
      <c r="S60" s="108">
        <v>0</v>
      </c>
      <c r="T60" s="108">
        <v>0</v>
      </c>
      <c r="U60" s="403">
        <f>V60+W60+X60+Y60</f>
        <v>0</v>
      </c>
      <c r="V60" s="108">
        <v>0</v>
      </c>
      <c r="W60" s="108">
        <v>0</v>
      </c>
      <c r="X60" s="108">
        <v>0</v>
      </c>
      <c r="Y60" s="108">
        <v>0</v>
      </c>
      <c r="Z60" s="403">
        <f>AA60+AB60+AC60+AD60</f>
        <v>0</v>
      </c>
      <c r="AA60" s="108">
        <v>0</v>
      </c>
      <c r="AB60" s="108">
        <v>0</v>
      </c>
      <c r="AC60" s="108">
        <v>0</v>
      </c>
      <c r="AD60" s="108">
        <v>0</v>
      </c>
      <c r="AE60" s="20"/>
      <c r="AF60" s="20"/>
      <c r="AG60" s="404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</row>
    <row r="61" spans="1:148" s="22" customFormat="1" ht="19.5" customHeight="1" thickBot="1" x14ac:dyDescent="0.3">
      <c r="A61" s="493"/>
      <c r="B61" s="420" t="s">
        <v>166</v>
      </c>
      <c r="C61" s="420"/>
      <c r="D61" s="421"/>
      <c r="E61" s="379"/>
      <c r="F61" s="175">
        <f>F60</f>
        <v>1749495</v>
      </c>
      <c r="G61" s="174">
        <f t="shared" ref="G61:O61" si="65">G60</f>
        <v>1067192.95</v>
      </c>
      <c r="H61" s="174">
        <f t="shared" si="65"/>
        <v>682302.05</v>
      </c>
      <c r="I61" s="174">
        <f t="shared" si="65"/>
        <v>0</v>
      </c>
      <c r="J61" s="121">
        <f t="shared" si="65"/>
        <v>0</v>
      </c>
      <c r="K61" s="175">
        <f t="shared" si="65"/>
        <v>0</v>
      </c>
      <c r="L61" s="174">
        <f t="shared" si="65"/>
        <v>0</v>
      </c>
      <c r="M61" s="174">
        <f t="shared" si="65"/>
        <v>0</v>
      </c>
      <c r="N61" s="174">
        <f t="shared" si="65"/>
        <v>0</v>
      </c>
      <c r="O61" s="121">
        <f t="shared" si="65"/>
        <v>0</v>
      </c>
      <c r="P61" s="175">
        <f t="shared" ref="P61" si="66">P60</f>
        <v>0</v>
      </c>
      <c r="Q61" s="174">
        <f t="shared" ref="Q61" si="67">Q60</f>
        <v>0</v>
      </c>
      <c r="R61" s="174">
        <f t="shared" ref="R61" si="68">R60</f>
        <v>0</v>
      </c>
      <c r="S61" s="174">
        <f t="shared" ref="S61" si="69">S60</f>
        <v>0</v>
      </c>
      <c r="T61" s="119">
        <f t="shared" ref="T61" si="70">T60</f>
        <v>0</v>
      </c>
      <c r="U61" s="46">
        <v>0</v>
      </c>
      <c r="V61" s="47">
        <v>0</v>
      </c>
      <c r="W61" s="47">
        <v>0</v>
      </c>
      <c r="X61" s="47">
        <v>0</v>
      </c>
      <c r="Y61" s="48">
        <v>0</v>
      </c>
      <c r="Z61" s="406">
        <f>P61/F61*100</f>
        <v>0</v>
      </c>
      <c r="AA61" s="47">
        <f t="shared" ref="AA61" si="71">Q61/G61*100</f>
        <v>0</v>
      </c>
      <c r="AB61" s="47">
        <f t="shared" ref="AB61" si="72">R61/H61*100</f>
        <v>0</v>
      </c>
      <c r="AC61" s="47">
        <v>0</v>
      </c>
      <c r="AD61" s="48">
        <v>0</v>
      </c>
      <c r="AE61" s="20"/>
      <c r="AF61" s="20"/>
      <c r="AG61" s="49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</row>
    <row r="62" spans="1:148" s="22" customFormat="1" ht="17.25" customHeight="1" thickBot="1" x14ac:dyDescent="0.3">
      <c r="A62" s="129"/>
      <c r="B62" s="481" t="s">
        <v>15</v>
      </c>
      <c r="C62" s="482"/>
      <c r="D62" s="483"/>
      <c r="E62" s="379"/>
      <c r="F62" s="75">
        <f>F52+F48+F45+F28+F55+F58+F61</f>
        <v>4678174092.5699997</v>
      </c>
      <c r="G62" s="118">
        <f t="shared" ref="G62:J62" si="73">G52+G48+G45+G28+G55+G58+G61</f>
        <v>3632937592.9499998</v>
      </c>
      <c r="H62" s="118">
        <f t="shared" si="73"/>
        <v>121368502.05</v>
      </c>
      <c r="I62" s="118">
        <f t="shared" si="73"/>
        <v>232838517.56999999</v>
      </c>
      <c r="J62" s="42">
        <f t="shared" si="73"/>
        <v>691029480</v>
      </c>
      <c r="K62" s="75">
        <f t="shared" ref="K62" si="74">K52+K48+K45+K28+K55+K58+K61</f>
        <v>1129823927.5699999</v>
      </c>
      <c r="L62" s="118">
        <f t="shared" ref="L62" si="75">L52+L48+L45+L28+L55+L58+L61</f>
        <v>708126587</v>
      </c>
      <c r="M62" s="118">
        <f t="shared" ref="M62" si="76">M52+M48+M45+M28+M55+M58+M61</f>
        <v>31725000</v>
      </c>
      <c r="N62" s="118">
        <f t="shared" ref="N62" si="77">N52+N48+N45+N28+N55+N58+N61</f>
        <v>232838517.56999999</v>
      </c>
      <c r="O62" s="42">
        <f t="shared" ref="O62" si="78">O52+O48+O45+O28+O55+O58+O61</f>
        <v>157133823</v>
      </c>
      <c r="P62" s="75">
        <f t="shared" ref="P62" si="79">P52+P48+P45+P28+P55+P58+P61</f>
        <v>1016724607.2199999</v>
      </c>
      <c r="Q62" s="118">
        <f t="shared" ref="Q62" si="80">Q52+Q48+Q45+Q28+Q55+Q58+Q61</f>
        <v>636843406.30999994</v>
      </c>
      <c r="R62" s="118">
        <f t="shared" ref="R62" si="81">R52+R48+R45+R28+R55+R58+R61</f>
        <v>24219238.009999998</v>
      </c>
      <c r="S62" s="118">
        <f t="shared" ref="S62" si="82">S52+S48+S45+S28+S55+S58+S61</f>
        <v>232838517.56999999</v>
      </c>
      <c r="T62" s="66">
        <f t="shared" ref="T62" si="83">T52+T48+T45+T28+T55+T58+T61</f>
        <v>122823445.33</v>
      </c>
      <c r="U62" s="405">
        <f>P62/K62*100</f>
        <v>89.989650812826071</v>
      </c>
      <c r="V62" s="157">
        <f>Q62/L62*100</f>
        <v>89.933553972038609</v>
      </c>
      <c r="W62" s="157">
        <f>R62/M62*100</f>
        <v>76.341175760441288</v>
      </c>
      <c r="X62" s="157">
        <f>S62/N62*100</f>
        <v>100</v>
      </c>
      <c r="Y62" s="124">
        <f>T62/O62*100</f>
        <v>78.164867999170369</v>
      </c>
      <c r="Z62" s="224">
        <f>P62/F62*100</f>
        <v>21.733364066865082</v>
      </c>
      <c r="AA62" s="224">
        <f>Q62/G62*100</f>
        <v>17.529709498611936</v>
      </c>
      <c r="AB62" s="224">
        <f>R62/H62*100</f>
        <v>19.95512641329497</v>
      </c>
      <c r="AC62" s="224">
        <f>S62/I62*100</f>
        <v>100</v>
      </c>
      <c r="AD62" s="225">
        <f>T62/J62*100</f>
        <v>17.773980544216432</v>
      </c>
      <c r="AE62" s="20"/>
      <c r="AF62" s="20"/>
      <c r="AG62" s="49"/>
      <c r="AH62" s="20"/>
      <c r="AI62" s="130"/>
      <c r="AJ62" s="130"/>
      <c r="AK62" s="130"/>
      <c r="AL62" s="130"/>
      <c r="AM62" s="130"/>
      <c r="AN62" s="130">
        <f>K62-F49-K17</f>
        <v>896985410</v>
      </c>
      <c r="AO62" s="130">
        <f>L62-L49-L17</f>
        <v>708126587</v>
      </c>
      <c r="AP62" s="130">
        <f>M62-M49-M17</f>
        <v>31725000</v>
      </c>
      <c r="AQ62" s="130">
        <f>N62-N49-N17</f>
        <v>0</v>
      </c>
      <c r="AR62" s="130">
        <f>O62-O49-O17</f>
        <v>157133823</v>
      </c>
      <c r="AS62" s="130">
        <f>P62-P49-P17</f>
        <v>783886089.64999986</v>
      </c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</row>
    <row r="63" spans="1:148" s="98" customFormat="1" ht="20.25" customHeight="1" thickBot="1" x14ac:dyDescent="0.3">
      <c r="A63" s="451" t="s">
        <v>83</v>
      </c>
      <c r="B63" s="452"/>
      <c r="C63" s="452"/>
      <c r="D63" s="452"/>
      <c r="E63" s="452"/>
      <c r="F63" s="453"/>
      <c r="G63" s="453"/>
      <c r="H63" s="453"/>
      <c r="I63" s="453"/>
      <c r="J63" s="453"/>
      <c r="K63" s="453"/>
      <c r="L63" s="453"/>
      <c r="M63" s="453"/>
      <c r="N63" s="453"/>
      <c r="O63" s="453"/>
      <c r="P63" s="453"/>
      <c r="Q63" s="453"/>
      <c r="R63" s="453"/>
      <c r="S63" s="453"/>
      <c r="T63" s="453"/>
      <c r="U63" s="453"/>
      <c r="V63" s="453"/>
      <c r="W63" s="453"/>
      <c r="X63" s="453"/>
      <c r="Y63" s="453"/>
      <c r="Z63" s="452"/>
      <c r="AA63" s="452"/>
      <c r="AB63" s="452"/>
      <c r="AC63" s="452"/>
      <c r="AD63" s="454"/>
      <c r="AE63" s="96"/>
      <c r="AF63" s="96"/>
      <c r="AG63" s="131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</row>
    <row r="64" spans="1:148" s="22" customFormat="1" ht="15" customHeight="1" thickBot="1" x14ac:dyDescent="0.3">
      <c r="A64" s="423" t="s">
        <v>16</v>
      </c>
      <c r="B64" s="422" t="s">
        <v>127</v>
      </c>
      <c r="C64" s="420"/>
      <c r="D64" s="421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3"/>
      <c r="Z64" s="132"/>
      <c r="AA64" s="132"/>
      <c r="AB64" s="132"/>
      <c r="AC64" s="132"/>
      <c r="AD64" s="133"/>
      <c r="AE64" s="20"/>
      <c r="AF64" s="20"/>
      <c r="AG64" s="21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</row>
    <row r="65" spans="1:148" s="22" customFormat="1" ht="96.75" customHeight="1" thickBot="1" x14ac:dyDescent="0.3">
      <c r="A65" s="424"/>
      <c r="B65" s="324" t="s">
        <v>116</v>
      </c>
      <c r="C65" s="10" t="s">
        <v>122</v>
      </c>
      <c r="D65" s="325" t="s">
        <v>9</v>
      </c>
      <c r="E65" s="293" t="s">
        <v>10</v>
      </c>
      <c r="F65" s="299">
        <f t="shared" ref="F65:F66" si="84">G65+H65+J65</f>
        <v>2272200</v>
      </c>
      <c r="G65" s="296">
        <v>2272200</v>
      </c>
      <c r="H65" s="296">
        <v>0</v>
      </c>
      <c r="I65" s="296">
        <v>0</v>
      </c>
      <c r="J65" s="297">
        <v>0</v>
      </c>
      <c r="K65" s="26">
        <f t="shared" ref="K65:K66" si="85">L65+M65+N65+O65</f>
        <v>0</v>
      </c>
      <c r="L65" s="28">
        <v>0</v>
      </c>
      <c r="M65" s="28">
        <v>0</v>
      </c>
      <c r="N65" s="28">
        <v>0</v>
      </c>
      <c r="O65" s="230">
        <v>0</v>
      </c>
      <c r="P65" s="26">
        <f t="shared" ref="P65:P66" si="86">Q65+R65+S65+T65</f>
        <v>0</v>
      </c>
      <c r="Q65" s="28">
        <v>0</v>
      </c>
      <c r="R65" s="28">
        <v>0</v>
      </c>
      <c r="S65" s="28">
        <v>0</v>
      </c>
      <c r="T65" s="305">
        <v>0</v>
      </c>
      <c r="U65" s="407">
        <v>0</v>
      </c>
      <c r="V65" s="135">
        <v>0</v>
      </c>
      <c r="W65" s="135">
        <v>0</v>
      </c>
      <c r="X65" s="135">
        <v>0</v>
      </c>
      <c r="Y65" s="408">
        <v>0</v>
      </c>
      <c r="Z65" s="326">
        <f>P65/F65*100</f>
        <v>0</v>
      </c>
      <c r="AA65" s="327">
        <f>Q65/G65*100</f>
        <v>0</v>
      </c>
      <c r="AB65" s="327">
        <f>SUM(AB66:AB67)</f>
        <v>0</v>
      </c>
      <c r="AC65" s="327">
        <v>0</v>
      </c>
      <c r="AD65" s="328">
        <v>0</v>
      </c>
      <c r="AE65" s="20"/>
      <c r="AF65" s="180"/>
      <c r="AG65" s="534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</row>
    <row r="66" spans="1:148" s="22" customFormat="1" ht="37.5" hidden="1" customHeight="1" thickBot="1" x14ac:dyDescent="0.3">
      <c r="A66" s="425"/>
      <c r="B66" s="137" t="s">
        <v>0</v>
      </c>
      <c r="C66" s="16" t="s">
        <v>99</v>
      </c>
      <c r="D66" s="378" t="s">
        <v>9</v>
      </c>
      <c r="E66" s="388" t="s">
        <v>10</v>
      </c>
      <c r="F66" s="32">
        <f t="shared" si="84"/>
        <v>0</v>
      </c>
      <c r="G66" s="114">
        <v>0</v>
      </c>
      <c r="H66" s="114">
        <v>0</v>
      </c>
      <c r="I66" s="114">
        <v>0</v>
      </c>
      <c r="J66" s="54">
        <v>0</v>
      </c>
      <c r="K66" s="113">
        <f t="shared" si="85"/>
        <v>0</v>
      </c>
      <c r="L66" s="114">
        <v>0</v>
      </c>
      <c r="M66" s="114">
        <v>0</v>
      </c>
      <c r="N66" s="114">
        <v>0</v>
      </c>
      <c r="O66" s="53"/>
      <c r="P66" s="113">
        <f t="shared" si="86"/>
        <v>0</v>
      </c>
      <c r="Q66" s="114">
        <v>0</v>
      </c>
      <c r="R66" s="114">
        <v>0</v>
      </c>
      <c r="S66" s="114">
        <v>0</v>
      </c>
      <c r="T66" s="54">
        <v>0</v>
      </c>
      <c r="U66" s="115" t="e">
        <f>P66/K66*100</f>
        <v>#DIV/0!</v>
      </c>
      <c r="V66" s="134">
        <v>0</v>
      </c>
      <c r="W66" s="135">
        <v>0</v>
      </c>
      <c r="X66" s="134">
        <v>0</v>
      </c>
      <c r="Y66" s="136" t="e">
        <f>T66/O66*100</f>
        <v>#DIV/0!</v>
      </c>
      <c r="Z66" s="138" t="e">
        <f>P66/F66*100</f>
        <v>#DIV/0!</v>
      </c>
      <c r="AA66" s="128">
        <v>0</v>
      </c>
      <c r="AB66" s="65">
        <f>SUM(AB67:AB67)</f>
        <v>0</v>
      </c>
      <c r="AC66" s="65">
        <v>0</v>
      </c>
      <c r="AD66" s="139" t="e">
        <f>T66/J66*100</f>
        <v>#DIV/0!</v>
      </c>
      <c r="AE66" s="20"/>
      <c r="AF66" s="20"/>
      <c r="AG66" s="534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</row>
    <row r="67" spans="1:148" s="22" customFormat="1" ht="15.75" customHeight="1" thickBot="1" x14ac:dyDescent="0.3">
      <c r="A67" s="140"/>
      <c r="B67" s="498" t="s">
        <v>17</v>
      </c>
      <c r="C67" s="499"/>
      <c r="D67" s="499"/>
      <c r="E67" s="40" t="s">
        <v>7</v>
      </c>
      <c r="F67" s="75">
        <f>F65+F66</f>
        <v>2272200</v>
      </c>
      <c r="G67" s="118">
        <f t="shared" ref="G67:T67" si="87">G65+G66</f>
        <v>2272200</v>
      </c>
      <c r="H67" s="118">
        <f t="shared" si="87"/>
        <v>0</v>
      </c>
      <c r="I67" s="118">
        <f t="shared" si="87"/>
        <v>0</v>
      </c>
      <c r="J67" s="66">
        <f t="shared" si="87"/>
        <v>0</v>
      </c>
      <c r="K67" s="75">
        <f>K65+K66</f>
        <v>0</v>
      </c>
      <c r="L67" s="118">
        <f>L65+L66</f>
        <v>0</v>
      </c>
      <c r="M67" s="118">
        <f t="shared" si="87"/>
        <v>0</v>
      </c>
      <c r="N67" s="118">
        <f t="shared" si="87"/>
        <v>0</v>
      </c>
      <c r="O67" s="66">
        <f t="shared" si="87"/>
        <v>0</v>
      </c>
      <c r="P67" s="75">
        <f>P65+P66</f>
        <v>0</v>
      </c>
      <c r="Q67" s="118">
        <f t="shared" si="87"/>
        <v>0</v>
      </c>
      <c r="R67" s="118">
        <f t="shared" si="87"/>
        <v>0</v>
      </c>
      <c r="S67" s="118">
        <f t="shared" si="87"/>
        <v>0</v>
      </c>
      <c r="T67" s="66">
        <f t="shared" si="87"/>
        <v>0</v>
      </c>
      <c r="U67" s="395">
        <v>0</v>
      </c>
      <c r="V67" s="120">
        <v>0</v>
      </c>
      <c r="W67" s="120">
        <v>0</v>
      </c>
      <c r="X67" s="120">
        <v>0</v>
      </c>
      <c r="Y67" s="120">
        <v>0</v>
      </c>
      <c r="Z67" s="46">
        <f>P67/F67*100</f>
        <v>0</v>
      </c>
      <c r="AA67" s="47">
        <f>Q67/G67*100</f>
        <v>0</v>
      </c>
      <c r="AB67" s="47">
        <v>0</v>
      </c>
      <c r="AC67" s="47">
        <v>0</v>
      </c>
      <c r="AD67" s="359">
        <v>0</v>
      </c>
      <c r="AE67" s="20"/>
      <c r="AF67" s="20"/>
      <c r="AG67" s="21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</row>
    <row r="68" spans="1:148" s="98" customFormat="1" ht="21.75" customHeight="1" thickBot="1" x14ac:dyDescent="0.3">
      <c r="A68" s="451" t="s">
        <v>131</v>
      </c>
      <c r="B68" s="452"/>
      <c r="C68" s="452"/>
      <c r="D68" s="452"/>
      <c r="E68" s="452"/>
      <c r="F68" s="453"/>
      <c r="G68" s="453"/>
      <c r="H68" s="453"/>
      <c r="I68" s="453"/>
      <c r="J68" s="453"/>
      <c r="K68" s="452"/>
      <c r="L68" s="452"/>
      <c r="M68" s="452"/>
      <c r="N68" s="452"/>
      <c r="O68" s="452"/>
      <c r="P68" s="452"/>
      <c r="Q68" s="452"/>
      <c r="R68" s="452"/>
      <c r="S68" s="452"/>
      <c r="T68" s="452"/>
      <c r="U68" s="452"/>
      <c r="V68" s="452"/>
      <c r="W68" s="452"/>
      <c r="X68" s="452"/>
      <c r="Y68" s="452"/>
      <c r="Z68" s="453"/>
      <c r="AA68" s="453"/>
      <c r="AB68" s="453"/>
      <c r="AC68" s="453"/>
      <c r="AD68" s="461"/>
      <c r="AE68" s="96"/>
      <c r="AF68" s="96"/>
      <c r="AG68" s="99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</row>
    <row r="69" spans="1:148" s="94" customFormat="1" ht="19.5" customHeight="1" thickBot="1" x14ac:dyDescent="0.3">
      <c r="A69" s="426" t="s">
        <v>18</v>
      </c>
      <c r="B69" s="436" t="s">
        <v>19</v>
      </c>
      <c r="C69" s="437"/>
      <c r="D69" s="438"/>
      <c r="E69" s="141"/>
      <c r="F69" s="141"/>
      <c r="G69" s="132"/>
      <c r="H69" s="132"/>
      <c r="I69" s="132"/>
      <c r="J69" s="133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3"/>
      <c r="Z69" s="132"/>
      <c r="AA69" s="132"/>
      <c r="AB69" s="132"/>
      <c r="AC69" s="132"/>
      <c r="AD69" s="133"/>
      <c r="AE69" s="93"/>
      <c r="AF69" s="93"/>
      <c r="AG69" s="21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</row>
    <row r="70" spans="1:148" s="22" customFormat="1" ht="36.75" customHeight="1" x14ac:dyDescent="0.25">
      <c r="A70" s="427"/>
      <c r="B70" s="329" t="s">
        <v>58</v>
      </c>
      <c r="C70" s="10" t="s">
        <v>57</v>
      </c>
      <c r="D70" s="325" t="s">
        <v>9</v>
      </c>
      <c r="E70" s="17" t="s">
        <v>10</v>
      </c>
      <c r="F70" s="26">
        <f t="shared" ref="F70:F73" si="88">G70+H70+I70+J70</f>
        <v>31644500</v>
      </c>
      <c r="G70" s="28">
        <v>31644500</v>
      </c>
      <c r="H70" s="28">
        <v>0</v>
      </c>
      <c r="I70" s="28">
        <v>0</v>
      </c>
      <c r="J70" s="305">
        <v>0</v>
      </c>
      <c r="K70" s="106">
        <f t="shared" ref="K70:K73" si="89">L70+M70+N70+O70</f>
        <v>7654000</v>
      </c>
      <c r="L70" s="28">
        <v>7654000</v>
      </c>
      <c r="M70" s="28">
        <v>0</v>
      </c>
      <c r="N70" s="28">
        <v>0</v>
      </c>
      <c r="O70" s="230">
        <v>0</v>
      </c>
      <c r="P70" s="26">
        <f t="shared" ref="P70:P73" si="90">Q70+R70+S70+T70</f>
        <v>0</v>
      </c>
      <c r="Q70" s="28">
        <v>0</v>
      </c>
      <c r="R70" s="28">
        <v>0</v>
      </c>
      <c r="S70" s="28">
        <v>0</v>
      </c>
      <c r="T70" s="305">
        <v>0</v>
      </c>
      <c r="U70" s="326">
        <f>P70/K70*100</f>
        <v>0</v>
      </c>
      <c r="V70" s="409">
        <f>Q70/L70*100</f>
        <v>0</v>
      </c>
      <c r="W70" s="104">
        <v>0</v>
      </c>
      <c r="X70" s="104">
        <v>0</v>
      </c>
      <c r="Y70" s="300">
        <v>0</v>
      </c>
      <c r="Z70" s="330">
        <f>P70/F70*100</f>
        <v>0</v>
      </c>
      <c r="AA70" s="56">
        <f>Q70/G70*100</f>
        <v>0</v>
      </c>
      <c r="AB70" s="327">
        <f t="shared" ref="AB70:AB71" si="91">SUM(AB71:AB73)</f>
        <v>0</v>
      </c>
      <c r="AC70" s="327">
        <v>0</v>
      </c>
      <c r="AD70" s="328">
        <v>0</v>
      </c>
      <c r="AE70" s="20"/>
      <c r="AF70" s="20"/>
      <c r="AG70" s="21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</row>
    <row r="71" spans="1:148" s="22" customFormat="1" ht="60" customHeight="1" x14ac:dyDescent="0.25">
      <c r="A71" s="427"/>
      <c r="B71" s="72" t="s">
        <v>78</v>
      </c>
      <c r="C71" s="11" t="s">
        <v>55</v>
      </c>
      <c r="D71" s="142" t="s">
        <v>9</v>
      </c>
      <c r="E71" s="73" t="s">
        <v>10</v>
      </c>
      <c r="F71" s="50">
        <f t="shared" si="88"/>
        <v>21353671</v>
      </c>
      <c r="G71" s="18">
        <v>21353671</v>
      </c>
      <c r="H71" s="18">
        <v>0</v>
      </c>
      <c r="I71" s="18">
        <v>0</v>
      </c>
      <c r="J71" s="52">
        <v>0</v>
      </c>
      <c r="K71" s="74">
        <f t="shared" si="89"/>
        <v>0</v>
      </c>
      <c r="L71" s="18">
        <v>0</v>
      </c>
      <c r="M71" s="18">
        <v>0</v>
      </c>
      <c r="N71" s="18">
        <v>0</v>
      </c>
      <c r="O71" s="51">
        <v>0</v>
      </c>
      <c r="P71" s="50">
        <f t="shared" si="90"/>
        <v>0</v>
      </c>
      <c r="Q71" s="18">
        <v>0</v>
      </c>
      <c r="R71" s="18">
        <v>0</v>
      </c>
      <c r="S71" s="18">
        <v>0</v>
      </c>
      <c r="T71" s="52">
        <v>0</v>
      </c>
      <c r="U71" s="332">
        <v>0</v>
      </c>
      <c r="V71" s="307">
        <v>0</v>
      </c>
      <c r="W71" s="307">
        <v>0</v>
      </c>
      <c r="X71" s="307">
        <v>0</v>
      </c>
      <c r="Y71" s="309">
        <v>0</v>
      </c>
      <c r="Z71" s="9">
        <f>P71/F71*100</f>
        <v>0</v>
      </c>
      <c r="AA71" s="6">
        <f>Q71/G71*100</f>
        <v>0</v>
      </c>
      <c r="AB71" s="267">
        <f t="shared" si="91"/>
        <v>0</v>
      </c>
      <c r="AC71" s="267">
        <v>0</v>
      </c>
      <c r="AD71" s="268">
        <v>0</v>
      </c>
      <c r="AE71" s="20"/>
      <c r="AF71" s="20"/>
      <c r="AG71" s="21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</row>
    <row r="72" spans="1:148" s="22" customFormat="1" ht="38.25" customHeight="1" x14ac:dyDescent="0.25">
      <c r="A72" s="427"/>
      <c r="B72" s="72" t="s">
        <v>54</v>
      </c>
      <c r="C72" s="11" t="s">
        <v>56</v>
      </c>
      <c r="D72" s="142" t="s">
        <v>9</v>
      </c>
      <c r="E72" s="73" t="s">
        <v>5</v>
      </c>
      <c r="F72" s="50">
        <f t="shared" si="88"/>
        <v>6399700</v>
      </c>
      <c r="G72" s="18">
        <v>0</v>
      </c>
      <c r="H72" s="18">
        <v>0</v>
      </c>
      <c r="I72" s="18">
        <v>0</v>
      </c>
      <c r="J72" s="52">
        <v>6399700</v>
      </c>
      <c r="K72" s="74">
        <f t="shared" si="89"/>
        <v>212900</v>
      </c>
      <c r="L72" s="18">
        <v>0</v>
      </c>
      <c r="M72" s="18">
        <v>0</v>
      </c>
      <c r="N72" s="18">
        <v>0</v>
      </c>
      <c r="O72" s="51">
        <v>212900</v>
      </c>
      <c r="P72" s="50">
        <f t="shared" si="90"/>
        <v>22578</v>
      </c>
      <c r="Q72" s="18">
        <v>0</v>
      </c>
      <c r="R72" s="18">
        <v>0</v>
      </c>
      <c r="S72" s="51">
        <v>0</v>
      </c>
      <c r="T72" s="52">
        <v>22578</v>
      </c>
      <c r="U72" s="308">
        <f>P72/K72*100</f>
        <v>10.604978863316111</v>
      </c>
      <c r="V72" s="6">
        <v>0</v>
      </c>
      <c r="W72" s="6">
        <v>0</v>
      </c>
      <c r="X72" s="6">
        <v>0</v>
      </c>
      <c r="Y72" s="5">
        <f>T72/O72*100</f>
        <v>10.604978863316111</v>
      </c>
      <c r="Z72" s="29">
        <f>P72/F72*100</f>
        <v>0.3527977873962842</v>
      </c>
      <c r="AA72" s="6">
        <v>0</v>
      </c>
      <c r="AB72" s="6">
        <v>0</v>
      </c>
      <c r="AC72" s="6">
        <v>0</v>
      </c>
      <c r="AD72" s="5">
        <f>T72/J72*100</f>
        <v>0.3527977873962842</v>
      </c>
      <c r="AE72" s="20"/>
      <c r="AF72" s="20"/>
      <c r="AG72" s="21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</row>
    <row r="73" spans="1:148" s="22" customFormat="1" ht="32.25" customHeight="1" thickBot="1" x14ac:dyDescent="0.3">
      <c r="A73" s="428"/>
      <c r="B73" s="137" t="s">
        <v>59</v>
      </c>
      <c r="C73" s="16" t="s">
        <v>45</v>
      </c>
      <c r="D73" s="378" t="s">
        <v>9</v>
      </c>
      <c r="E73" s="388" t="s">
        <v>5</v>
      </c>
      <c r="F73" s="113">
        <f t="shared" si="88"/>
        <v>7117890</v>
      </c>
      <c r="G73" s="114">
        <v>0</v>
      </c>
      <c r="H73" s="114">
        <v>0</v>
      </c>
      <c r="I73" s="114">
        <v>0</v>
      </c>
      <c r="J73" s="54">
        <v>7117890</v>
      </c>
      <c r="K73" s="331">
        <f t="shared" si="89"/>
        <v>0</v>
      </c>
      <c r="L73" s="114">
        <v>0</v>
      </c>
      <c r="M73" s="114">
        <v>0</v>
      </c>
      <c r="N73" s="114">
        <v>0</v>
      </c>
      <c r="O73" s="53">
        <v>0</v>
      </c>
      <c r="P73" s="113">
        <f t="shared" si="90"/>
        <v>0</v>
      </c>
      <c r="Q73" s="114">
        <v>0</v>
      </c>
      <c r="R73" s="114">
        <v>0</v>
      </c>
      <c r="S73" s="114">
        <v>0</v>
      </c>
      <c r="T73" s="54">
        <v>0</v>
      </c>
      <c r="U73" s="332">
        <f t="shared" ref="U73" si="92">V73+W73+X73+Y73</f>
        <v>0</v>
      </c>
      <c r="V73" s="6">
        <v>0</v>
      </c>
      <c r="W73" s="6">
        <v>0</v>
      </c>
      <c r="X73" s="6">
        <v>0</v>
      </c>
      <c r="Y73" s="8">
        <v>0</v>
      </c>
      <c r="Z73" s="229">
        <f>P73/F73*100</f>
        <v>0</v>
      </c>
      <c r="AA73" s="143">
        <v>0</v>
      </c>
      <c r="AB73" s="143">
        <v>0</v>
      </c>
      <c r="AC73" s="143">
        <v>0</v>
      </c>
      <c r="AD73" s="8">
        <f>T73/J73*100</f>
        <v>0</v>
      </c>
      <c r="AE73" s="20"/>
      <c r="AF73" s="20"/>
      <c r="AG73" s="21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</row>
    <row r="74" spans="1:148" s="22" customFormat="1" ht="15.75" customHeight="1" thickBot="1" x14ac:dyDescent="0.3">
      <c r="A74" s="144"/>
      <c r="B74" s="458" t="s">
        <v>20</v>
      </c>
      <c r="C74" s="437"/>
      <c r="D74" s="437"/>
      <c r="E74" s="40" t="s">
        <v>7</v>
      </c>
      <c r="F74" s="75">
        <f>F70+F71+F72+F73</f>
        <v>66515761</v>
      </c>
      <c r="G74" s="118">
        <f t="shared" ref="G74:T74" si="93">G70+G71+G72+G73</f>
        <v>52998171</v>
      </c>
      <c r="H74" s="118">
        <f t="shared" si="93"/>
        <v>0</v>
      </c>
      <c r="I74" s="118">
        <f t="shared" si="93"/>
        <v>0</v>
      </c>
      <c r="J74" s="66">
        <f t="shared" si="93"/>
        <v>13517590</v>
      </c>
      <c r="K74" s="75">
        <f>K70+K71+K72+K73</f>
        <v>7866900</v>
      </c>
      <c r="L74" s="118">
        <f t="shared" si="93"/>
        <v>7654000</v>
      </c>
      <c r="M74" s="118">
        <f t="shared" si="93"/>
        <v>0</v>
      </c>
      <c r="N74" s="118">
        <f t="shared" si="93"/>
        <v>0</v>
      </c>
      <c r="O74" s="66">
        <f t="shared" si="93"/>
        <v>212900</v>
      </c>
      <c r="P74" s="75">
        <f>P70+P71+P72+P73</f>
        <v>22578</v>
      </c>
      <c r="Q74" s="118">
        <f t="shared" si="93"/>
        <v>0</v>
      </c>
      <c r="R74" s="118">
        <f t="shared" si="93"/>
        <v>0</v>
      </c>
      <c r="S74" s="118">
        <f t="shared" si="93"/>
        <v>0</v>
      </c>
      <c r="T74" s="66">
        <f t="shared" si="93"/>
        <v>22578</v>
      </c>
      <c r="U74" s="380">
        <f>P74/K74*100</f>
        <v>0.28699996186553789</v>
      </c>
      <c r="V74" s="145">
        <v>0</v>
      </c>
      <c r="W74" s="145">
        <v>0</v>
      </c>
      <c r="X74" s="145">
        <v>0</v>
      </c>
      <c r="Y74" s="66">
        <f>T74/O74*100</f>
        <v>10.604978863316111</v>
      </c>
      <c r="Z74" s="380">
        <f>P74/F74*100</f>
        <v>3.3943834755194337E-2</v>
      </c>
      <c r="AA74" s="47">
        <f>Q74/G74*100</f>
        <v>0</v>
      </c>
      <c r="AB74" s="47">
        <v>0</v>
      </c>
      <c r="AC74" s="47">
        <v>0</v>
      </c>
      <c r="AD74" s="66">
        <f>T74/J74*100</f>
        <v>0.1670268146910803</v>
      </c>
      <c r="AE74" s="20"/>
      <c r="AF74" s="20"/>
      <c r="AG74" s="21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</row>
    <row r="75" spans="1:148" s="98" customFormat="1" ht="16.5" customHeight="1" thickBot="1" x14ac:dyDescent="0.3">
      <c r="A75" s="459" t="s">
        <v>132</v>
      </c>
      <c r="B75" s="460"/>
      <c r="C75" s="460"/>
      <c r="D75" s="460"/>
      <c r="E75" s="45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53"/>
      <c r="Z75" s="453"/>
      <c r="AA75" s="453"/>
      <c r="AB75" s="453"/>
      <c r="AC75" s="453"/>
      <c r="AD75" s="461"/>
      <c r="AE75" s="96"/>
      <c r="AF75" s="96"/>
      <c r="AG75" s="99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96"/>
      <c r="BZ75" s="96"/>
      <c r="CA75" s="96"/>
      <c r="CB75" s="96"/>
      <c r="CC75" s="96"/>
      <c r="CD75" s="96"/>
      <c r="CE75" s="96"/>
      <c r="CF75" s="96"/>
      <c r="CG75" s="96"/>
      <c r="CH75" s="96"/>
      <c r="CI75" s="96"/>
      <c r="CJ75" s="96"/>
      <c r="CK75" s="96"/>
      <c r="CL75" s="96"/>
      <c r="CM75" s="96"/>
      <c r="CN75" s="96"/>
      <c r="CO75" s="96"/>
      <c r="CP75" s="96"/>
      <c r="CQ75" s="96"/>
      <c r="CR75" s="96"/>
      <c r="CS75" s="96"/>
      <c r="CT75" s="96"/>
      <c r="CU75" s="96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</row>
    <row r="76" spans="1:148" s="94" customFormat="1" ht="17.25" customHeight="1" thickBot="1" x14ac:dyDescent="0.3">
      <c r="A76" s="426" t="s">
        <v>21</v>
      </c>
      <c r="B76" s="436" t="s">
        <v>84</v>
      </c>
      <c r="C76" s="437"/>
      <c r="D76" s="438"/>
      <c r="E76" s="41" t="s">
        <v>7</v>
      </c>
      <c r="F76" s="455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6"/>
      <c r="AB76" s="456"/>
      <c r="AC76" s="456"/>
      <c r="AD76" s="457"/>
      <c r="AE76" s="93"/>
      <c r="AF76" s="93"/>
      <c r="AG76" s="21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  <c r="EO76" s="93"/>
      <c r="EP76" s="93"/>
      <c r="EQ76" s="93"/>
      <c r="ER76" s="93"/>
    </row>
    <row r="77" spans="1:148" s="22" customFormat="1" ht="31.15" customHeight="1" x14ac:dyDescent="0.25">
      <c r="A77" s="427"/>
      <c r="B77" s="333" t="s">
        <v>52</v>
      </c>
      <c r="C77" s="23" t="s">
        <v>44</v>
      </c>
      <c r="D77" s="325" t="s">
        <v>9</v>
      </c>
      <c r="E77" s="334" t="s">
        <v>5</v>
      </c>
      <c r="F77" s="299">
        <f t="shared" ref="F77:F81" si="94">G77+H77+I77+J77</f>
        <v>41569000</v>
      </c>
      <c r="G77" s="296">
        <v>0</v>
      </c>
      <c r="H77" s="296">
        <v>0</v>
      </c>
      <c r="I77" s="296">
        <v>0</v>
      </c>
      <c r="J77" s="298">
        <v>41569000</v>
      </c>
      <c r="K77" s="299">
        <f t="shared" ref="K77:K81" si="95">L77+M77+N77+O77</f>
        <v>8650958</v>
      </c>
      <c r="L77" s="296">
        <v>0</v>
      </c>
      <c r="M77" s="296">
        <v>0</v>
      </c>
      <c r="N77" s="296">
        <v>0</v>
      </c>
      <c r="O77" s="297">
        <v>8650958</v>
      </c>
      <c r="P77" s="299">
        <f t="shared" ref="P77:P81" si="96">Q77+R77+S77+T77</f>
        <v>7095244.21</v>
      </c>
      <c r="Q77" s="296">
        <v>0</v>
      </c>
      <c r="R77" s="296">
        <v>0</v>
      </c>
      <c r="S77" s="296">
        <v>0</v>
      </c>
      <c r="T77" s="297">
        <v>7095244.21</v>
      </c>
      <c r="U77" s="335">
        <f>P77/K77*100</f>
        <v>82.016861138384897</v>
      </c>
      <c r="V77" s="104">
        <v>0</v>
      </c>
      <c r="W77" s="104">
        <v>0</v>
      </c>
      <c r="X77" s="104">
        <v>0</v>
      </c>
      <c r="Y77" s="146">
        <f>T77/O77*100</f>
        <v>82.016861138384897</v>
      </c>
      <c r="Z77" s="308">
        <f t="shared" ref="Z77:AA82" si="97">P77/F77*100</f>
        <v>17.068594890423153</v>
      </c>
      <c r="AA77" s="56">
        <v>0</v>
      </c>
      <c r="AB77" s="306">
        <v>0</v>
      </c>
      <c r="AC77" s="306">
        <v>0</v>
      </c>
      <c r="AD77" s="64">
        <f>T77/J77*100</f>
        <v>17.068594890423153</v>
      </c>
      <c r="AE77" s="20"/>
      <c r="AF77" s="20"/>
      <c r="AG77" s="21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</row>
    <row r="78" spans="1:148" s="22" customFormat="1" ht="29.45" customHeight="1" x14ac:dyDescent="0.25">
      <c r="A78" s="427"/>
      <c r="B78" s="72" t="s">
        <v>1</v>
      </c>
      <c r="C78" s="11" t="s">
        <v>46</v>
      </c>
      <c r="D78" s="142" t="s">
        <v>9</v>
      </c>
      <c r="E78" s="147" t="s">
        <v>5</v>
      </c>
      <c r="F78" s="50">
        <f t="shared" si="94"/>
        <v>793000</v>
      </c>
      <c r="G78" s="18">
        <v>0</v>
      </c>
      <c r="H78" s="18">
        <v>0</v>
      </c>
      <c r="I78" s="18">
        <v>0</v>
      </c>
      <c r="J78" s="51">
        <v>793000</v>
      </c>
      <c r="K78" s="50">
        <f t="shared" si="95"/>
        <v>189855</v>
      </c>
      <c r="L78" s="18">
        <v>0</v>
      </c>
      <c r="M78" s="18">
        <v>0</v>
      </c>
      <c r="N78" s="18">
        <v>0</v>
      </c>
      <c r="O78" s="52">
        <v>189855</v>
      </c>
      <c r="P78" s="50">
        <f t="shared" si="96"/>
        <v>0</v>
      </c>
      <c r="Q78" s="18">
        <v>0</v>
      </c>
      <c r="R78" s="18">
        <v>0</v>
      </c>
      <c r="S78" s="18">
        <v>0</v>
      </c>
      <c r="T78" s="52">
        <v>0</v>
      </c>
      <c r="U78" s="148">
        <f>P78/K78*100</f>
        <v>0</v>
      </c>
      <c r="V78" s="7">
        <v>0</v>
      </c>
      <c r="W78" s="7">
        <v>0</v>
      </c>
      <c r="X78" s="7">
        <v>0</v>
      </c>
      <c r="Y78" s="7">
        <f>T78/O78*100</f>
        <v>0</v>
      </c>
      <c r="Z78" s="9">
        <f t="shared" si="97"/>
        <v>0</v>
      </c>
      <c r="AA78" s="6">
        <v>0</v>
      </c>
      <c r="AB78" s="6">
        <v>0</v>
      </c>
      <c r="AC78" s="6">
        <v>0</v>
      </c>
      <c r="AD78" s="8">
        <f>T78/J78*100</f>
        <v>0</v>
      </c>
      <c r="AE78" s="20"/>
      <c r="AF78" s="20"/>
      <c r="AG78" s="21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</row>
    <row r="79" spans="1:148" s="22" customFormat="1" ht="30.6" hidden="1" customHeight="1" x14ac:dyDescent="0.25">
      <c r="A79" s="427"/>
      <c r="B79" s="72" t="s">
        <v>61</v>
      </c>
      <c r="C79" s="11" t="s">
        <v>43</v>
      </c>
      <c r="D79" s="142" t="s">
        <v>9</v>
      </c>
      <c r="E79" s="147" t="s">
        <v>10</v>
      </c>
      <c r="F79" s="50">
        <f t="shared" si="94"/>
        <v>0</v>
      </c>
      <c r="G79" s="18">
        <v>0</v>
      </c>
      <c r="H79" s="18">
        <v>0</v>
      </c>
      <c r="I79" s="18">
        <v>0</v>
      </c>
      <c r="J79" s="51">
        <v>0</v>
      </c>
      <c r="K79" s="50">
        <f t="shared" si="95"/>
        <v>0</v>
      </c>
      <c r="L79" s="18"/>
      <c r="M79" s="18">
        <v>0</v>
      </c>
      <c r="N79" s="18">
        <v>0</v>
      </c>
      <c r="O79" s="52">
        <v>0</v>
      </c>
      <c r="P79" s="50">
        <f t="shared" si="96"/>
        <v>0</v>
      </c>
      <c r="Q79" s="18">
        <v>0</v>
      </c>
      <c r="R79" s="18">
        <v>0</v>
      </c>
      <c r="S79" s="18">
        <v>0</v>
      </c>
      <c r="T79" s="52">
        <v>0</v>
      </c>
      <c r="U79" s="148">
        <v>0</v>
      </c>
      <c r="V79" s="7">
        <v>0</v>
      </c>
      <c r="W79" s="7">
        <v>0</v>
      </c>
      <c r="X79" s="7">
        <v>0</v>
      </c>
      <c r="Y79" s="7">
        <v>0</v>
      </c>
      <c r="Z79" s="9" t="e">
        <f t="shared" si="97"/>
        <v>#DIV/0!</v>
      </c>
      <c r="AA79" s="6" t="e">
        <f t="shared" si="97"/>
        <v>#DIV/0!</v>
      </c>
      <c r="AB79" s="6">
        <v>0</v>
      </c>
      <c r="AC79" s="6">
        <v>0</v>
      </c>
      <c r="AD79" s="8">
        <v>0</v>
      </c>
      <c r="AE79" s="20"/>
      <c r="AF79" s="20"/>
      <c r="AG79" s="21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</row>
    <row r="80" spans="1:148" s="22" customFormat="1" ht="41.25" customHeight="1" x14ac:dyDescent="0.25">
      <c r="A80" s="427"/>
      <c r="B80" s="72" t="s">
        <v>60</v>
      </c>
      <c r="C80" s="11" t="s">
        <v>38</v>
      </c>
      <c r="D80" s="142" t="s">
        <v>9</v>
      </c>
      <c r="E80" s="147" t="s">
        <v>10</v>
      </c>
      <c r="F80" s="50">
        <f t="shared" si="94"/>
        <v>3428800</v>
      </c>
      <c r="G80" s="18">
        <v>3428800</v>
      </c>
      <c r="H80" s="18">
        <v>0</v>
      </c>
      <c r="I80" s="18">
        <v>0</v>
      </c>
      <c r="J80" s="51">
        <v>0</v>
      </c>
      <c r="K80" s="50">
        <f t="shared" si="95"/>
        <v>615400</v>
      </c>
      <c r="L80" s="18">
        <v>615400</v>
      </c>
      <c r="M80" s="18">
        <v>0</v>
      </c>
      <c r="N80" s="18">
        <v>0</v>
      </c>
      <c r="O80" s="52">
        <v>0</v>
      </c>
      <c r="P80" s="50">
        <f t="shared" si="96"/>
        <v>298578.95</v>
      </c>
      <c r="Q80" s="18">
        <v>298578.95</v>
      </c>
      <c r="R80" s="18">
        <v>0</v>
      </c>
      <c r="S80" s="18">
        <v>0</v>
      </c>
      <c r="T80" s="52">
        <v>0</v>
      </c>
      <c r="U80" s="336">
        <f>P80/K80*100</f>
        <v>48.517866428339296</v>
      </c>
      <c r="V80" s="4">
        <f>Q80/L80*100</f>
        <v>48.517866428339296</v>
      </c>
      <c r="W80" s="7">
        <v>0</v>
      </c>
      <c r="X80" s="7">
        <v>0</v>
      </c>
      <c r="Y80" s="7">
        <v>0</v>
      </c>
      <c r="Z80" s="311">
        <f t="shared" si="97"/>
        <v>8.7079721768548772</v>
      </c>
      <c r="AA80" s="2">
        <f t="shared" si="97"/>
        <v>8.7079721768548772</v>
      </c>
      <c r="AB80" s="6">
        <v>0</v>
      </c>
      <c r="AC80" s="6">
        <v>0</v>
      </c>
      <c r="AD80" s="8">
        <v>0</v>
      </c>
      <c r="AE80" s="20"/>
      <c r="AF80" s="20"/>
      <c r="AG80" s="21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</row>
    <row r="81" spans="1:148" s="22" customFormat="1" ht="29.45" customHeight="1" x14ac:dyDescent="0.25">
      <c r="A81" s="427"/>
      <c r="B81" s="72" t="s">
        <v>79</v>
      </c>
      <c r="C81" s="11" t="s">
        <v>42</v>
      </c>
      <c r="D81" s="142" t="s">
        <v>9</v>
      </c>
      <c r="E81" s="147" t="s">
        <v>5</v>
      </c>
      <c r="F81" s="50">
        <f t="shared" si="94"/>
        <v>17483000</v>
      </c>
      <c r="G81" s="18">
        <v>0</v>
      </c>
      <c r="H81" s="18">
        <v>0</v>
      </c>
      <c r="I81" s="18">
        <v>0</v>
      </c>
      <c r="J81" s="51">
        <v>17483000</v>
      </c>
      <c r="K81" s="50">
        <f t="shared" si="95"/>
        <v>2456100</v>
      </c>
      <c r="L81" s="18">
        <v>0</v>
      </c>
      <c r="M81" s="18">
        <v>0</v>
      </c>
      <c r="N81" s="18">
        <v>0</v>
      </c>
      <c r="O81" s="52">
        <v>2456100</v>
      </c>
      <c r="P81" s="50">
        <f t="shared" si="96"/>
        <v>2155052.06</v>
      </c>
      <c r="Q81" s="18">
        <v>0</v>
      </c>
      <c r="R81" s="18">
        <v>0</v>
      </c>
      <c r="S81" s="18">
        <v>0</v>
      </c>
      <c r="T81" s="52">
        <v>2155052.06</v>
      </c>
      <c r="U81" s="336">
        <f>P81/K81*100</f>
        <v>87.74284678962583</v>
      </c>
      <c r="V81" s="7">
        <v>0</v>
      </c>
      <c r="W81" s="7">
        <v>0</v>
      </c>
      <c r="X81" s="6">
        <v>0</v>
      </c>
      <c r="Y81" s="4">
        <f>T81/O81*100</f>
        <v>87.74284678962583</v>
      </c>
      <c r="Z81" s="311">
        <f t="shared" si="97"/>
        <v>12.326557570211062</v>
      </c>
      <c r="AA81" s="6">
        <v>0</v>
      </c>
      <c r="AB81" s="6">
        <v>0</v>
      </c>
      <c r="AC81" s="6">
        <v>0</v>
      </c>
      <c r="AD81" s="5">
        <f>T81/J81*100</f>
        <v>12.326557570211062</v>
      </c>
      <c r="AE81" s="20"/>
      <c r="AF81" s="20"/>
      <c r="AG81" s="21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</row>
    <row r="82" spans="1:148" s="39" customFormat="1" ht="36" customHeight="1" thickBot="1" x14ac:dyDescent="0.3">
      <c r="A82" s="428"/>
      <c r="B82" s="337" t="s">
        <v>30</v>
      </c>
      <c r="C82" s="15"/>
      <c r="D82" s="67" t="s">
        <v>9</v>
      </c>
      <c r="E82" s="338" t="s">
        <v>11</v>
      </c>
      <c r="F82" s="389">
        <f>G82+H82+I82+J82</f>
        <v>16468.8</v>
      </c>
      <c r="G82" s="33">
        <v>0</v>
      </c>
      <c r="H82" s="33">
        <v>0</v>
      </c>
      <c r="I82" s="27">
        <v>16468.8</v>
      </c>
      <c r="J82" s="68">
        <v>0</v>
      </c>
      <c r="K82" s="375">
        <f>L82+M82+N82+O82</f>
        <v>16468.8</v>
      </c>
      <c r="L82" s="31">
        <v>0</v>
      </c>
      <c r="M82" s="31">
        <v>0</v>
      </c>
      <c r="N82" s="27">
        <v>16468.8</v>
      </c>
      <c r="O82" s="314">
        <v>0</v>
      </c>
      <c r="P82" s="32">
        <f>Q82+R82+S82+T82</f>
        <v>16468.8</v>
      </c>
      <c r="Q82" s="33">
        <v>0</v>
      </c>
      <c r="R82" s="33">
        <v>0</v>
      </c>
      <c r="S82" s="27">
        <v>16468.8</v>
      </c>
      <c r="T82" s="54">
        <v>0</v>
      </c>
      <c r="U82" s="69">
        <f>P82/K82*100</f>
        <v>100</v>
      </c>
      <c r="V82" s="70">
        <v>0</v>
      </c>
      <c r="W82" s="70">
        <v>0</v>
      </c>
      <c r="X82" s="61">
        <f>S82/N82*100</f>
        <v>100</v>
      </c>
      <c r="Y82" s="61">
        <v>0</v>
      </c>
      <c r="Z82" s="311">
        <f t="shared" si="97"/>
        <v>100</v>
      </c>
      <c r="AA82" s="339">
        <v>0</v>
      </c>
      <c r="AB82" s="71">
        <v>0</v>
      </c>
      <c r="AC82" s="340">
        <f>S82/I82*100</f>
        <v>100</v>
      </c>
      <c r="AD82" s="341">
        <v>0</v>
      </c>
      <c r="AE82" s="533"/>
      <c r="AF82" s="533"/>
      <c r="AG82" s="533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</row>
    <row r="83" spans="1:148" s="153" customFormat="1" ht="17.25" customHeight="1" thickBot="1" x14ac:dyDescent="0.3">
      <c r="A83" s="384"/>
      <c r="B83" s="468" t="s">
        <v>133</v>
      </c>
      <c r="C83" s="469"/>
      <c r="D83" s="470"/>
      <c r="E83" s="387"/>
      <c r="F83" s="382">
        <f>F77+F78+F79+F80+F81+F82</f>
        <v>63290268.799999997</v>
      </c>
      <c r="G83" s="118">
        <f t="shared" ref="G83:T83" si="98">G77+G78+G79+G80+G81+G82</f>
        <v>3428800</v>
      </c>
      <c r="H83" s="42">
        <f t="shared" si="98"/>
        <v>0</v>
      </c>
      <c r="I83" s="42">
        <f t="shared" si="98"/>
        <v>16468.8</v>
      </c>
      <c r="J83" s="66">
        <f t="shared" si="98"/>
        <v>59845000</v>
      </c>
      <c r="K83" s="382">
        <f>K77+K78+K79+K80+K81+K82</f>
        <v>11928781.800000001</v>
      </c>
      <c r="L83" s="118">
        <f t="shared" si="98"/>
        <v>615400</v>
      </c>
      <c r="M83" s="42">
        <f t="shared" si="98"/>
        <v>0</v>
      </c>
      <c r="N83" s="42">
        <f t="shared" si="98"/>
        <v>16468.8</v>
      </c>
      <c r="O83" s="66">
        <f t="shared" si="98"/>
        <v>11296913</v>
      </c>
      <c r="P83" s="382">
        <f>P77+P78+P79+P80+P81+P82</f>
        <v>9565344.0200000014</v>
      </c>
      <c r="Q83" s="118">
        <f t="shared" si="98"/>
        <v>298578.95</v>
      </c>
      <c r="R83" s="42">
        <f t="shared" si="98"/>
        <v>0</v>
      </c>
      <c r="S83" s="42">
        <f t="shared" si="98"/>
        <v>16468.8</v>
      </c>
      <c r="T83" s="66">
        <f t="shared" si="98"/>
        <v>9250296.2699999996</v>
      </c>
      <c r="U83" s="380">
        <f>P83/K83*100</f>
        <v>80.187098568606558</v>
      </c>
      <c r="V83" s="42">
        <f>Q83/L83*100</f>
        <v>48.517866428339296</v>
      </c>
      <c r="W83" s="42">
        <v>0</v>
      </c>
      <c r="X83" s="42">
        <f t="shared" ref="X83" si="99">S83/N83*100</f>
        <v>100</v>
      </c>
      <c r="Y83" s="66">
        <f>T83/O83*100</f>
        <v>81.883398323064</v>
      </c>
      <c r="Z83" s="380">
        <f>P83/F83*100</f>
        <v>15.113451406292654</v>
      </c>
      <c r="AA83" s="416">
        <f>Q83/G83*100</f>
        <v>8.7079721768548772</v>
      </c>
      <c r="AB83" s="145">
        <v>0</v>
      </c>
      <c r="AC83" s="150">
        <f>S83/I83*100</f>
        <v>100</v>
      </c>
      <c r="AD83" s="66">
        <f>T83/J83*100</f>
        <v>15.457091269111872</v>
      </c>
      <c r="AE83" s="151"/>
      <c r="AF83" s="151"/>
      <c r="AG83" s="152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  <c r="BQ83" s="151"/>
      <c r="BR83" s="151"/>
      <c r="BS83" s="151"/>
      <c r="BT83" s="151"/>
      <c r="BU83" s="151"/>
      <c r="BV83" s="151"/>
      <c r="BW83" s="151"/>
      <c r="BX83" s="151"/>
      <c r="BY83" s="151"/>
      <c r="BZ83" s="151"/>
      <c r="CA83" s="151"/>
      <c r="CB83" s="151"/>
      <c r="CC83" s="151"/>
      <c r="CD83" s="151"/>
      <c r="CE83" s="151"/>
      <c r="CF83" s="151"/>
      <c r="CG83" s="151"/>
      <c r="CH83" s="151"/>
      <c r="CI83" s="151"/>
      <c r="CJ83" s="151"/>
      <c r="CK83" s="151"/>
      <c r="CL83" s="151"/>
      <c r="CM83" s="151"/>
      <c r="CN83" s="151"/>
      <c r="CO83" s="151"/>
      <c r="CP83" s="151"/>
      <c r="CQ83" s="151"/>
      <c r="CR83" s="151"/>
      <c r="CS83" s="151"/>
      <c r="CT83" s="151"/>
      <c r="CU83" s="151"/>
      <c r="CV83" s="151"/>
      <c r="CW83" s="151"/>
      <c r="CX83" s="151"/>
      <c r="CY83" s="151"/>
      <c r="CZ83" s="151"/>
      <c r="DA83" s="151"/>
      <c r="DB83" s="151"/>
      <c r="DC83" s="151"/>
      <c r="DD83" s="151"/>
      <c r="DE83" s="151"/>
      <c r="DF83" s="151"/>
      <c r="DG83" s="151"/>
      <c r="DH83" s="151"/>
      <c r="DI83" s="151"/>
      <c r="DJ83" s="151"/>
      <c r="DK83" s="151"/>
      <c r="DL83" s="151"/>
      <c r="DM83" s="151"/>
      <c r="DN83" s="151"/>
      <c r="DO83" s="151"/>
      <c r="DP83" s="151"/>
      <c r="DQ83" s="151"/>
      <c r="DR83" s="151"/>
      <c r="DS83" s="151"/>
      <c r="DT83" s="151"/>
      <c r="DU83" s="151"/>
      <c r="DV83" s="151"/>
      <c r="DW83" s="151"/>
      <c r="DX83" s="151"/>
      <c r="DY83" s="151"/>
      <c r="DZ83" s="151"/>
      <c r="EA83" s="151"/>
      <c r="EB83" s="151"/>
      <c r="EC83" s="151"/>
      <c r="ED83" s="151"/>
      <c r="EE83" s="151"/>
      <c r="EF83" s="151"/>
      <c r="EG83" s="151"/>
      <c r="EH83" s="151"/>
      <c r="EI83" s="151"/>
      <c r="EJ83" s="151"/>
      <c r="EK83" s="151"/>
      <c r="EL83" s="151"/>
      <c r="EM83" s="151"/>
      <c r="EN83" s="151"/>
      <c r="EO83" s="151"/>
      <c r="EP83" s="151"/>
      <c r="EQ83" s="151"/>
      <c r="ER83" s="151"/>
    </row>
    <row r="84" spans="1:148" s="94" customFormat="1" ht="45" customHeight="1" thickBot="1" x14ac:dyDescent="0.3">
      <c r="A84" s="426" t="s">
        <v>94</v>
      </c>
      <c r="B84" s="471" t="s">
        <v>128</v>
      </c>
      <c r="C84" s="472"/>
      <c r="D84" s="473"/>
      <c r="E84" s="390" t="s">
        <v>7</v>
      </c>
      <c r="F84" s="455"/>
      <c r="G84" s="456"/>
      <c r="H84" s="456"/>
      <c r="I84" s="456"/>
      <c r="J84" s="456"/>
      <c r="K84" s="456"/>
      <c r="L84" s="456"/>
      <c r="M84" s="456"/>
      <c r="N84" s="456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A84" s="456"/>
      <c r="AB84" s="456"/>
      <c r="AC84" s="456"/>
      <c r="AD84" s="457"/>
      <c r="AE84" s="154"/>
      <c r="AF84" s="154"/>
      <c r="AG84" s="154"/>
      <c r="AH84" s="154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  <c r="DQ84" s="93"/>
      <c r="DR84" s="93"/>
      <c r="DS84" s="93"/>
      <c r="DT84" s="93"/>
      <c r="DU84" s="93"/>
      <c r="DV84" s="93"/>
      <c r="DW84" s="93"/>
      <c r="DX84" s="93"/>
      <c r="DY84" s="93"/>
      <c r="DZ84" s="93"/>
      <c r="EA84" s="93"/>
      <c r="EB84" s="93"/>
      <c r="EC84" s="93"/>
      <c r="ED84" s="93"/>
      <c r="EE84" s="93"/>
      <c r="EF84" s="93"/>
      <c r="EG84" s="93"/>
      <c r="EH84" s="93"/>
      <c r="EI84" s="93"/>
      <c r="EJ84" s="93"/>
      <c r="EK84" s="93"/>
      <c r="EL84" s="93"/>
      <c r="EM84" s="93"/>
      <c r="EN84" s="93"/>
      <c r="EO84" s="93"/>
      <c r="EP84" s="93"/>
      <c r="EQ84" s="93"/>
      <c r="ER84" s="93"/>
    </row>
    <row r="85" spans="1:148" s="22" customFormat="1" ht="30.75" customHeight="1" thickBot="1" x14ac:dyDescent="0.3">
      <c r="A85" s="428"/>
      <c r="B85" s="329" t="s">
        <v>0</v>
      </c>
      <c r="C85" s="10" t="s">
        <v>95</v>
      </c>
      <c r="D85" s="378" t="s">
        <v>9</v>
      </c>
      <c r="E85" s="342" t="s">
        <v>5</v>
      </c>
      <c r="F85" s="258">
        <f t="shared" ref="F85" si="100">G85+H85+I85+J85</f>
        <v>36000</v>
      </c>
      <c r="G85" s="31">
        <v>0</v>
      </c>
      <c r="H85" s="31">
        <v>0</v>
      </c>
      <c r="I85" s="31">
        <v>0</v>
      </c>
      <c r="J85" s="343">
        <v>36000</v>
      </c>
      <c r="K85" s="344">
        <f t="shared" ref="K85" si="101">L85+M85+N85+O85</f>
        <v>12000</v>
      </c>
      <c r="L85" s="345">
        <v>0</v>
      </c>
      <c r="M85" s="345">
        <v>0</v>
      </c>
      <c r="N85" s="345">
        <v>0</v>
      </c>
      <c r="O85" s="346">
        <v>12000</v>
      </c>
      <c r="P85" s="299">
        <f t="shared" ref="P85" si="102">Q85+R85+S85+T85</f>
        <v>12000</v>
      </c>
      <c r="Q85" s="296">
        <v>0</v>
      </c>
      <c r="R85" s="296">
        <v>0</v>
      </c>
      <c r="S85" s="296">
        <v>0</v>
      </c>
      <c r="T85" s="297">
        <v>12000</v>
      </c>
      <c r="U85" s="69">
        <f>P85/K85*100</f>
        <v>100</v>
      </c>
      <c r="V85" s="70">
        <v>0</v>
      </c>
      <c r="W85" s="70">
        <v>0</v>
      </c>
      <c r="X85" s="70">
        <v>0</v>
      </c>
      <c r="Y85" s="61">
        <f>T85/O85*100</f>
        <v>100</v>
      </c>
      <c r="Z85" s="278">
        <f>P85/F85*100</f>
        <v>33.333333333333329</v>
      </c>
      <c r="AA85" s="35">
        <v>0</v>
      </c>
      <c r="AB85" s="35">
        <v>0</v>
      </c>
      <c r="AC85" s="339">
        <v>0</v>
      </c>
      <c r="AD85" s="279">
        <f>T85/J85*100</f>
        <v>33.333333333333329</v>
      </c>
      <c r="AE85" s="347"/>
      <c r="AF85" s="20"/>
      <c r="AG85" s="21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</row>
    <row r="86" spans="1:148" s="153" customFormat="1" ht="17.25" customHeight="1" thickBot="1" x14ac:dyDescent="0.3">
      <c r="A86" s="384"/>
      <c r="B86" s="422" t="s">
        <v>133</v>
      </c>
      <c r="C86" s="420"/>
      <c r="D86" s="421"/>
      <c r="E86" s="387"/>
      <c r="F86" s="382">
        <f>F85</f>
        <v>36000</v>
      </c>
      <c r="G86" s="118">
        <f t="shared" ref="G86:J86" si="103">G85</f>
        <v>0</v>
      </c>
      <c r="H86" s="42">
        <f t="shared" si="103"/>
        <v>0</v>
      </c>
      <c r="I86" s="42">
        <f t="shared" si="103"/>
        <v>0</v>
      </c>
      <c r="J86" s="42">
        <f t="shared" si="103"/>
        <v>36000</v>
      </c>
      <c r="K86" s="75">
        <f>K85</f>
        <v>12000</v>
      </c>
      <c r="L86" s="118">
        <f t="shared" ref="L86:O86" si="104">L85</f>
        <v>0</v>
      </c>
      <c r="M86" s="118">
        <f t="shared" si="104"/>
        <v>0</v>
      </c>
      <c r="N86" s="118">
        <f t="shared" si="104"/>
        <v>0</v>
      </c>
      <c r="O86" s="66">
        <f t="shared" si="104"/>
        <v>12000</v>
      </c>
      <c r="P86" s="382">
        <f>P85</f>
        <v>12000</v>
      </c>
      <c r="Q86" s="118">
        <f t="shared" ref="Q86" si="105">Q85</f>
        <v>0</v>
      </c>
      <c r="R86" s="42">
        <f t="shared" ref="R86" si="106">R85</f>
        <v>0</v>
      </c>
      <c r="S86" s="42">
        <f t="shared" ref="S86" si="107">S85</f>
        <v>0</v>
      </c>
      <c r="T86" s="66">
        <f t="shared" ref="T86" si="108">T85</f>
        <v>12000</v>
      </c>
      <c r="U86" s="380">
        <f>P86/K86*100</f>
        <v>100</v>
      </c>
      <c r="V86" s="145">
        <v>0</v>
      </c>
      <c r="W86" s="145">
        <v>0</v>
      </c>
      <c r="X86" s="145">
        <v>0</v>
      </c>
      <c r="Y86" s="42">
        <f>T86/O86*100</f>
        <v>100</v>
      </c>
      <c r="Z86" s="380">
        <f>P86/F86*100</f>
        <v>33.333333333333329</v>
      </c>
      <c r="AA86" s="35">
        <v>0</v>
      </c>
      <c r="AB86" s="145">
        <v>0</v>
      </c>
      <c r="AC86" s="58">
        <v>0</v>
      </c>
      <c r="AD86" s="66">
        <f>T86/J86*100</f>
        <v>33.333333333333329</v>
      </c>
      <c r="AE86" s="151"/>
      <c r="AF86" s="151"/>
      <c r="AG86" s="152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1"/>
      <c r="BR86" s="151"/>
      <c r="BS86" s="151"/>
      <c r="BT86" s="151"/>
      <c r="BU86" s="151"/>
      <c r="BV86" s="151"/>
      <c r="BW86" s="151"/>
      <c r="BX86" s="151"/>
      <c r="BY86" s="151"/>
      <c r="BZ86" s="151"/>
      <c r="CA86" s="151"/>
      <c r="CB86" s="151"/>
      <c r="CC86" s="151"/>
      <c r="CD86" s="151"/>
      <c r="CE86" s="151"/>
      <c r="CF86" s="151"/>
      <c r="CG86" s="151"/>
      <c r="CH86" s="151"/>
      <c r="CI86" s="151"/>
      <c r="CJ86" s="151"/>
      <c r="CK86" s="151"/>
      <c r="CL86" s="151"/>
      <c r="CM86" s="151"/>
      <c r="CN86" s="151"/>
      <c r="CO86" s="151"/>
      <c r="CP86" s="151"/>
      <c r="CQ86" s="151"/>
      <c r="CR86" s="151"/>
      <c r="CS86" s="151"/>
      <c r="CT86" s="151"/>
      <c r="CU86" s="151"/>
      <c r="CV86" s="151"/>
      <c r="CW86" s="151"/>
      <c r="CX86" s="151"/>
      <c r="CY86" s="151"/>
      <c r="CZ86" s="151"/>
      <c r="DA86" s="151"/>
      <c r="DB86" s="151"/>
      <c r="DC86" s="151"/>
      <c r="DD86" s="151"/>
      <c r="DE86" s="151"/>
      <c r="DF86" s="151"/>
      <c r="DG86" s="151"/>
      <c r="DH86" s="151"/>
      <c r="DI86" s="151"/>
      <c r="DJ86" s="151"/>
      <c r="DK86" s="151"/>
      <c r="DL86" s="151"/>
      <c r="DM86" s="151"/>
      <c r="DN86" s="151"/>
      <c r="DO86" s="151"/>
      <c r="DP86" s="151"/>
      <c r="DQ86" s="151"/>
      <c r="DR86" s="151"/>
      <c r="DS86" s="151"/>
      <c r="DT86" s="151"/>
      <c r="DU86" s="151"/>
      <c r="DV86" s="151"/>
      <c r="DW86" s="151"/>
      <c r="DX86" s="151"/>
      <c r="DY86" s="151"/>
      <c r="DZ86" s="151"/>
      <c r="EA86" s="151"/>
      <c r="EB86" s="151"/>
      <c r="EC86" s="151"/>
      <c r="ED86" s="151"/>
      <c r="EE86" s="151"/>
      <c r="EF86" s="151"/>
      <c r="EG86" s="151"/>
      <c r="EH86" s="151"/>
      <c r="EI86" s="151"/>
      <c r="EJ86" s="151"/>
      <c r="EK86" s="151"/>
      <c r="EL86" s="151"/>
      <c r="EM86" s="151"/>
      <c r="EN86" s="151"/>
      <c r="EO86" s="151"/>
      <c r="EP86" s="151"/>
      <c r="EQ86" s="151"/>
      <c r="ER86" s="151"/>
    </row>
    <row r="87" spans="1:148" s="22" customFormat="1" ht="18.75" customHeight="1" thickBot="1" x14ac:dyDescent="0.3">
      <c r="A87" s="40"/>
      <c r="B87" s="436" t="s">
        <v>22</v>
      </c>
      <c r="C87" s="437"/>
      <c r="D87" s="438"/>
      <c r="E87" s="386"/>
      <c r="F87" s="380">
        <f>F83+F86</f>
        <v>63326268.799999997</v>
      </c>
      <c r="G87" s="118">
        <f t="shared" ref="G87:T87" si="109">G83+G86</f>
        <v>3428800</v>
      </c>
      <c r="H87" s="42">
        <f t="shared" si="109"/>
        <v>0</v>
      </c>
      <c r="I87" s="42">
        <f t="shared" si="109"/>
        <v>16468.8</v>
      </c>
      <c r="J87" s="42">
        <f t="shared" si="109"/>
        <v>59881000</v>
      </c>
      <c r="K87" s="155">
        <f>K83+K86</f>
        <v>11940781.800000001</v>
      </c>
      <c r="L87" s="156">
        <f t="shared" si="109"/>
        <v>615400</v>
      </c>
      <c r="M87" s="157">
        <f t="shared" si="109"/>
        <v>0</v>
      </c>
      <c r="N87" s="157">
        <f t="shared" si="109"/>
        <v>16468.8</v>
      </c>
      <c r="O87" s="124">
        <f t="shared" si="109"/>
        <v>11308913</v>
      </c>
      <c r="P87" s="380">
        <f>P83+P86</f>
        <v>9577344.0200000014</v>
      </c>
      <c r="Q87" s="118">
        <f t="shared" si="109"/>
        <v>298578.95</v>
      </c>
      <c r="R87" s="42">
        <f t="shared" si="109"/>
        <v>0</v>
      </c>
      <c r="S87" s="42">
        <f t="shared" si="109"/>
        <v>16468.8</v>
      </c>
      <c r="T87" s="66">
        <f t="shared" si="109"/>
        <v>9262296.2699999996</v>
      </c>
      <c r="U87" s="380">
        <f>P87/K87*100</f>
        <v>80.207009728625991</v>
      </c>
      <c r="V87" s="118">
        <f t="shared" ref="V87" si="110">Q87/L87*100</f>
        <v>48.517866428339296</v>
      </c>
      <c r="W87" s="415">
        <v>0</v>
      </c>
      <c r="X87" s="42">
        <f>S87/N87*100</f>
        <v>100</v>
      </c>
      <c r="Y87" s="66">
        <f>T87/O87*100</f>
        <v>81.902622029190596</v>
      </c>
      <c r="Z87" s="380">
        <f>P87/F87*100</f>
        <v>15.123809126111029</v>
      </c>
      <c r="AA87" s="118">
        <f>Q87/G87*100</f>
        <v>8.7079721768548772</v>
      </c>
      <c r="AB87" s="145">
        <v>0</v>
      </c>
      <c r="AC87" s="150">
        <f>S87/I87*100</f>
        <v>100</v>
      </c>
      <c r="AD87" s="66">
        <f>T87/J87*100</f>
        <v>15.467838329353217</v>
      </c>
      <c r="AE87" s="93"/>
      <c r="AF87" s="93"/>
      <c r="AG87" s="21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</row>
    <row r="88" spans="1:148" s="98" customFormat="1" ht="19.5" customHeight="1" thickBot="1" x14ac:dyDescent="0.3">
      <c r="A88" s="439" t="s">
        <v>85</v>
      </c>
      <c r="B88" s="440"/>
      <c r="C88" s="440"/>
      <c r="D88" s="440"/>
      <c r="E88" s="440"/>
      <c r="F88" s="460"/>
      <c r="G88" s="460"/>
      <c r="H88" s="460"/>
      <c r="I88" s="460"/>
      <c r="J88" s="460"/>
      <c r="K88" s="460"/>
      <c r="L88" s="460"/>
      <c r="M88" s="460"/>
      <c r="N88" s="460"/>
      <c r="O88" s="460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  <c r="AA88" s="460"/>
      <c r="AB88" s="460"/>
      <c r="AC88" s="460"/>
      <c r="AD88" s="535"/>
      <c r="AE88" s="96"/>
      <c r="AF88" s="96"/>
      <c r="AG88" s="99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6"/>
      <c r="BR88" s="96"/>
      <c r="BS88" s="96"/>
      <c r="BT88" s="96"/>
      <c r="BU88" s="96"/>
      <c r="BV88" s="96"/>
      <c r="BW88" s="96"/>
      <c r="BX88" s="96"/>
      <c r="BY88" s="96"/>
      <c r="BZ88" s="96"/>
      <c r="CA88" s="96"/>
      <c r="CB88" s="96"/>
      <c r="CC88" s="96"/>
      <c r="CD88" s="96"/>
      <c r="CE88" s="96"/>
      <c r="CF88" s="96"/>
      <c r="CG88" s="96"/>
      <c r="CH88" s="96"/>
      <c r="CI88" s="96"/>
      <c r="CJ88" s="96"/>
      <c r="CK88" s="96"/>
      <c r="CL88" s="96"/>
      <c r="CM88" s="96"/>
      <c r="CN88" s="96"/>
      <c r="CO88" s="96"/>
      <c r="CP88" s="96"/>
      <c r="CQ88" s="96"/>
      <c r="CR88" s="96"/>
      <c r="CS88" s="96"/>
      <c r="CT88" s="96"/>
      <c r="CU88" s="96"/>
      <c r="CV88" s="96"/>
      <c r="CW88" s="96"/>
      <c r="CX88" s="96"/>
      <c r="CY88" s="96"/>
      <c r="CZ88" s="96"/>
      <c r="DA88" s="96"/>
      <c r="DB88" s="96"/>
      <c r="DC88" s="96"/>
      <c r="DD88" s="96"/>
      <c r="DE88" s="96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  <c r="DT88" s="96"/>
      <c r="DU88" s="96"/>
      <c r="DV88" s="96"/>
      <c r="DW88" s="96"/>
      <c r="DX88" s="96"/>
      <c r="DY88" s="96"/>
      <c r="DZ88" s="96"/>
      <c r="EA88" s="96"/>
      <c r="EB88" s="96"/>
      <c r="EC88" s="96"/>
      <c r="ED88" s="96"/>
      <c r="EE88" s="96"/>
      <c r="EF88" s="96"/>
      <c r="EG88" s="96"/>
      <c r="EH88" s="96"/>
      <c r="EI88" s="96"/>
      <c r="EJ88" s="96"/>
      <c r="EK88" s="96"/>
      <c r="EL88" s="96"/>
      <c r="EM88" s="96"/>
      <c r="EN88" s="96"/>
      <c r="EO88" s="96"/>
      <c r="EP88" s="96"/>
      <c r="EQ88" s="96"/>
      <c r="ER88" s="96"/>
    </row>
    <row r="89" spans="1:148" s="153" customFormat="1" ht="34.5" customHeight="1" thickBot="1" x14ac:dyDescent="0.3">
      <c r="A89" s="423" t="s">
        <v>23</v>
      </c>
      <c r="B89" s="422" t="s">
        <v>129</v>
      </c>
      <c r="C89" s="420"/>
      <c r="D89" s="421"/>
      <c r="E89" s="41" t="s">
        <v>7</v>
      </c>
      <c r="F89" s="465"/>
      <c r="G89" s="466"/>
      <c r="H89" s="466"/>
      <c r="I89" s="466"/>
      <c r="J89" s="466"/>
      <c r="K89" s="466"/>
      <c r="L89" s="466"/>
      <c r="M89" s="466"/>
      <c r="N89" s="466"/>
      <c r="O89" s="466"/>
      <c r="P89" s="466"/>
      <c r="Q89" s="466"/>
      <c r="R89" s="466"/>
      <c r="S89" s="466"/>
      <c r="T89" s="466"/>
      <c r="U89" s="466"/>
      <c r="V89" s="466"/>
      <c r="W89" s="466"/>
      <c r="X89" s="466"/>
      <c r="Y89" s="466"/>
      <c r="Z89" s="466"/>
      <c r="AA89" s="466"/>
      <c r="AB89" s="466"/>
      <c r="AC89" s="466"/>
      <c r="AD89" s="467"/>
      <c r="AE89" s="151"/>
      <c r="AF89" s="151"/>
      <c r="AG89" s="152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1"/>
      <c r="CD89" s="151"/>
      <c r="CE89" s="151"/>
      <c r="CF89" s="151"/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1"/>
      <c r="DB89" s="151"/>
      <c r="DC89" s="151"/>
      <c r="DD89" s="151"/>
      <c r="DE89" s="151"/>
      <c r="DF89" s="151"/>
      <c r="DG89" s="151"/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/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</row>
    <row r="90" spans="1:148" s="161" customFormat="1" ht="21.75" hidden="1" customHeight="1" x14ac:dyDescent="0.25">
      <c r="A90" s="424"/>
      <c r="B90" s="287" t="s">
        <v>80</v>
      </c>
      <c r="C90" s="23" t="s">
        <v>123</v>
      </c>
      <c r="D90" s="462" t="s">
        <v>9</v>
      </c>
      <c r="E90" s="127" t="s">
        <v>5</v>
      </c>
      <c r="F90" s="55">
        <f>G90+H90+I90+J90</f>
        <v>0</v>
      </c>
      <c r="G90" s="103">
        <v>0</v>
      </c>
      <c r="H90" s="103">
        <v>0</v>
      </c>
      <c r="I90" s="103">
        <v>0</v>
      </c>
      <c r="J90" s="57">
        <v>0</v>
      </c>
      <c r="K90" s="55">
        <f>L90+M90+N90+O90</f>
        <v>0</v>
      </c>
      <c r="L90" s="103">
        <v>0</v>
      </c>
      <c r="M90" s="103">
        <v>0</v>
      </c>
      <c r="N90" s="103">
        <v>0</v>
      </c>
      <c r="O90" s="57"/>
      <c r="P90" s="55">
        <f>Q90+R90+S90+T90</f>
        <v>0</v>
      </c>
      <c r="Q90" s="103">
        <v>0</v>
      </c>
      <c r="R90" s="103">
        <v>0</v>
      </c>
      <c r="S90" s="103">
        <v>0</v>
      </c>
      <c r="T90" s="57">
        <v>0</v>
      </c>
      <c r="U90" s="105" t="e">
        <f>P90/K90*100</f>
        <v>#DIV/0!</v>
      </c>
      <c r="V90" s="104">
        <v>0</v>
      </c>
      <c r="W90" s="104">
        <v>0</v>
      </c>
      <c r="X90" s="104">
        <v>0</v>
      </c>
      <c r="Y90" s="146" t="e">
        <f>T90/O90*100</f>
        <v>#DIV/0!</v>
      </c>
      <c r="Z90" s="55" t="e">
        <f>P90/F90*100</f>
        <v>#DIV/0!</v>
      </c>
      <c r="AA90" s="56">
        <v>0</v>
      </c>
      <c r="AB90" s="56">
        <v>0</v>
      </c>
      <c r="AC90" s="56">
        <v>0</v>
      </c>
      <c r="AD90" s="57" t="e">
        <f>T90/J90*100</f>
        <v>#DIV/0!</v>
      </c>
      <c r="AE90" s="159"/>
      <c r="AF90" s="159"/>
      <c r="AG90" s="160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9"/>
      <c r="CP90" s="159"/>
      <c r="CQ90" s="159"/>
      <c r="CR90" s="159"/>
      <c r="CS90" s="159"/>
      <c r="CT90" s="159"/>
      <c r="CU90" s="159"/>
      <c r="CV90" s="159"/>
      <c r="CW90" s="159"/>
      <c r="CX90" s="159"/>
      <c r="CY90" s="159"/>
      <c r="CZ90" s="159"/>
      <c r="DA90" s="159"/>
      <c r="DB90" s="159"/>
      <c r="DC90" s="159"/>
      <c r="DD90" s="159"/>
      <c r="DE90" s="159"/>
      <c r="DF90" s="159"/>
      <c r="DG90" s="159"/>
      <c r="DH90" s="159"/>
      <c r="DI90" s="159"/>
      <c r="DJ90" s="159"/>
      <c r="DK90" s="159"/>
      <c r="DL90" s="159"/>
      <c r="DM90" s="159"/>
      <c r="DN90" s="159"/>
      <c r="DO90" s="159"/>
      <c r="DP90" s="159"/>
      <c r="DQ90" s="159"/>
      <c r="DR90" s="159"/>
      <c r="DS90" s="159"/>
      <c r="DT90" s="159"/>
      <c r="DU90" s="159"/>
      <c r="DV90" s="159"/>
      <c r="DW90" s="159"/>
      <c r="DX90" s="159"/>
      <c r="DY90" s="159"/>
      <c r="DZ90" s="159"/>
      <c r="EA90" s="159"/>
      <c r="EB90" s="159"/>
      <c r="EC90" s="159"/>
      <c r="ED90" s="159"/>
      <c r="EE90" s="159"/>
      <c r="EF90" s="159"/>
      <c r="EG90" s="159"/>
      <c r="EH90" s="159"/>
      <c r="EI90" s="159"/>
      <c r="EJ90" s="159"/>
      <c r="EK90" s="159"/>
      <c r="EL90" s="159"/>
      <c r="EM90" s="159"/>
      <c r="EN90" s="159"/>
      <c r="EO90" s="159"/>
      <c r="EP90" s="159"/>
      <c r="EQ90" s="159"/>
      <c r="ER90" s="159"/>
    </row>
    <row r="91" spans="1:148" s="161" customFormat="1" ht="42.75" customHeight="1" thickBot="1" x14ac:dyDescent="0.3">
      <c r="A91" s="424"/>
      <c r="B91" s="348" t="s">
        <v>81</v>
      </c>
      <c r="C91" s="10" t="s">
        <v>71</v>
      </c>
      <c r="D91" s="463"/>
      <c r="E91" s="378" t="s">
        <v>5</v>
      </c>
      <c r="F91" s="162">
        <f>G91+H91+I91+J91</f>
        <v>59821200</v>
      </c>
      <c r="G91" s="63">
        <v>0</v>
      </c>
      <c r="H91" s="63">
        <v>0</v>
      </c>
      <c r="I91" s="63">
        <v>0</v>
      </c>
      <c r="J91" s="64">
        <v>59821200</v>
      </c>
      <c r="K91" s="162">
        <f>L91+M91+N91+O91</f>
        <v>14746350</v>
      </c>
      <c r="L91" s="63">
        <v>0</v>
      </c>
      <c r="M91" s="63">
        <v>0</v>
      </c>
      <c r="N91" s="63">
        <v>0</v>
      </c>
      <c r="O91" s="64">
        <v>14746350</v>
      </c>
      <c r="P91" s="162">
        <f>Q91+R91+S91+T91</f>
        <v>12275574.189999999</v>
      </c>
      <c r="Q91" s="63">
        <v>0</v>
      </c>
      <c r="R91" s="63">
        <v>0</v>
      </c>
      <c r="S91" s="63">
        <v>0</v>
      </c>
      <c r="T91" s="64">
        <v>12275574.189999999</v>
      </c>
      <c r="U91" s="308">
        <f>P91/K91*100</f>
        <v>83.244831365049649</v>
      </c>
      <c r="V91" s="307">
        <v>0</v>
      </c>
      <c r="W91" s="307">
        <v>0</v>
      </c>
      <c r="X91" s="307">
        <v>0</v>
      </c>
      <c r="Y91" s="110">
        <f>T91/O91*100</f>
        <v>83.244831365049649</v>
      </c>
      <c r="Z91" s="162">
        <f>P91/F91*100</f>
        <v>20.520441231536644</v>
      </c>
      <c r="AA91" s="306">
        <v>0</v>
      </c>
      <c r="AB91" s="306">
        <v>0</v>
      </c>
      <c r="AC91" s="306">
        <v>0</v>
      </c>
      <c r="AD91" s="64">
        <f>T91/J91*100</f>
        <v>20.520441231536644</v>
      </c>
      <c r="AE91" s="159"/>
      <c r="AF91" s="159"/>
      <c r="AG91" s="160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9"/>
      <c r="CP91" s="159"/>
      <c r="CQ91" s="159"/>
      <c r="CR91" s="159"/>
      <c r="CS91" s="159"/>
      <c r="CT91" s="159"/>
      <c r="CU91" s="159"/>
      <c r="CV91" s="159"/>
      <c r="CW91" s="159"/>
      <c r="CX91" s="159"/>
      <c r="CY91" s="159"/>
      <c r="CZ91" s="159"/>
      <c r="DA91" s="159"/>
      <c r="DB91" s="159"/>
      <c r="DC91" s="159"/>
      <c r="DD91" s="159"/>
      <c r="DE91" s="159"/>
      <c r="DF91" s="159"/>
      <c r="DG91" s="159"/>
      <c r="DH91" s="159"/>
      <c r="DI91" s="159"/>
      <c r="DJ91" s="159"/>
      <c r="DK91" s="159"/>
      <c r="DL91" s="159"/>
      <c r="DM91" s="159"/>
      <c r="DN91" s="159"/>
      <c r="DO91" s="159"/>
      <c r="DP91" s="159"/>
      <c r="DQ91" s="159"/>
      <c r="DR91" s="159"/>
      <c r="DS91" s="159"/>
      <c r="DT91" s="159"/>
      <c r="DU91" s="159"/>
      <c r="DV91" s="159"/>
      <c r="DW91" s="159"/>
      <c r="DX91" s="159"/>
      <c r="DY91" s="159"/>
      <c r="DZ91" s="159"/>
      <c r="EA91" s="159"/>
      <c r="EB91" s="159"/>
      <c r="EC91" s="159"/>
      <c r="ED91" s="159"/>
      <c r="EE91" s="159"/>
      <c r="EF91" s="159"/>
      <c r="EG91" s="159"/>
      <c r="EH91" s="159"/>
      <c r="EI91" s="159"/>
      <c r="EJ91" s="159"/>
      <c r="EK91" s="159"/>
      <c r="EL91" s="159"/>
      <c r="EM91" s="159"/>
      <c r="EN91" s="159"/>
      <c r="EO91" s="159"/>
      <c r="EP91" s="159"/>
      <c r="EQ91" s="159"/>
      <c r="ER91" s="159"/>
    </row>
    <row r="92" spans="1:148" s="161" customFormat="1" ht="27.75" hidden="1" customHeight="1" thickBot="1" x14ac:dyDescent="0.3">
      <c r="A92" s="374"/>
      <c r="B92" s="163" t="s">
        <v>88</v>
      </c>
      <c r="C92" s="15" t="s">
        <v>89</v>
      </c>
      <c r="D92" s="464"/>
      <c r="E92" s="392"/>
      <c r="F92" s="162">
        <f>H92</f>
        <v>0</v>
      </c>
      <c r="G92" s="60">
        <v>0</v>
      </c>
      <c r="H92" s="60">
        <v>0</v>
      </c>
      <c r="I92" s="60">
        <v>0</v>
      </c>
      <c r="J92" s="62">
        <v>0</v>
      </c>
      <c r="K92" s="162">
        <f>L92+M92+N92+O92</f>
        <v>0</v>
      </c>
      <c r="L92" s="60">
        <v>0</v>
      </c>
      <c r="M92" s="60">
        <v>0</v>
      </c>
      <c r="N92" s="60">
        <v>0</v>
      </c>
      <c r="O92" s="62">
        <v>0</v>
      </c>
      <c r="P92" s="162">
        <f>R92</f>
        <v>0</v>
      </c>
      <c r="Q92" s="60">
        <v>0</v>
      </c>
      <c r="R92" s="60">
        <v>0</v>
      </c>
      <c r="S92" s="60">
        <v>0</v>
      </c>
      <c r="T92" s="62">
        <v>0</v>
      </c>
      <c r="U92" s="80"/>
      <c r="V92" s="70"/>
      <c r="W92" s="70"/>
      <c r="X92" s="70"/>
      <c r="Y92" s="61"/>
      <c r="Z92" s="138">
        <v>0</v>
      </c>
      <c r="AA92" s="143">
        <v>0</v>
      </c>
      <c r="AB92" s="60">
        <v>0</v>
      </c>
      <c r="AC92" s="143">
        <v>0</v>
      </c>
      <c r="AD92" s="62">
        <v>0</v>
      </c>
      <c r="AE92" s="159"/>
      <c r="AF92" s="159"/>
      <c r="AG92" s="160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  <c r="AR92" s="159"/>
      <c r="AS92" s="159"/>
      <c r="AT92" s="159"/>
      <c r="AU92" s="159"/>
      <c r="AV92" s="159"/>
      <c r="AW92" s="159"/>
      <c r="AX92" s="159"/>
      <c r="AY92" s="159"/>
      <c r="AZ92" s="159"/>
      <c r="BA92" s="159"/>
      <c r="BB92" s="159"/>
      <c r="BC92" s="159"/>
      <c r="BD92" s="159"/>
      <c r="BE92" s="159"/>
      <c r="BF92" s="159"/>
      <c r="BG92" s="159"/>
      <c r="BH92" s="159"/>
      <c r="BI92" s="159"/>
      <c r="BJ92" s="159"/>
      <c r="BK92" s="159"/>
      <c r="BL92" s="159"/>
      <c r="BM92" s="159"/>
      <c r="BN92" s="159"/>
      <c r="BO92" s="159"/>
      <c r="BP92" s="159"/>
      <c r="BQ92" s="159"/>
      <c r="BR92" s="159"/>
      <c r="BS92" s="159"/>
      <c r="BT92" s="159"/>
      <c r="BU92" s="159"/>
      <c r="BV92" s="159"/>
      <c r="BW92" s="159"/>
      <c r="BX92" s="159"/>
      <c r="BY92" s="159"/>
      <c r="BZ92" s="159"/>
      <c r="CA92" s="159"/>
      <c r="CB92" s="159"/>
      <c r="CC92" s="159"/>
      <c r="CD92" s="159"/>
      <c r="CE92" s="159"/>
      <c r="CF92" s="159"/>
      <c r="CG92" s="159"/>
      <c r="CH92" s="159"/>
      <c r="CI92" s="159"/>
      <c r="CJ92" s="159"/>
      <c r="CK92" s="159"/>
      <c r="CL92" s="159"/>
      <c r="CM92" s="159"/>
      <c r="CN92" s="159"/>
      <c r="CO92" s="159"/>
      <c r="CP92" s="159"/>
      <c r="CQ92" s="159"/>
      <c r="CR92" s="159"/>
      <c r="CS92" s="159"/>
      <c r="CT92" s="159"/>
      <c r="CU92" s="159"/>
      <c r="CV92" s="159"/>
      <c r="CW92" s="159"/>
      <c r="CX92" s="159"/>
      <c r="CY92" s="159"/>
      <c r="CZ92" s="159"/>
      <c r="DA92" s="159"/>
      <c r="DB92" s="159"/>
      <c r="DC92" s="159"/>
      <c r="DD92" s="159"/>
      <c r="DE92" s="159"/>
      <c r="DF92" s="159"/>
      <c r="DG92" s="159"/>
      <c r="DH92" s="159"/>
      <c r="DI92" s="159"/>
      <c r="DJ92" s="159"/>
      <c r="DK92" s="159"/>
      <c r="DL92" s="159"/>
      <c r="DM92" s="159"/>
      <c r="DN92" s="159"/>
      <c r="DO92" s="159"/>
      <c r="DP92" s="159"/>
      <c r="DQ92" s="159"/>
      <c r="DR92" s="159"/>
      <c r="DS92" s="159"/>
      <c r="DT92" s="159"/>
      <c r="DU92" s="159"/>
      <c r="DV92" s="159"/>
      <c r="DW92" s="159"/>
      <c r="DX92" s="159"/>
      <c r="DY92" s="159"/>
      <c r="DZ92" s="159"/>
      <c r="EA92" s="159"/>
      <c r="EB92" s="159"/>
      <c r="EC92" s="159"/>
      <c r="ED92" s="159"/>
      <c r="EE92" s="159"/>
      <c r="EF92" s="159"/>
      <c r="EG92" s="159"/>
      <c r="EH92" s="159"/>
      <c r="EI92" s="159"/>
      <c r="EJ92" s="159"/>
      <c r="EK92" s="159"/>
      <c r="EL92" s="159"/>
      <c r="EM92" s="159"/>
      <c r="EN92" s="159"/>
      <c r="EO92" s="159"/>
      <c r="EP92" s="159"/>
      <c r="EQ92" s="159"/>
      <c r="ER92" s="159"/>
    </row>
    <row r="93" spans="1:148" s="153" customFormat="1" ht="17.25" customHeight="1" thickBot="1" x14ac:dyDescent="0.3">
      <c r="A93" s="384"/>
      <c r="B93" s="432" t="s">
        <v>82</v>
      </c>
      <c r="C93" s="420"/>
      <c r="D93" s="421"/>
      <c r="E93" s="164"/>
      <c r="F93" s="382">
        <f>F90+F91+F92</f>
        <v>59821200</v>
      </c>
      <c r="G93" s="42">
        <f t="shared" ref="G93:T93" si="111">G90+G91+G92</f>
        <v>0</v>
      </c>
      <c r="H93" s="42">
        <f t="shared" si="111"/>
        <v>0</v>
      </c>
      <c r="I93" s="42">
        <f t="shared" si="111"/>
        <v>0</v>
      </c>
      <c r="J93" s="66">
        <f t="shared" si="111"/>
        <v>59821200</v>
      </c>
      <c r="K93" s="382">
        <f>K90+K91+K92</f>
        <v>14746350</v>
      </c>
      <c r="L93" s="42">
        <f t="shared" si="111"/>
        <v>0</v>
      </c>
      <c r="M93" s="42">
        <f t="shared" si="111"/>
        <v>0</v>
      </c>
      <c r="N93" s="42">
        <f t="shared" si="111"/>
        <v>0</v>
      </c>
      <c r="O93" s="66">
        <f t="shared" si="111"/>
        <v>14746350</v>
      </c>
      <c r="P93" s="382">
        <f>P90+P91+P92</f>
        <v>12275574.189999999</v>
      </c>
      <c r="Q93" s="42">
        <f t="shared" si="111"/>
        <v>0</v>
      </c>
      <c r="R93" s="42">
        <f t="shared" si="111"/>
        <v>0</v>
      </c>
      <c r="S93" s="42">
        <f t="shared" si="111"/>
        <v>0</v>
      </c>
      <c r="T93" s="66">
        <f t="shared" si="111"/>
        <v>12275574.189999999</v>
      </c>
      <c r="U93" s="380">
        <f>P93/K93*100</f>
        <v>83.244831365049649</v>
      </c>
      <c r="V93" s="145">
        <v>0</v>
      </c>
      <c r="W93" s="145">
        <v>0</v>
      </c>
      <c r="X93" s="145">
        <v>0</v>
      </c>
      <c r="Y93" s="42">
        <f>T93/O93*100</f>
        <v>83.244831365049649</v>
      </c>
      <c r="Z93" s="380">
        <f>P93/F93*100</f>
        <v>20.520441231536644</v>
      </c>
      <c r="AA93" s="145">
        <v>0</v>
      </c>
      <c r="AB93" s="145">
        <v>0</v>
      </c>
      <c r="AC93" s="145">
        <v>0</v>
      </c>
      <c r="AD93" s="66">
        <f>T93/J93*100</f>
        <v>20.520441231536644</v>
      </c>
      <c r="AE93" s="151"/>
      <c r="AF93" s="151"/>
      <c r="AG93" s="152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1"/>
      <c r="BX93" s="151"/>
      <c r="BY93" s="151"/>
      <c r="BZ93" s="151"/>
      <c r="CA93" s="151"/>
      <c r="CB93" s="151"/>
      <c r="CC93" s="151"/>
      <c r="CD93" s="151"/>
      <c r="CE93" s="151"/>
      <c r="CF93" s="151"/>
      <c r="CG93" s="151"/>
      <c r="CH93" s="151"/>
      <c r="CI93" s="151"/>
      <c r="CJ93" s="151"/>
      <c r="CK93" s="151"/>
      <c r="CL93" s="151"/>
      <c r="CM93" s="151"/>
      <c r="CN93" s="151"/>
      <c r="CO93" s="151"/>
      <c r="CP93" s="151"/>
      <c r="CQ93" s="151"/>
      <c r="CR93" s="151"/>
      <c r="CS93" s="151"/>
      <c r="CT93" s="151"/>
      <c r="CU93" s="151"/>
      <c r="CV93" s="151"/>
      <c r="CW93" s="151"/>
      <c r="CX93" s="151"/>
      <c r="CY93" s="151"/>
      <c r="CZ93" s="151"/>
      <c r="DA93" s="151"/>
      <c r="DB93" s="151"/>
      <c r="DC93" s="151"/>
      <c r="DD93" s="151"/>
      <c r="DE93" s="151"/>
      <c r="DF93" s="151"/>
      <c r="DG93" s="151"/>
      <c r="DH93" s="151"/>
      <c r="DI93" s="151"/>
      <c r="DJ93" s="151"/>
      <c r="DK93" s="151"/>
      <c r="DL93" s="151"/>
      <c r="DM93" s="151"/>
      <c r="DN93" s="151"/>
      <c r="DO93" s="151"/>
      <c r="DP93" s="151"/>
      <c r="DQ93" s="151"/>
      <c r="DR93" s="151"/>
      <c r="DS93" s="151"/>
      <c r="DT93" s="151"/>
      <c r="DU93" s="151"/>
      <c r="DV93" s="151"/>
      <c r="DW93" s="151"/>
      <c r="DX93" s="151"/>
      <c r="DY93" s="151"/>
      <c r="DZ93" s="151"/>
      <c r="EA93" s="151"/>
      <c r="EB93" s="151"/>
      <c r="EC93" s="151"/>
      <c r="ED93" s="151"/>
      <c r="EE93" s="151"/>
      <c r="EF93" s="151"/>
      <c r="EG93" s="151"/>
      <c r="EH93" s="151"/>
      <c r="EI93" s="151"/>
      <c r="EJ93" s="151"/>
      <c r="EK93" s="151"/>
      <c r="EL93" s="151"/>
      <c r="EM93" s="151"/>
      <c r="EN93" s="151"/>
      <c r="EO93" s="151"/>
      <c r="EP93" s="151"/>
      <c r="EQ93" s="151"/>
      <c r="ER93" s="151"/>
    </row>
    <row r="94" spans="1:148" s="161" customFormat="1" ht="18.75" customHeight="1" thickBot="1" x14ac:dyDescent="0.3">
      <c r="A94" s="423" t="s">
        <v>24</v>
      </c>
      <c r="B94" s="471" t="s">
        <v>158</v>
      </c>
      <c r="C94" s="472"/>
      <c r="D94" s="473"/>
      <c r="E94" s="390" t="s">
        <v>7</v>
      </c>
      <c r="F94" s="465"/>
      <c r="G94" s="466"/>
      <c r="H94" s="466"/>
      <c r="I94" s="466"/>
      <c r="J94" s="466"/>
      <c r="K94" s="466"/>
      <c r="L94" s="466"/>
      <c r="M94" s="466"/>
      <c r="N94" s="466"/>
      <c r="O94" s="466"/>
      <c r="P94" s="466"/>
      <c r="Q94" s="466"/>
      <c r="R94" s="466"/>
      <c r="S94" s="466"/>
      <c r="T94" s="466"/>
      <c r="U94" s="466"/>
      <c r="V94" s="466"/>
      <c r="W94" s="466"/>
      <c r="X94" s="466"/>
      <c r="Y94" s="466"/>
      <c r="Z94" s="466"/>
      <c r="AA94" s="466"/>
      <c r="AB94" s="466"/>
      <c r="AC94" s="466"/>
      <c r="AD94" s="467"/>
      <c r="AE94" s="159"/>
      <c r="AF94" s="159"/>
      <c r="AG94" s="160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59"/>
      <c r="AT94" s="159"/>
      <c r="AU94" s="159"/>
      <c r="AV94" s="159"/>
      <c r="AW94" s="159"/>
      <c r="AX94" s="159"/>
      <c r="AY94" s="159"/>
      <c r="AZ94" s="159"/>
      <c r="BA94" s="159"/>
      <c r="BB94" s="159"/>
      <c r="BC94" s="159"/>
      <c r="BD94" s="159"/>
      <c r="BE94" s="159"/>
      <c r="BF94" s="159"/>
      <c r="BG94" s="159"/>
      <c r="BH94" s="159"/>
      <c r="BI94" s="159"/>
      <c r="BJ94" s="159"/>
      <c r="BK94" s="159"/>
      <c r="BL94" s="159"/>
      <c r="BM94" s="159"/>
      <c r="BN94" s="159"/>
      <c r="BO94" s="159"/>
      <c r="BP94" s="159"/>
      <c r="BQ94" s="159"/>
      <c r="BR94" s="159"/>
      <c r="BS94" s="159"/>
      <c r="BT94" s="159"/>
      <c r="BU94" s="159"/>
      <c r="BV94" s="159"/>
      <c r="BW94" s="159"/>
      <c r="BX94" s="159"/>
      <c r="BY94" s="159"/>
      <c r="BZ94" s="159"/>
      <c r="CA94" s="159"/>
      <c r="CB94" s="159"/>
      <c r="CC94" s="159"/>
      <c r="CD94" s="159"/>
      <c r="CE94" s="159"/>
      <c r="CF94" s="159"/>
      <c r="CG94" s="159"/>
      <c r="CH94" s="159"/>
      <c r="CI94" s="159"/>
      <c r="CJ94" s="159"/>
      <c r="CK94" s="159"/>
      <c r="CL94" s="159"/>
      <c r="CM94" s="159"/>
      <c r="CN94" s="159"/>
      <c r="CO94" s="159"/>
      <c r="CP94" s="159"/>
      <c r="CQ94" s="159"/>
      <c r="CR94" s="159"/>
      <c r="CS94" s="159"/>
      <c r="CT94" s="159"/>
      <c r="CU94" s="159"/>
      <c r="CV94" s="159"/>
      <c r="CW94" s="159"/>
      <c r="CX94" s="159"/>
      <c r="CY94" s="159"/>
      <c r="CZ94" s="159"/>
      <c r="DA94" s="159"/>
      <c r="DB94" s="159"/>
      <c r="DC94" s="159"/>
      <c r="DD94" s="159"/>
      <c r="DE94" s="159"/>
      <c r="DF94" s="159"/>
      <c r="DG94" s="159"/>
      <c r="DH94" s="159"/>
      <c r="DI94" s="159"/>
      <c r="DJ94" s="159"/>
      <c r="DK94" s="159"/>
      <c r="DL94" s="159"/>
      <c r="DM94" s="159"/>
      <c r="DN94" s="159"/>
      <c r="DO94" s="159"/>
      <c r="DP94" s="159"/>
      <c r="DQ94" s="159"/>
      <c r="DR94" s="159"/>
      <c r="DS94" s="159"/>
      <c r="DT94" s="159"/>
      <c r="DU94" s="159"/>
      <c r="DV94" s="159"/>
      <c r="DW94" s="159"/>
      <c r="DX94" s="159"/>
      <c r="DY94" s="159"/>
      <c r="DZ94" s="159"/>
      <c r="EA94" s="159"/>
      <c r="EB94" s="159"/>
      <c r="EC94" s="159"/>
      <c r="ED94" s="159"/>
      <c r="EE94" s="159"/>
      <c r="EF94" s="159"/>
      <c r="EG94" s="159"/>
      <c r="EH94" s="159"/>
      <c r="EI94" s="159"/>
      <c r="EJ94" s="159"/>
      <c r="EK94" s="159"/>
      <c r="EL94" s="159"/>
      <c r="EM94" s="159"/>
      <c r="EN94" s="159"/>
      <c r="EO94" s="159"/>
      <c r="EP94" s="159"/>
      <c r="EQ94" s="159"/>
      <c r="ER94" s="159"/>
    </row>
    <row r="95" spans="1:148" s="161" customFormat="1" ht="34.5" customHeight="1" x14ac:dyDescent="0.25">
      <c r="A95" s="424"/>
      <c r="B95" s="289" t="s">
        <v>52</v>
      </c>
      <c r="C95" s="23" t="s">
        <v>47</v>
      </c>
      <c r="D95" s="325" t="s">
        <v>9</v>
      </c>
      <c r="E95" s="19" t="s">
        <v>5</v>
      </c>
      <c r="F95" s="55">
        <f t="shared" ref="F95" si="112">G95+H95+I95+J95</f>
        <v>68635500</v>
      </c>
      <c r="G95" s="349">
        <v>0</v>
      </c>
      <c r="H95" s="349">
        <v>0</v>
      </c>
      <c r="I95" s="349">
        <v>0</v>
      </c>
      <c r="J95" s="57">
        <v>68635500</v>
      </c>
      <c r="K95" s="55">
        <f t="shared" ref="K95" si="113">L95+M95+N95+O95</f>
        <v>20768891</v>
      </c>
      <c r="L95" s="349">
        <v>0</v>
      </c>
      <c r="M95" s="349">
        <v>0</v>
      </c>
      <c r="N95" s="349">
        <v>0</v>
      </c>
      <c r="O95" s="57">
        <v>20768891</v>
      </c>
      <c r="P95" s="55">
        <f>Q95+R95+S95+T95</f>
        <v>15692986.439999999</v>
      </c>
      <c r="Q95" s="349">
        <v>0</v>
      </c>
      <c r="R95" s="349">
        <v>0</v>
      </c>
      <c r="S95" s="349">
        <v>0</v>
      </c>
      <c r="T95" s="57">
        <v>15692986.439999999</v>
      </c>
      <c r="U95" s="335">
        <f>P95/K95*100</f>
        <v>75.560059706606381</v>
      </c>
      <c r="V95" s="350">
        <v>0</v>
      </c>
      <c r="W95" s="350">
        <v>0</v>
      </c>
      <c r="X95" s="350">
        <v>0</v>
      </c>
      <c r="Y95" s="146">
        <f>T95/O95*100</f>
        <v>75.560059706606381</v>
      </c>
      <c r="Z95" s="55">
        <f>P95/F95*100</f>
        <v>22.86424144939572</v>
      </c>
      <c r="AA95" s="56">
        <v>0</v>
      </c>
      <c r="AB95" s="56">
        <v>0</v>
      </c>
      <c r="AC95" s="56">
        <v>0</v>
      </c>
      <c r="AD95" s="57">
        <f>T95/J95*100</f>
        <v>22.86424144939572</v>
      </c>
      <c r="AE95" s="351" t="s">
        <v>136</v>
      </c>
      <c r="AF95" s="159"/>
      <c r="AG95" s="160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59"/>
      <c r="AT95" s="159"/>
      <c r="AU95" s="159"/>
      <c r="AV95" s="159"/>
      <c r="AW95" s="159"/>
      <c r="AX95" s="159"/>
      <c r="AY95" s="159"/>
      <c r="AZ95" s="159"/>
      <c r="BA95" s="159"/>
      <c r="BB95" s="159"/>
      <c r="BC95" s="159"/>
      <c r="BD95" s="159"/>
      <c r="BE95" s="159"/>
      <c r="BF95" s="159"/>
      <c r="BG95" s="159"/>
      <c r="BH95" s="159"/>
      <c r="BI95" s="159"/>
      <c r="BJ95" s="159"/>
      <c r="BK95" s="159"/>
      <c r="BL95" s="159"/>
      <c r="BM95" s="159"/>
      <c r="BN95" s="159"/>
      <c r="BO95" s="159"/>
      <c r="BP95" s="159"/>
      <c r="BQ95" s="159"/>
      <c r="BR95" s="159"/>
      <c r="BS95" s="159"/>
      <c r="BT95" s="159"/>
      <c r="BU95" s="159"/>
      <c r="BV95" s="159"/>
      <c r="BW95" s="159"/>
      <c r="BX95" s="159"/>
      <c r="BY95" s="159"/>
      <c r="BZ95" s="159"/>
      <c r="CA95" s="159"/>
      <c r="CB95" s="159"/>
      <c r="CC95" s="159"/>
      <c r="CD95" s="159"/>
      <c r="CE95" s="159"/>
      <c r="CF95" s="159"/>
      <c r="CG95" s="159"/>
      <c r="CH95" s="159"/>
      <c r="CI95" s="159"/>
      <c r="CJ95" s="159"/>
      <c r="CK95" s="159"/>
      <c r="CL95" s="159"/>
      <c r="CM95" s="159"/>
      <c r="CN95" s="159"/>
      <c r="CO95" s="159"/>
      <c r="CP95" s="159"/>
      <c r="CQ95" s="159"/>
      <c r="CR95" s="159"/>
      <c r="CS95" s="159"/>
      <c r="CT95" s="159"/>
      <c r="CU95" s="159"/>
      <c r="CV95" s="159"/>
      <c r="CW95" s="159"/>
      <c r="CX95" s="159"/>
      <c r="CY95" s="159"/>
      <c r="CZ95" s="159"/>
      <c r="DA95" s="159"/>
      <c r="DB95" s="159"/>
      <c r="DC95" s="159"/>
      <c r="DD95" s="159"/>
      <c r="DE95" s="159"/>
      <c r="DF95" s="159"/>
      <c r="DG95" s="159"/>
      <c r="DH95" s="159"/>
      <c r="DI95" s="159"/>
      <c r="DJ95" s="159"/>
      <c r="DK95" s="159"/>
      <c r="DL95" s="159"/>
      <c r="DM95" s="159"/>
      <c r="DN95" s="159"/>
      <c r="DO95" s="159"/>
      <c r="DP95" s="159"/>
      <c r="DQ95" s="159"/>
      <c r="DR95" s="159"/>
      <c r="DS95" s="159"/>
      <c r="DT95" s="159"/>
      <c r="DU95" s="159"/>
      <c r="DV95" s="159"/>
      <c r="DW95" s="159"/>
      <c r="DX95" s="159"/>
      <c r="DY95" s="159"/>
      <c r="DZ95" s="159"/>
      <c r="EA95" s="159"/>
      <c r="EB95" s="159"/>
      <c r="EC95" s="159"/>
      <c r="ED95" s="159"/>
      <c r="EE95" s="159"/>
      <c r="EF95" s="159"/>
      <c r="EG95" s="159"/>
      <c r="EH95" s="159"/>
      <c r="EI95" s="159"/>
      <c r="EJ95" s="159"/>
      <c r="EK95" s="159"/>
      <c r="EL95" s="159"/>
      <c r="EM95" s="159"/>
      <c r="EN95" s="159"/>
      <c r="EO95" s="159"/>
      <c r="EP95" s="159"/>
      <c r="EQ95" s="159"/>
      <c r="ER95" s="159"/>
    </row>
    <row r="96" spans="1:148" s="32" customFormat="1" ht="31.5" customHeight="1" thickBot="1" x14ac:dyDescent="0.3">
      <c r="A96" s="425"/>
      <c r="B96" s="213" t="s">
        <v>90</v>
      </c>
      <c r="C96" s="12" t="s">
        <v>92</v>
      </c>
      <c r="D96" s="378" t="s">
        <v>14</v>
      </c>
      <c r="E96" s="165"/>
      <c r="F96" s="113">
        <f t="shared" ref="F96" si="114">G96+H96+J96</f>
        <v>6280387</v>
      </c>
      <c r="G96" s="166">
        <v>0</v>
      </c>
      <c r="H96" s="166">
        <v>0</v>
      </c>
      <c r="I96" s="166">
        <v>0</v>
      </c>
      <c r="J96" s="288">
        <v>6280387</v>
      </c>
      <c r="K96" s="113">
        <f t="shared" ref="K96" si="115">L96+M96+O96</f>
        <v>0</v>
      </c>
      <c r="L96" s="166">
        <v>0</v>
      </c>
      <c r="M96" s="166">
        <v>0</v>
      </c>
      <c r="N96" s="166">
        <v>0</v>
      </c>
      <c r="O96" s="167">
        <v>0</v>
      </c>
      <c r="P96" s="113">
        <f t="shared" ref="P96" si="116">Q96+R96+T96</f>
        <v>0</v>
      </c>
      <c r="Q96" s="166">
        <v>0</v>
      </c>
      <c r="R96" s="166">
        <v>0</v>
      </c>
      <c r="S96" s="166">
        <v>0</v>
      </c>
      <c r="T96" s="288">
        <v>0</v>
      </c>
      <c r="U96" s="274">
        <f t="shared" ref="U96" si="117">V96+W96+Y96</f>
        <v>0</v>
      </c>
      <c r="V96" s="65">
        <v>0</v>
      </c>
      <c r="W96" s="65">
        <v>0</v>
      </c>
      <c r="X96" s="65">
        <v>0</v>
      </c>
      <c r="Y96" s="417">
        <v>0</v>
      </c>
      <c r="Z96" s="356">
        <v>0</v>
      </c>
      <c r="AA96" s="71">
        <v>0</v>
      </c>
      <c r="AB96" s="71">
        <v>0</v>
      </c>
      <c r="AC96" s="71">
        <v>0</v>
      </c>
      <c r="AD96" s="341">
        <v>0</v>
      </c>
      <c r="AE96" s="392"/>
      <c r="AF96" s="392"/>
      <c r="AG96" s="392"/>
      <c r="AH96" s="392"/>
      <c r="AI96" s="392"/>
      <c r="AJ96" s="392"/>
      <c r="AK96" s="392"/>
      <c r="AL96" s="392"/>
      <c r="AM96" s="392"/>
      <c r="AN96" s="392"/>
      <c r="AO96" s="392"/>
      <c r="AP96" s="392"/>
      <c r="AQ96" s="392"/>
      <c r="AR96" s="392"/>
      <c r="AS96" s="392"/>
      <c r="AT96" s="392"/>
      <c r="AU96" s="392"/>
      <c r="AV96" s="392"/>
      <c r="AW96" s="392"/>
      <c r="AX96" s="392"/>
      <c r="AY96" s="392"/>
      <c r="AZ96" s="392"/>
      <c r="BA96" s="392"/>
      <c r="BB96" s="392"/>
      <c r="BC96" s="392"/>
      <c r="BD96" s="392"/>
      <c r="BE96" s="392"/>
      <c r="BF96" s="392"/>
      <c r="BG96" s="392"/>
      <c r="BH96" s="392"/>
      <c r="BI96" s="392"/>
      <c r="BJ96" s="392"/>
      <c r="BK96" s="392"/>
      <c r="BL96" s="392"/>
      <c r="BM96" s="392"/>
      <c r="BN96" s="392"/>
      <c r="BO96" s="392"/>
      <c r="BP96" s="392"/>
      <c r="BQ96" s="392"/>
      <c r="BR96" s="392"/>
      <c r="BS96" s="392"/>
      <c r="BT96" s="392"/>
      <c r="BU96" s="392"/>
      <c r="BV96" s="392"/>
      <c r="BW96" s="392"/>
      <c r="BX96" s="392"/>
      <c r="BY96" s="392"/>
      <c r="BZ96" s="392"/>
      <c r="CA96" s="392"/>
      <c r="CB96" s="392"/>
      <c r="CC96" s="392"/>
      <c r="CD96" s="392"/>
      <c r="CE96" s="392"/>
      <c r="CF96" s="392"/>
      <c r="CG96" s="392"/>
      <c r="CH96" s="392"/>
      <c r="CI96" s="392"/>
      <c r="CJ96" s="392"/>
      <c r="CK96" s="392"/>
      <c r="CL96" s="392"/>
      <c r="CM96" s="392"/>
      <c r="CN96" s="392"/>
      <c r="CO96" s="392"/>
      <c r="CP96" s="392"/>
      <c r="CQ96" s="392"/>
      <c r="CR96" s="392"/>
      <c r="CS96" s="392"/>
      <c r="CT96" s="392"/>
      <c r="CU96" s="392"/>
      <c r="CV96" s="392"/>
      <c r="CW96" s="392"/>
      <c r="CX96" s="392"/>
      <c r="CY96" s="392"/>
      <c r="CZ96" s="392"/>
      <c r="DA96" s="392"/>
      <c r="DB96" s="392"/>
      <c r="DC96" s="392"/>
      <c r="DD96" s="392"/>
      <c r="DE96" s="392"/>
      <c r="DF96" s="392"/>
      <c r="DG96" s="392"/>
      <c r="DH96" s="392"/>
      <c r="DI96" s="392"/>
      <c r="DJ96" s="392"/>
      <c r="DK96" s="392"/>
      <c r="DL96" s="392"/>
      <c r="DM96" s="392"/>
      <c r="DN96" s="392"/>
      <c r="DO96" s="392"/>
      <c r="DP96" s="392"/>
      <c r="DQ96" s="392"/>
      <c r="DR96" s="392"/>
      <c r="DS96" s="392"/>
      <c r="DT96" s="392"/>
      <c r="DU96" s="392"/>
      <c r="DV96" s="392"/>
      <c r="DW96" s="392"/>
      <c r="DX96" s="392"/>
      <c r="DY96" s="392"/>
      <c r="DZ96" s="392"/>
      <c r="EA96" s="392"/>
      <c r="EB96" s="392"/>
      <c r="EC96" s="392"/>
      <c r="ED96" s="392"/>
      <c r="EE96" s="392"/>
      <c r="EF96" s="392"/>
      <c r="EG96" s="392"/>
      <c r="EH96" s="392"/>
      <c r="EI96" s="392"/>
      <c r="EJ96" s="392"/>
      <c r="EK96" s="392"/>
      <c r="EL96" s="392"/>
      <c r="EM96" s="392"/>
      <c r="EN96" s="392"/>
      <c r="EO96" s="392"/>
      <c r="EP96" s="392"/>
      <c r="EQ96" s="392"/>
      <c r="ER96" s="392"/>
    </row>
    <row r="97" spans="1:148" s="153" customFormat="1" ht="16.5" customHeight="1" thickBot="1" x14ac:dyDescent="0.3">
      <c r="A97" s="40"/>
      <c r="B97" s="422" t="s">
        <v>150</v>
      </c>
      <c r="C97" s="420"/>
      <c r="D97" s="421"/>
      <c r="E97" s="390"/>
      <c r="F97" s="380">
        <f>F95+F96</f>
        <v>74915887</v>
      </c>
      <c r="G97" s="168">
        <f t="shared" ref="G97:J97" si="118">G95+G96</f>
        <v>0</v>
      </c>
      <c r="H97" s="168">
        <f t="shared" si="118"/>
        <v>0</v>
      </c>
      <c r="I97" s="168">
        <f t="shared" si="118"/>
        <v>0</v>
      </c>
      <c r="J97" s="66">
        <f t="shared" si="118"/>
        <v>74915887</v>
      </c>
      <c r="K97" s="380">
        <f>K95+K96</f>
        <v>20768891</v>
      </c>
      <c r="L97" s="168">
        <f t="shared" ref="L97:O97" si="119">L95+L96</f>
        <v>0</v>
      </c>
      <c r="M97" s="168">
        <f t="shared" si="119"/>
        <v>0</v>
      </c>
      <c r="N97" s="168">
        <f t="shared" si="119"/>
        <v>0</v>
      </c>
      <c r="O97" s="66">
        <f t="shared" si="119"/>
        <v>20768891</v>
      </c>
      <c r="P97" s="380">
        <f>P95+P96</f>
        <v>15692986.439999999</v>
      </c>
      <c r="Q97" s="168">
        <f t="shared" ref="Q97:T97" si="120">Q95+Q96</f>
        <v>0</v>
      </c>
      <c r="R97" s="168">
        <f t="shared" si="120"/>
        <v>0</v>
      </c>
      <c r="S97" s="168">
        <f t="shared" si="120"/>
        <v>0</v>
      </c>
      <c r="T97" s="66">
        <f t="shared" si="120"/>
        <v>15692986.439999999</v>
      </c>
      <c r="U97" s="75">
        <f t="shared" ref="U97:Y97" si="121">U96+U95</f>
        <v>75.560059706606381</v>
      </c>
      <c r="V97" s="169">
        <f t="shared" si="121"/>
        <v>0</v>
      </c>
      <c r="W97" s="169">
        <f t="shared" si="121"/>
        <v>0</v>
      </c>
      <c r="X97" s="169">
        <f t="shared" si="121"/>
        <v>0</v>
      </c>
      <c r="Y97" s="66">
        <f t="shared" si="121"/>
        <v>75.560059706606381</v>
      </c>
      <c r="Z97" s="75">
        <f>P97/F97*100</f>
        <v>20.947474652472579</v>
      </c>
      <c r="AA97" s="47">
        <v>0</v>
      </c>
      <c r="AB97" s="47">
        <v>0</v>
      </c>
      <c r="AC97" s="47">
        <v>0</v>
      </c>
      <c r="AD97" s="66">
        <f>T97/J97*100</f>
        <v>20.947474652472579</v>
      </c>
      <c r="AE97" s="151"/>
      <c r="AF97" s="151"/>
      <c r="AG97" s="152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  <c r="BQ97" s="151"/>
      <c r="BR97" s="151"/>
      <c r="BS97" s="151"/>
      <c r="BT97" s="151"/>
      <c r="BU97" s="151"/>
      <c r="BV97" s="151"/>
      <c r="BW97" s="151"/>
      <c r="BX97" s="151"/>
      <c r="BY97" s="151"/>
      <c r="BZ97" s="151"/>
      <c r="CA97" s="151"/>
      <c r="CB97" s="151"/>
      <c r="CC97" s="151"/>
      <c r="CD97" s="151"/>
      <c r="CE97" s="151"/>
      <c r="CF97" s="151"/>
      <c r="CG97" s="151"/>
      <c r="CH97" s="151"/>
      <c r="CI97" s="151"/>
      <c r="CJ97" s="151"/>
      <c r="CK97" s="151"/>
      <c r="CL97" s="151"/>
      <c r="CM97" s="151"/>
      <c r="CN97" s="151"/>
      <c r="CO97" s="151"/>
      <c r="CP97" s="151"/>
      <c r="CQ97" s="151"/>
      <c r="CR97" s="151"/>
      <c r="CS97" s="151"/>
      <c r="CT97" s="151"/>
      <c r="CU97" s="151"/>
      <c r="CV97" s="151"/>
      <c r="CW97" s="151"/>
      <c r="CX97" s="151"/>
      <c r="CY97" s="151"/>
      <c r="CZ97" s="151"/>
      <c r="DA97" s="151"/>
      <c r="DB97" s="151"/>
      <c r="DC97" s="151"/>
      <c r="DD97" s="151"/>
      <c r="DE97" s="151"/>
      <c r="DF97" s="151"/>
      <c r="DG97" s="151"/>
      <c r="DH97" s="151"/>
      <c r="DI97" s="151"/>
      <c r="DJ97" s="151"/>
      <c r="DK97" s="151"/>
      <c r="DL97" s="151"/>
      <c r="DM97" s="151"/>
      <c r="DN97" s="151"/>
      <c r="DO97" s="151"/>
      <c r="DP97" s="151"/>
      <c r="DQ97" s="151"/>
      <c r="DR97" s="151"/>
      <c r="DS97" s="151"/>
      <c r="DT97" s="151"/>
      <c r="DU97" s="151"/>
      <c r="DV97" s="151"/>
      <c r="DW97" s="151"/>
      <c r="DX97" s="151"/>
      <c r="DY97" s="151"/>
      <c r="DZ97" s="151"/>
      <c r="EA97" s="151"/>
      <c r="EB97" s="151"/>
      <c r="EC97" s="151"/>
      <c r="ED97" s="151"/>
      <c r="EE97" s="151"/>
      <c r="EF97" s="151"/>
      <c r="EG97" s="151"/>
      <c r="EH97" s="151"/>
      <c r="EI97" s="151"/>
      <c r="EJ97" s="151"/>
      <c r="EK97" s="151"/>
      <c r="EL97" s="151"/>
      <c r="EM97" s="151"/>
      <c r="EN97" s="151"/>
      <c r="EO97" s="151"/>
      <c r="EP97" s="151"/>
      <c r="EQ97" s="151"/>
      <c r="ER97" s="151"/>
    </row>
    <row r="98" spans="1:148" s="161" customFormat="1" ht="19.5" hidden="1" customHeight="1" thickBot="1" x14ac:dyDescent="0.3">
      <c r="A98" s="374"/>
      <c r="B98" s="76"/>
      <c r="C98" s="24"/>
      <c r="D98" s="59" t="s">
        <v>14</v>
      </c>
      <c r="E98" s="19"/>
      <c r="F98" s="80"/>
      <c r="G98" s="170"/>
      <c r="H98" s="170"/>
      <c r="I98" s="170"/>
      <c r="J98" s="117"/>
      <c r="K98" s="80"/>
      <c r="L98" s="170"/>
      <c r="M98" s="170"/>
      <c r="N98" s="170"/>
      <c r="O98" s="117"/>
      <c r="P98" s="80"/>
      <c r="Q98" s="170"/>
      <c r="R98" s="170"/>
      <c r="S98" s="170"/>
      <c r="T98" s="117"/>
      <c r="U98" s="171"/>
      <c r="V98" s="170"/>
      <c r="W98" s="170"/>
      <c r="X98" s="170"/>
      <c r="Y98" s="172"/>
      <c r="Z98" s="173"/>
      <c r="AA98" s="116"/>
      <c r="AB98" s="116"/>
      <c r="AC98" s="116"/>
      <c r="AD98" s="117"/>
      <c r="AE98" s="159"/>
      <c r="AF98" s="159"/>
      <c r="AG98" s="160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59"/>
      <c r="AT98" s="159"/>
      <c r="AU98" s="159"/>
      <c r="AV98" s="159"/>
      <c r="AW98" s="159"/>
      <c r="AX98" s="159"/>
      <c r="AY98" s="159"/>
      <c r="AZ98" s="159"/>
      <c r="BA98" s="1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159"/>
      <c r="BM98" s="159"/>
      <c r="BN98" s="159"/>
      <c r="BO98" s="1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159"/>
      <c r="CA98" s="159"/>
      <c r="CB98" s="159"/>
      <c r="CC98" s="159"/>
      <c r="CD98" s="159"/>
      <c r="CE98" s="159"/>
      <c r="CF98" s="159"/>
      <c r="CG98" s="159"/>
      <c r="CH98" s="159"/>
      <c r="CI98" s="159"/>
      <c r="CJ98" s="159"/>
      <c r="CK98" s="159"/>
      <c r="CL98" s="159"/>
      <c r="CM98" s="159"/>
      <c r="CN98" s="159"/>
      <c r="CO98" s="159"/>
      <c r="CP98" s="159"/>
      <c r="CQ98" s="159"/>
      <c r="CR98" s="159"/>
      <c r="CS98" s="159"/>
      <c r="CT98" s="159"/>
      <c r="CU98" s="159"/>
      <c r="CV98" s="159"/>
      <c r="CW98" s="159"/>
      <c r="CX98" s="159"/>
      <c r="CY98" s="159"/>
      <c r="CZ98" s="159"/>
      <c r="DA98" s="159"/>
      <c r="DB98" s="159"/>
      <c r="DC98" s="159"/>
      <c r="DD98" s="159"/>
      <c r="DE98" s="159"/>
      <c r="DF98" s="159"/>
      <c r="DG98" s="159"/>
      <c r="DH98" s="159"/>
      <c r="DI98" s="159"/>
      <c r="DJ98" s="159"/>
      <c r="DK98" s="159"/>
      <c r="DL98" s="159"/>
      <c r="DM98" s="159"/>
      <c r="DN98" s="159"/>
      <c r="DO98" s="159"/>
      <c r="DP98" s="159"/>
      <c r="DQ98" s="159"/>
      <c r="DR98" s="159"/>
      <c r="DS98" s="159"/>
      <c r="DT98" s="159"/>
      <c r="DU98" s="159"/>
      <c r="DV98" s="159"/>
      <c r="DW98" s="159"/>
      <c r="DX98" s="159"/>
      <c r="DY98" s="159"/>
      <c r="DZ98" s="159"/>
      <c r="EA98" s="159"/>
      <c r="EB98" s="159"/>
      <c r="EC98" s="159"/>
      <c r="ED98" s="159"/>
      <c r="EE98" s="159"/>
      <c r="EF98" s="159"/>
      <c r="EG98" s="159"/>
      <c r="EH98" s="159"/>
      <c r="EI98" s="159"/>
      <c r="EJ98" s="159"/>
      <c r="EK98" s="159"/>
      <c r="EL98" s="159"/>
      <c r="EM98" s="159"/>
      <c r="EN98" s="159"/>
      <c r="EO98" s="159"/>
      <c r="EP98" s="159"/>
      <c r="EQ98" s="159"/>
      <c r="ER98" s="159"/>
    </row>
    <row r="99" spans="1:148" s="22" customFormat="1" ht="16.5" customHeight="1" thickBot="1" x14ac:dyDescent="0.3">
      <c r="A99" s="384"/>
      <c r="B99" s="436" t="s">
        <v>25</v>
      </c>
      <c r="C99" s="437"/>
      <c r="D99" s="438"/>
      <c r="E99" s="391" t="s">
        <v>7</v>
      </c>
      <c r="F99" s="380">
        <f>F93+F97</f>
        <v>134737087</v>
      </c>
      <c r="G99" s="169">
        <f t="shared" ref="G99:T99" si="122">G93+G97</f>
        <v>0</v>
      </c>
      <c r="H99" s="169">
        <f t="shared" si="122"/>
        <v>0</v>
      </c>
      <c r="I99" s="169">
        <f t="shared" si="122"/>
        <v>0</v>
      </c>
      <c r="J99" s="66">
        <f t="shared" si="122"/>
        <v>134737087</v>
      </c>
      <c r="K99" s="380">
        <f>K93+K97</f>
        <v>35515241</v>
      </c>
      <c r="L99" s="169">
        <f t="shared" si="122"/>
        <v>0</v>
      </c>
      <c r="M99" s="169">
        <f t="shared" si="122"/>
        <v>0</v>
      </c>
      <c r="N99" s="169">
        <f t="shared" si="122"/>
        <v>0</v>
      </c>
      <c r="O99" s="66">
        <f t="shared" si="122"/>
        <v>35515241</v>
      </c>
      <c r="P99" s="380">
        <f>P93+P97</f>
        <v>27968560.629999999</v>
      </c>
      <c r="Q99" s="169">
        <f t="shared" si="122"/>
        <v>0</v>
      </c>
      <c r="R99" s="169">
        <f t="shared" si="122"/>
        <v>0</v>
      </c>
      <c r="S99" s="169">
        <f t="shared" si="122"/>
        <v>0</v>
      </c>
      <c r="T99" s="66">
        <f t="shared" si="122"/>
        <v>27968560.629999999</v>
      </c>
      <c r="U99" s="381">
        <f>P99/K99*100</f>
        <v>78.750868197684483</v>
      </c>
      <c r="V99" s="169">
        <v>0</v>
      </c>
      <c r="W99" s="168">
        <v>0</v>
      </c>
      <c r="X99" s="168">
        <v>0</v>
      </c>
      <c r="Y99" s="157">
        <f>T99/O99*100</f>
        <v>78.750868197684483</v>
      </c>
      <c r="Z99" s="122">
        <f>P99/F99*100</f>
        <v>20.757878363512489</v>
      </c>
      <c r="AA99" s="47">
        <v>0</v>
      </c>
      <c r="AB99" s="145">
        <v>0</v>
      </c>
      <c r="AC99" s="47">
        <v>0</v>
      </c>
      <c r="AD99" s="66">
        <f>T99/J99*100</f>
        <v>20.757878363512489</v>
      </c>
      <c r="AE99" s="20"/>
      <c r="AF99" s="20"/>
      <c r="AG99" s="21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</row>
    <row r="100" spans="1:148" s="98" customFormat="1" ht="24" customHeight="1" thickBot="1" x14ac:dyDescent="0.3">
      <c r="A100" s="439" t="s">
        <v>86</v>
      </c>
      <c r="B100" s="440"/>
      <c r="C100" s="440"/>
      <c r="D100" s="440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440"/>
      <c r="X100" s="440"/>
      <c r="Y100" s="440"/>
      <c r="Z100" s="440"/>
      <c r="AA100" s="440"/>
      <c r="AB100" s="440"/>
      <c r="AC100" s="440"/>
      <c r="AD100" s="441"/>
      <c r="AE100" s="96"/>
      <c r="AF100" s="96"/>
      <c r="AG100" s="99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6"/>
      <c r="BR100" s="96"/>
      <c r="BS100" s="96"/>
      <c r="BT100" s="96"/>
      <c r="BU100" s="96"/>
      <c r="BV100" s="96"/>
      <c r="BW100" s="96"/>
      <c r="BX100" s="96"/>
      <c r="BY100" s="96"/>
      <c r="BZ100" s="96"/>
      <c r="CA100" s="96"/>
      <c r="CB100" s="96"/>
      <c r="CC100" s="96"/>
      <c r="CD100" s="96"/>
      <c r="CE100" s="96"/>
      <c r="CF100" s="96"/>
      <c r="CG100" s="96"/>
      <c r="CH100" s="96"/>
      <c r="CI100" s="96"/>
      <c r="CJ100" s="96"/>
      <c r="CK100" s="96"/>
      <c r="CL100" s="96"/>
      <c r="CM100" s="96"/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96"/>
      <c r="DC100" s="96"/>
      <c r="DD100" s="96"/>
      <c r="DE100" s="96"/>
      <c r="DF100" s="96"/>
      <c r="DG100" s="96"/>
      <c r="DH100" s="96"/>
      <c r="DI100" s="96"/>
      <c r="DJ100" s="96"/>
      <c r="DK100" s="96"/>
      <c r="DL100" s="96"/>
      <c r="DM100" s="96"/>
      <c r="DN100" s="96"/>
      <c r="DO100" s="96"/>
      <c r="DP100" s="96"/>
      <c r="DQ100" s="96"/>
      <c r="DR100" s="96"/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  <c r="EC100" s="96"/>
      <c r="ED100" s="96"/>
      <c r="EE100" s="96"/>
      <c r="EF100" s="96"/>
      <c r="EG100" s="96"/>
      <c r="EH100" s="96"/>
      <c r="EI100" s="96"/>
      <c r="EJ100" s="96"/>
      <c r="EK100" s="96"/>
      <c r="EL100" s="96"/>
      <c r="EM100" s="96"/>
      <c r="EN100" s="96"/>
      <c r="EO100" s="96"/>
      <c r="EP100" s="96"/>
      <c r="EQ100" s="96"/>
      <c r="ER100" s="96"/>
    </row>
    <row r="101" spans="1:148" s="153" customFormat="1" ht="31.5" customHeight="1" thickBot="1" x14ac:dyDescent="0.3">
      <c r="A101" s="423" t="s">
        <v>26</v>
      </c>
      <c r="B101" s="422" t="s">
        <v>137</v>
      </c>
      <c r="C101" s="420"/>
      <c r="D101" s="421"/>
      <c r="E101" s="390" t="s">
        <v>7</v>
      </c>
      <c r="F101" s="442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443"/>
      <c r="X101" s="443"/>
      <c r="Y101" s="443"/>
      <c r="Z101" s="443"/>
      <c r="AA101" s="443"/>
      <c r="AB101" s="443"/>
      <c r="AC101" s="443"/>
      <c r="AD101" s="444"/>
      <c r="AE101" s="151"/>
      <c r="AF101" s="151"/>
      <c r="AG101" s="152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151"/>
      <c r="BN101" s="151"/>
      <c r="BO101" s="151"/>
      <c r="BP101" s="151"/>
      <c r="BQ101" s="151"/>
      <c r="BR101" s="151"/>
      <c r="BS101" s="151"/>
      <c r="BT101" s="151"/>
      <c r="BU101" s="151"/>
      <c r="BV101" s="151"/>
      <c r="BW101" s="151"/>
      <c r="BX101" s="151"/>
      <c r="BY101" s="151"/>
      <c r="BZ101" s="151"/>
      <c r="CA101" s="151"/>
      <c r="CB101" s="151"/>
      <c r="CC101" s="151"/>
      <c r="CD101" s="151"/>
      <c r="CE101" s="151"/>
      <c r="CF101" s="151"/>
      <c r="CG101" s="151"/>
      <c r="CH101" s="151"/>
      <c r="CI101" s="151"/>
      <c r="CJ101" s="151"/>
      <c r="CK101" s="151"/>
      <c r="CL101" s="151"/>
      <c r="CM101" s="151"/>
      <c r="CN101" s="151"/>
      <c r="CO101" s="151"/>
      <c r="CP101" s="151"/>
      <c r="CQ101" s="151"/>
      <c r="CR101" s="151"/>
      <c r="CS101" s="151"/>
      <c r="CT101" s="151"/>
      <c r="CU101" s="151"/>
      <c r="CV101" s="151"/>
      <c r="CW101" s="151"/>
      <c r="CX101" s="151"/>
      <c r="CY101" s="151"/>
      <c r="CZ101" s="151"/>
      <c r="DA101" s="151"/>
      <c r="DB101" s="151"/>
      <c r="DC101" s="151"/>
      <c r="DD101" s="151"/>
      <c r="DE101" s="151"/>
      <c r="DF101" s="151"/>
      <c r="DG101" s="151"/>
      <c r="DH101" s="151"/>
      <c r="DI101" s="151"/>
      <c r="DJ101" s="151"/>
      <c r="DK101" s="151"/>
      <c r="DL101" s="151"/>
      <c r="DM101" s="151"/>
      <c r="DN101" s="151"/>
      <c r="DO101" s="151"/>
      <c r="DP101" s="151"/>
      <c r="DQ101" s="151"/>
      <c r="DR101" s="151"/>
      <c r="DS101" s="151"/>
      <c r="DT101" s="151"/>
      <c r="DU101" s="151"/>
      <c r="DV101" s="151"/>
      <c r="DW101" s="151"/>
      <c r="DX101" s="151"/>
      <c r="DY101" s="151"/>
      <c r="DZ101" s="151"/>
      <c r="EA101" s="151"/>
      <c r="EB101" s="151"/>
      <c r="EC101" s="151"/>
      <c r="ED101" s="151"/>
      <c r="EE101" s="151"/>
      <c r="EF101" s="151"/>
      <c r="EG101" s="151"/>
      <c r="EH101" s="151"/>
      <c r="EI101" s="151"/>
      <c r="EJ101" s="151"/>
      <c r="EK101" s="151"/>
      <c r="EL101" s="151"/>
      <c r="EM101" s="151"/>
      <c r="EN101" s="151"/>
      <c r="EO101" s="151"/>
      <c r="EP101" s="151"/>
      <c r="EQ101" s="151"/>
      <c r="ER101" s="151"/>
    </row>
    <row r="102" spans="1:148" s="161" customFormat="1" ht="33" customHeight="1" thickBot="1" x14ac:dyDescent="0.3">
      <c r="A102" s="425"/>
      <c r="B102" s="352" t="s">
        <v>0</v>
      </c>
      <c r="C102" s="353" t="s">
        <v>124</v>
      </c>
      <c r="D102" s="342" t="s">
        <v>9</v>
      </c>
      <c r="E102" s="354" t="s">
        <v>5</v>
      </c>
      <c r="F102" s="263">
        <f>G102+H102+I102+J102</f>
        <v>59000</v>
      </c>
      <c r="G102" s="264">
        <v>0</v>
      </c>
      <c r="H102" s="264">
        <v>0</v>
      </c>
      <c r="I102" s="264">
        <v>0</v>
      </c>
      <c r="J102" s="265">
        <v>59000</v>
      </c>
      <c r="K102" s="263">
        <f>L102+M102+N102+O102</f>
        <v>0</v>
      </c>
      <c r="L102" s="264">
        <v>0</v>
      </c>
      <c r="M102" s="264">
        <v>0</v>
      </c>
      <c r="N102" s="264">
        <v>0</v>
      </c>
      <c r="O102" s="355">
        <v>0</v>
      </c>
      <c r="P102" s="263">
        <f>Q102+R102+T102</f>
        <v>0</v>
      </c>
      <c r="Q102" s="264">
        <v>0</v>
      </c>
      <c r="R102" s="264">
        <v>0</v>
      </c>
      <c r="S102" s="264">
        <v>0</v>
      </c>
      <c r="T102" s="265">
        <v>0</v>
      </c>
      <c r="U102" s="34">
        <f>V102+W102+X102+Y102</f>
        <v>0</v>
      </c>
      <c r="V102" s="35">
        <v>0</v>
      </c>
      <c r="W102" s="35">
        <v>0</v>
      </c>
      <c r="X102" s="35">
        <v>0</v>
      </c>
      <c r="Y102" s="300">
        <v>0</v>
      </c>
      <c r="Z102" s="34">
        <f>P102/F102*100</f>
        <v>0</v>
      </c>
      <c r="AA102" s="35">
        <v>0</v>
      </c>
      <c r="AB102" s="35">
        <v>0</v>
      </c>
      <c r="AC102" s="35">
        <v>0</v>
      </c>
      <c r="AD102" s="36">
        <f>T102/J102*100</f>
        <v>0</v>
      </c>
      <c r="AE102" s="159"/>
      <c r="AF102" s="159"/>
      <c r="AG102" s="160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  <c r="BJ102" s="159"/>
      <c r="BK102" s="159"/>
      <c r="BL102" s="159"/>
      <c r="BM102" s="159"/>
      <c r="BN102" s="159"/>
      <c r="BO102" s="159"/>
      <c r="BP102" s="159"/>
      <c r="BQ102" s="159"/>
      <c r="BR102" s="159"/>
      <c r="BS102" s="159"/>
      <c r="BT102" s="159"/>
      <c r="BU102" s="159"/>
      <c r="BV102" s="159"/>
      <c r="BW102" s="159"/>
      <c r="BX102" s="159"/>
      <c r="BY102" s="159"/>
      <c r="BZ102" s="159"/>
      <c r="CA102" s="159"/>
      <c r="CB102" s="159"/>
      <c r="CC102" s="159"/>
      <c r="CD102" s="159"/>
      <c r="CE102" s="159"/>
      <c r="CF102" s="159"/>
      <c r="CG102" s="159"/>
      <c r="CH102" s="159"/>
      <c r="CI102" s="159"/>
      <c r="CJ102" s="159"/>
      <c r="CK102" s="159"/>
      <c r="CL102" s="159"/>
      <c r="CM102" s="159"/>
      <c r="CN102" s="159"/>
      <c r="CO102" s="159"/>
      <c r="CP102" s="159"/>
      <c r="CQ102" s="159"/>
      <c r="CR102" s="159"/>
      <c r="CS102" s="159"/>
      <c r="CT102" s="159"/>
      <c r="CU102" s="159"/>
      <c r="CV102" s="159"/>
      <c r="CW102" s="159"/>
      <c r="CX102" s="159"/>
      <c r="CY102" s="159"/>
      <c r="CZ102" s="159"/>
      <c r="DA102" s="159"/>
      <c r="DB102" s="159"/>
      <c r="DC102" s="159"/>
      <c r="DD102" s="159"/>
      <c r="DE102" s="159"/>
      <c r="DF102" s="159"/>
      <c r="DG102" s="159"/>
      <c r="DH102" s="159"/>
      <c r="DI102" s="159"/>
      <c r="DJ102" s="159"/>
      <c r="DK102" s="159"/>
      <c r="DL102" s="159"/>
      <c r="DM102" s="159"/>
      <c r="DN102" s="159"/>
      <c r="DO102" s="159"/>
      <c r="DP102" s="159"/>
      <c r="DQ102" s="159"/>
      <c r="DR102" s="159"/>
      <c r="DS102" s="159"/>
      <c r="DT102" s="159"/>
      <c r="DU102" s="159"/>
      <c r="DV102" s="159"/>
      <c r="DW102" s="159"/>
      <c r="DX102" s="159"/>
      <c r="DY102" s="159"/>
      <c r="DZ102" s="159"/>
      <c r="EA102" s="159"/>
      <c r="EB102" s="159"/>
      <c r="EC102" s="159"/>
      <c r="ED102" s="159"/>
      <c r="EE102" s="159"/>
      <c r="EF102" s="159"/>
      <c r="EG102" s="159"/>
      <c r="EH102" s="159"/>
      <c r="EI102" s="159"/>
      <c r="EJ102" s="159"/>
      <c r="EK102" s="159"/>
      <c r="EL102" s="159"/>
      <c r="EM102" s="159"/>
      <c r="EN102" s="159"/>
      <c r="EO102" s="159"/>
      <c r="EP102" s="159"/>
      <c r="EQ102" s="159"/>
      <c r="ER102" s="159"/>
    </row>
    <row r="103" spans="1:148" s="94" customFormat="1" ht="15" customHeight="1" thickBot="1" x14ac:dyDescent="0.3">
      <c r="A103" s="40"/>
      <c r="B103" s="433" t="s">
        <v>27</v>
      </c>
      <c r="C103" s="434"/>
      <c r="D103" s="435"/>
      <c r="E103" s="390" t="s">
        <v>7</v>
      </c>
      <c r="F103" s="382">
        <f>F102</f>
        <v>59000</v>
      </c>
      <c r="G103" s="119">
        <f t="shared" ref="G103:J103" si="123">G102</f>
        <v>0</v>
      </c>
      <c r="H103" s="119">
        <f t="shared" si="123"/>
        <v>0</v>
      </c>
      <c r="I103" s="174">
        <f t="shared" si="123"/>
        <v>0</v>
      </c>
      <c r="J103" s="174">
        <f t="shared" si="123"/>
        <v>59000</v>
      </c>
      <c r="K103" s="382">
        <f>K102</f>
        <v>0</v>
      </c>
      <c r="L103" s="119">
        <f t="shared" ref="L103" si="124">L102</f>
        <v>0</v>
      </c>
      <c r="M103" s="119">
        <f t="shared" ref="M103" si="125">M102</f>
        <v>0</v>
      </c>
      <c r="N103" s="174">
        <f t="shared" ref="N103" si="126">N102</f>
        <v>0</v>
      </c>
      <c r="O103" s="174">
        <f t="shared" ref="O103" si="127">O102</f>
        <v>0</v>
      </c>
      <c r="P103" s="382">
        <f>P102</f>
        <v>0</v>
      </c>
      <c r="Q103" s="119">
        <f t="shared" ref="Q103" si="128">Q102</f>
        <v>0</v>
      </c>
      <c r="R103" s="119">
        <f t="shared" ref="R103" si="129">R102</f>
        <v>0</v>
      </c>
      <c r="S103" s="174">
        <f t="shared" ref="S103" si="130">S102</f>
        <v>0</v>
      </c>
      <c r="T103" s="174">
        <f t="shared" ref="T103" si="131">T102</f>
        <v>0</v>
      </c>
      <c r="U103" s="396">
        <v>0</v>
      </c>
      <c r="V103" s="44">
        <v>0</v>
      </c>
      <c r="W103" s="44">
        <v>0</v>
      </c>
      <c r="X103" s="44">
        <v>0</v>
      </c>
      <c r="Y103" s="45">
        <v>0</v>
      </c>
      <c r="Z103" s="43">
        <f>P103/F103*100</f>
        <v>0</v>
      </c>
      <c r="AA103" s="44">
        <v>0</v>
      </c>
      <c r="AB103" s="44">
        <v>0</v>
      </c>
      <c r="AC103" s="44">
        <v>0</v>
      </c>
      <c r="AD103" s="45">
        <f>T103/J103*100</f>
        <v>0</v>
      </c>
      <c r="AE103" s="93"/>
      <c r="AF103" s="93"/>
      <c r="AG103" s="21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  <c r="DQ103" s="93"/>
      <c r="DR103" s="93"/>
      <c r="DS103" s="93"/>
      <c r="DT103" s="93"/>
      <c r="DU103" s="93"/>
      <c r="DV103" s="93"/>
      <c r="DW103" s="93"/>
      <c r="DX103" s="93"/>
      <c r="DY103" s="93"/>
      <c r="DZ103" s="93"/>
      <c r="EA103" s="93"/>
      <c r="EB103" s="93"/>
      <c r="EC103" s="93"/>
      <c r="ED103" s="93"/>
      <c r="EE103" s="93"/>
      <c r="EF103" s="93"/>
      <c r="EG103" s="93"/>
      <c r="EH103" s="93"/>
      <c r="EI103" s="93"/>
      <c r="EJ103" s="93"/>
      <c r="EK103" s="93"/>
      <c r="EL103" s="93"/>
      <c r="EM103" s="93"/>
      <c r="EN103" s="93"/>
      <c r="EO103" s="93"/>
      <c r="EP103" s="93"/>
      <c r="EQ103" s="93"/>
      <c r="ER103" s="93"/>
    </row>
    <row r="104" spans="1:148" s="22" customFormat="1" ht="34.5" customHeight="1" x14ac:dyDescent="0.25">
      <c r="A104" s="449" t="s">
        <v>28</v>
      </c>
      <c r="B104" s="450"/>
      <c r="C104" s="450"/>
      <c r="D104" s="112" t="s">
        <v>9</v>
      </c>
      <c r="E104" s="176" t="s">
        <v>7</v>
      </c>
      <c r="F104" s="177">
        <f>F103+F95+F87+F74+F67+F48+F28+F55+F58+F93+F61</f>
        <v>4724337122.3699999</v>
      </c>
      <c r="G104" s="178">
        <f t="shared" ref="G104:J104" si="132">G103+G95+G87+G74+G67+G48+G28+G55+G58+G93+G61</f>
        <v>3498616563.9499998</v>
      </c>
      <c r="H104" s="178">
        <f t="shared" si="132"/>
        <v>121368502.05</v>
      </c>
      <c r="I104" s="178">
        <f t="shared" si="132"/>
        <v>232854986.37</v>
      </c>
      <c r="J104" s="365">
        <f t="shared" si="132"/>
        <v>871497070</v>
      </c>
      <c r="K104" s="177">
        <f t="shared" ref="K104" si="133">K103+K95+K87+K74+K67+K48+K28+K55+K58+K93+K61</f>
        <v>1185146850.3699999</v>
      </c>
      <c r="L104" s="178">
        <f t="shared" ref="L104" si="134">L103+L95+L87+L74+L67+L48+L28+L55+L58+L93+L61</f>
        <v>716395987</v>
      </c>
      <c r="M104" s="178">
        <f t="shared" ref="M104" si="135">M103+M95+M87+M74+M67+M48+M28+M55+M58+M93+M61</f>
        <v>31725000</v>
      </c>
      <c r="N104" s="178">
        <f t="shared" ref="N104" si="136">N103+N95+N87+N74+N67+N48+N28+N55+N58+N93+N61</f>
        <v>232854986.37</v>
      </c>
      <c r="O104" s="179">
        <f t="shared" ref="O104" si="137">O103+O95+O87+O74+O67+O48+O28+O55+O58+O93+O61</f>
        <v>204170877</v>
      </c>
      <c r="P104" s="177">
        <f t="shared" ref="P104" si="138">P103+P95+P87+P74+P67+P48+P28+P55+P58+P93+P61</f>
        <v>1054293089.87</v>
      </c>
      <c r="Q104" s="178">
        <f t="shared" ref="Q104" si="139">Q103+Q95+Q87+Q74+Q67+Q48+Q28+Q55+Q58+Q93+Q61</f>
        <v>637141985.25999999</v>
      </c>
      <c r="R104" s="178">
        <f t="shared" ref="R104" si="140">R103+R95+R87+R74+R67+R48+R28+R55+R58+R93+R61</f>
        <v>24219238.009999998</v>
      </c>
      <c r="S104" s="178">
        <f t="shared" ref="S104" si="141">S103+S95+S87+S74+S67+S48+S28+S55+S58+S93+S61</f>
        <v>232854986.37</v>
      </c>
      <c r="T104" s="179">
        <f t="shared" ref="T104" si="142">T103+T95+T87+T74+T67+T48+T28+T55+T58+T93+T61</f>
        <v>160076880.23000002</v>
      </c>
      <c r="U104" s="177">
        <f>P104/K104*100</f>
        <v>88.958856832033291</v>
      </c>
      <c r="V104" s="210">
        <f t="shared" ref="V104:X104" si="143">Q104/L104*100</f>
        <v>88.937123716746896</v>
      </c>
      <c r="W104" s="210">
        <f t="shared" si="143"/>
        <v>76.341175760441288</v>
      </c>
      <c r="X104" s="210">
        <f t="shared" si="143"/>
        <v>100</v>
      </c>
      <c r="Y104" s="411">
        <f>T104/O104*100</f>
        <v>78.403385723812121</v>
      </c>
      <c r="Z104" s="210">
        <f>P104/F104*100</f>
        <v>22.316212043333305</v>
      </c>
      <c r="AA104" s="178">
        <f>Q104/G104*100</f>
        <v>18.211255037924346</v>
      </c>
      <c r="AB104" s="178">
        <f>R104/H104*100</f>
        <v>19.95512641329497</v>
      </c>
      <c r="AC104" s="178">
        <f>S104/I104*100</f>
        <v>100</v>
      </c>
      <c r="AD104" s="179">
        <f>T104/J104*100</f>
        <v>18.368034241354366</v>
      </c>
      <c r="AE104" s="154"/>
      <c r="AF104" s="154"/>
      <c r="AG104" s="154"/>
      <c r="AH104" s="154"/>
      <c r="AI104" s="18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</row>
    <row r="105" spans="1:148" s="22" customFormat="1" ht="12.75" customHeight="1" x14ac:dyDescent="0.25">
      <c r="A105" s="430"/>
      <c r="B105" s="431"/>
      <c r="C105" s="431"/>
      <c r="D105" s="181"/>
      <c r="E105" s="367"/>
      <c r="F105" s="50"/>
      <c r="G105" s="182"/>
      <c r="H105" s="182"/>
      <c r="I105" s="182"/>
      <c r="J105" s="227"/>
      <c r="K105" s="50"/>
      <c r="L105" s="182"/>
      <c r="M105" s="182"/>
      <c r="N105" s="182"/>
      <c r="O105" s="183"/>
      <c r="P105" s="50"/>
      <c r="Q105" s="182"/>
      <c r="R105" s="182"/>
      <c r="S105" s="182"/>
      <c r="T105" s="183"/>
      <c r="U105" s="26"/>
      <c r="V105" s="182"/>
      <c r="W105" s="182"/>
      <c r="X105" s="182"/>
      <c r="Y105" s="183"/>
      <c r="Z105" s="74"/>
      <c r="AA105" s="182"/>
      <c r="AB105" s="184"/>
      <c r="AC105" s="182"/>
      <c r="AD105" s="183"/>
      <c r="AE105" s="20"/>
      <c r="AF105" s="20"/>
      <c r="AG105" s="21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</row>
    <row r="106" spans="1:148" s="22" customFormat="1" ht="17.45" customHeight="1" x14ac:dyDescent="0.25">
      <c r="A106" s="445" t="s">
        <v>28</v>
      </c>
      <c r="B106" s="446"/>
      <c r="C106" s="446"/>
      <c r="D106" s="185" t="s">
        <v>14</v>
      </c>
      <c r="E106" s="186" t="s">
        <v>7</v>
      </c>
      <c r="F106" s="187">
        <f>F45+F52+F96</f>
        <v>220747287</v>
      </c>
      <c r="G106" s="149">
        <f>G45+G52+G96</f>
        <v>193020200</v>
      </c>
      <c r="H106" s="149">
        <f t="shared" ref="H106:J106" si="144">H45+H52+H96</f>
        <v>0</v>
      </c>
      <c r="I106" s="149">
        <f t="shared" si="144"/>
        <v>0</v>
      </c>
      <c r="J106" s="226">
        <f t="shared" si="144"/>
        <v>27727087</v>
      </c>
      <c r="K106" s="187">
        <f>K45+K52</f>
        <v>0</v>
      </c>
      <c r="L106" s="149">
        <f t="shared" ref="L106:O106" si="145">L45+L52</f>
        <v>0</v>
      </c>
      <c r="M106" s="149">
        <f t="shared" si="145"/>
        <v>0</v>
      </c>
      <c r="N106" s="149">
        <f t="shared" si="145"/>
        <v>0</v>
      </c>
      <c r="O106" s="188">
        <f t="shared" si="145"/>
        <v>0</v>
      </c>
      <c r="P106" s="187">
        <f>P45+P52+P96</f>
        <v>0</v>
      </c>
      <c r="Q106" s="149">
        <f t="shared" ref="Q106:T106" si="146">Q45+Q52+Q96</f>
        <v>0</v>
      </c>
      <c r="R106" s="149">
        <f t="shared" si="146"/>
        <v>0</v>
      </c>
      <c r="S106" s="149">
        <f t="shared" si="146"/>
        <v>0</v>
      </c>
      <c r="T106" s="188">
        <f t="shared" si="146"/>
        <v>0</v>
      </c>
      <c r="U106" s="357">
        <v>0</v>
      </c>
      <c r="V106" s="189">
        <v>0</v>
      </c>
      <c r="W106" s="189">
        <v>0</v>
      </c>
      <c r="X106" s="189">
        <v>0</v>
      </c>
      <c r="Y106" s="358">
        <v>0</v>
      </c>
      <c r="Z106" s="410">
        <f>P106/F106*100</f>
        <v>0</v>
      </c>
      <c r="AA106" s="189">
        <v>0</v>
      </c>
      <c r="AB106" s="189">
        <v>0</v>
      </c>
      <c r="AC106" s="189">
        <v>0</v>
      </c>
      <c r="AD106" s="358">
        <f>T106/J106*100</f>
        <v>0</v>
      </c>
      <c r="AE106" s="190"/>
      <c r="AF106" s="190"/>
      <c r="AG106" s="190"/>
      <c r="AH106" s="19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</row>
    <row r="107" spans="1:148" s="22" customFormat="1" ht="13.5" hidden="1" customHeight="1" x14ac:dyDescent="0.25">
      <c r="A107" s="445"/>
      <c r="B107" s="446"/>
      <c r="C107" s="446"/>
      <c r="D107" s="185"/>
      <c r="E107" s="186"/>
      <c r="F107" s="187"/>
      <c r="G107" s="149"/>
      <c r="H107" s="149"/>
      <c r="I107" s="149"/>
      <c r="J107" s="226"/>
      <c r="K107" s="187"/>
      <c r="L107" s="149"/>
      <c r="M107" s="149"/>
      <c r="N107" s="149"/>
      <c r="O107" s="188"/>
      <c r="P107" s="187"/>
      <c r="Q107" s="149"/>
      <c r="R107" s="149"/>
      <c r="S107" s="149"/>
      <c r="T107" s="188"/>
      <c r="U107" s="187"/>
      <c r="V107" s="149"/>
      <c r="W107" s="149"/>
      <c r="X107" s="149"/>
      <c r="Y107" s="194"/>
      <c r="Z107" s="191"/>
      <c r="AA107" s="149"/>
      <c r="AB107" s="193"/>
      <c r="AC107" s="149"/>
      <c r="AD107" s="194"/>
      <c r="AE107" s="20"/>
      <c r="AF107" s="20"/>
      <c r="AG107" s="21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</row>
    <row r="108" spans="1:148" s="22" customFormat="1" ht="19.5" hidden="1" customHeight="1" x14ac:dyDescent="0.25">
      <c r="A108" s="445" t="s">
        <v>28</v>
      </c>
      <c r="B108" s="446"/>
      <c r="C108" s="446"/>
      <c r="D108" s="185" t="s">
        <v>36</v>
      </c>
      <c r="E108" s="186" t="s">
        <v>7</v>
      </c>
      <c r="F108" s="187">
        <v>0</v>
      </c>
      <c r="G108" s="149">
        <f>G30</f>
        <v>0</v>
      </c>
      <c r="H108" s="149">
        <f>H30</f>
        <v>0</v>
      </c>
      <c r="I108" s="149">
        <f>I30</f>
        <v>0</v>
      </c>
      <c r="J108" s="226">
        <v>0</v>
      </c>
      <c r="K108" s="187">
        <v>0</v>
      </c>
      <c r="L108" s="149">
        <f>L30</f>
        <v>0</v>
      </c>
      <c r="M108" s="149">
        <f>M30</f>
        <v>0</v>
      </c>
      <c r="N108" s="149">
        <f>N30</f>
        <v>0</v>
      </c>
      <c r="O108" s="188">
        <v>0</v>
      </c>
      <c r="P108" s="187">
        <v>0</v>
      </c>
      <c r="Q108" s="149">
        <f>Q30</f>
        <v>0</v>
      </c>
      <c r="R108" s="149">
        <f>R30</f>
        <v>0</v>
      </c>
      <c r="S108" s="149">
        <f>S30</f>
        <v>0</v>
      </c>
      <c r="T108" s="188">
        <v>0</v>
      </c>
      <c r="U108" s="196">
        <v>0</v>
      </c>
      <c r="V108" s="193">
        <v>0</v>
      </c>
      <c r="W108" s="193">
        <v>0</v>
      </c>
      <c r="X108" s="193">
        <v>0</v>
      </c>
      <c r="Y108" s="8">
        <v>0</v>
      </c>
      <c r="Z108" s="195">
        <v>0</v>
      </c>
      <c r="AA108" s="193">
        <v>0</v>
      </c>
      <c r="AB108" s="193">
        <v>0</v>
      </c>
      <c r="AC108" s="193">
        <v>0</v>
      </c>
      <c r="AD108" s="197">
        <v>0</v>
      </c>
      <c r="AE108" s="20"/>
      <c r="AF108" s="20"/>
      <c r="AG108" s="49"/>
      <c r="AH108" s="49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</row>
    <row r="109" spans="1:148" s="94" customFormat="1" ht="17.25" customHeight="1" thickBot="1" x14ac:dyDescent="0.3">
      <c r="A109" s="447" t="s">
        <v>112</v>
      </c>
      <c r="B109" s="448"/>
      <c r="C109" s="448"/>
      <c r="D109" s="67"/>
      <c r="E109" s="373"/>
      <c r="F109" s="198">
        <f>F104+F106+F108</f>
        <v>4945084409.3699999</v>
      </c>
      <c r="G109" s="199">
        <f t="shared" ref="G109:J109" si="147">G104+G106+G108</f>
        <v>3691636763.9499998</v>
      </c>
      <c r="H109" s="199">
        <f t="shared" si="147"/>
        <v>121368502.05</v>
      </c>
      <c r="I109" s="199">
        <f t="shared" si="147"/>
        <v>232854986.37</v>
      </c>
      <c r="J109" s="228">
        <f t="shared" si="147"/>
        <v>899224157</v>
      </c>
      <c r="K109" s="198">
        <f>K104+K106+K108</f>
        <v>1185146850.3699999</v>
      </c>
      <c r="L109" s="199">
        <f>L104+L106+L108</f>
        <v>716395987</v>
      </c>
      <c r="M109" s="199">
        <f t="shared" ref="M109:O109" si="148">M104+M106+M108</f>
        <v>31725000</v>
      </c>
      <c r="N109" s="199">
        <f t="shared" si="148"/>
        <v>232854986.37</v>
      </c>
      <c r="O109" s="200">
        <f t="shared" si="148"/>
        <v>204170877</v>
      </c>
      <c r="P109" s="198">
        <f>P104+P106+P108</f>
        <v>1054293089.87</v>
      </c>
      <c r="Q109" s="199">
        <f t="shared" ref="Q109:T109" si="149">Q104+Q106+Q108</f>
        <v>637141985.25999999</v>
      </c>
      <c r="R109" s="199">
        <f t="shared" si="149"/>
        <v>24219238.009999998</v>
      </c>
      <c r="S109" s="199">
        <f t="shared" si="149"/>
        <v>232854986.37</v>
      </c>
      <c r="T109" s="200">
        <f t="shared" si="149"/>
        <v>160076880.23000002</v>
      </c>
      <c r="U109" s="122">
        <f>P109/K109*100</f>
        <v>88.958856832033291</v>
      </c>
      <c r="V109" s="150">
        <f>Q109/L109*100</f>
        <v>88.937123716746896</v>
      </c>
      <c r="W109" s="150">
        <f>R109/M109*100</f>
        <v>76.341175760441288</v>
      </c>
      <c r="X109" s="150">
        <f>S109/N109*100</f>
        <v>100</v>
      </c>
      <c r="Y109" s="202">
        <f>T109/O109*100</f>
        <v>78.403385723812121</v>
      </c>
      <c r="Z109" s="201">
        <f>P109/F109*100</f>
        <v>21.320022118779487</v>
      </c>
      <c r="AA109" s="150">
        <f>Q109/G109*100</f>
        <v>17.259064908061728</v>
      </c>
      <c r="AB109" s="150">
        <f>R109/H109*100</f>
        <v>19.95512641329497</v>
      </c>
      <c r="AC109" s="150">
        <f>S109/I109*100</f>
        <v>100</v>
      </c>
      <c r="AD109" s="202">
        <f>T109/J109*100</f>
        <v>17.801665912095821</v>
      </c>
      <c r="AE109" s="93"/>
      <c r="AF109" s="93"/>
      <c r="AG109" s="49"/>
      <c r="AH109" s="49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  <c r="DL109" s="93"/>
      <c r="DM109" s="93"/>
      <c r="DN109" s="93"/>
      <c r="DO109" s="93"/>
      <c r="DP109" s="93"/>
      <c r="DQ109" s="93"/>
      <c r="DR109" s="93"/>
      <c r="DS109" s="93"/>
      <c r="DT109" s="93"/>
      <c r="DU109" s="93"/>
      <c r="DV109" s="93"/>
      <c r="DW109" s="93"/>
      <c r="DX109" s="93"/>
      <c r="DY109" s="93"/>
      <c r="DZ109" s="93"/>
      <c r="EA109" s="93"/>
      <c r="EB109" s="93"/>
      <c r="EC109" s="93"/>
      <c r="ED109" s="93"/>
      <c r="EE109" s="93"/>
      <c r="EF109" s="93"/>
      <c r="EG109" s="93"/>
      <c r="EH109" s="93"/>
      <c r="EI109" s="93"/>
      <c r="EJ109" s="93"/>
      <c r="EK109" s="93"/>
      <c r="EL109" s="93"/>
      <c r="EM109" s="93"/>
      <c r="EN109" s="93"/>
      <c r="EO109" s="93"/>
      <c r="EP109" s="93"/>
      <c r="EQ109" s="93"/>
      <c r="ER109" s="93"/>
    </row>
    <row r="110" spans="1:148" s="22" customFormat="1" x14ac:dyDescent="0.25">
      <c r="A110" s="94"/>
      <c r="B110" s="203"/>
      <c r="C110" s="25"/>
      <c r="D110" s="204"/>
      <c r="E110" s="161"/>
      <c r="AE110" s="20"/>
      <c r="AF110" s="20"/>
      <c r="AG110" s="21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</row>
    <row r="111" spans="1:148" s="22" customFormat="1" x14ac:dyDescent="0.25">
      <c r="A111" s="94"/>
      <c r="B111" s="203"/>
      <c r="C111" s="25"/>
      <c r="D111" s="204"/>
      <c r="E111" s="161"/>
      <c r="F111" s="211"/>
      <c r="AE111" s="20"/>
      <c r="AF111" s="20"/>
      <c r="AG111" s="21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</row>
    <row r="112" spans="1:148" s="22" customFormat="1" hidden="1" x14ac:dyDescent="0.25">
      <c r="A112" s="94"/>
      <c r="B112" s="429" t="s">
        <v>170</v>
      </c>
      <c r="C112" s="429"/>
      <c r="D112" s="204" t="s">
        <v>134</v>
      </c>
      <c r="E112" s="161"/>
      <c r="F112" s="205">
        <f t="shared" ref="F112:T112" si="150">F104-F82-F17</f>
        <v>4491482136</v>
      </c>
      <c r="G112" s="205">
        <f t="shared" si="150"/>
        <v>3498616563.9499998</v>
      </c>
      <c r="H112" s="205">
        <f t="shared" si="150"/>
        <v>121368502.05</v>
      </c>
      <c r="I112" s="205">
        <f t="shared" si="150"/>
        <v>0</v>
      </c>
      <c r="J112" s="205">
        <f t="shared" si="150"/>
        <v>871497070</v>
      </c>
      <c r="K112" s="205">
        <f t="shared" si="150"/>
        <v>952291864</v>
      </c>
      <c r="L112" s="205">
        <f t="shared" si="150"/>
        <v>716395987</v>
      </c>
      <c r="M112" s="205">
        <f t="shared" si="150"/>
        <v>31725000</v>
      </c>
      <c r="N112" s="205">
        <f t="shared" si="150"/>
        <v>0</v>
      </c>
      <c r="O112" s="205">
        <f t="shared" si="150"/>
        <v>204170877</v>
      </c>
      <c r="P112" s="205">
        <f t="shared" si="150"/>
        <v>821438103.5</v>
      </c>
      <c r="Q112" s="205">
        <f t="shared" si="150"/>
        <v>637141985.25999999</v>
      </c>
      <c r="R112" s="205">
        <f t="shared" si="150"/>
        <v>24219238.009999998</v>
      </c>
      <c r="S112" s="205">
        <f t="shared" si="150"/>
        <v>0</v>
      </c>
      <c r="T112" s="205">
        <f t="shared" si="150"/>
        <v>160076880.23000002</v>
      </c>
      <c r="U112" s="205">
        <f>P112/K112*100</f>
        <v>86.259069782412851</v>
      </c>
      <c r="V112" s="205">
        <f t="shared" ref="V112:X112" si="151">Q112/L112*100</f>
        <v>88.937123716746896</v>
      </c>
      <c r="W112" s="205">
        <f t="shared" si="151"/>
        <v>76.341175760441288</v>
      </c>
      <c r="X112" s="205" t="e">
        <f t="shared" si="151"/>
        <v>#DIV/0!</v>
      </c>
      <c r="Y112" s="205">
        <f>T112/O112*100</f>
        <v>78.403385723812121</v>
      </c>
      <c r="Z112" s="205">
        <f>P112/F112*100</f>
        <v>18.28879818793072</v>
      </c>
      <c r="AA112" s="205">
        <f t="shared" ref="AA112:AD112" si="152">Q112/G112*100</f>
        <v>18.211255037924346</v>
      </c>
      <c r="AB112" s="205">
        <f t="shared" si="152"/>
        <v>19.95512641329497</v>
      </c>
      <c r="AC112" s="205" t="e">
        <f t="shared" si="152"/>
        <v>#DIV/0!</v>
      </c>
      <c r="AD112" s="205">
        <f t="shared" si="152"/>
        <v>18.368034241354366</v>
      </c>
      <c r="AE112" s="180"/>
      <c r="AF112" s="180"/>
      <c r="AG112" s="180"/>
      <c r="AH112" s="180"/>
      <c r="AI112" s="205"/>
      <c r="AJ112" s="205">
        <f t="shared" ref="AJ112:BM112" si="153">AJ104-AJ97-AJ82-AJ17</f>
        <v>0</v>
      </c>
      <c r="AK112" s="205">
        <f t="shared" si="153"/>
        <v>0</v>
      </c>
      <c r="AL112" s="205">
        <f t="shared" si="153"/>
        <v>0</v>
      </c>
      <c r="AM112" s="205">
        <f t="shared" si="153"/>
        <v>0</v>
      </c>
      <c r="AN112" s="205">
        <f t="shared" si="153"/>
        <v>0</v>
      </c>
      <c r="AO112" s="205">
        <f t="shared" si="153"/>
        <v>0</v>
      </c>
      <c r="AP112" s="205">
        <f t="shared" si="153"/>
        <v>0</v>
      </c>
      <c r="AQ112" s="205">
        <f t="shared" si="153"/>
        <v>0</v>
      </c>
      <c r="AR112" s="205">
        <f t="shared" si="153"/>
        <v>0</v>
      </c>
      <c r="AS112" s="205">
        <f t="shared" si="153"/>
        <v>0</v>
      </c>
      <c r="AT112" s="205">
        <f t="shared" si="153"/>
        <v>0</v>
      </c>
      <c r="AU112" s="205">
        <f t="shared" si="153"/>
        <v>0</v>
      </c>
      <c r="AV112" s="205">
        <f t="shared" si="153"/>
        <v>0</v>
      </c>
      <c r="AW112" s="205">
        <f t="shared" si="153"/>
        <v>0</v>
      </c>
      <c r="AX112" s="205">
        <f t="shared" si="153"/>
        <v>0</v>
      </c>
      <c r="AY112" s="205">
        <f t="shared" si="153"/>
        <v>0</v>
      </c>
      <c r="AZ112" s="205">
        <f t="shared" si="153"/>
        <v>0</v>
      </c>
      <c r="BA112" s="205">
        <f t="shared" si="153"/>
        <v>0</v>
      </c>
      <c r="BB112" s="205">
        <f t="shared" si="153"/>
        <v>0</v>
      </c>
      <c r="BC112" s="205">
        <f t="shared" si="153"/>
        <v>0</v>
      </c>
      <c r="BD112" s="205">
        <f t="shared" si="153"/>
        <v>0</v>
      </c>
      <c r="BE112" s="205">
        <f t="shared" si="153"/>
        <v>0</v>
      </c>
      <c r="BF112" s="205">
        <f t="shared" si="153"/>
        <v>0</v>
      </c>
      <c r="BG112" s="205">
        <f t="shared" si="153"/>
        <v>0</v>
      </c>
      <c r="BH112" s="205">
        <f t="shared" si="153"/>
        <v>0</v>
      </c>
      <c r="BI112" s="205">
        <f t="shared" si="153"/>
        <v>0</v>
      </c>
      <c r="BJ112" s="205">
        <f t="shared" si="153"/>
        <v>0</v>
      </c>
      <c r="BK112" s="205">
        <f t="shared" si="153"/>
        <v>0</v>
      </c>
      <c r="BL112" s="205">
        <f t="shared" si="153"/>
        <v>0</v>
      </c>
      <c r="BM112" s="205">
        <f t="shared" si="153"/>
        <v>0</v>
      </c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</row>
    <row r="113" spans="1:148" s="22" customFormat="1" hidden="1" x14ac:dyDescent="0.25">
      <c r="A113" s="94"/>
      <c r="B113" s="203"/>
      <c r="C113" s="25"/>
      <c r="D113" s="204"/>
      <c r="E113" s="161"/>
      <c r="F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"/>
      <c r="AF113" s="20"/>
      <c r="AG113" s="21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</row>
    <row r="114" spans="1:148" s="22" customFormat="1" hidden="1" x14ac:dyDescent="0.25">
      <c r="A114" s="94"/>
      <c r="B114" s="203"/>
      <c r="C114" s="25"/>
      <c r="D114" s="204" t="s">
        <v>168</v>
      </c>
      <c r="E114" s="161"/>
      <c r="F114" s="206">
        <f>F62-F17-F52</f>
        <v>4230868675</v>
      </c>
      <c r="G114" s="206">
        <f t="shared" ref="G114:T114" si="154">G62-G17-G52</f>
        <v>3439917392.9499998</v>
      </c>
      <c r="H114" s="206">
        <f t="shared" si="154"/>
        <v>121368502.05</v>
      </c>
      <c r="I114" s="206">
        <f t="shared" si="154"/>
        <v>0</v>
      </c>
      <c r="J114" s="206">
        <f t="shared" si="154"/>
        <v>669582780</v>
      </c>
      <c r="K114" s="206">
        <f t="shared" si="154"/>
        <v>896985410</v>
      </c>
      <c r="L114" s="206">
        <f t="shared" si="154"/>
        <v>708126587</v>
      </c>
      <c r="M114" s="206">
        <f t="shared" si="154"/>
        <v>31725000</v>
      </c>
      <c r="N114" s="206">
        <f t="shared" si="154"/>
        <v>0</v>
      </c>
      <c r="O114" s="206">
        <f t="shared" si="154"/>
        <v>157133823</v>
      </c>
      <c r="P114" s="206">
        <f t="shared" si="154"/>
        <v>783886089.64999986</v>
      </c>
      <c r="Q114" s="206">
        <f t="shared" si="154"/>
        <v>636843406.30999994</v>
      </c>
      <c r="R114" s="206">
        <f t="shared" si="154"/>
        <v>24219238.009999998</v>
      </c>
      <c r="S114" s="206">
        <f t="shared" si="154"/>
        <v>0</v>
      </c>
      <c r="T114" s="206">
        <f t="shared" si="154"/>
        <v>122823445.33</v>
      </c>
      <c r="U114" s="205">
        <f t="shared" ref="U114:U116" si="155">P114/K114*100</f>
        <v>87.391175030371997</v>
      </c>
      <c r="V114" s="205">
        <f t="shared" ref="V114:V116" si="156">Q114/L114*100</f>
        <v>89.933553972038609</v>
      </c>
      <c r="W114" s="205">
        <f t="shared" ref="W114:W116" si="157">R114/M114*100</f>
        <v>76.341175760441288</v>
      </c>
      <c r="X114" s="205" t="e">
        <f t="shared" ref="X114:X116" si="158">S114/N114*100</f>
        <v>#DIV/0!</v>
      </c>
      <c r="Y114" s="205">
        <f t="shared" ref="Y114:Y116" si="159">T114/O114*100</f>
        <v>78.164867999170369</v>
      </c>
      <c r="Z114" s="205">
        <f t="shared" ref="Z114:Z116" si="160">P114/F114*100</f>
        <v>18.527781168958164</v>
      </c>
      <c r="AA114" s="205">
        <f t="shared" ref="AA114:AA116" si="161">Q114/G114*100</f>
        <v>18.513334291549853</v>
      </c>
      <c r="AB114" s="205">
        <f t="shared" ref="AB114:AB116" si="162">R114/H114*100</f>
        <v>19.95512641329497</v>
      </c>
      <c r="AC114" s="205" t="e">
        <f t="shared" ref="AC114:AC116" si="163">S114/I114*100</f>
        <v>#DIV/0!</v>
      </c>
      <c r="AD114" s="205">
        <f t="shared" ref="AD114:AD116" si="164">T114/J114*100</f>
        <v>18.34328017366277</v>
      </c>
      <c r="AE114" s="20"/>
      <c r="AF114" s="20"/>
      <c r="AG114" s="21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</row>
    <row r="115" spans="1:148" hidden="1" x14ac:dyDescent="0.25">
      <c r="U115" s="205"/>
      <c r="V115" s="205"/>
      <c r="W115" s="205"/>
      <c r="X115" s="205"/>
      <c r="Y115" s="205"/>
      <c r="Z115" s="205"/>
      <c r="AA115" s="205"/>
      <c r="AB115" s="205"/>
      <c r="AC115" s="205"/>
      <c r="AD115" s="205"/>
    </row>
    <row r="116" spans="1:148" hidden="1" x14ac:dyDescent="0.25">
      <c r="D116" s="204" t="s">
        <v>169</v>
      </c>
      <c r="F116" s="206">
        <f>F87-F82</f>
        <v>63309800</v>
      </c>
      <c r="G116" s="206">
        <f t="shared" ref="G116:T116" si="165">G87-G82</f>
        <v>3428800</v>
      </c>
      <c r="H116" s="206">
        <f t="shared" si="165"/>
        <v>0</v>
      </c>
      <c r="I116" s="206">
        <f t="shared" si="165"/>
        <v>0</v>
      </c>
      <c r="J116" s="206">
        <f t="shared" si="165"/>
        <v>59881000</v>
      </c>
      <c r="K116" s="206">
        <f t="shared" si="165"/>
        <v>11924313</v>
      </c>
      <c r="L116" s="206">
        <f t="shared" si="165"/>
        <v>615400</v>
      </c>
      <c r="M116" s="206">
        <f t="shared" si="165"/>
        <v>0</v>
      </c>
      <c r="N116" s="206">
        <f t="shared" si="165"/>
        <v>0</v>
      </c>
      <c r="O116" s="206">
        <f t="shared" si="165"/>
        <v>11308913</v>
      </c>
      <c r="P116" s="206">
        <f t="shared" si="165"/>
        <v>9560875.2200000007</v>
      </c>
      <c r="Q116" s="206">
        <f t="shared" si="165"/>
        <v>298578.95</v>
      </c>
      <c r="R116" s="206">
        <f t="shared" si="165"/>
        <v>0</v>
      </c>
      <c r="S116" s="206">
        <f t="shared" si="165"/>
        <v>0</v>
      </c>
      <c r="T116" s="206">
        <f t="shared" si="165"/>
        <v>9262296.2699999996</v>
      </c>
      <c r="U116" s="205">
        <f t="shared" si="155"/>
        <v>80.179673411793203</v>
      </c>
      <c r="V116" s="205">
        <f t="shared" si="156"/>
        <v>48.517866428339296</v>
      </c>
      <c r="W116" s="205" t="e">
        <f t="shared" si="157"/>
        <v>#DIV/0!</v>
      </c>
      <c r="X116" s="205" t="e">
        <f t="shared" si="158"/>
        <v>#DIV/0!</v>
      </c>
      <c r="Y116" s="205">
        <f t="shared" si="159"/>
        <v>81.902622029190596</v>
      </c>
      <c r="Z116" s="205">
        <f t="shared" si="160"/>
        <v>15.101730253452072</v>
      </c>
      <c r="AA116" s="205">
        <f t="shared" si="161"/>
        <v>8.7079721768548772</v>
      </c>
      <c r="AB116" s="205" t="e">
        <f t="shared" si="162"/>
        <v>#DIV/0!</v>
      </c>
      <c r="AC116" s="205" t="e">
        <f t="shared" si="163"/>
        <v>#DIV/0!</v>
      </c>
      <c r="AD116" s="205">
        <f t="shared" si="164"/>
        <v>15.467838329353217</v>
      </c>
    </row>
    <row r="118" spans="1:148" x14ac:dyDescent="0.25">
      <c r="F118" s="208"/>
      <c r="G118" s="208"/>
      <c r="H118" s="208"/>
      <c r="I118" s="208"/>
      <c r="J118" s="208"/>
    </row>
    <row r="120" spans="1:148" x14ac:dyDescent="0.25">
      <c r="F120" s="208"/>
      <c r="G120" s="208"/>
      <c r="H120" s="208"/>
      <c r="I120" s="208"/>
      <c r="J120" s="208"/>
    </row>
  </sheetData>
  <mergeCells count="93">
    <mergeCell ref="A94:A96"/>
    <mergeCell ref="A8:A27"/>
    <mergeCell ref="AI17:AM17"/>
    <mergeCell ref="B50:C50"/>
    <mergeCell ref="F49:AD49"/>
    <mergeCell ref="AE19:AF19"/>
    <mergeCell ref="AE17:AG17"/>
    <mergeCell ref="B49:D49"/>
    <mergeCell ref="B48:D48"/>
    <mergeCell ref="A29:A42"/>
    <mergeCell ref="AE82:AG82"/>
    <mergeCell ref="AG65:AG66"/>
    <mergeCell ref="A88:AD88"/>
    <mergeCell ref="F94:AD94"/>
    <mergeCell ref="B94:D94"/>
    <mergeCell ref="F84:AD84"/>
    <mergeCell ref="B7:C7"/>
    <mergeCell ref="F29:AD29"/>
    <mergeCell ref="F46:AD46"/>
    <mergeCell ref="B30:C30"/>
    <mergeCell ref="B39:C39"/>
    <mergeCell ref="E30:E41"/>
    <mergeCell ref="B29:C29"/>
    <mergeCell ref="D29:D42"/>
    <mergeCell ref="A1:AD1"/>
    <mergeCell ref="A6:AD6"/>
    <mergeCell ref="Z2:AD2"/>
    <mergeCell ref="B67:D67"/>
    <mergeCell ref="A68:AD68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A49:A51"/>
    <mergeCell ref="B46:D46"/>
    <mergeCell ref="B43:C43"/>
    <mergeCell ref="B62:D62"/>
    <mergeCell ref="B52:D52"/>
    <mergeCell ref="B58:D58"/>
    <mergeCell ref="D56:D57"/>
    <mergeCell ref="B56:C56"/>
    <mergeCell ref="A53:A54"/>
    <mergeCell ref="D50:D51"/>
    <mergeCell ref="D53:D54"/>
    <mergeCell ref="B53:C53"/>
    <mergeCell ref="A56:A57"/>
    <mergeCell ref="B45:D45"/>
    <mergeCell ref="A59:A61"/>
    <mergeCell ref="B59:C59"/>
    <mergeCell ref="B55:D55"/>
    <mergeCell ref="A63:AD63"/>
    <mergeCell ref="A89:A91"/>
    <mergeCell ref="F76:AD76"/>
    <mergeCell ref="B86:D86"/>
    <mergeCell ref="B69:D69"/>
    <mergeCell ref="B74:D74"/>
    <mergeCell ref="A75:AD75"/>
    <mergeCell ref="B76:D76"/>
    <mergeCell ref="D90:D92"/>
    <mergeCell ref="F89:AD89"/>
    <mergeCell ref="B89:D89"/>
    <mergeCell ref="B83:D83"/>
    <mergeCell ref="B87:D87"/>
    <mergeCell ref="B84:D84"/>
    <mergeCell ref="A84:A85"/>
    <mergeCell ref="A76:A82"/>
    <mergeCell ref="B112:C112"/>
    <mergeCell ref="B101:D101"/>
    <mergeCell ref="A105:C105"/>
    <mergeCell ref="B93:D93"/>
    <mergeCell ref="B103:D103"/>
    <mergeCell ref="B99:D99"/>
    <mergeCell ref="A100:AD100"/>
    <mergeCell ref="F101:AD101"/>
    <mergeCell ref="A101:A102"/>
    <mergeCell ref="B97:D97"/>
    <mergeCell ref="A108:C108"/>
    <mergeCell ref="A109:C109"/>
    <mergeCell ref="A107:C107"/>
    <mergeCell ref="A104:C104"/>
    <mergeCell ref="A106:C106"/>
    <mergeCell ref="D59:D60"/>
    <mergeCell ref="B61:D61"/>
    <mergeCell ref="B64:D64"/>
    <mergeCell ref="A64:A66"/>
    <mergeCell ref="A69:A73"/>
  </mergeCells>
  <pageMargins left="0.25" right="0.25" top="0.75" bottom="0.75" header="0.3" footer="0.3"/>
  <pageSetup paperSize="9" scale="29" fitToHeight="0" orientation="landscape" r:id="rId1"/>
  <rowBreaks count="1" manualBreakCount="1">
    <brk id="7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31.03.2021 г</vt:lpstr>
      <vt:lpstr>'на 31.03.2021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2021-04-07T11:13:24Z</dcterms:modified>
</cp:coreProperties>
</file>