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01.2021 г" sheetId="13" r:id="rId1"/>
  </sheets>
  <definedNames>
    <definedName name="_xlnm.Print_Area" localSheetId="0">'на 31.01.2021 г'!$A$1:$AD$106</definedName>
  </definedNames>
  <calcPr calcId="144525"/>
</workbook>
</file>

<file path=xl/calcChain.xml><?xml version="1.0" encoding="utf-8"?>
<calcChain xmlns="http://schemas.openxmlformats.org/spreadsheetml/2006/main">
  <c r="J39" i="13" l="1"/>
  <c r="W101" i="13" l="1"/>
  <c r="AA67" i="13"/>
  <c r="Z67" i="13"/>
  <c r="AA57" i="13"/>
  <c r="AB57" i="13"/>
  <c r="AD57" i="13"/>
  <c r="Q58" i="13"/>
  <c r="AA58" i="13" s="1"/>
  <c r="R58" i="13"/>
  <c r="S58" i="13"/>
  <c r="T58" i="13"/>
  <c r="P57" i="13"/>
  <c r="P58" i="13" s="1"/>
  <c r="G58" i="13"/>
  <c r="H58" i="13"/>
  <c r="I58" i="13"/>
  <c r="J58" i="13"/>
  <c r="AD58" i="13" s="1"/>
  <c r="F57" i="13"/>
  <c r="F58" i="13" s="1"/>
  <c r="AB55" i="13"/>
  <c r="Z55" i="13"/>
  <c r="AB54" i="13"/>
  <c r="Z54" i="13"/>
  <c r="P54" i="13"/>
  <c r="F54" i="13"/>
  <c r="AB58" i="13" l="1"/>
  <c r="Z58" i="13"/>
  <c r="Z57" i="13"/>
  <c r="G39" i="13" l="1"/>
  <c r="H39" i="13"/>
  <c r="I39" i="13"/>
  <c r="L39" i="13"/>
  <c r="M39" i="13"/>
  <c r="N39" i="13"/>
  <c r="O39" i="13"/>
  <c r="Q39" i="13"/>
  <c r="R39" i="13"/>
  <c r="T39" i="13"/>
  <c r="V39" i="13"/>
  <c r="W39" i="13"/>
  <c r="X39" i="13"/>
  <c r="P42" i="13"/>
  <c r="F42" i="13"/>
  <c r="AD42" i="13"/>
  <c r="AD38" i="13"/>
  <c r="AD37" i="13"/>
  <c r="AD36" i="13"/>
  <c r="AD34" i="13"/>
  <c r="AD35" i="13"/>
  <c r="P34" i="13"/>
  <c r="P35" i="13"/>
  <c r="P36" i="13"/>
  <c r="P37" i="13"/>
  <c r="P38" i="13"/>
  <c r="F34" i="13"/>
  <c r="F35" i="13"/>
  <c r="F36" i="13"/>
  <c r="F37" i="13"/>
  <c r="F38" i="13"/>
  <c r="Q30" i="13"/>
  <c r="G30" i="13"/>
  <c r="H30" i="13"/>
  <c r="I30" i="13"/>
  <c r="J30" i="13"/>
  <c r="L30" i="13"/>
  <c r="M30" i="13"/>
  <c r="N30" i="13"/>
  <c r="O30" i="13"/>
  <c r="Z38" i="13" l="1"/>
  <c r="Z42" i="13"/>
  <c r="Z36" i="13"/>
  <c r="Z37" i="13"/>
  <c r="Z35" i="13"/>
  <c r="Z34" i="13"/>
  <c r="Q28" i="13"/>
  <c r="R28" i="13"/>
  <c r="S28" i="13"/>
  <c r="T28" i="13"/>
  <c r="G28" i="13"/>
  <c r="H28" i="13"/>
  <c r="I28" i="13"/>
  <c r="J28" i="13"/>
  <c r="AA27" i="13"/>
  <c r="P27" i="13"/>
  <c r="F27" i="13"/>
  <c r="Z27" i="13" l="1"/>
  <c r="AC79" i="13"/>
  <c r="AD33" i="13" l="1"/>
  <c r="AD26" i="13" l="1"/>
  <c r="P26" i="13"/>
  <c r="L28" i="13"/>
  <c r="M28" i="13"/>
  <c r="O28" i="13"/>
  <c r="F26" i="13"/>
  <c r="Z26" i="13" l="1"/>
  <c r="AD70" i="13"/>
  <c r="AA23" i="13" l="1"/>
  <c r="AD41" i="13" l="1"/>
  <c r="AB25" i="13" l="1"/>
  <c r="P8" i="13" l="1"/>
  <c r="P9" i="13"/>
  <c r="L55" i="13" l="1"/>
  <c r="M55" i="13"/>
  <c r="N55" i="13"/>
  <c r="O55" i="13"/>
  <c r="AD40" i="13" l="1"/>
  <c r="V28" i="13" l="1"/>
  <c r="AC28" i="13" l="1"/>
  <c r="AD28" i="13"/>
  <c r="Y28" i="13"/>
  <c r="AA28" i="13"/>
  <c r="P23" i="13"/>
  <c r="P24" i="13"/>
  <c r="P25" i="13"/>
  <c r="Y63" i="13" l="1"/>
  <c r="V62" i="13"/>
  <c r="T52" i="13" l="1"/>
  <c r="S52" i="13"/>
  <c r="R52" i="13"/>
  <c r="Q52" i="13"/>
  <c r="O52" i="13"/>
  <c r="N52" i="13"/>
  <c r="M52" i="13"/>
  <c r="L52" i="13"/>
  <c r="K51" i="13"/>
  <c r="K52" i="13" s="1"/>
  <c r="Y31" i="13"/>
  <c r="U31" i="13" s="1"/>
  <c r="U32" i="13"/>
  <c r="U33" i="13"/>
  <c r="Y40" i="13"/>
  <c r="U41" i="13"/>
  <c r="V9" i="13"/>
  <c r="V10" i="13"/>
  <c r="V11" i="13"/>
  <c r="V8" i="13"/>
  <c r="U40" i="13" l="1"/>
  <c r="U39" i="13" s="1"/>
  <c r="Y3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BG109" i="13"/>
  <c r="BH109" i="13"/>
  <c r="BI109" i="13"/>
  <c r="BJ109" i="13"/>
  <c r="BK109" i="13"/>
  <c r="BL109" i="13"/>
  <c r="BM109" i="13"/>
  <c r="O83" i="13" l="1"/>
  <c r="L83" i="13"/>
  <c r="M83" i="13"/>
  <c r="N83" i="13"/>
  <c r="AA77" i="13"/>
  <c r="AA76" i="13"/>
  <c r="AD69" i="13"/>
  <c r="AD63" i="13"/>
  <c r="T64" i="13" l="1"/>
  <c r="S64" i="13"/>
  <c r="R64" i="13"/>
  <c r="Q64" i="13"/>
  <c r="O64" i="13"/>
  <c r="N64" i="13"/>
  <c r="M64" i="13"/>
  <c r="L64" i="13"/>
  <c r="T71" i="13"/>
  <c r="S71" i="13"/>
  <c r="R71" i="13"/>
  <c r="Q71" i="13"/>
  <c r="O71" i="13"/>
  <c r="N71" i="13"/>
  <c r="M71" i="13"/>
  <c r="L71" i="13"/>
  <c r="T80" i="13"/>
  <c r="S80" i="13"/>
  <c r="R80" i="13"/>
  <c r="Q80" i="13"/>
  <c r="O80" i="13"/>
  <c r="N80" i="13"/>
  <c r="M80" i="13"/>
  <c r="L80" i="13"/>
  <c r="T90" i="13"/>
  <c r="S90" i="13"/>
  <c r="R90" i="13"/>
  <c r="Q90" i="13"/>
  <c r="O90" i="13"/>
  <c r="N90" i="13"/>
  <c r="M90" i="13"/>
  <c r="L90" i="13"/>
  <c r="O94" i="13"/>
  <c r="N94" i="13"/>
  <c r="M94" i="13"/>
  <c r="M96" i="13" s="1"/>
  <c r="L94" i="13"/>
  <c r="K93" i="13"/>
  <c r="K92" i="13"/>
  <c r="T48" i="13"/>
  <c r="S48" i="13"/>
  <c r="R48" i="13"/>
  <c r="Q48" i="13"/>
  <c r="O48" i="13"/>
  <c r="N48" i="13"/>
  <c r="M48" i="13"/>
  <c r="L48" i="13"/>
  <c r="G48" i="13"/>
  <c r="H48" i="13"/>
  <c r="I48" i="13"/>
  <c r="J48" i="13"/>
  <c r="P33" i="13"/>
  <c r="AB30" i="13"/>
  <c r="AA30" i="13"/>
  <c r="AD31" i="13"/>
  <c r="K44" i="13"/>
  <c r="K43" i="13" s="1"/>
  <c r="O43" i="13"/>
  <c r="N43" i="13"/>
  <c r="M43" i="13"/>
  <c r="L43" i="13"/>
  <c r="K41" i="13"/>
  <c r="K40" i="13"/>
  <c r="K33" i="13"/>
  <c r="K32" i="13"/>
  <c r="K31" i="13"/>
  <c r="K30" i="13" s="1"/>
  <c r="M101" i="13" l="1"/>
  <c r="O101" i="13"/>
  <c r="K39" i="13"/>
  <c r="V80" i="13"/>
  <c r="X80" i="13"/>
  <c r="Y80" i="13"/>
  <c r="Y48" i="13"/>
  <c r="N45" i="13"/>
  <c r="L96" i="13"/>
  <c r="L101" i="13" s="1"/>
  <c r="K94" i="13"/>
  <c r="N96" i="13"/>
  <c r="O45" i="13"/>
  <c r="O59" i="13" s="1"/>
  <c r="L45" i="13"/>
  <c r="L59" i="13" s="1"/>
  <c r="M45" i="13"/>
  <c r="M59" i="13" s="1"/>
  <c r="AD48" i="13"/>
  <c r="O96" i="13"/>
  <c r="L105" i="13"/>
  <c r="Y64" i="13"/>
  <c r="V64" i="13"/>
  <c r="V101" i="13" s="1"/>
  <c r="M105" i="13"/>
  <c r="N105" i="13"/>
  <c r="K24" i="13"/>
  <c r="K45" i="13" l="1"/>
  <c r="T94" i="13"/>
  <c r="T96" i="13" s="1"/>
  <c r="T101" i="13" s="1"/>
  <c r="S94" i="13"/>
  <c r="S96" i="13" s="1"/>
  <c r="S101" i="13" s="1"/>
  <c r="R94" i="13"/>
  <c r="R96" i="13" s="1"/>
  <c r="R101" i="13" s="1"/>
  <c r="Q94" i="13"/>
  <c r="Q96" i="13" s="1"/>
  <c r="Q101" i="13" s="1"/>
  <c r="T83" i="13" l="1"/>
  <c r="T84" i="13" s="1"/>
  <c r="S83" i="13"/>
  <c r="S84" i="13" s="1"/>
  <c r="R83" i="13"/>
  <c r="R84" i="13" s="1"/>
  <c r="Q83" i="13"/>
  <c r="Q84" i="13" s="1"/>
  <c r="G83" i="13"/>
  <c r="H83" i="13"/>
  <c r="I83" i="13"/>
  <c r="J83" i="13"/>
  <c r="G80" i="13"/>
  <c r="AA80" i="13" s="1"/>
  <c r="H80" i="13"/>
  <c r="I80" i="13"/>
  <c r="J80" i="13"/>
  <c r="J84" i="13" s="1"/>
  <c r="T55" i="13"/>
  <c r="S55" i="13"/>
  <c r="R55" i="13"/>
  <c r="Q55" i="13"/>
  <c r="J55" i="13"/>
  <c r="I55" i="13"/>
  <c r="H55" i="13"/>
  <c r="G55" i="13"/>
  <c r="G52" i="13"/>
  <c r="H52" i="13"/>
  <c r="I52" i="13"/>
  <c r="J52" i="13"/>
  <c r="I84" i="13" l="1"/>
  <c r="AC84" i="13" s="1"/>
  <c r="AC80" i="13"/>
  <c r="AD84" i="13"/>
  <c r="Q105" i="13"/>
  <c r="N103" i="13"/>
  <c r="K103" i="13"/>
  <c r="O103" i="13"/>
  <c r="L103" i="13"/>
  <c r="H84" i="13"/>
  <c r="M103" i="13"/>
  <c r="N84" i="13"/>
  <c r="X84" i="13" s="1"/>
  <c r="L84" i="13"/>
  <c r="M84" i="13"/>
  <c r="O84" i="13"/>
  <c r="Y84" i="13" s="1"/>
  <c r="G84" i="13"/>
  <c r="AA84" i="13" s="1"/>
  <c r="AD83" i="13"/>
  <c r="AD80" i="13"/>
  <c r="F33" i="13"/>
  <c r="Z33" i="13" s="1"/>
  <c r="Y83" i="13" l="1"/>
  <c r="G45" i="13"/>
  <c r="H45" i="13"/>
  <c r="I45" i="13"/>
  <c r="J45" i="13"/>
  <c r="H103" i="13" l="1"/>
  <c r="H59" i="13"/>
  <c r="G103" i="13"/>
  <c r="G59" i="13"/>
  <c r="I103" i="13"/>
  <c r="I59" i="13"/>
  <c r="J103" i="13"/>
  <c r="J59" i="13"/>
  <c r="Q45" i="13"/>
  <c r="Q59" i="13" s="1"/>
  <c r="AD39" i="13"/>
  <c r="F24" i="13"/>
  <c r="Q103" i="13" l="1"/>
  <c r="AA59" i="13"/>
  <c r="K8" i="13"/>
  <c r="U8" i="13" s="1"/>
  <c r="K9" i="13"/>
  <c r="U9" i="13" s="1"/>
  <c r="K10" i="13"/>
  <c r="K11" i="13"/>
  <c r="K12" i="13"/>
  <c r="K13" i="13"/>
  <c r="K14" i="13"/>
  <c r="K15" i="13"/>
  <c r="K16" i="13"/>
  <c r="N17" i="13"/>
  <c r="N28" i="13" s="1"/>
  <c r="K18" i="13"/>
  <c r="K19" i="13"/>
  <c r="K20" i="13"/>
  <c r="K21" i="13"/>
  <c r="K22" i="13"/>
  <c r="K23" i="13"/>
  <c r="K25" i="13"/>
  <c r="K47" i="13"/>
  <c r="K48" i="13" s="1"/>
  <c r="K54" i="13"/>
  <c r="K55" i="13" s="1"/>
  <c r="K62" i="13"/>
  <c r="K63" i="13"/>
  <c r="K67" i="13"/>
  <c r="K68" i="13"/>
  <c r="K69" i="13"/>
  <c r="K70" i="13"/>
  <c r="K74" i="13"/>
  <c r="K75" i="13"/>
  <c r="K76" i="13"/>
  <c r="K77" i="13"/>
  <c r="K78" i="13"/>
  <c r="K79" i="13"/>
  <c r="K82" i="13"/>
  <c r="K83" i="13" s="1"/>
  <c r="K87" i="13"/>
  <c r="K88" i="13"/>
  <c r="K89" i="13"/>
  <c r="K99" i="13"/>
  <c r="K100" i="13" s="1"/>
  <c r="L100" i="13"/>
  <c r="M100" i="13"/>
  <c r="M109" i="13" s="1"/>
  <c r="N100" i="13"/>
  <c r="O100" i="13"/>
  <c r="O109" i="13" s="1"/>
  <c r="F23" i="13"/>
  <c r="Z23" i="13" s="1"/>
  <c r="F25" i="13"/>
  <c r="Z25" i="13" s="1"/>
  <c r="X28" i="13" l="1"/>
  <c r="X101" i="13" s="1"/>
  <c r="N59" i="13"/>
  <c r="N101" i="13"/>
  <c r="N109" i="13"/>
  <c r="L109" i="13"/>
  <c r="L106" i="13"/>
  <c r="M106" i="13"/>
  <c r="K71" i="13"/>
  <c r="O106" i="13"/>
  <c r="K80" i="13"/>
  <c r="K90" i="13"/>
  <c r="K96" i="13" s="1"/>
  <c r="K64" i="13"/>
  <c r="K17" i="13"/>
  <c r="K28" i="13" s="1"/>
  <c r="K59" i="13" s="1"/>
  <c r="X17" i="13"/>
  <c r="K101" i="13" l="1"/>
  <c r="N106" i="13"/>
  <c r="K84" i="13"/>
  <c r="J100" i="13" l="1"/>
  <c r="I100" i="13"/>
  <c r="H100" i="13"/>
  <c r="G100" i="13"/>
  <c r="F99" i="13"/>
  <c r="F100" i="13" s="1"/>
  <c r="J94" i="13"/>
  <c r="I94" i="13"/>
  <c r="H94" i="13"/>
  <c r="G94" i="13"/>
  <c r="F93" i="13"/>
  <c r="F92" i="13"/>
  <c r="F94" i="13" s="1"/>
  <c r="I90" i="13"/>
  <c r="H90" i="13"/>
  <c r="G90" i="13"/>
  <c r="F89" i="13"/>
  <c r="F88" i="13"/>
  <c r="F87" i="13"/>
  <c r="F82" i="13"/>
  <c r="F83" i="13" s="1"/>
  <c r="F79" i="13"/>
  <c r="F78" i="13"/>
  <c r="F77" i="13"/>
  <c r="F76" i="13"/>
  <c r="F75" i="13"/>
  <c r="F74" i="13"/>
  <c r="I71" i="13"/>
  <c r="H71" i="13"/>
  <c r="F70" i="13"/>
  <c r="F69" i="13"/>
  <c r="F68" i="13"/>
  <c r="F67" i="13"/>
  <c r="J64" i="13"/>
  <c r="I64" i="13"/>
  <c r="H64" i="13"/>
  <c r="G64" i="13"/>
  <c r="F63" i="13"/>
  <c r="F62" i="13"/>
  <c r="F55" i="13"/>
  <c r="F51" i="13"/>
  <c r="F52" i="13" s="1"/>
  <c r="F47" i="13"/>
  <c r="F48" i="13" s="1"/>
  <c r="F44" i="13"/>
  <c r="F43" i="13" s="1"/>
  <c r="J43" i="13"/>
  <c r="I43" i="13"/>
  <c r="H43" i="13"/>
  <c r="G43" i="13"/>
  <c r="F41" i="13"/>
  <c r="F40" i="13"/>
  <c r="F39" i="13" s="1"/>
  <c r="F32" i="13"/>
  <c r="F31" i="13"/>
  <c r="I105" i="13"/>
  <c r="H105" i="13"/>
  <c r="G105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30" i="13" l="1"/>
  <c r="F45" i="13" s="1"/>
  <c r="K109" i="13"/>
  <c r="K106" i="13"/>
  <c r="I96" i="13"/>
  <c r="I101" i="13" s="1"/>
  <c r="F80" i="13"/>
  <c r="F84" i="13" s="1"/>
  <c r="J71" i="13"/>
  <c r="AD71" i="13" s="1"/>
  <c r="H96" i="13"/>
  <c r="F90" i="13"/>
  <c r="G96" i="13"/>
  <c r="G101" i="13" s="1"/>
  <c r="F71" i="13"/>
  <c r="F64" i="13"/>
  <c r="J90" i="13"/>
  <c r="J96" i="13" s="1"/>
  <c r="J101" i="13" s="1"/>
  <c r="G71" i="13"/>
  <c r="F16" i="13"/>
  <c r="F28" i="13" s="1"/>
  <c r="F59" i="13" l="1"/>
  <c r="H101" i="13"/>
  <c r="H109" i="13" s="1"/>
  <c r="F96" i="13"/>
  <c r="F101" i="13" s="1"/>
  <c r="F109" i="13" s="1"/>
  <c r="F103" i="13"/>
  <c r="G109" i="13"/>
  <c r="I109" i="13"/>
  <c r="H106" i="13" l="1"/>
  <c r="J106" i="13"/>
  <c r="J109" i="13"/>
  <c r="F106" i="13"/>
  <c r="I106" i="13"/>
  <c r="G106" i="13"/>
  <c r="R30" i="13" l="1"/>
  <c r="S39" i="13" l="1"/>
  <c r="P41" i="13"/>
  <c r="Z41" i="13" s="1"/>
  <c r="P31" i="13"/>
  <c r="AD74" i="13"/>
  <c r="AD75" i="13"/>
  <c r="AD78" i="13"/>
  <c r="AD82" i="13"/>
  <c r="Z31" i="13" l="1"/>
  <c r="R105" i="13"/>
  <c r="AD47" i="13"/>
  <c r="P88" i="13" l="1"/>
  <c r="P87" i="13"/>
  <c r="Y82" i="13"/>
  <c r="P82" i="13"/>
  <c r="P83" i="13" s="1"/>
  <c r="P40" i="13" l="1"/>
  <c r="Z83" i="13"/>
  <c r="U83" i="13"/>
  <c r="U82" i="13"/>
  <c r="Z82" i="13"/>
  <c r="P44" i="13"/>
  <c r="AD51" i="13"/>
  <c r="P51" i="13"/>
  <c r="P52" i="13" s="1"/>
  <c r="Z40" i="13" l="1"/>
  <c r="P39" i="13"/>
  <c r="R45" i="13"/>
  <c r="Z39" i="13"/>
  <c r="Z51" i="13"/>
  <c r="V94" i="13"/>
  <c r="W94" i="13"/>
  <c r="W109" i="13" s="1"/>
  <c r="X94" i="13"/>
  <c r="P93" i="13"/>
  <c r="R103" i="13" l="1"/>
  <c r="R59" i="13"/>
  <c r="AB59" i="13"/>
  <c r="P47" i="13"/>
  <c r="P48" i="13" l="1"/>
  <c r="U48" i="13" s="1"/>
  <c r="U47" i="13"/>
  <c r="Z48" i="13"/>
  <c r="Z47" i="13"/>
  <c r="P89" i="13"/>
  <c r="P90" i="13" s="1"/>
  <c r="AD90" i="13" l="1"/>
  <c r="Q43" i="13" l="1"/>
  <c r="R43" i="13"/>
  <c r="S43" i="13"/>
  <c r="T43" i="13"/>
  <c r="T100" i="13" l="1"/>
  <c r="S100" i="13"/>
  <c r="AC101" i="13" s="1"/>
  <c r="R100" i="13"/>
  <c r="AB101" i="13" s="1"/>
  <c r="Q100" i="13"/>
  <c r="AD99" i="13"/>
  <c r="U99" i="13"/>
  <c r="P99" i="13"/>
  <c r="P100" i="13" s="1"/>
  <c r="U100" i="13" s="1"/>
  <c r="AD92" i="13"/>
  <c r="Y92" i="13"/>
  <c r="Y94" i="13" s="1"/>
  <c r="P92" i="13"/>
  <c r="P94" i="13" s="1"/>
  <c r="P96" i="13" s="1"/>
  <c r="AD87" i="13"/>
  <c r="AD88" i="13"/>
  <c r="Y87" i="13"/>
  <c r="Y88" i="13"/>
  <c r="Y47" i="13"/>
  <c r="AA11" i="13"/>
  <c r="P11" i="13"/>
  <c r="U11" i="13" s="1"/>
  <c r="AA9" i="13"/>
  <c r="S109" i="13" l="1"/>
  <c r="T109" i="13"/>
  <c r="Y100" i="13"/>
  <c r="R109" i="13"/>
  <c r="AA101" i="13"/>
  <c r="Q109" i="13"/>
  <c r="R106" i="13"/>
  <c r="AB106" i="13" s="1"/>
  <c r="Q106" i="13"/>
  <c r="Z99" i="13"/>
  <c r="Z9" i="13"/>
  <c r="Z87" i="13"/>
  <c r="Z92" i="13"/>
  <c r="U87" i="13"/>
  <c r="Y90" i="13"/>
  <c r="Z88" i="13"/>
  <c r="U88" i="13"/>
  <c r="Z94" i="13"/>
  <c r="AD94" i="13"/>
  <c r="U92" i="13"/>
  <c r="U94" i="13" s="1"/>
  <c r="Z11" i="13"/>
  <c r="Z90" i="13" l="1"/>
  <c r="U90" i="13"/>
  <c r="V77" i="13" l="1"/>
  <c r="Y78" i="13"/>
  <c r="Y74" i="13"/>
  <c r="U70" i="13"/>
  <c r="Y69" i="13"/>
  <c r="W43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43" i="13" l="1"/>
  <c r="P17" i="13" l="1"/>
  <c r="U17" i="13" s="1"/>
  <c r="P79" i="13"/>
  <c r="Z79" i="13" s="1"/>
  <c r="AA64" i="13" l="1"/>
  <c r="AD100" i="13"/>
  <c r="V109" i="13" l="1"/>
  <c r="AD101" i="13"/>
  <c r="V71" i="13"/>
  <c r="Z100" i="13"/>
  <c r="AA71" i="13"/>
  <c r="Y71" i="13"/>
  <c r="Y96" i="13" l="1"/>
  <c r="Y101" i="13" s="1"/>
  <c r="Y109" i="13" s="1"/>
  <c r="AD96" i="13"/>
  <c r="Z96" i="13" l="1"/>
  <c r="U96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79" i="13"/>
  <c r="X79" i="13" l="1"/>
  <c r="X109" i="13" s="1"/>
  <c r="AA68" i="13"/>
  <c r="Y75" i="13" l="1"/>
  <c r="P43" i="13" l="1"/>
  <c r="P62" i="13"/>
  <c r="U62" i="13" s="1"/>
  <c r="AA62" i="13"/>
  <c r="P63" i="13"/>
  <c r="AB63" i="13"/>
  <c r="AB62" i="13" s="1"/>
  <c r="Z63" i="13" l="1"/>
  <c r="U63" i="13"/>
  <c r="Z62" i="13"/>
  <c r="P64" i="13"/>
  <c r="P20" i="13"/>
  <c r="U20" i="13" s="1"/>
  <c r="P21" i="13"/>
  <c r="U21" i="13" s="1"/>
  <c r="P22" i="13"/>
  <c r="Z64" i="13" l="1"/>
  <c r="P101" i="13"/>
  <c r="Z22" i="13"/>
  <c r="U22" i="13"/>
  <c r="U64" i="13"/>
  <c r="Z21" i="13"/>
  <c r="Z20" i="13"/>
  <c r="AA8" i="13" l="1"/>
  <c r="P55" i="13" l="1"/>
  <c r="P74" i="13" l="1"/>
  <c r="AP59" i="13"/>
  <c r="Z74" i="13" l="1"/>
  <c r="AO59" i="13"/>
  <c r="AQ59" i="13"/>
  <c r="AR59" i="13" l="1"/>
  <c r="P76" i="13" l="1"/>
  <c r="Z76" i="13" s="1"/>
  <c r="U74" i="13" l="1"/>
  <c r="AN59" i="13" l="1"/>
  <c r="AA10" i="13"/>
  <c r="AC17" i="13"/>
  <c r="P78" i="13"/>
  <c r="Z78" i="13" s="1"/>
  <c r="P77" i="13"/>
  <c r="Z77" i="13" s="1"/>
  <c r="P75" i="13"/>
  <c r="P70" i="13"/>
  <c r="Z70" i="13" s="1"/>
  <c r="P69" i="13"/>
  <c r="U69" i="13" s="1"/>
  <c r="P68" i="13"/>
  <c r="P67" i="13"/>
  <c r="P19" i="13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U19" i="13"/>
  <c r="Z15" i="13"/>
  <c r="U15" i="13"/>
  <c r="Z14" i="13"/>
  <c r="U14" i="13"/>
  <c r="Z13" i="13"/>
  <c r="U13" i="13"/>
  <c r="Z12" i="13"/>
  <c r="U12" i="13"/>
  <c r="P71" i="13"/>
  <c r="Z71" i="13" s="1"/>
  <c r="P80" i="13"/>
  <c r="Z80" i="13" s="1"/>
  <c r="Z16" i="13"/>
  <c r="U75" i="13"/>
  <c r="Z75" i="13"/>
  <c r="U78" i="13"/>
  <c r="U77" i="13"/>
  <c r="Z8" i="13"/>
  <c r="Z10" i="13"/>
  <c r="Z18" i="13"/>
  <c r="Z69" i="13"/>
  <c r="Z68" i="13"/>
  <c r="AB68" i="13"/>
  <c r="Z28" i="13" l="1"/>
  <c r="U28" i="13"/>
  <c r="U101" i="13" s="1"/>
  <c r="P84" i="13"/>
  <c r="Z84" i="13" s="1"/>
  <c r="U80" i="13"/>
  <c r="U71" i="13"/>
  <c r="AB67" i="13"/>
  <c r="U84" i="13" l="1"/>
  <c r="P109" i="13"/>
  <c r="Z109" i="13" s="1"/>
  <c r="U109" i="13" l="1"/>
  <c r="Z101" i="13"/>
  <c r="AB43" i="13"/>
  <c r="Z43" i="13" s="1"/>
  <c r="V59" i="13" l="1"/>
  <c r="V106" i="13" l="1"/>
  <c r="AA106" i="13"/>
  <c r="S30" i="13" l="1"/>
  <c r="S45" i="13" s="1"/>
  <c r="S103" i="13" l="1"/>
  <c r="S59" i="13"/>
  <c r="S105" i="13"/>
  <c r="AC59" i="13" l="1"/>
  <c r="X59" i="13"/>
  <c r="S106" i="13"/>
  <c r="X106" i="13" l="1"/>
  <c r="AC106" i="13"/>
  <c r="AD32" i="13"/>
  <c r="T30" i="13"/>
  <c r="AD30" i="13" s="1"/>
  <c r="P32" i="13"/>
  <c r="P30" i="13" s="1"/>
  <c r="Z30" i="13" l="1"/>
  <c r="P45" i="13"/>
  <c r="Z32" i="13"/>
  <c r="Y30" i="13"/>
  <c r="U30" i="13" s="1"/>
  <c r="T45" i="13"/>
  <c r="P59" i="13" l="1"/>
  <c r="P103" i="13"/>
  <c r="U45" i="13"/>
  <c r="T103" i="13"/>
  <c r="T59" i="13"/>
  <c r="Y45" i="13"/>
  <c r="Y59" i="13" l="1"/>
  <c r="AD59" i="13"/>
  <c r="U103" i="13"/>
  <c r="P106" i="13"/>
  <c r="Z103" i="13"/>
  <c r="Y103" i="13"/>
  <c r="T106" i="13"/>
  <c r="AD103" i="13"/>
  <c r="U59" i="13"/>
  <c r="AS59" i="13"/>
  <c r="Z59" i="13"/>
  <c r="U106" i="13" l="1"/>
  <c r="Z106" i="13"/>
  <c r="Y106" i="13"/>
  <c r="AD106" i="13"/>
</calcChain>
</file>

<file path=xl/sharedStrings.xml><?xml version="1.0" encoding="utf-8"?>
<sst xmlns="http://schemas.openxmlformats.org/spreadsheetml/2006/main" count="300" uniqueCount="164">
  <si>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</si>
  <si>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</si>
  <si>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</si>
  <si>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</si>
  <si>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</si>
  <si>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</si>
  <si>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</si>
  <si>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</si>
  <si>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</si>
  <si>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</si>
  <si>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</si>
  <si>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</si>
  <si>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</si>
  <si>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</si>
  <si>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</si>
  <si>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</si>
  <si>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</si>
  <si>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</si>
  <si>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</si>
  <si>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</si>
  <si>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</si>
  <si>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</si>
  <si>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</si>
  <si>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</si>
  <si>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</si>
  <si>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</si>
  <si>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</si>
  <si>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</si>
  <si>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</si>
  <si>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</si>
  <si>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</si>
  <si>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</si>
  <si>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</si>
  <si>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</si>
  <si>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</si>
  <si>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</si>
  <si>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</si>
  <si>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</si>
  <si>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</si>
  <si>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</si>
  <si>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</si>
  <si>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</si>
  <si>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</si>
  <si>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</si>
  <si>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</si>
  <si>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</si>
  <si>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</si>
  <si>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</si>
  <si>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</si>
  <si>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</si>
  <si>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</si>
  <si>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</si>
  <si>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</si>
  <si>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</si>
  <si>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</si>
  <si>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</si>
  <si>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</si>
  <si>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</si>
  <si>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</si>
  <si>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</si>
  <si>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</si>
  <si>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</si>
  <si>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</si>
  <si>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</si>
  <si>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</si>
  <si>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</si>
  <si>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</si>
  <si>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</si>
  <si>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</si>
  <si>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</si>
  <si>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</si>
  <si>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</si>
  <si>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</si>
  <si>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</si>
  <si>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</si>
  <si>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</si>
  <si>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</si>
  <si>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</si>
  <si>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</si>
  <si>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</si>
  <si>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</si>
  <si>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</si>
  <si>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</si>
  <si>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</si>
  <si>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</si>
  <si>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</si>
  <si>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</si>
  <si>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</si>
  <si>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</si>
  <si>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</si>
  <si>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</si>
  <si>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</si>
  <si>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</si>
  <si>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</si>
  <si>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</si>
  <si>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</si>
  <si>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</si>
  <si>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</si>
  <si>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</si>
  <si>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</si>
  <si>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</si>
  <si>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</si>
  <si>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</si>
  <si>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</si>
  <si>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</si>
  <si>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</si>
  <si>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</si>
  <si>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</si>
  <si>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</si>
  <si>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</si>
  <si>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</si>
  <si>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</si>
  <si>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</si>
  <si>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</si>
  <si>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</si>
  <si>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</si>
  <si>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</si>
  <si>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</si>
  <si>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</si>
  <si>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</si>
  <si>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</si>
  <si>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</si>
  <si>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</si>
  <si>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</si>
  <si>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</si>
  <si>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</si>
  <si>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</si>
  <si>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</si>
  <si>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</si>
  <si>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</si>
  <si>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</si>
  <si>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</si>
  <si>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</si>
  <si>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</si>
  <si>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</si>
  <si>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</si>
  <si>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</si>
  <si>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</si>
  <si>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</si>
  <si>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</si>
  <si>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ПЛАН на 9 месяцев 2020 года (рублей)</t>
  </si>
  <si>
    <t>% исполнения к плану 9 месяцев 2020 года</t>
  </si>
  <si>
    <t xml:space="preserve">без внебюджета       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</si>
  <si>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</si>
  <si>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</si>
  <si>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</si>
  <si>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</si>
  <si>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</si>
  <si>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</si>
  <si>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</si>
  <si>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</si>
  <si>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</si>
  <si>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</si>
  <si>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</si>
  <si>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</si>
  <si>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</si>
  <si>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31.01.2021 года</t>
  </si>
  <si>
    <t>Итого 5.2</t>
  </si>
  <si>
    <t>0210553030</t>
  </si>
  <si>
    <t>1.6.</t>
  </si>
  <si>
    <t>Итого 1.6</t>
  </si>
  <si>
    <t>02106L3040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</si>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</sst>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541">
    <xf numFmtId="0" fontId="0" fillId="0" borderId="0" xfId="0"/>
    <xf numFmtId="0" fontId="16" fillId="0" borderId="22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4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3" fontId="13" fillId="0" borderId="16" xfId="0" applyNumberFormat="1" applyFont="1" applyFill="1" applyBorder="1" applyAlignment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5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7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2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8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8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/>
    </xf>
    <xf numFmtId="4" fontId="13" fillId="0" borderId="70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/>
    </xf>
    <xf numFmtId="165" fontId="13" fillId="0" borderId="19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4" fontId="13" fillId="0" borderId="32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4" fontId="16" fillId="0" borderId="72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60" xfId="0" applyNumberFormat="1" applyFont="1" applyFill="1" applyBorder="1" applyAlignment="1">
      <alignment vertical="center" wrapText="1"/>
    </xf>
    <xf numFmtId="4" fontId="13" fillId="0" borderId="57" xfId="0" applyNumberFormat="1" applyFont="1" applyFill="1" applyBorder="1" applyAlignment="1">
      <alignment vertical="center" wrapText="1"/>
    </xf>
    <xf numFmtId="4" fontId="16" fillId="0" borderId="39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6" fillId="0" borderId="32" xfId="0" applyNumberFormat="1" applyFont="1" applyFill="1" applyBorder="1" applyAlignment="1">
      <alignment horizontal="left" vertical="top" wrapText="1"/>
    </xf>
    <xf numFmtId="4" fontId="16" fillId="0" borderId="13" xfId="0" applyNumberFormat="1" applyFont="1" applyFill="1" applyBorder="1" applyAlignment="1">
      <alignment horizontal="center" vertical="center"/>
    </xf>
    <xf numFmtId="4" fontId="12" fillId="0" borderId="38" xfId="0" applyNumberFormat="1" applyFont="1" applyFill="1" applyBorder="1" applyAlignment="1">
      <alignment horizontal="center" vertical="center" wrapText="1"/>
    </xf>
    <xf numFmtId="4" fontId="13" fillId="0" borderId="31" xfId="0" applyNumberFormat="1" applyFont="1" applyFill="1" applyBorder="1" applyAlignment="1">
      <alignment horizontal="center" vertical="center" wrapText="1"/>
    </xf>
    <xf numFmtId="4" fontId="27" fillId="0" borderId="21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75" xfId="0" applyNumberFormat="1" applyFont="1" applyFill="1" applyBorder="1" applyAlignment="1">
      <alignment horizontal="center" vertical="center" wrapText="1"/>
    </xf>
    <xf numFmtId="3" fontId="16" fillId="0" borderId="51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6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4" fontId="13" fillId="0" borderId="41" xfId="0" applyNumberFormat="1" applyFont="1" applyFill="1" applyBorder="1" applyAlignment="1">
      <alignment horizontal="center" vertical="center"/>
    </xf>
    <xf numFmtId="4" fontId="16" fillId="0" borderId="4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6" fontId="16" fillId="0" borderId="3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 applyProtection="1">
      <alignment horizontal="center" vertical="center" wrapText="1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166" fontId="13" fillId="0" borderId="42" xfId="0" applyNumberFormat="1" applyFont="1" applyFill="1" applyBorder="1" applyAlignment="1">
      <alignment horizontal="center" vertical="center"/>
    </xf>
    <xf numFmtId="166" fontId="13" fillId="0" borderId="20" xfId="0" applyNumberFormat="1" applyFont="1" applyFill="1" applyBorder="1" applyAlignment="1">
      <alignment horizontal="center" vertical="center"/>
    </xf>
    <xf numFmtId="166" fontId="16" fillId="0" borderId="41" xfId="0" applyNumberFormat="1" applyFont="1" applyFill="1" applyBorder="1" applyAlignment="1">
      <alignment horizontal="center" vertical="center"/>
    </xf>
    <xf numFmtId="4" fontId="16" fillId="0" borderId="55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23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11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4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71" xfId="0" applyNumberFormat="1" applyFont="1" applyFill="1" applyBorder="1" applyAlignment="1">
      <alignment horizontal="center" vertical="center" wrapText="1"/>
    </xf>
    <xf numFmtId="4" fontId="13" fillId="0" borderId="51" xfId="0" applyNumberFormat="1" applyFont="1" applyFill="1" applyBorder="1" applyAlignment="1">
      <alignment horizontal="center" vertical="center"/>
    </xf>
    <xf numFmtId="4" fontId="13" fillId="0" borderId="22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/>
    </xf>
    <xf numFmtId="4" fontId="13" fillId="0" borderId="49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13" fillId="0" borderId="47" xfId="0" applyNumberFormat="1" applyFont="1" applyFill="1" applyBorder="1" applyAlignment="1">
      <alignment horizontal="center" vertical="center"/>
    </xf>
    <xf numFmtId="4" fontId="13" fillId="0" borderId="24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4" xfId="0" applyNumberFormat="1" applyFont="1" applyFill="1" applyBorder="1" applyAlignment="1">
      <alignment horizontal="center" vertical="center" wrapText="1"/>
    </xf>
    <xf numFmtId="3" fontId="13" fillId="0" borderId="43" xfId="0" applyNumberFormat="1" applyFont="1" applyFill="1" applyBorder="1" applyAlignment="1">
      <alignment horizontal="center" vertical="center"/>
    </xf>
    <xf numFmtId="3" fontId="13" fillId="0" borderId="22" xfId="0" applyNumberFormat="1" applyFont="1" applyFill="1" applyBorder="1" applyAlignment="1">
      <alignment horizontal="center" vertical="center"/>
    </xf>
    <xf numFmtId="3" fontId="13" fillId="0" borderId="14" xfId="0" applyNumberFormat="1" applyFont="1" applyFill="1" applyBorder="1" applyAlignment="1">
      <alignment horizontal="center" vertical="center"/>
    </xf>
    <xf numFmtId="4" fontId="13" fillId="0" borderId="32" xfId="0" applyNumberFormat="1" applyFont="1" applyFill="1" applyBorder="1" applyAlignment="1">
      <alignment horizontal="center" vertical="center" wrapText="1"/>
    </xf>
    <xf numFmtId="4" fontId="13" fillId="0" borderId="16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4" fontId="13" fillId="0" borderId="37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5" xfId="0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1" xfId="0" applyFont="1" applyFill="1" applyBorder="1" applyAlignment="1">
      <alignment horizontal="center" vertical="center" wrapText="1"/>
    </xf>
    <xf numFmtId="49" fontId="16" fillId="0" borderId="23" xfId="0" applyNumberFormat="1" applyFont="1" applyFill="1" applyBorder="1" applyAlignment="1" applyProtection="1">
      <alignment horizontal="left" vertical="center" wrapText="1"/>
    </xf>
    <xf numFmtId="3" fontId="13" fillId="0" borderId="54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40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3" fontId="13" fillId="0" borderId="79" xfId="0" applyNumberFormat="1" applyFont="1" applyFill="1" applyBorder="1" applyAlignment="1">
      <alignment horizontal="center" vertical="center"/>
    </xf>
    <xf numFmtId="3" fontId="13" fillId="0" borderId="61" xfId="0" applyNumberFormat="1" applyFont="1" applyFill="1" applyBorder="1" applyAlignment="1">
      <alignment horizontal="center" vertical="center"/>
    </xf>
    <xf numFmtId="4" fontId="13" fillId="0" borderId="78" xfId="0" applyNumberFormat="1" applyFont="1" applyFill="1" applyBorder="1" applyAlignment="1">
      <alignment horizontal="center" vertical="center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44" xfId="0" applyNumberFormat="1" applyFont="1" applyFill="1" applyBorder="1" applyAlignment="1">
      <alignment horizontal="center" vertical="center" wrapText="1"/>
    </xf>
    <xf numFmtId="4" fontId="13" fillId="0" borderId="36" xfId="0" applyNumberFormat="1" applyFont="1" applyFill="1" applyBorder="1" applyAlignment="1">
      <alignment horizontal="center" vertical="center"/>
    </xf>
    <xf numFmtId="4" fontId="14" fillId="0" borderId="36" xfId="0" applyNumberFormat="1" applyFont="1" applyFill="1" applyBorder="1" applyAlignment="1">
      <alignment horizontal="center"/>
    </xf>
    <xf numFmtId="4" fontId="13" fillId="0" borderId="37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63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16" fillId="0" borderId="53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left" vertical="top" wrapText="1"/>
    </xf>
    <xf numFmtId="49" fontId="16" fillId="0" borderId="29" xfId="0" applyNumberFormat="1" applyFont="1" applyFill="1" applyBorder="1" applyAlignment="1">
      <alignment horizontal="center" vertical="center" wrapText="1"/>
    </xf>
    <xf numFmtId="0" fontId="12" fillId="0" borderId="70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 applyProtection="1">
      <alignment horizontal="right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top" wrapText="1"/>
    </xf>
    <xf numFmtId="0" fontId="12" fillId="0" borderId="72" xfId="0" applyFont="1" applyFill="1" applyBorder="1" applyAlignment="1">
      <alignment horizontal="center" vertical="center" wrapText="1"/>
    </xf>
    <xf numFmtId="0" fontId="16" fillId="0" borderId="56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7" xfId="0" applyNumberFormat="1" applyFont="1" applyFill="1" applyBorder="1" applyAlignment="1">
      <alignment horizontal="center" vertical="center"/>
    </xf>
    <xf numFmtId="4" fontId="16" fillId="0" borderId="56" xfId="0" applyNumberFormat="1" applyFont="1" applyFill="1" applyBorder="1" applyAlignment="1">
      <alignment horizontal="center" vertical="center"/>
    </xf>
    <xf numFmtId="3" fontId="16" fillId="0" borderId="30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/>
    </xf>
    <xf numFmtId="0" fontId="16" fillId="0" borderId="4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29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1" xfId="0" applyNumberFormat="1" applyFont="1" applyFill="1" applyBorder="1" applyAlignment="1">
      <alignment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3" fontId="16" fillId="0" borderId="43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4" fontId="16" fillId="0" borderId="75" xfId="0" applyNumberFormat="1" applyFont="1" applyFill="1" applyBorder="1" applyAlignment="1">
      <alignment horizontal="center" vertical="center"/>
    </xf>
    <xf numFmtId="49" fontId="16" fillId="0" borderId="77" xfId="0" applyNumberFormat="1" applyFont="1" applyFill="1" applyBorder="1" applyAlignment="1" applyProtection="1">
      <alignment horizontal="left" vertical="center" wrapText="1"/>
    </xf>
    <xf numFmtId="4" fontId="13" fillId="0" borderId="22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 wrapText="1"/>
    </xf>
    <xf numFmtId="4" fontId="13" fillId="0" borderId="75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vertical="center" wrapText="1"/>
    </xf>
    <xf numFmtId="49" fontId="16" fillId="0" borderId="76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49" fontId="16" fillId="0" borderId="62" xfId="0" applyNumberFormat="1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78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4" fontId="16" fillId="0" borderId="32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 applyProtection="1">
      <alignment horizontal="left" vertical="center" wrapText="1"/>
    </xf>
    <xf numFmtId="49" fontId="16" fillId="0" borderId="55" xfId="0" applyNumberFormat="1" applyFont="1" applyFill="1" applyBorder="1" applyAlignment="1">
      <alignment vertical="center" wrapText="1"/>
    </xf>
    <xf numFmtId="4" fontId="16" fillId="0" borderId="35" xfId="0" applyNumberFormat="1" applyFont="1" applyFill="1" applyBorder="1" applyAlignment="1" applyProtection="1">
      <alignment horizontal="center" vertical="center" wrapText="1"/>
    </xf>
    <xf numFmtId="4" fontId="16" fillId="0" borderId="38" xfId="0" applyNumberFormat="1" applyFont="1" applyFill="1" applyBorder="1" applyAlignment="1" applyProtection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3" fontId="16" fillId="0" borderId="45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left" vertical="center" wrapText="1"/>
    </xf>
    <xf numFmtId="49" fontId="16" fillId="0" borderId="42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 wrapText="1"/>
    </xf>
    <xf numFmtId="3" fontId="16" fillId="0" borderId="45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3" fontId="16" fillId="0" borderId="42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68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49" fontId="16" fillId="0" borderId="21" xfId="0" applyNumberFormat="1" applyFont="1" applyFill="1" applyBorder="1" applyAlignment="1">
      <alignment horizontal="left" vertical="center" wrapText="1"/>
    </xf>
    <xf numFmtId="3" fontId="16" fillId="0" borderId="54" xfId="0" applyNumberFormat="1" applyFont="1" applyFill="1" applyBorder="1" applyAlignment="1">
      <alignment horizontal="center" vertical="center"/>
    </xf>
    <xf numFmtId="4" fontId="12" fillId="0" borderId="24" xfId="0" applyNumberFormat="1" applyFont="1" applyFill="1" applyBorder="1" applyAlignment="1">
      <alignment horizontal="left" wrapText="1"/>
    </xf>
    <xf numFmtId="49" fontId="12" fillId="0" borderId="47" xfId="0" applyNumberFormat="1" applyFont="1" applyFill="1" applyBorder="1" applyAlignment="1">
      <alignment horizontal="center" vertical="center" wrapText="1"/>
    </xf>
    <xf numFmtId="4" fontId="12" fillId="0" borderId="70" xfId="0" applyNumberFormat="1" applyFont="1" applyFill="1" applyBorder="1" applyAlignment="1">
      <alignment horizontal="center" vertical="center" wrapText="1"/>
    </xf>
    <xf numFmtId="4" fontId="12" fillId="0" borderId="46" xfId="0" applyNumberFormat="1" applyFont="1" applyFill="1" applyBorder="1" applyAlignment="1">
      <alignment horizontal="center" vertical="center" wrapText="1"/>
    </xf>
    <xf numFmtId="4" fontId="12" fillId="0" borderId="31" xfId="0" applyNumberFormat="1" applyFont="1" applyFill="1" applyBorder="1" applyAlignment="1">
      <alignment horizontal="center" vertical="center" wrapText="1"/>
    </xf>
    <xf numFmtId="4" fontId="12" fillId="0" borderId="8" xfId="0" applyNumberFormat="1" applyFont="1" applyFill="1" applyBorder="1" applyAlignment="1">
      <alignment horizontal="center" vertical="center" wrapText="1"/>
    </xf>
    <xf numFmtId="4" fontId="12" fillId="0" borderId="29" xfId="0" applyNumberFormat="1" applyFont="1" applyFill="1" applyBorder="1" applyAlignment="1">
      <alignment horizontal="center" vertical="center" wrapText="1"/>
    </xf>
    <xf numFmtId="4" fontId="12" fillId="0" borderId="24" xfId="0" applyNumberFormat="1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4" fontId="12" fillId="0" borderId="47" xfId="0" applyNumberFormat="1" applyFont="1" applyFill="1" applyBorder="1" applyAlignment="1">
      <alignment horizontal="center" vertical="center" wrapText="1"/>
    </xf>
    <xf numFmtId="4" fontId="12" fillId="0" borderId="30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29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4" fontId="16" fillId="0" borderId="24" xfId="0" applyNumberFormat="1" applyFont="1" applyFill="1" applyBorder="1" applyAlignment="1">
      <alignment horizontal="left" vertical="top" wrapText="1"/>
    </xf>
    <xf numFmtId="4" fontId="16" fillId="0" borderId="70" xfId="0" applyNumberFormat="1" applyFont="1" applyFill="1" applyBorder="1" applyAlignment="1">
      <alignment horizontal="center" vertical="center" wrapText="1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166" fontId="16" fillId="0" borderId="56" xfId="0" applyNumberFormat="1" applyFont="1" applyFill="1" applyBorder="1" applyAlignment="1">
      <alignment horizontal="center" vertical="center"/>
    </xf>
    <xf numFmtId="166" fontId="16" fillId="0" borderId="47" xfId="0" applyNumberFormat="1" applyFont="1" applyFill="1" applyBorder="1" applyAlignment="1">
      <alignment horizontal="center" vertical="center"/>
    </xf>
    <xf numFmtId="166" fontId="16" fillId="0" borderId="3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 wrapText="1"/>
    </xf>
    <xf numFmtId="3" fontId="16" fillId="0" borderId="56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74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51" xfId="0" applyNumberFormat="1" applyFont="1" applyFill="1" applyBorder="1" applyAlignment="1">
      <alignment horizontal="center" vertical="center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4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9" xfId="0" applyFont="1" applyFill="1" applyBorder="1" applyAlignment="1">
      <alignment horizontal="left" vertical="center" wrapText="1"/>
    </xf>
    <xf numFmtId="166" fontId="16" fillId="0" borderId="8" xfId="0" applyNumberFormat="1" applyFont="1" applyFill="1" applyBorder="1" applyAlignment="1">
      <alignment horizontal="center" vertical="center"/>
    </xf>
    <xf numFmtId="166" fontId="16" fillId="0" borderId="1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top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" fontId="16" fillId="0" borderId="60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4" fontId="16" fillId="0" borderId="63" xfId="0" applyNumberFormat="1" applyFont="1" applyFill="1" applyBorder="1" applyAlignment="1">
      <alignment horizontal="left" vertical="center" wrapText="1"/>
    </xf>
    <xf numFmtId="4" fontId="16" fillId="0" borderId="57" xfId="0" applyNumberFormat="1" applyFont="1" applyFill="1" applyBorder="1" applyAlignment="1">
      <alignment horizontal="left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4" fontId="13" fillId="0" borderId="63" xfId="0" applyNumberFormat="1" applyFont="1" applyFill="1" applyBorder="1" applyAlignment="1">
      <alignment horizontal="left" vertical="center" wrapText="1"/>
    </xf>
    <xf numFmtId="4" fontId="13" fillId="0" borderId="60" xfId="0" applyNumberFormat="1" applyFont="1" applyFill="1" applyBorder="1" applyAlignment="1">
      <alignment horizontal="left" vertical="center" wrapText="1"/>
    </xf>
    <xf numFmtId="4" fontId="13" fillId="0" borderId="57" xfId="0" applyNumberFormat="1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0" fontId="13" fillId="0" borderId="57" xfId="0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4" fontId="13" fillId="0" borderId="26" xfId="0" applyNumberFormat="1" applyFont="1" applyFill="1" applyBorder="1" applyAlignment="1">
      <alignment horizontal="center" vertical="top" wrapText="1"/>
    </xf>
    <xf numFmtId="4" fontId="13" fillId="0" borderId="28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4" fontId="13" fillId="0" borderId="60" xfId="0" applyNumberFormat="1" applyFont="1" applyFill="1" applyBorder="1" applyAlignment="1">
      <alignment horizontal="center" vertical="center"/>
    </xf>
    <xf numFmtId="4" fontId="13" fillId="0" borderId="5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54" xfId="0" applyNumberFormat="1" applyFont="1" applyFill="1" applyBorder="1" applyAlignment="1">
      <alignment horizontal="center" vertical="center" wrapText="1"/>
    </xf>
    <xf numFmtId="4" fontId="13" fillId="0" borderId="61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6" xfId="0" applyNumberFormat="1" applyFont="1" applyFill="1" applyBorder="1" applyAlignment="1">
      <alignment horizontal="left" vertical="center" wrapText="1"/>
    </xf>
    <xf numFmtId="4" fontId="13" fillId="0" borderId="67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75" xfId="0" applyNumberFormat="1" applyFont="1" applyFill="1" applyBorder="1" applyAlignment="1">
      <alignment horizontal="left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4" fontId="16" fillId="0" borderId="66" xfId="0" applyNumberFormat="1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6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7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/>
    </xf>
    <xf numFmtId="165" fontId="13" fillId="0" borderId="60" xfId="0" applyNumberFormat="1" applyFont="1" applyFill="1" applyBorder="1" applyAlignment="1">
      <alignment horizontal="center" vertical="center"/>
    </xf>
    <xf numFmtId="165" fontId="13" fillId="0" borderId="57" xfId="0" applyNumberFormat="1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left" vertical="top" wrapText="1"/>
    </xf>
    <xf numFmtId="0" fontId="13" fillId="0" borderId="60" xfId="0" applyFont="1" applyFill="1" applyBorder="1" applyAlignment="1">
      <alignment horizontal="left" vertical="top" wrapText="1"/>
    </xf>
    <xf numFmtId="0" fontId="13" fillId="0" borderId="57" xfId="0" applyFont="1" applyFill="1" applyBorder="1" applyAlignment="1">
      <alignment horizontal="left" vertical="top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69" xfId="0" applyNumberFormat="1" applyFont="1" applyFill="1" applyBorder="1" applyAlignment="1">
      <alignment horizontal="center" vertical="top" wrapText="1"/>
    </xf>
    <xf numFmtId="4" fontId="13" fillId="0" borderId="66" xfId="0" applyNumberFormat="1" applyFont="1" applyFill="1" applyBorder="1" applyAlignment="1">
      <alignment horizontal="center" vertical="top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4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55" xfId="0" applyFont="1" applyFill="1" applyBorder="1" applyAlignment="1">
      <alignment horizontal="left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left" vertical="center" wrapText="1"/>
    </xf>
    <xf numFmtId="0" fontId="16" fillId="0" borderId="61" xfId="0" applyFont="1" applyFill="1" applyBorder="1" applyAlignment="1">
      <alignment horizontal="left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left" vertical="center" wrapText="1"/>
    </xf>
    <xf numFmtId="0" fontId="16" fillId="0" borderId="6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right"/>
    </xf>
    <xf numFmtId="4" fontId="13" fillId="0" borderId="72" xfId="0" applyNumberFormat="1" applyFont="1" applyFill="1" applyBorder="1" applyAlignment="1">
      <alignment horizontal="center" vertical="top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165" fontId="13" fillId="0" borderId="63" xfId="0" applyNumberFormat="1" applyFont="1" applyFill="1" applyBorder="1" applyAlignment="1">
      <alignment horizontal="center" vertical="center" wrapText="1"/>
    </xf>
    <xf numFmtId="165" fontId="13" fillId="0" borderId="60" xfId="0" applyNumberFormat="1" applyFont="1" applyFill="1" applyBorder="1" applyAlignment="1">
      <alignment horizontal="center" vertical="center" wrapText="1"/>
    </xf>
    <xf numFmtId="165" fontId="13" fillId="0" borderId="5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top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4" fontId="13" fillId="0" borderId="58" xfId="0" applyNumberFormat="1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left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17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D7" sqref="D7"/>
    </sheetView>
  </sheetViews>
  <sheetFormatPr defaultColWidth="9.140625" defaultRowHeight="15" x14ac:dyDescent="0.25"/>
  <cols>
    <col min="1" max="1" width="4.7109375" style="104" customWidth="1"/>
    <col min="2" max="2" width="95.85546875" style="231" customWidth="1"/>
    <col min="3" max="3" width="12.28515625" style="25" hidden="1" customWidth="1"/>
    <col min="4" max="4" width="16.85546875" style="232" customWidth="1"/>
    <col min="5" max="5" width="17.28515625" style="235" hidden="1" customWidth="1"/>
    <col min="6" max="6" width="17.85546875" style="92" customWidth="1"/>
    <col min="7" max="7" width="18" style="92" customWidth="1"/>
    <col min="8" max="8" width="15.140625" style="92" customWidth="1"/>
    <col min="9" max="9" width="16" style="92" customWidth="1"/>
    <col min="10" max="10" width="16.42578125" style="92" customWidth="1"/>
    <col min="11" max="11" width="16.140625" style="92" hidden="1" customWidth="1"/>
    <col min="12" max="12" width="16" style="92" hidden="1" customWidth="1"/>
    <col min="13" max="13" width="13.85546875" style="92" hidden="1" customWidth="1"/>
    <col min="14" max="14" width="16" style="92" hidden="1" customWidth="1"/>
    <col min="15" max="15" width="15.85546875" style="92" hidden="1" customWidth="1"/>
    <col min="16" max="17" width="17.42578125" style="92" customWidth="1"/>
    <col min="18" max="18" width="14.7109375" style="92" customWidth="1"/>
    <col min="19" max="20" width="15" style="92" customWidth="1"/>
    <col min="21" max="21" width="8.5703125" style="92" hidden="1" customWidth="1"/>
    <col min="22" max="22" width="11.28515625" style="92" hidden="1" customWidth="1"/>
    <col min="23" max="23" width="14.7109375" style="92" hidden="1" customWidth="1"/>
    <col min="24" max="24" width="11.7109375" style="92" hidden="1" customWidth="1"/>
    <col min="25" max="25" width="9.85546875" style="92" hidden="1" customWidth="1"/>
    <col min="26" max="26" width="9" style="92" customWidth="1"/>
    <col min="27" max="27" width="11.7109375" style="92" customWidth="1"/>
    <col min="28" max="28" width="15.42578125" style="92" customWidth="1"/>
    <col min="29" max="29" width="13.85546875" style="92" customWidth="1"/>
    <col min="30" max="30" width="9.7109375" style="92" customWidth="1"/>
    <col min="31" max="31" width="18.28515625" style="91" hidden="1" customWidth="1"/>
    <col min="32" max="32" width="15.7109375" style="91" customWidth="1"/>
    <col min="33" max="33" width="15.140625" style="21" customWidth="1"/>
    <col min="34" max="34" width="14.85546875" style="91" customWidth="1"/>
    <col min="35" max="35" width="118.28515625" style="91" customWidth="1"/>
    <col min="36" max="36" width="18.5703125" style="91" customWidth="1"/>
    <col min="37" max="38" width="9.140625" style="91" customWidth="1"/>
    <col min="39" max="39" width="18" style="91" customWidth="1"/>
    <col min="40" max="40" width="17.28515625" style="91" customWidth="1"/>
    <col min="41" max="41" width="14.85546875" style="91" customWidth="1"/>
    <col min="42" max="43" width="9.140625" style="91" customWidth="1"/>
    <col min="44" max="44" width="15.140625" style="91" customWidth="1"/>
    <col min="45" max="45" width="21.140625" style="91" customWidth="1"/>
    <col min="46" max="65" width="9.140625" style="91" customWidth="1"/>
    <col min="66" max="148" width="9.140625" style="91"/>
    <col min="149" max="16384" width="9.140625" style="92"/>
  </cols>
  <sheetData>
    <row r="1" spans="1:148" ht="24" customHeight="1" thickBot="1" x14ac:dyDescent="0.3">
      <c r="A1" s="469" t="s">
        <v>156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</row>
    <row r="2" spans="1:148" s="95" customFormat="1" ht="18.600000000000001" customHeight="1" thickBot="1" x14ac:dyDescent="0.3">
      <c r="A2" s="480" t="s">
        <v>32</v>
      </c>
      <c r="B2" s="93" t="s">
        <v>98</v>
      </c>
      <c r="C2" s="482" t="s">
        <v>37</v>
      </c>
      <c r="D2" s="427" t="s">
        <v>33</v>
      </c>
      <c r="E2" s="427" t="s">
        <v>6</v>
      </c>
      <c r="F2" s="473" t="s">
        <v>153</v>
      </c>
      <c r="G2" s="474"/>
      <c r="H2" s="474"/>
      <c r="I2" s="474"/>
      <c r="J2" s="475"/>
      <c r="K2" s="473" t="s">
        <v>140</v>
      </c>
      <c r="L2" s="474"/>
      <c r="M2" s="474"/>
      <c r="N2" s="474"/>
      <c r="O2" s="475"/>
      <c r="P2" s="473" t="s">
        <v>111</v>
      </c>
      <c r="Q2" s="474"/>
      <c r="R2" s="474"/>
      <c r="S2" s="474"/>
      <c r="T2" s="475"/>
      <c r="U2" s="470" t="s">
        <v>141</v>
      </c>
      <c r="V2" s="471"/>
      <c r="W2" s="471"/>
      <c r="X2" s="471"/>
      <c r="Y2" s="472"/>
      <c r="Z2" s="473" t="s">
        <v>154</v>
      </c>
      <c r="AA2" s="474"/>
      <c r="AB2" s="474"/>
      <c r="AC2" s="474"/>
      <c r="AD2" s="475"/>
      <c r="AE2" s="94"/>
      <c r="AF2" s="94"/>
      <c r="AG2" s="21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</row>
    <row r="3" spans="1:148" s="104" customFormat="1" ht="32.25" customHeight="1" thickBot="1" x14ac:dyDescent="0.3">
      <c r="A3" s="481"/>
      <c r="B3" s="96" t="s">
        <v>31</v>
      </c>
      <c r="C3" s="483"/>
      <c r="D3" s="429"/>
      <c r="E3" s="429"/>
      <c r="F3" s="97" t="s">
        <v>107</v>
      </c>
      <c r="G3" s="98" t="s">
        <v>3</v>
      </c>
      <c r="H3" s="98" t="s">
        <v>4</v>
      </c>
      <c r="I3" s="98" t="s">
        <v>29</v>
      </c>
      <c r="J3" s="99" t="s">
        <v>5</v>
      </c>
      <c r="K3" s="97" t="s">
        <v>106</v>
      </c>
      <c r="L3" s="98" t="s">
        <v>3</v>
      </c>
      <c r="M3" s="98" t="s">
        <v>4</v>
      </c>
      <c r="N3" s="98" t="s">
        <v>29</v>
      </c>
      <c r="O3" s="99" t="s">
        <v>5</v>
      </c>
      <c r="P3" s="97" t="s">
        <v>106</v>
      </c>
      <c r="Q3" s="98" t="s">
        <v>3</v>
      </c>
      <c r="R3" s="98" t="s">
        <v>4</v>
      </c>
      <c r="S3" s="98" t="s">
        <v>29</v>
      </c>
      <c r="T3" s="99" t="s">
        <v>5</v>
      </c>
      <c r="U3" s="265" t="s">
        <v>107</v>
      </c>
      <c r="V3" s="266" t="s">
        <v>3</v>
      </c>
      <c r="W3" s="266" t="s">
        <v>4</v>
      </c>
      <c r="X3" s="266" t="s">
        <v>29</v>
      </c>
      <c r="Y3" s="267" t="s">
        <v>5</v>
      </c>
      <c r="Z3" s="100" t="s">
        <v>107</v>
      </c>
      <c r="AA3" s="101" t="s">
        <v>3</v>
      </c>
      <c r="AB3" s="101" t="s">
        <v>4</v>
      </c>
      <c r="AC3" s="101" t="s">
        <v>29</v>
      </c>
      <c r="AD3" s="102" t="s">
        <v>5</v>
      </c>
      <c r="AE3" s="103"/>
      <c r="AF3" s="103"/>
      <c r="AG3" s="21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</row>
    <row r="4" spans="1:148" s="22" customFormat="1" ht="15.6" customHeight="1" thickBot="1" x14ac:dyDescent="0.3">
      <c r="A4" s="105">
        <v>1</v>
      </c>
      <c r="B4" s="106">
        <v>2</v>
      </c>
      <c r="C4" s="15"/>
      <c r="D4" s="284">
        <v>3</v>
      </c>
      <c r="E4" s="107">
        <v>5</v>
      </c>
      <c r="F4" s="108">
        <v>4</v>
      </c>
      <c r="G4" s="106">
        <v>5</v>
      </c>
      <c r="H4" s="108">
        <v>6</v>
      </c>
      <c r="I4" s="106">
        <v>7</v>
      </c>
      <c r="J4" s="108">
        <v>8</v>
      </c>
      <c r="K4" s="106">
        <v>9</v>
      </c>
      <c r="L4" s="108">
        <v>10</v>
      </c>
      <c r="M4" s="106">
        <v>11</v>
      </c>
      <c r="N4" s="108">
        <v>12</v>
      </c>
      <c r="O4" s="106">
        <v>13</v>
      </c>
      <c r="P4" s="108">
        <v>9</v>
      </c>
      <c r="Q4" s="106">
        <v>10</v>
      </c>
      <c r="R4" s="108">
        <v>11</v>
      </c>
      <c r="S4" s="106">
        <v>12</v>
      </c>
      <c r="T4" s="108">
        <v>13</v>
      </c>
      <c r="U4" s="106">
        <v>19</v>
      </c>
      <c r="V4" s="108">
        <v>20</v>
      </c>
      <c r="W4" s="106">
        <v>21</v>
      </c>
      <c r="X4" s="108">
        <v>22</v>
      </c>
      <c r="Y4" s="106">
        <v>23</v>
      </c>
      <c r="Z4" s="108">
        <v>14</v>
      </c>
      <c r="AA4" s="106">
        <v>15</v>
      </c>
      <c r="AB4" s="108">
        <v>16</v>
      </c>
      <c r="AC4" s="106">
        <v>17</v>
      </c>
      <c r="AD4" s="108">
        <v>18</v>
      </c>
      <c r="AE4" s="20"/>
      <c r="AF4" s="20"/>
      <c r="AG4" s="3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</row>
    <row r="5" spans="1:148" s="111" customFormat="1" ht="20.25" customHeight="1" thickBot="1" x14ac:dyDescent="0.3">
      <c r="A5" s="484" t="s">
        <v>97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5"/>
      <c r="AD5" s="486"/>
      <c r="AE5" s="109"/>
      <c r="AF5" s="109"/>
      <c r="AG5" s="110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</row>
    <row r="6" spans="1:148" s="111" customFormat="1" ht="20.25" customHeight="1" thickBot="1" x14ac:dyDescent="0.3">
      <c r="A6" s="470" t="s">
        <v>133</v>
      </c>
      <c r="B6" s="471"/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471"/>
      <c r="AD6" s="472"/>
      <c r="AE6" s="109"/>
      <c r="AF6" s="109"/>
      <c r="AG6" s="112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</row>
    <row r="7" spans="1:148" s="104" customFormat="1" ht="33.75" customHeight="1" thickBot="1" x14ac:dyDescent="0.3">
      <c r="A7" s="261" t="s">
        <v>8</v>
      </c>
      <c r="B7" s="442" t="s">
        <v>127</v>
      </c>
      <c r="C7" s="443"/>
      <c r="D7" s="113" t="s">
        <v>9</v>
      </c>
      <c r="E7" s="262"/>
      <c r="F7" s="448"/>
      <c r="G7" s="449"/>
      <c r="H7" s="449"/>
      <c r="I7" s="449"/>
      <c r="J7" s="449"/>
      <c r="K7" s="450"/>
      <c r="L7" s="450"/>
      <c r="M7" s="450"/>
      <c r="N7" s="450"/>
      <c r="O7" s="450"/>
      <c r="P7" s="449"/>
      <c r="Q7" s="449"/>
      <c r="R7" s="449"/>
      <c r="S7" s="449"/>
      <c r="T7" s="449"/>
      <c r="U7" s="450"/>
      <c r="V7" s="450"/>
      <c r="W7" s="450"/>
      <c r="X7" s="450"/>
      <c r="Y7" s="450"/>
      <c r="Z7" s="450"/>
      <c r="AA7" s="450"/>
      <c r="AB7" s="450"/>
      <c r="AC7" s="450"/>
      <c r="AD7" s="451"/>
      <c r="AE7" s="103"/>
      <c r="AF7" s="103"/>
      <c r="AG7" s="114"/>
      <c r="AH7" s="115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</row>
    <row r="8" spans="1:148" s="22" customFormat="1" ht="48" customHeight="1" thickBot="1" x14ac:dyDescent="0.3">
      <c r="A8" s="427"/>
      <c r="B8" s="285" t="s">
        <v>74</v>
      </c>
      <c r="C8" s="286" t="s">
        <v>67</v>
      </c>
      <c r="D8" s="287" t="s">
        <v>9</v>
      </c>
      <c r="E8" s="288" t="s">
        <v>10</v>
      </c>
      <c r="F8" s="289">
        <f>G8+H8+J8</f>
        <v>904160300</v>
      </c>
      <c r="G8" s="290">
        <v>904160300</v>
      </c>
      <c r="H8" s="291">
        <v>0</v>
      </c>
      <c r="I8" s="292">
        <v>0</v>
      </c>
      <c r="J8" s="293">
        <v>0</v>
      </c>
      <c r="K8" s="291">
        <f>L8+M8+N8+O8</f>
        <v>689586630</v>
      </c>
      <c r="L8" s="292">
        <v>689586630</v>
      </c>
      <c r="M8" s="292">
        <v>0</v>
      </c>
      <c r="N8" s="292">
        <v>0</v>
      </c>
      <c r="O8" s="294">
        <v>0</v>
      </c>
      <c r="P8" s="295">
        <f t="shared" ref="P8:P26" si="0">Q8+R8+S8+T8</f>
        <v>14533667.619999999</v>
      </c>
      <c r="Q8" s="290">
        <v>14533667.619999999</v>
      </c>
      <c r="R8" s="292">
        <v>0</v>
      </c>
      <c r="S8" s="292">
        <v>0</v>
      </c>
      <c r="T8" s="293">
        <v>0</v>
      </c>
      <c r="U8" s="116">
        <f t="shared" ref="U8:V22" si="1">P8/K8*100</f>
        <v>2.1075912710198574</v>
      </c>
      <c r="V8" s="116">
        <f t="shared" si="1"/>
        <v>2.1075912710198574</v>
      </c>
      <c r="W8" s="57">
        <v>0</v>
      </c>
      <c r="X8" s="57">
        <v>0</v>
      </c>
      <c r="Y8" s="117">
        <v>0</v>
      </c>
      <c r="Z8" s="118">
        <f t="shared" ref="Z8:AA14" si="2">P8/F8*100</f>
        <v>1.6074215623048258</v>
      </c>
      <c r="AA8" s="116">
        <f t="shared" si="2"/>
        <v>1.6074215623048258</v>
      </c>
      <c r="AB8" s="57">
        <v>0</v>
      </c>
      <c r="AC8" s="57">
        <v>0</v>
      </c>
      <c r="AD8" s="296">
        <v>0</v>
      </c>
      <c r="AE8" s="20"/>
      <c r="AF8" s="20"/>
      <c r="AG8" s="273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</row>
    <row r="9" spans="1:148" s="22" customFormat="1" ht="48.75" customHeight="1" x14ac:dyDescent="0.25">
      <c r="A9" s="428"/>
      <c r="B9" s="297" t="s">
        <v>75</v>
      </c>
      <c r="C9" s="10" t="s">
        <v>68</v>
      </c>
      <c r="D9" s="298" t="s">
        <v>9</v>
      </c>
      <c r="E9" s="299" t="s">
        <v>10</v>
      </c>
      <c r="F9" s="17">
        <f>G9+H9+J9</f>
        <v>160847300</v>
      </c>
      <c r="G9" s="300">
        <v>160847300</v>
      </c>
      <c r="H9" s="119">
        <v>0</v>
      </c>
      <c r="I9" s="28">
        <v>0</v>
      </c>
      <c r="J9" s="301">
        <v>0</v>
      </c>
      <c r="K9" s="119">
        <f>L9+M9+N9+O9</f>
        <v>99714680</v>
      </c>
      <c r="L9" s="28">
        <v>99714680</v>
      </c>
      <c r="M9" s="28">
        <v>0</v>
      </c>
      <c r="N9" s="28">
        <v>0</v>
      </c>
      <c r="O9" s="302">
        <v>0</v>
      </c>
      <c r="P9" s="26">
        <f t="shared" si="0"/>
        <v>16445345</v>
      </c>
      <c r="Q9" s="300">
        <v>16445345</v>
      </c>
      <c r="R9" s="28">
        <v>0</v>
      </c>
      <c r="S9" s="28">
        <v>0</v>
      </c>
      <c r="T9" s="301">
        <v>0</v>
      </c>
      <c r="U9" s="303">
        <f t="shared" si="1"/>
        <v>16.492401118872365</v>
      </c>
      <c r="V9" s="66">
        <f t="shared" si="1"/>
        <v>16.492401118872365</v>
      </c>
      <c r="W9" s="304">
        <v>0</v>
      </c>
      <c r="X9" s="304">
        <v>0</v>
      </c>
      <c r="Y9" s="305">
        <v>0</v>
      </c>
      <c r="Z9" s="306">
        <f t="shared" si="2"/>
        <v>10.224197111173144</v>
      </c>
      <c r="AA9" s="66">
        <f t="shared" si="2"/>
        <v>10.224197111173144</v>
      </c>
      <c r="AB9" s="304">
        <v>0</v>
      </c>
      <c r="AC9" s="304">
        <v>0</v>
      </c>
      <c r="AD9" s="307">
        <v>0</v>
      </c>
      <c r="AE9" s="20"/>
      <c r="AF9" s="20"/>
      <c r="AG9" s="273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</row>
    <row r="10" spans="1:148" s="22" customFormat="1" ht="44.25" customHeight="1" thickBot="1" x14ac:dyDescent="0.3">
      <c r="A10" s="428"/>
      <c r="B10" s="308" t="s">
        <v>76</v>
      </c>
      <c r="C10" s="11" t="s">
        <v>69</v>
      </c>
      <c r="D10" s="240" t="s">
        <v>9</v>
      </c>
      <c r="E10" s="263" t="s">
        <v>10</v>
      </c>
      <c r="F10" s="17">
        <f t="shared" ref="F10:F44" si="3">G10+H10+J10</f>
        <v>1959376000</v>
      </c>
      <c r="G10" s="300">
        <v>1959376000</v>
      </c>
      <c r="H10" s="83">
        <v>0</v>
      </c>
      <c r="I10" s="18">
        <v>0</v>
      </c>
      <c r="J10" s="53">
        <v>0</v>
      </c>
      <c r="K10" s="83">
        <f t="shared" ref="K10:K25" si="4">L10+M10+N10+O10</f>
        <v>1454151609</v>
      </c>
      <c r="L10" s="18">
        <v>1454151609</v>
      </c>
      <c r="M10" s="18">
        <v>0</v>
      </c>
      <c r="N10" s="18">
        <v>0</v>
      </c>
      <c r="O10" s="52">
        <v>0</v>
      </c>
      <c r="P10" s="51">
        <f t="shared" si="0"/>
        <v>31174629.350000001</v>
      </c>
      <c r="Q10" s="300">
        <v>31174629.350000001</v>
      </c>
      <c r="R10" s="18">
        <v>0</v>
      </c>
      <c r="S10" s="18">
        <v>0</v>
      </c>
      <c r="T10" s="53">
        <v>0</v>
      </c>
      <c r="U10" s="29">
        <f t="shared" si="1"/>
        <v>2.1438362518085969</v>
      </c>
      <c r="V10" s="2">
        <f t="shared" si="1"/>
        <v>2.1438362518085969</v>
      </c>
      <c r="W10" s="6">
        <v>0</v>
      </c>
      <c r="X10" s="6">
        <v>0</v>
      </c>
      <c r="Y10" s="7">
        <v>0</v>
      </c>
      <c r="Z10" s="77">
        <f t="shared" si="2"/>
        <v>1.5910488517773005</v>
      </c>
      <c r="AA10" s="2">
        <f t="shared" si="2"/>
        <v>1.5910488517773005</v>
      </c>
      <c r="AB10" s="6">
        <v>0</v>
      </c>
      <c r="AC10" s="6">
        <v>0</v>
      </c>
      <c r="AD10" s="8">
        <v>0</v>
      </c>
      <c r="AE10" s="20"/>
      <c r="AF10" s="20"/>
      <c r="AG10" s="273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</row>
    <row r="11" spans="1:148" s="22" customFormat="1" ht="45" customHeight="1" thickBot="1" x14ac:dyDescent="0.3">
      <c r="A11" s="428"/>
      <c r="B11" s="308" t="s">
        <v>77</v>
      </c>
      <c r="C11" s="11" t="s">
        <v>70</v>
      </c>
      <c r="D11" s="240" t="s">
        <v>9</v>
      </c>
      <c r="E11" s="263" t="s">
        <v>10</v>
      </c>
      <c r="F11" s="17">
        <f t="shared" si="3"/>
        <v>23155100</v>
      </c>
      <c r="G11" s="300">
        <v>23155100</v>
      </c>
      <c r="H11" s="83">
        <v>0</v>
      </c>
      <c r="I11" s="18">
        <v>0</v>
      </c>
      <c r="J11" s="53">
        <v>0</v>
      </c>
      <c r="K11" s="83">
        <f t="shared" si="4"/>
        <v>17686600</v>
      </c>
      <c r="L11" s="18">
        <v>17686600</v>
      </c>
      <c r="M11" s="18">
        <v>0</v>
      </c>
      <c r="N11" s="18">
        <v>0</v>
      </c>
      <c r="O11" s="52">
        <v>0</v>
      </c>
      <c r="P11" s="51">
        <f t="shared" si="0"/>
        <v>368000</v>
      </c>
      <c r="Q11" s="300">
        <v>368000</v>
      </c>
      <c r="R11" s="18">
        <v>0</v>
      </c>
      <c r="S11" s="18">
        <v>0</v>
      </c>
      <c r="T11" s="53">
        <v>0</v>
      </c>
      <c r="U11" s="56">
        <f t="shared" si="1"/>
        <v>2.0806712426356677</v>
      </c>
      <c r="V11" s="2">
        <f t="shared" si="1"/>
        <v>2.0806712426356677</v>
      </c>
      <c r="W11" s="6">
        <v>0</v>
      </c>
      <c r="X11" s="6">
        <v>0</v>
      </c>
      <c r="Y11" s="7">
        <v>0</v>
      </c>
      <c r="Z11" s="77">
        <f t="shared" si="2"/>
        <v>1.5892827066175488</v>
      </c>
      <c r="AA11" s="2">
        <f t="shared" si="2"/>
        <v>1.5892827066175488</v>
      </c>
      <c r="AB11" s="6">
        <v>0</v>
      </c>
      <c r="AC11" s="6">
        <v>0</v>
      </c>
      <c r="AD11" s="8">
        <v>0</v>
      </c>
      <c r="AE11" s="20"/>
      <c r="AF11" s="20"/>
      <c r="AG11" s="273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</row>
    <row r="12" spans="1:148" s="22" customFormat="1" ht="60" customHeight="1" thickBot="1" x14ac:dyDescent="0.3">
      <c r="A12" s="428"/>
      <c r="B12" s="81" t="s">
        <v>118</v>
      </c>
      <c r="C12" s="11" t="s">
        <v>48</v>
      </c>
      <c r="D12" s="240" t="s">
        <v>9</v>
      </c>
      <c r="E12" s="82" t="s">
        <v>10</v>
      </c>
      <c r="F12" s="26">
        <f t="shared" si="3"/>
        <v>185337600</v>
      </c>
      <c r="G12" s="28">
        <v>185337600</v>
      </c>
      <c r="H12" s="18">
        <v>0</v>
      </c>
      <c r="I12" s="18">
        <v>0</v>
      </c>
      <c r="J12" s="53">
        <v>0</v>
      </c>
      <c r="K12" s="83">
        <f t="shared" si="4"/>
        <v>81379014</v>
      </c>
      <c r="L12" s="18">
        <v>81379014</v>
      </c>
      <c r="M12" s="18">
        <v>0</v>
      </c>
      <c r="N12" s="18">
        <v>0</v>
      </c>
      <c r="O12" s="52">
        <v>0</v>
      </c>
      <c r="P12" s="51">
        <f t="shared" si="0"/>
        <v>0</v>
      </c>
      <c r="Q12" s="18">
        <v>0</v>
      </c>
      <c r="R12" s="18">
        <v>0</v>
      </c>
      <c r="S12" s="18">
        <v>0</v>
      </c>
      <c r="T12" s="53">
        <v>0</v>
      </c>
      <c r="U12" s="56">
        <f t="shared" si="1"/>
        <v>0</v>
      </c>
      <c r="V12" s="2">
        <f t="shared" si="1"/>
        <v>0</v>
      </c>
      <c r="W12" s="304">
        <v>0</v>
      </c>
      <c r="X12" s="304">
        <v>0</v>
      </c>
      <c r="Y12" s="305">
        <v>0</v>
      </c>
      <c r="Z12" s="306">
        <f t="shared" si="2"/>
        <v>0</v>
      </c>
      <c r="AA12" s="66">
        <f t="shared" si="2"/>
        <v>0</v>
      </c>
      <c r="AB12" s="304">
        <v>0</v>
      </c>
      <c r="AC12" s="304">
        <v>0</v>
      </c>
      <c r="AD12" s="307">
        <v>0</v>
      </c>
      <c r="AE12" s="20"/>
      <c r="AF12" s="20"/>
      <c r="AG12" s="273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</row>
    <row r="13" spans="1:148" s="22" customFormat="1" ht="50.25" customHeight="1" thickBot="1" x14ac:dyDescent="0.3">
      <c r="A13" s="428"/>
      <c r="B13" s="81" t="s">
        <v>73</v>
      </c>
      <c r="C13" s="11" t="s">
        <v>50</v>
      </c>
      <c r="D13" s="240" t="s">
        <v>9</v>
      </c>
      <c r="E13" s="82" t="s">
        <v>10</v>
      </c>
      <c r="F13" s="26">
        <f t="shared" si="3"/>
        <v>92036000</v>
      </c>
      <c r="G13" s="18">
        <v>92036000</v>
      </c>
      <c r="H13" s="18">
        <v>0</v>
      </c>
      <c r="I13" s="18">
        <v>0</v>
      </c>
      <c r="J13" s="53">
        <v>0</v>
      </c>
      <c r="K13" s="83">
        <f t="shared" si="4"/>
        <v>52564500</v>
      </c>
      <c r="L13" s="18">
        <v>52564500</v>
      </c>
      <c r="M13" s="18">
        <v>0</v>
      </c>
      <c r="N13" s="18">
        <v>0</v>
      </c>
      <c r="O13" s="52">
        <v>0</v>
      </c>
      <c r="P13" s="51">
        <f t="shared" si="0"/>
        <v>11491630.380000001</v>
      </c>
      <c r="Q13" s="18">
        <v>11491630.380000001</v>
      </c>
      <c r="R13" s="18">
        <v>0</v>
      </c>
      <c r="S13" s="18">
        <v>0</v>
      </c>
      <c r="T13" s="53">
        <v>0</v>
      </c>
      <c r="U13" s="56">
        <f t="shared" si="1"/>
        <v>21.861960791028167</v>
      </c>
      <c r="V13" s="2">
        <f t="shared" si="1"/>
        <v>21.861960791028167</v>
      </c>
      <c r="W13" s="6">
        <v>0</v>
      </c>
      <c r="X13" s="6">
        <v>0</v>
      </c>
      <c r="Y13" s="7">
        <v>0</v>
      </c>
      <c r="Z13" s="77">
        <f t="shared" si="2"/>
        <v>12.48601675431353</v>
      </c>
      <c r="AA13" s="2">
        <f t="shared" si="2"/>
        <v>12.48601675431353</v>
      </c>
      <c r="AB13" s="6">
        <v>0</v>
      </c>
      <c r="AC13" s="6">
        <v>0</v>
      </c>
      <c r="AD13" s="8">
        <v>0</v>
      </c>
      <c r="AE13" s="20"/>
      <c r="AF13" s="20"/>
      <c r="AG13" s="273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</row>
    <row r="14" spans="1:148" s="22" customFormat="1" ht="63.75" customHeight="1" thickBot="1" x14ac:dyDescent="0.3">
      <c r="A14" s="428"/>
      <c r="B14" s="81" t="s">
        <v>72</v>
      </c>
      <c r="C14" s="11" t="s">
        <v>41</v>
      </c>
      <c r="D14" s="240" t="s">
        <v>9</v>
      </c>
      <c r="E14" s="82" t="s">
        <v>10</v>
      </c>
      <c r="F14" s="26">
        <f t="shared" si="3"/>
        <v>40080000</v>
      </c>
      <c r="G14" s="18">
        <v>40080000</v>
      </c>
      <c r="H14" s="18">
        <v>0</v>
      </c>
      <c r="I14" s="18">
        <v>0</v>
      </c>
      <c r="J14" s="53">
        <v>0</v>
      </c>
      <c r="K14" s="83">
        <f t="shared" si="4"/>
        <v>19277000</v>
      </c>
      <c r="L14" s="18">
        <v>19277000</v>
      </c>
      <c r="M14" s="18">
        <v>0</v>
      </c>
      <c r="N14" s="18">
        <v>0</v>
      </c>
      <c r="O14" s="52">
        <v>0</v>
      </c>
      <c r="P14" s="51">
        <f t="shared" si="0"/>
        <v>0</v>
      </c>
      <c r="Q14" s="18">
        <v>0</v>
      </c>
      <c r="R14" s="18">
        <v>0</v>
      </c>
      <c r="S14" s="18">
        <v>0</v>
      </c>
      <c r="T14" s="53">
        <v>0</v>
      </c>
      <c r="U14" s="56">
        <f t="shared" si="1"/>
        <v>0</v>
      </c>
      <c r="V14" s="2">
        <f t="shared" si="1"/>
        <v>0</v>
      </c>
      <c r="W14" s="6">
        <v>0</v>
      </c>
      <c r="X14" s="6">
        <v>0</v>
      </c>
      <c r="Y14" s="7">
        <v>0</v>
      </c>
      <c r="Z14" s="9">
        <f t="shared" si="2"/>
        <v>0</v>
      </c>
      <c r="AA14" s="6">
        <f t="shared" si="2"/>
        <v>0</v>
      </c>
      <c r="AB14" s="6">
        <v>0</v>
      </c>
      <c r="AC14" s="6">
        <v>0</v>
      </c>
      <c r="AD14" s="8">
        <v>0</v>
      </c>
      <c r="AE14" s="20"/>
      <c r="AF14" s="20"/>
      <c r="AG14" s="273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</row>
    <row r="15" spans="1:148" s="22" customFormat="1" ht="47.25" customHeight="1" thickBot="1" x14ac:dyDescent="0.3">
      <c r="A15" s="428"/>
      <c r="B15" s="81" t="s">
        <v>51</v>
      </c>
      <c r="C15" s="11" t="s">
        <v>66</v>
      </c>
      <c r="D15" s="240" t="s">
        <v>9</v>
      </c>
      <c r="E15" s="82" t="s">
        <v>5</v>
      </c>
      <c r="F15" s="26">
        <f t="shared" si="3"/>
        <v>570240</v>
      </c>
      <c r="G15" s="2">
        <v>0</v>
      </c>
      <c r="H15" s="2">
        <v>0</v>
      </c>
      <c r="I15" s="2">
        <v>0</v>
      </c>
      <c r="J15" s="5">
        <v>570240</v>
      </c>
      <c r="K15" s="83">
        <f t="shared" si="4"/>
        <v>290000</v>
      </c>
      <c r="L15" s="2">
        <v>0</v>
      </c>
      <c r="M15" s="2">
        <v>0</v>
      </c>
      <c r="N15" s="2">
        <v>0</v>
      </c>
      <c r="O15" s="4">
        <v>290000</v>
      </c>
      <c r="P15" s="51">
        <f t="shared" si="0"/>
        <v>0</v>
      </c>
      <c r="Q15" s="2">
        <v>0</v>
      </c>
      <c r="R15" s="2">
        <v>0</v>
      </c>
      <c r="S15" s="2">
        <v>0</v>
      </c>
      <c r="T15" s="5">
        <v>0</v>
      </c>
      <c r="U15" s="56">
        <f t="shared" si="1"/>
        <v>0</v>
      </c>
      <c r="V15" s="6">
        <v>0</v>
      </c>
      <c r="W15" s="6">
        <v>0</v>
      </c>
      <c r="X15" s="6">
        <v>0</v>
      </c>
      <c r="Y15" s="4">
        <f>T15/O15*100</f>
        <v>0</v>
      </c>
      <c r="Z15" s="9">
        <f t="shared" ref="Z15:Z21" si="5">P15/F15*100</f>
        <v>0</v>
      </c>
      <c r="AA15" s="6">
        <v>0</v>
      </c>
      <c r="AB15" s="6">
        <v>0</v>
      </c>
      <c r="AC15" s="6">
        <v>0</v>
      </c>
      <c r="AD15" s="8">
        <f>T15/J15*100</f>
        <v>0</v>
      </c>
      <c r="AE15" s="20"/>
      <c r="AF15" s="20"/>
      <c r="AG15" s="273"/>
      <c r="AH15" s="20"/>
      <c r="AI15" s="283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</row>
    <row r="16" spans="1:148" s="22" customFormat="1" ht="28.9" customHeight="1" thickBot="1" x14ac:dyDescent="0.3">
      <c r="A16" s="428"/>
      <c r="B16" s="81" t="s">
        <v>52</v>
      </c>
      <c r="C16" s="11" t="s">
        <v>49</v>
      </c>
      <c r="D16" s="240" t="s">
        <v>9</v>
      </c>
      <c r="E16" s="82" t="s">
        <v>5</v>
      </c>
      <c r="F16" s="26">
        <f t="shared" si="3"/>
        <v>623633270</v>
      </c>
      <c r="G16" s="2">
        <v>0</v>
      </c>
      <c r="H16" s="2">
        <v>0</v>
      </c>
      <c r="I16" s="2">
        <v>0</v>
      </c>
      <c r="J16" s="5">
        <v>623633270</v>
      </c>
      <c r="K16" s="83">
        <f t="shared" si="4"/>
        <v>441468630.83999997</v>
      </c>
      <c r="L16" s="2">
        <v>0</v>
      </c>
      <c r="M16" s="2">
        <v>0</v>
      </c>
      <c r="N16" s="2">
        <v>0</v>
      </c>
      <c r="O16" s="4">
        <v>441468630.83999997</v>
      </c>
      <c r="P16" s="51">
        <f t="shared" si="0"/>
        <v>17987562.32</v>
      </c>
      <c r="Q16" s="2">
        <v>0</v>
      </c>
      <c r="R16" s="2">
        <v>0</v>
      </c>
      <c r="S16" s="2">
        <v>0</v>
      </c>
      <c r="T16" s="5">
        <v>17987562.32</v>
      </c>
      <c r="U16" s="56">
        <f t="shared" si="1"/>
        <v>4.0744825483464924</v>
      </c>
      <c r="V16" s="6">
        <v>0</v>
      </c>
      <c r="W16" s="6">
        <v>0</v>
      </c>
      <c r="X16" s="6">
        <v>0</v>
      </c>
      <c r="Y16" s="4">
        <f>T16/O16*100</f>
        <v>4.0744825483464924</v>
      </c>
      <c r="Z16" s="77">
        <f t="shared" si="5"/>
        <v>2.8843173039821948</v>
      </c>
      <c r="AA16" s="6">
        <v>0</v>
      </c>
      <c r="AB16" s="6">
        <v>0</v>
      </c>
      <c r="AC16" s="6">
        <v>0</v>
      </c>
      <c r="AD16" s="5">
        <f>T16/J16*100</f>
        <v>2.8843173039821948</v>
      </c>
      <c r="AE16" s="20"/>
      <c r="AF16" s="20"/>
      <c r="AG16" s="273"/>
      <c r="AH16" s="20"/>
      <c r="AI16" s="309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</row>
    <row r="17" spans="1:148" s="22" customFormat="1" ht="41.25" customHeight="1" thickBot="1" x14ac:dyDescent="0.3">
      <c r="A17" s="428"/>
      <c r="B17" s="81" t="s">
        <v>96</v>
      </c>
      <c r="C17" s="11"/>
      <c r="D17" s="240" t="s">
        <v>9</v>
      </c>
      <c r="E17" s="82" t="s">
        <v>11</v>
      </c>
      <c r="F17" s="26">
        <f>G17+H17+I17+J17</f>
        <v>270011329.77999997</v>
      </c>
      <c r="G17" s="2">
        <v>0</v>
      </c>
      <c r="H17" s="2">
        <v>0</v>
      </c>
      <c r="I17" s="27">
        <v>270011329.77999997</v>
      </c>
      <c r="J17" s="53">
        <v>0</v>
      </c>
      <c r="K17" s="83">
        <f>L17+M17+N17+O17</f>
        <v>270011329.77999997</v>
      </c>
      <c r="L17" s="2">
        <v>0</v>
      </c>
      <c r="M17" s="2">
        <v>0</v>
      </c>
      <c r="N17" s="2">
        <f>I17</f>
        <v>270011329.77999997</v>
      </c>
      <c r="O17" s="4">
        <v>0</v>
      </c>
      <c r="P17" s="51">
        <f>Q17+R17+S17+T17</f>
        <v>232175676.61000001</v>
      </c>
      <c r="Q17" s="2">
        <v>0</v>
      </c>
      <c r="R17" s="2">
        <v>0</v>
      </c>
      <c r="S17" s="2">
        <v>232175676.61000001</v>
      </c>
      <c r="T17" s="5">
        <v>0</v>
      </c>
      <c r="U17" s="56">
        <f t="shared" si="1"/>
        <v>85.987383121727618</v>
      </c>
      <c r="V17" s="6">
        <v>0</v>
      </c>
      <c r="W17" s="6">
        <v>0</v>
      </c>
      <c r="X17" s="2">
        <f>S17/N17*100</f>
        <v>85.987383121727618</v>
      </c>
      <c r="Y17" s="7">
        <v>0</v>
      </c>
      <c r="Z17" s="77">
        <f t="shared" si="5"/>
        <v>85.987383121727618</v>
      </c>
      <c r="AA17" s="6">
        <v>0</v>
      </c>
      <c r="AB17" s="6">
        <v>0</v>
      </c>
      <c r="AC17" s="2">
        <f>S17/I17*100</f>
        <v>85.987383121727618</v>
      </c>
      <c r="AD17" s="8">
        <v>0</v>
      </c>
      <c r="AE17" s="438"/>
      <c r="AF17" s="438"/>
      <c r="AG17" s="438"/>
      <c r="AH17" s="20"/>
      <c r="AI17" s="430"/>
      <c r="AJ17" s="430"/>
      <c r="AK17" s="430"/>
      <c r="AL17" s="430"/>
      <c r="AM17" s="43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</row>
    <row r="18" spans="1:148" s="22" customFormat="1" ht="30" customHeight="1" thickBot="1" x14ac:dyDescent="0.3">
      <c r="A18" s="428"/>
      <c r="B18" s="81" t="s">
        <v>0</v>
      </c>
      <c r="C18" s="11" t="s">
        <v>62</v>
      </c>
      <c r="D18" s="240" t="s">
        <v>9</v>
      </c>
      <c r="E18" s="82" t="s">
        <v>5</v>
      </c>
      <c r="F18" s="26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83">
        <f t="shared" si="4"/>
        <v>2583880</v>
      </c>
      <c r="L18" s="2">
        <v>0</v>
      </c>
      <c r="M18" s="2">
        <v>0</v>
      </c>
      <c r="N18" s="2">
        <v>0</v>
      </c>
      <c r="O18" s="4">
        <v>2583880</v>
      </c>
      <c r="P18" s="51">
        <f t="shared" si="0"/>
        <v>0</v>
      </c>
      <c r="Q18" s="2">
        <v>0</v>
      </c>
      <c r="R18" s="2">
        <v>0</v>
      </c>
      <c r="S18" s="2">
        <v>0</v>
      </c>
      <c r="T18" s="5">
        <v>0</v>
      </c>
      <c r="U18" s="56">
        <f t="shared" si="1"/>
        <v>0</v>
      </c>
      <c r="V18" s="6">
        <v>0</v>
      </c>
      <c r="W18" s="6">
        <v>0</v>
      </c>
      <c r="X18" s="6">
        <v>0</v>
      </c>
      <c r="Y18" s="4">
        <f>T18/O18*100</f>
        <v>0</v>
      </c>
      <c r="Z18" s="9">
        <f t="shared" si="5"/>
        <v>0</v>
      </c>
      <c r="AA18" s="6">
        <v>0</v>
      </c>
      <c r="AB18" s="6">
        <v>0</v>
      </c>
      <c r="AC18" s="6">
        <v>0</v>
      </c>
      <c r="AD18" s="8">
        <f>T18/J18*100</f>
        <v>0</v>
      </c>
      <c r="AE18" s="20"/>
      <c r="AF18" s="20"/>
      <c r="AG18" s="273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</row>
    <row r="19" spans="1:148" s="22" customFormat="1" ht="35.25" hidden="1" customHeight="1" thickBot="1" x14ac:dyDescent="0.3">
      <c r="A19" s="428"/>
      <c r="B19" s="81" t="s">
        <v>60</v>
      </c>
      <c r="C19" s="11" t="s">
        <v>39</v>
      </c>
      <c r="D19" s="240" t="s">
        <v>9</v>
      </c>
      <c r="E19" s="263" t="s">
        <v>10</v>
      </c>
      <c r="F19" s="26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83">
        <f t="shared" si="4"/>
        <v>72700</v>
      </c>
      <c r="L19" s="2">
        <v>72700</v>
      </c>
      <c r="M19" s="2">
        <v>0</v>
      </c>
      <c r="N19" s="2">
        <v>0</v>
      </c>
      <c r="O19" s="4">
        <v>0</v>
      </c>
      <c r="P19" s="51">
        <f t="shared" si="0"/>
        <v>0</v>
      </c>
      <c r="Q19" s="2">
        <v>0</v>
      </c>
      <c r="R19" s="2">
        <v>0</v>
      </c>
      <c r="S19" s="2">
        <v>0</v>
      </c>
      <c r="T19" s="5">
        <v>0</v>
      </c>
      <c r="U19" s="56">
        <f>P19/K19*100</f>
        <v>0</v>
      </c>
      <c r="V19" s="6">
        <v>0</v>
      </c>
      <c r="W19" s="6">
        <v>0</v>
      </c>
      <c r="X19" s="6">
        <v>0</v>
      </c>
      <c r="Y19" s="7">
        <v>0</v>
      </c>
      <c r="Z19" s="259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437"/>
      <c r="AF19" s="437"/>
      <c r="AG19" s="282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</row>
    <row r="20" spans="1:148" s="22" customFormat="1" ht="21.75" hidden="1" customHeight="1" thickBot="1" x14ac:dyDescent="0.3">
      <c r="A20" s="428"/>
      <c r="B20" s="81"/>
      <c r="C20" s="11"/>
      <c r="D20" s="240" t="s">
        <v>9</v>
      </c>
      <c r="E20" s="82" t="s">
        <v>10</v>
      </c>
      <c r="F20" s="26">
        <f t="shared" si="3"/>
        <v>0</v>
      </c>
      <c r="G20" s="2"/>
      <c r="H20" s="2"/>
      <c r="I20" s="2"/>
      <c r="J20" s="5"/>
      <c r="K20" s="83">
        <f t="shared" si="4"/>
        <v>0</v>
      </c>
      <c r="L20" s="2"/>
      <c r="M20" s="2"/>
      <c r="N20" s="2"/>
      <c r="O20" s="4"/>
      <c r="P20" s="51">
        <f t="shared" si="0"/>
        <v>0</v>
      </c>
      <c r="Q20" s="2"/>
      <c r="R20" s="2"/>
      <c r="S20" s="2"/>
      <c r="T20" s="5"/>
      <c r="U20" s="56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4" t="e">
        <f>T20/O20*100</f>
        <v>#DIV/0!</v>
      </c>
      <c r="Z20" s="259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20"/>
      <c r="AF20" s="20"/>
      <c r="AG20" s="21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</row>
    <row r="21" spans="1:148" s="22" customFormat="1" ht="18.75" hidden="1" customHeight="1" thickBot="1" x14ac:dyDescent="0.3">
      <c r="A21" s="428"/>
      <c r="B21" s="120"/>
      <c r="C21" s="12"/>
      <c r="D21" s="240" t="s">
        <v>9</v>
      </c>
      <c r="E21" s="121" t="s">
        <v>5</v>
      </c>
      <c r="F21" s="26">
        <f t="shared" si="3"/>
        <v>0</v>
      </c>
      <c r="G21" s="122"/>
      <c r="H21" s="122"/>
      <c r="I21" s="122"/>
      <c r="J21" s="123"/>
      <c r="K21" s="83">
        <f t="shared" si="4"/>
        <v>0</v>
      </c>
      <c r="L21" s="122"/>
      <c r="M21" s="122"/>
      <c r="N21" s="122"/>
      <c r="O21" s="73"/>
      <c r="P21" s="51">
        <f t="shared" si="0"/>
        <v>0</v>
      </c>
      <c r="Q21" s="122"/>
      <c r="R21" s="122"/>
      <c r="S21" s="122"/>
      <c r="T21" s="123"/>
      <c r="U21" s="56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4" t="e">
        <f>T21/O21*100</f>
        <v>#DIV/0!</v>
      </c>
      <c r="Z21" s="259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20"/>
      <c r="AF21" s="20"/>
      <c r="AG21" s="21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</row>
    <row r="22" spans="1:148" s="22" customFormat="1" ht="33" hidden="1" customHeight="1" thickBot="1" x14ac:dyDescent="0.3">
      <c r="A22" s="428"/>
      <c r="B22" s="81" t="s">
        <v>53</v>
      </c>
      <c r="C22" s="10" t="s">
        <v>40</v>
      </c>
      <c r="D22" s="240" t="s">
        <v>9</v>
      </c>
      <c r="E22" s="263" t="s">
        <v>10</v>
      </c>
      <c r="F22" s="17">
        <f t="shared" si="3"/>
        <v>0</v>
      </c>
      <c r="G22" s="28">
        <v>0</v>
      </c>
      <c r="H22" s="66">
        <v>0</v>
      </c>
      <c r="I22" s="66">
        <v>0</v>
      </c>
      <c r="J22" s="67">
        <v>0</v>
      </c>
      <c r="K22" s="19">
        <f t="shared" si="4"/>
        <v>3810490</v>
      </c>
      <c r="L22" s="28">
        <v>3810490</v>
      </c>
      <c r="M22" s="66">
        <v>0</v>
      </c>
      <c r="N22" s="66">
        <v>0</v>
      </c>
      <c r="O22" s="124">
        <v>0</v>
      </c>
      <c r="P22" s="17">
        <f t="shared" si="0"/>
        <v>0</v>
      </c>
      <c r="Q22" s="28">
        <v>0</v>
      </c>
      <c r="R22" s="66">
        <v>0</v>
      </c>
      <c r="S22" s="66">
        <v>0</v>
      </c>
      <c r="T22" s="67">
        <v>0</v>
      </c>
      <c r="U22" s="56">
        <f t="shared" si="1"/>
        <v>0</v>
      </c>
      <c r="V22" s="2">
        <f>Q22/L22*100</f>
        <v>0</v>
      </c>
      <c r="W22" s="6">
        <v>0</v>
      </c>
      <c r="X22" s="6">
        <v>0</v>
      </c>
      <c r="Y22" s="7">
        <v>0</v>
      </c>
      <c r="Z22" s="259" t="e">
        <f>P22/F22*100</f>
        <v>#DIV/0!</v>
      </c>
      <c r="AA22" s="6" t="e">
        <f t="shared" si="6"/>
        <v>#DIV/0!</v>
      </c>
      <c r="AB22" s="6">
        <v>0</v>
      </c>
      <c r="AC22" s="6">
        <v>0</v>
      </c>
      <c r="AD22" s="8">
        <v>0</v>
      </c>
      <c r="AE22" s="20"/>
      <c r="AF22" s="20"/>
      <c r="AG22" s="21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</row>
    <row r="23" spans="1:148" s="22" customFormat="1" ht="73.5" customHeight="1" thickBot="1" x14ac:dyDescent="0.3">
      <c r="A23" s="428"/>
      <c r="B23" s="1" t="s">
        <v>115</v>
      </c>
      <c r="C23" s="310" t="s">
        <v>114</v>
      </c>
      <c r="D23" s="240" t="s">
        <v>9</v>
      </c>
      <c r="E23" s="263" t="s">
        <v>10</v>
      </c>
      <c r="F23" s="17">
        <f t="shared" si="3"/>
        <v>600300</v>
      </c>
      <c r="G23" s="18">
        <v>600300</v>
      </c>
      <c r="H23" s="2">
        <v>0</v>
      </c>
      <c r="I23" s="2">
        <v>0</v>
      </c>
      <c r="J23" s="3">
        <v>0</v>
      </c>
      <c r="K23" s="19">
        <f t="shared" si="4"/>
        <v>0</v>
      </c>
      <c r="L23" s="18">
        <v>0</v>
      </c>
      <c r="M23" s="2">
        <v>0</v>
      </c>
      <c r="N23" s="2">
        <v>0</v>
      </c>
      <c r="O23" s="4">
        <v>0</v>
      </c>
      <c r="P23" s="17">
        <f t="shared" si="0"/>
        <v>0</v>
      </c>
      <c r="Q23" s="18">
        <v>0</v>
      </c>
      <c r="R23" s="2">
        <v>0</v>
      </c>
      <c r="S23" s="2">
        <v>0</v>
      </c>
      <c r="T23" s="5">
        <v>0</v>
      </c>
      <c r="U23" s="56">
        <v>0</v>
      </c>
      <c r="V23" s="2">
        <v>0</v>
      </c>
      <c r="W23" s="6">
        <v>0</v>
      </c>
      <c r="X23" s="6">
        <v>0</v>
      </c>
      <c r="Y23" s="7">
        <v>0</v>
      </c>
      <c r="Z23" s="259">
        <f>P23/F23*100</f>
        <v>0</v>
      </c>
      <c r="AA23" s="6">
        <f t="shared" si="6"/>
        <v>0</v>
      </c>
      <c r="AB23" s="6">
        <v>0</v>
      </c>
      <c r="AC23" s="6">
        <v>0</v>
      </c>
      <c r="AD23" s="8">
        <v>0</v>
      </c>
      <c r="AE23" s="20"/>
      <c r="AF23" s="20"/>
      <c r="AG23" s="21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</row>
    <row r="24" spans="1:148" s="22" customFormat="1" ht="57.75" hidden="1" customHeight="1" x14ac:dyDescent="0.25">
      <c r="A24" s="428"/>
      <c r="B24" s="1" t="s">
        <v>108</v>
      </c>
      <c r="C24" s="13" t="s">
        <v>110</v>
      </c>
      <c r="D24" s="240" t="s">
        <v>9</v>
      </c>
      <c r="E24" s="82" t="s">
        <v>5</v>
      </c>
      <c r="F24" s="17">
        <f t="shared" si="3"/>
        <v>0</v>
      </c>
      <c r="G24" s="18">
        <v>0</v>
      </c>
      <c r="H24" s="2">
        <v>0</v>
      </c>
      <c r="I24" s="2">
        <v>0</v>
      </c>
      <c r="J24" s="3">
        <v>0</v>
      </c>
      <c r="K24" s="19">
        <f t="shared" ref="K24" si="7">L24+M24+N24+O24</f>
        <v>0</v>
      </c>
      <c r="L24" s="18">
        <v>0</v>
      </c>
      <c r="M24" s="2">
        <v>0</v>
      </c>
      <c r="N24" s="2">
        <v>0</v>
      </c>
      <c r="O24" s="4">
        <v>0</v>
      </c>
      <c r="P24" s="17">
        <f t="shared" si="0"/>
        <v>0</v>
      </c>
      <c r="Q24" s="18">
        <v>0</v>
      </c>
      <c r="R24" s="2">
        <v>0</v>
      </c>
      <c r="S24" s="2">
        <v>0</v>
      </c>
      <c r="T24" s="5">
        <v>0</v>
      </c>
      <c r="U24" s="66">
        <v>0</v>
      </c>
      <c r="V24" s="2">
        <v>0</v>
      </c>
      <c r="W24" s="6">
        <v>0</v>
      </c>
      <c r="X24" s="6">
        <v>0</v>
      </c>
      <c r="Y24" s="7">
        <v>0</v>
      </c>
      <c r="Z24" s="9">
        <v>0</v>
      </c>
      <c r="AA24" s="6">
        <v>0</v>
      </c>
      <c r="AB24" s="6">
        <v>0</v>
      </c>
      <c r="AC24" s="6">
        <v>0</v>
      </c>
      <c r="AD24" s="6">
        <v>0</v>
      </c>
      <c r="AE24" s="20"/>
      <c r="AF24" s="20"/>
      <c r="AG24" s="21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</row>
    <row r="25" spans="1:148" s="22" customFormat="1" ht="46.5" hidden="1" customHeight="1" thickBot="1" x14ac:dyDescent="0.3">
      <c r="A25" s="428"/>
      <c r="B25" s="1" t="s">
        <v>109</v>
      </c>
      <c r="C25" s="14" t="s">
        <v>113</v>
      </c>
      <c r="D25" s="240" t="s">
        <v>9</v>
      </c>
      <c r="E25" s="13" t="s">
        <v>4</v>
      </c>
      <c r="F25" s="51">
        <f t="shared" si="3"/>
        <v>0</v>
      </c>
      <c r="G25" s="18">
        <v>0</v>
      </c>
      <c r="H25" s="125">
        <v>0</v>
      </c>
      <c r="I25" s="2">
        <v>0</v>
      </c>
      <c r="J25" s="5">
        <v>0</v>
      </c>
      <c r="K25" s="83">
        <f t="shared" si="4"/>
        <v>0</v>
      </c>
      <c r="L25" s="18">
        <v>0</v>
      </c>
      <c r="M25" s="2">
        <v>0</v>
      </c>
      <c r="N25" s="2">
        <v>0</v>
      </c>
      <c r="O25" s="2">
        <v>0</v>
      </c>
      <c r="P25" s="17">
        <f t="shared" si="0"/>
        <v>0</v>
      </c>
      <c r="Q25" s="18">
        <v>0</v>
      </c>
      <c r="R25" s="2">
        <v>0</v>
      </c>
      <c r="S25" s="2">
        <v>0</v>
      </c>
      <c r="T25" s="2">
        <v>0</v>
      </c>
      <c r="U25" s="116">
        <v>0</v>
      </c>
      <c r="V25" s="2">
        <v>0</v>
      </c>
      <c r="W25" s="6">
        <v>0</v>
      </c>
      <c r="X25" s="6">
        <v>0</v>
      </c>
      <c r="Y25" s="7">
        <v>0</v>
      </c>
      <c r="Z25" s="259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20"/>
      <c r="AF25" s="20"/>
      <c r="AG25" s="21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</row>
    <row r="26" spans="1:148" s="22" customFormat="1" ht="46.5" customHeight="1" thickBot="1" x14ac:dyDescent="0.3">
      <c r="A26" s="428"/>
      <c r="B26" s="86" t="s">
        <v>145</v>
      </c>
      <c r="C26" s="311" t="s">
        <v>146</v>
      </c>
      <c r="D26" s="240" t="s">
        <v>9</v>
      </c>
      <c r="E26" s="87"/>
      <c r="F26" s="51">
        <f t="shared" si="3"/>
        <v>28404800</v>
      </c>
      <c r="G26" s="18">
        <v>0</v>
      </c>
      <c r="H26" s="125">
        <v>0</v>
      </c>
      <c r="I26" s="4">
        <v>0</v>
      </c>
      <c r="J26" s="4">
        <v>28404800</v>
      </c>
      <c r="K26" s="282"/>
      <c r="L26" s="282"/>
      <c r="M26" s="75"/>
      <c r="N26" s="75"/>
      <c r="O26" s="75"/>
      <c r="P26" s="17">
        <f t="shared" si="0"/>
        <v>0</v>
      </c>
      <c r="Q26" s="18">
        <v>0</v>
      </c>
      <c r="R26" s="2">
        <v>0</v>
      </c>
      <c r="S26" s="4">
        <v>0</v>
      </c>
      <c r="T26" s="4">
        <v>0</v>
      </c>
      <c r="U26" s="88"/>
      <c r="V26" s="75"/>
      <c r="W26" s="89"/>
      <c r="X26" s="89"/>
      <c r="Y26" s="89"/>
      <c r="Z26" s="259">
        <f>P26/F26*100</f>
        <v>0</v>
      </c>
      <c r="AA26" s="6">
        <v>0</v>
      </c>
      <c r="AB26" s="6">
        <v>0</v>
      </c>
      <c r="AC26" s="6">
        <v>0</v>
      </c>
      <c r="AD26" s="8">
        <f>T26/J26*100</f>
        <v>0</v>
      </c>
      <c r="AE26" s="20"/>
      <c r="AF26" s="20"/>
      <c r="AG26" s="21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</row>
    <row r="27" spans="1:148" s="22" customFormat="1" ht="80.25" hidden="1" customHeight="1" thickBot="1" x14ac:dyDescent="0.3">
      <c r="A27" s="429"/>
      <c r="B27" s="81" t="s">
        <v>144</v>
      </c>
      <c r="C27" s="237" t="s">
        <v>155</v>
      </c>
      <c r="D27" s="240" t="s">
        <v>9</v>
      </c>
      <c r="E27" s="87"/>
      <c r="F27" s="26">
        <f t="shared" ref="F27" si="8">G27+H27+J27</f>
        <v>0</v>
      </c>
      <c r="G27" s="66">
        <v>0</v>
      </c>
      <c r="H27" s="66">
        <v>0</v>
      </c>
      <c r="I27" s="66">
        <v>0</v>
      </c>
      <c r="J27" s="66">
        <v>0</v>
      </c>
      <c r="K27" s="83"/>
      <c r="L27" s="2"/>
      <c r="M27" s="2"/>
      <c r="N27" s="2"/>
      <c r="O27" s="4"/>
      <c r="P27" s="51">
        <f t="shared" ref="P27" si="9">Q27+R27+S27+T27</f>
        <v>0</v>
      </c>
      <c r="Q27" s="66">
        <v>0</v>
      </c>
      <c r="R27" s="66">
        <v>0</v>
      </c>
      <c r="S27" s="66">
        <v>0</v>
      </c>
      <c r="T27" s="66">
        <v>0</v>
      </c>
      <c r="U27" s="88"/>
      <c r="V27" s="75"/>
      <c r="W27" s="89"/>
      <c r="X27" s="89"/>
      <c r="Y27" s="89"/>
      <c r="Z27" s="29" t="e">
        <f>P27/F27*100</f>
        <v>#DIV/0!</v>
      </c>
      <c r="AA27" s="2" t="e">
        <f>Q27/G27*100</f>
        <v>#DIV/0!</v>
      </c>
      <c r="AB27" s="6">
        <v>0</v>
      </c>
      <c r="AC27" s="6">
        <v>0</v>
      </c>
      <c r="AD27" s="8">
        <v>0</v>
      </c>
      <c r="AE27" s="20"/>
      <c r="AF27" s="20"/>
      <c r="AG27" s="21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</row>
    <row r="28" spans="1:148" s="104" customFormat="1" ht="19.5" customHeight="1" thickBot="1" x14ac:dyDescent="0.3">
      <c r="A28" s="40"/>
      <c r="B28" s="442" t="s">
        <v>63</v>
      </c>
      <c r="C28" s="443"/>
      <c r="D28" s="444"/>
      <c r="E28" s="41"/>
      <c r="F28" s="274">
        <f>F8+F10+F12+F13+F14+F15+F16+F17+F18+F19+F22+F9+F11+F23+F25+F24+F26+F27</f>
        <v>4292178139.7799997</v>
      </c>
      <c r="G28" s="274">
        <f t="shared" ref="G28:J28" si="10">G8+G10+G12+G13+G14+G15+G16+G17+G18+G19+G22+G9+G11+G23+G25+G24+G26+G27</f>
        <v>3365592600</v>
      </c>
      <c r="H28" s="274">
        <f t="shared" si="10"/>
        <v>0</v>
      </c>
      <c r="I28" s="274">
        <f t="shared" si="10"/>
        <v>270011329.77999997</v>
      </c>
      <c r="J28" s="274">
        <f t="shared" si="10"/>
        <v>656574210</v>
      </c>
      <c r="K28" s="274" t="e">
        <f>K8+K10+K12+K13+K14+K15+K16+K17+K18+K19+K22+K9+K11+K23+K25+K24+#REF!+K26</f>
        <v>#REF!</v>
      </c>
      <c r="L28" s="274" t="e">
        <f>L8+L10+L12+L13+L14+L15+L16+L17+L18+L19+L22+L9+L11+L23+L25+L24+#REF!+L26</f>
        <v>#REF!</v>
      </c>
      <c r="M28" s="274" t="e">
        <f>M8+M10+M12+M13+M14+M15+M16+M17+M18+M19+M22+M9+M11+M23+M25+M24+#REF!+M26</f>
        <v>#REF!</v>
      </c>
      <c r="N28" s="274" t="e">
        <f>N8+N10+N12+N13+N14+N15+N16+N17+N18+N19+N22+N9+N11+N23+N25+N24+#REF!+N26</f>
        <v>#REF!</v>
      </c>
      <c r="O28" s="274" t="e">
        <f>O8+O10+O12+O13+O14+O15+O16+O17+O18+O19+O22+O9+O11+O23+O25+O24+#REF!+O26</f>
        <v>#REF!</v>
      </c>
      <c r="P28" s="274">
        <f>P8+P10+P12+P13+P14+P15+P16+P17+P18+P19+P22+P9+P11+P23+P25+P24+P26+P27</f>
        <v>324176511.28000003</v>
      </c>
      <c r="Q28" s="274">
        <f t="shared" ref="Q28:T28" si="11">Q8+Q10+Q12+Q13+Q14+Q15+Q16+Q17+Q18+Q19+Q22+Q9+Q11+Q23+Q25+Q24+Q26+Q27</f>
        <v>74013272.349999994</v>
      </c>
      <c r="R28" s="274">
        <f t="shared" si="11"/>
        <v>0</v>
      </c>
      <c r="S28" s="274">
        <f t="shared" si="11"/>
        <v>232175676.61000001</v>
      </c>
      <c r="T28" s="274">
        <f t="shared" si="11"/>
        <v>17987562.32</v>
      </c>
      <c r="U28" s="274" t="e">
        <f>P28/K28*100</f>
        <v>#REF!</v>
      </c>
      <c r="V28" s="274" t="e">
        <f>Q28/L28*100</f>
        <v>#REF!</v>
      </c>
      <c r="W28" s="274">
        <v>0</v>
      </c>
      <c r="X28" s="274" t="e">
        <f t="shared" ref="X28:Y28" si="12">S28/N28*100</f>
        <v>#REF!</v>
      </c>
      <c r="Y28" s="274" t="e">
        <f t="shared" si="12"/>
        <v>#REF!</v>
      </c>
      <c r="Z28" s="274">
        <f>P28/F28*100</f>
        <v>7.552727326844269</v>
      </c>
      <c r="AA28" s="274">
        <f>Q28/G28*100</f>
        <v>2.1991156133989596</v>
      </c>
      <c r="AB28" s="274">
        <v>0</v>
      </c>
      <c r="AC28" s="274">
        <f>S28/I28*100</f>
        <v>85.987383121727618</v>
      </c>
      <c r="AD28" s="126">
        <f>T28/J28*100</f>
        <v>2.73960841684598</v>
      </c>
      <c r="AE28" s="103"/>
      <c r="AF28" s="103"/>
      <c r="AG28" s="49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103"/>
      <c r="CU28" s="103"/>
      <c r="CV28" s="103"/>
      <c r="CW28" s="103"/>
      <c r="CX28" s="103"/>
      <c r="CY28" s="103"/>
      <c r="CZ28" s="103"/>
      <c r="DA28" s="103"/>
      <c r="DB28" s="103"/>
      <c r="DC28" s="103"/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103"/>
      <c r="DT28" s="103"/>
      <c r="DU28" s="103"/>
      <c r="DV28" s="103"/>
      <c r="DW28" s="103"/>
      <c r="DX28" s="103"/>
      <c r="DY28" s="103"/>
      <c r="DZ28" s="103"/>
      <c r="EA28" s="103"/>
      <c r="EB28" s="103"/>
      <c r="EC28" s="103"/>
      <c r="ED28" s="103"/>
      <c r="EE28" s="103"/>
      <c r="EF28" s="103"/>
      <c r="EG28" s="103"/>
      <c r="EH28" s="103"/>
      <c r="EI28" s="103"/>
      <c r="EJ28" s="103"/>
      <c r="EK28" s="103"/>
      <c r="EL28" s="103"/>
      <c r="EM28" s="103"/>
      <c r="EN28" s="103"/>
      <c r="EO28" s="103"/>
      <c r="EP28" s="103"/>
      <c r="EQ28" s="103"/>
      <c r="ER28" s="103"/>
    </row>
    <row r="29" spans="1:148" s="104" customFormat="1" ht="19.5" customHeight="1" thickBot="1" x14ac:dyDescent="0.3">
      <c r="A29" s="445" t="s">
        <v>12</v>
      </c>
      <c r="B29" s="439" t="s">
        <v>128</v>
      </c>
      <c r="C29" s="441"/>
      <c r="D29" s="466" t="s">
        <v>14</v>
      </c>
      <c r="E29" s="279" t="s">
        <v>7</v>
      </c>
      <c r="F29" s="452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3"/>
      <c r="AB29" s="453"/>
      <c r="AC29" s="453"/>
      <c r="AD29" s="454"/>
      <c r="AE29" s="103"/>
      <c r="AF29" s="103"/>
      <c r="AG29" s="21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103"/>
      <c r="CU29" s="103"/>
      <c r="CV29" s="103"/>
      <c r="CW29" s="103"/>
      <c r="CX29" s="103"/>
      <c r="CY29" s="103"/>
      <c r="CZ29" s="103"/>
      <c r="DA29" s="103"/>
      <c r="DB29" s="103"/>
      <c r="DC29" s="103"/>
      <c r="DD29" s="103"/>
      <c r="DE29" s="103"/>
      <c r="DF29" s="103"/>
      <c r="DG29" s="103"/>
      <c r="DH29" s="103"/>
      <c r="DI29" s="103"/>
      <c r="DJ29" s="103"/>
      <c r="DK29" s="103"/>
      <c r="DL29" s="103"/>
      <c r="DM29" s="103"/>
      <c r="DN29" s="103"/>
      <c r="DO29" s="103"/>
      <c r="DP29" s="103"/>
      <c r="DQ29" s="103"/>
      <c r="DR29" s="103"/>
      <c r="DS29" s="103"/>
      <c r="DT29" s="103"/>
      <c r="DU29" s="103"/>
      <c r="DV29" s="103"/>
      <c r="DW29" s="103"/>
      <c r="DX29" s="103"/>
      <c r="DY29" s="103"/>
      <c r="DZ29" s="103"/>
      <c r="EA29" s="103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03"/>
      <c r="EQ29" s="103"/>
      <c r="ER29" s="103"/>
    </row>
    <row r="30" spans="1:148" s="104" customFormat="1" ht="15.75" hidden="1" customHeight="1" x14ac:dyDescent="0.25">
      <c r="A30" s="446"/>
      <c r="B30" s="459" t="s">
        <v>116</v>
      </c>
      <c r="C30" s="460"/>
      <c r="D30" s="467"/>
      <c r="E30" s="463" t="s">
        <v>5</v>
      </c>
      <c r="F30" s="156">
        <f>SUM(F31:F38)</f>
        <v>0</v>
      </c>
      <c r="G30" s="312">
        <f t="shared" ref="G30:P30" si="13">SUM(G31:G38)</f>
        <v>0</v>
      </c>
      <c r="H30" s="312">
        <f t="shared" si="13"/>
        <v>0</v>
      </c>
      <c r="I30" s="312">
        <f t="shared" si="13"/>
        <v>0</v>
      </c>
      <c r="J30" s="313">
        <f t="shared" si="13"/>
        <v>0</v>
      </c>
      <c r="K30" s="279">
        <f t="shared" si="13"/>
        <v>4497</v>
      </c>
      <c r="L30" s="278">
        <f t="shared" si="13"/>
        <v>0</v>
      </c>
      <c r="M30" s="278">
        <f t="shared" si="13"/>
        <v>0</v>
      </c>
      <c r="N30" s="278">
        <f t="shared" si="13"/>
        <v>0</v>
      </c>
      <c r="O30" s="278">
        <f t="shared" si="13"/>
        <v>4497</v>
      </c>
      <c r="P30" s="156">
        <f t="shared" si="13"/>
        <v>0</v>
      </c>
      <c r="Q30" s="312">
        <f t="shared" ref="Q30" si="14">SUM(Q31:Q38)</f>
        <v>0</v>
      </c>
      <c r="R30" s="312">
        <f t="shared" ref="R30" si="15">SUM(R31:R38)</f>
        <v>0</v>
      </c>
      <c r="S30" s="312">
        <f>SUM(S31:S38)</f>
        <v>0</v>
      </c>
      <c r="T30" s="313">
        <f t="shared" ref="T30" si="16">SUM(T31:T38)</f>
        <v>0</v>
      </c>
      <c r="U30" s="238">
        <f t="shared" ref="U30" si="17">V30+W30+X30+Y30</f>
        <v>0</v>
      </c>
      <c r="V30" s="314">
        <v>0</v>
      </c>
      <c r="W30" s="314">
        <v>0</v>
      </c>
      <c r="X30" s="314">
        <v>0</v>
      </c>
      <c r="Y30" s="201">
        <f>T30/O30*100</f>
        <v>0</v>
      </c>
      <c r="Z30" s="315" t="e">
        <f t="shared" ref="Z30:Z42" si="18">P30/F30*100</f>
        <v>#DIV/0!</v>
      </c>
      <c r="AA30" s="312">
        <f t="shared" ref="AA30:AB30" si="19">AA31+AA32+AA33</f>
        <v>0</v>
      </c>
      <c r="AB30" s="312">
        <f t="shared" si="19"/>
        <v>0</v>
      </c>
      <c r="AC30" s="312">
        <v>0</v>
      </c>
      <c r="AD30" s="313" t="e">
        <f t="shared" ref="AD30:AD42" si="20">T30/J30*100</f>
        <v>#DIV/0!</v>
      </c>
      <c r="AE30" s="103"/>
      <c r="AF30" s="103"/>
      <c r="AG30" s="21"/>
      <c r="AH30" s="103"/>
      <c r="AI30" s="316"/>
      <c r="AJ30" s="316"/>
      <c r="AK30" s="316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03"/>
      <c r="DM30" s="103"/>
      <c r="DN30" s="103"/>
      <c r="DO30" s="103"/>
      <c r="DP30" s="103"/>
      <c r="DQ30" s="103"/>
      <c r="DR30" s="103"/>
      <c r="DS30" s="103"/>
      <c r="DT30" s="103"/>
      <c r="DU30" s="103"/>
      <c r="DV30" s="103"/>
      <c r="DW30" s="103"/>
      <c r="DX30" s="103"/>
      <c r="DY30" s="103"/>
      <c r="DZ30" s="103"/>
      <c r="EA30" s="103"/>
      <c r="EB30" s="103"/>
      <c r="EC30" s="103"/>
      <c r="ED30" s="103"/>
      <c r="EE30" s="103"/>
      <c r="EF30" s="103"/>
      <c r="EG30" s="103"/>
      <c r="EH30" s="103"/>
      <c r="EI30" s="103"/>
      <c r="EJ30" s="103"/>
      <c r="EK30" s="103"/>
      <c r="EL30" s="103"/>
      <c r="EM30" s="103"/>
      <c r="EN30" s="103"/>
      <c r="EO30" s="103"/>
      <c r="EP30" s="103"/>
      <c r="EQ30" s="103"/>
      <c r="ER30" s="103"/>
    </row>
    <row r="31" spans="1:148" s="22" customFormat="1" ht="18" hidden="1" customHeight="1" x14ac:dyDescent="0.25">
      <c r="A31" s="446"/>
      <c r="B31" s="317" t="s">
        <v>103</v>
      </c>
      <c r="C31" s="318" t="s">
        <v>104</v>
      </c>
      <c r="D31" s="467"/>
      <c r="E31" s="464"/>
      <c r="F31" s="26">
        <f t="shared" ref="F31:F42" si="21">G31+H31+I31+J31</f>
        <v>0</v>
      </c>
      <c r="G31" s="28">
        <v>0</v>
      </c>
      <c r="H31" s="28">
        <v>0</v>
      </c>
      <c r="I31" s="28">
        <v>0</v>
      </c>
      <c r="J31" s="28">
        <v>0</v>
      </c>
      <c r="K31" s="119">
        <f t="shared" ref="K31:K33" si="22">L31+M31+N31+O31</f>
        <v>4497</v>
      </c>
      <c r="L31" s="28">
        <v>0</v>
      </c>
      <c r="M31" s="28">
        <v>0</v>
      </c>
      <c r="N31" s="28">
        <v>0</v>
      </c>
      <c r="O31" s="302">
        <v>4497</v>
      </c>
      <c r="P31" s="26">
        <f>Q31+R31+S31+T31</f>
        <v>0</v>
      </c>
      <c r="Q31" s="18">
        <v>0</v>
      </c>
      <c r="R31" s="18">
        <v>0</v>
      </c>
      <c r="S31" s="18">
        <v>0</v>
      </c>
      <c r="T31" s="53">
        <v>0</v>
      </c>
      <c r="U31" s="319">
        <f t="shared" ref="U31:U41" si="23">V31+W31+X31+Y31</f>
        <v>0</v>
      </c>
      <c r="V31" s="6">
        <v>0</v>
      </c>
      <c r="W31" s="6">
        <v>0</v>
      </c>
      <c r="X31" s="6">
        <v>0</v>
      </c>
      <c r="Y31" s="5">
        <f t="shared" ref="Y31:Y40" si="24">T31/O31*100</f>
        <v>0</v>
      </c>
      <c r="Z31" s="319" t="e">
        <f t="shared" si="18"/>
        <v>#DIV/0!</v>
      </c>
      <c r="AA31" s="6">
        <v>0</v>
      </c>
      <c r="AB31" s="6">
        <v>0</v>
      </c>
      <c r="AC31" s="6">
        <v>0</v>
      </c>
      <c r="AD31" s="5" t="e">
        <f t="shared" si="20"/>
        <v>#DIV/0!</v>
      </c>
      <c r="AE31" s="20"/>
      <c r="AF31" s="20"/>
      <c r="AG31" s="30"/>
      <c r="AH31" s="20"/>
      <c r="AI31" s="320"/>
      <c r="AJ31" s="320"/>
      <c r="AK31" s="3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</row>
    <row r="32" spans="1:148" s="22" customFormat="1" ht="31.5" hidden="1" customHeight="1" x14ac:dyDescent="0.25">
      <c r="A32" s="446"/>
      <c r="B32" s="317" t="s">
        <v>102</v>
      </c>
      <c r="C32" s="318" t="s">
        <v>104</v>
      </c>
      <c r="D32" s="467"/>
      <c r="E32" s="464"/>
      <c r="F32" s="51">
        <f t="shared" si="21"/>
        <v>0</v>
      </c>
      <c r="G32" s="18">
        <v>0</v>
      </c>
      <c r="H32" s="18">
        <v>0</v>
      </c>
      <c r="I32" s="28">
        <v>0</v>
      </c>
      <c r="J32" s="28">
        <v>0</v>
      </c>
      <c r="K32" s="83">
        <f t="shared" si="22"/>
        <v>0</v>
      </c>
      <c r="L32" s="18">
        <v>0</v>
      </c>
      <c r="M32" s="18">
        <v>0</v>
      </c>
      <c r="N32" s="18">
        <v>0</v>
      </c>
      <c r="O32" s="52">
        <v>0</v>
      </c>
      <c r="P32" s="26">
        <f t="shared" ref="P32:P42" si="25">Q32+R32+S32+T32</f>
        <v>0</v>
      </c>
      <c r="Q32" s="18">
        <v>0</v>
      </c>
      <c r="R32" s="18">
        <v>0</v>
      </c>
      <c r="S32" s="18">
        <v>0</v>
      </c>
      <c r="T32" s="53">
        <v>0</v>
      </c>
      <c r="U32" s="319">
        <f t="shared" si="23"/>
        <v>0</v>
      </c>
      <c r="V32" s="6">
        <v>0</v>
      </c>
      <c r="W32" s="6">
        <v>0</v>
      </c>
      <c r="X32" s="6">
        <v>0</v>
      </c>
      <c r="Y32" s="5">
        <v>0</v>
      </c>
      <c r="Z32" s="321" t="e">
        <f t="shared" si="18"/>
        <v>#DIV/0!</v>
      </c>
      <c r="AA32" s="6">
        <v>0</v>
      </c>
      <c r="AB32" s="6">
        <v>0</v>
      </c>
      <c r="AC32" s="6">
        <v>0</v>
      </c>
      <c r="AD32" s="8" t="e">
        <f t="shared" si="20"/>
        <v>#DIV/0!</v>
      </c>
      <c r="AE32" s="20"/>
      <c r="AF32" s="20"/>
      <c r="AG32" s="30"/>
      <c r="AH32" s="20"/>
      <c r="AI32" s="320"/>
      <c r="AJ32" s="320"/>
      <c r="AK32" s="3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</row>
    <row r="33" spans="1:148" s="22" customFormat="1" ht="20.25" hidden="1" customHeight="1" x14ac:dyDescent="0.25">
      <c r="A33" s="446"/>
      <c r="B33" s="322" t="s">
        <v>119</v>
      </c>
      <c r="C33" s="318" t="s">
        <v>104</v>
      </c>
      <c r="D33" s="467"/>
      <c r="E33" s="464"/>
      <c r="F33" s="51">
        <f t="shared" si="21"/>
        <v>0</v>
      </c>
      <c r="G33" s="18">
        <v>0</v>
      </c>
      <c r="H33" s="18">
        <v>0</v>
      </c>
      <c r="I33" s="28">
        <v>0</v>
      </c>
      <c r="J33" s="28">
        <v>0</v>
      </c>
      <c r="K33" s="83">
        <f t="shared" si="22"/>
        <v>0</v>
      </c>
      <c r="L33" s="18">
        <v>0</v>
      </c>
      <c r="M33" s="18">
        <v>0</v>
      </c>
      <c r="N33" s="18">
        <v>0</v>
      </c>
      <c r="O33" s="52">
        <v>0</v>
      </c>
      <c r="P33" s="26">
        <f t="shared" si="25"/>
        <v>0</v>
      </c>
      <c r="Q33" s="18">
        <v>0</v>
      </c>
      <c r="R33" s="18">
        <v>0</v>
      </c>
      <c r="S33" s="18">
        <v>0</v>
      </c>
      <c r="T33" s="53">
        <v>0</v>
      </c>
      <c r="U33" s="319">
        <f t="shared" si="23"/>
        <v>0</v>
      </c>
      <c r="V33" s="6">
        <v>0</v>
      </c>
      <c r="W33" s="6">
        <v>0</v>
      </c>
      <c r="X33" s="6">
        <v>0</v>
      </c>
      <c r="Y33" s="5">
        <v>0</v>
      </c>
      <c r="Z33" s="319" t="e">
        <f t="shared" si="18"/>
        <v>#DIV/0!</v>
      </c>
      <c r="AA33" s="6">
        <v>0</v>
      </c>
      <c r="AB33" s="6">
        <v>0</v>
      </c>
      <c r="AC33" s="6">
        <v>0</v>
      </c>
      <c r="AD33" s="5" t="e">
        <f t="shared" si="20"/>
        <v>#DIV/0!</v>
      </c>
      <c r="AE33" s="20"/>
      <c r="AF33" s="20"/>
      <c r="AG33" s="30"/>
      <c r="AH33" s="20"/>
      <c r="AI33" s="320"/>
      <c r="AJ33" s="320"/>
      <c r="AK33" s="3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</row>
    <row r="34" spans="1:148" s="22" customFormat="1" ht="20.25" hidden="1" customHeight="1" x14ac:dyDescent="0.25">
      <c r="A34" s="446"/>
      <c r="B34" s="323" t="s">
        <v>150</v>
      </c>
      <c r="C34" s="318"/>
      <c r="D34" s="467"/>
      <c r="E34" s="464"/>
      <c r="F34" s="51">
        <f t="shared" si="21"/>
        <v>0</v>
      </c>
      <c r="G34" s="18">
        <v>0</v>
      </c>
      <c r="H34" s="18">
        <v>0</v>
      </c>
      <c r="I34" s="28">
        <v>0</v>
      </c>
      <c r="J34" s="28">
        <v>0</v>
      </c>
      <c r="K34" s="83"/>
      <c r="L34" s="18"/>
      <c r="M34" s="18"/>
      <c r="N34" s="18"/>
      <c r="O34" s="52"/>
      <c r="P34" s="26">
        <f t="shared" si="25"/>
        <v>0</v>
      </c>
      <c r="Q34" s="18">
        <v>0</v>
      </c>
      <c r="R34" s="18">
        <v>0</v>
      </c>
      <c r="S34" s="18">
        <v>0</v>
      </c>
      <c r="T34" s="53">
        <v>0</v>
      </c>
      <c r="U34" s="319"/>
      <c r="V34" s="6"/>
      <c r="W34" s="6"/>
      <c r="X34" s="6"/>
      <c r="Y34" s="5"/>
      <c r="Z34" s="319" t="e">
        <f t="shared" si="18"/>
        <v>#DIV/0!</v>
      </c>
      <c r="AA34" s="6">
        <v>0</v>
      </c>
      <c r="AB34" s="6">
        <v>0</v>
      </c>
      <c r="AC34" s="6">
        <v>0</v>
      </c>
      <c r="AD34" s="5" t="e">
        <f t="shared" si="20"/>
        <v>#DIV/0!</v>
      </c>
      <c r="AE34" s="20"/>
      <c r="AF34" s="20"/>
      <c r="AG34" s="30"/>
      <c r="AH34" s="20"/>
      <c r="AI34" s="320"/>
      <c r="AJ34" s="320"/>
      <c r="AK34" s="3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</row>
    <row r="35" spans="1:148" s="22" customFormat="1" ht="20.25" hidden="1" customHeight="1" x14ac:dyDescent="0.25">
      <c r="A35" s="446"/>
      <c r="B35" s="323" t="s">
        <v>147</v>
      </c>
      <c r="C35" s="318"/>
      <c r="D35" s="467"/>
      <c r="E35" s="464"/>
      <c r="F35" s="51">
        <f t="shared" si="21"/>
        <v>0</v>
      </c>
      <c r="G35" s="18">
        <v>0</v>
      </c>
      <c r="H35" s="18">
        <v>0</v>
      </c>
      <c r="I35" s="28">
        <v>0</v>
      </c>
      <c r="J35" s="28">
        <v>0</v>
      </c>
      <c r="K35" s="83"/>
      <c r="L35" s="18"/>
      <c r="M35" s="18"/>
      <c r="N35" s="18"/>
      <c r="O35" s="52"/>
      <c r="P35" s="26">
        <f t="shared" si="25"/>
        <v>0</v>
      </c>
      <c r="Q35" s="18">
        <v>0</v>
      </c>
      <c r="R35" s="18">
        <v>0</v>
      </c>
      <c r="S35" s="18">
        <v>0</v>
      </c>
      <c r="T35" s="53">
        <v>0</v>
      </c>
      <c r="U35" s="319"/>
      <c r="V35" s="6"/>
      <c r="W35" s="6"/>
      <c r="X35" s="6"/>
      <c r="Y35" s="5"/>
      <c r="Z35" s="319" t="e">
        <f t="shared" si="18"/>
        <v>#DIV/0!</v>
      </c>
      <c r="AA35" s="6">
        <v>0</v>
      </c>
      <c r="AB35" s="6">
        <v>0</v>
      </c>
      <c r="AC35" s="6">
        <v>0</v>
      </c>
      <c r="AD35" s="5" t="e">
        <f t="shared" si="20"/>
        <v>#DIV/0!</v>
      </c>
      <c r="AE35" s="20"/>
      <c r="AF35" s="20"/>
      <c r="AG35" s="30"/>
      <c r="AH35" s="20"/>
      <c r="AI35" s="320"/>
      <c r="AJ35" s="320"/>
      <c r="AK35" s="3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</row>
    <row r="36" spans="1:148" s="22" customFormat="1" ht="20.25" hidden="1" customHeight="1" x14ac:dyDescent="0.25">
      <c r="A36" s="446"/>
      <c r="B36" s="323" t="s">
        <v>148</v>
      </c>
      <c r="C36" s="318"/>
      <c r="D36" s="467"/>
      <c r="E36" s="464"/>
      <c r="F36" s="51">
        <f t="shared" si="21"/>
        <v>0</v>
      </c>
      <c r="G36" s="18">
        <v>0</v>
      </c>
      <c r="H36" s="18">
        <v>0</v>
      </c>
      <c r="I36" s="28">
        <v>0</v>
      </c>
      <c r="J36" s="28">
        <v>0</v>
      </c>
      <c r="K36" s="83"/>
      <c r="L36" s="18"/>
      <c r="M36" s="18"/>
      <c r="N36" s="18"/>
      <c r="O36" s="52"/>
      <c r="P36" s="26">
        <f t="shared" si="25"/>
        <v>0</v>
      </c>
      <c r="Q36" s="18">
        <v>0</v>
      </c>
      <c r="R36" s="18">
        <v>0</v>
      </c>
      <c r="S36" s="18">
        <v>0</v>
      </c>
      <c r="T36" s="53">
        <v>0</v>
      </c>
      <c r="U36" s="319"/>
      <c r="V36" s="6"/>
      <c r="W36" s="6"/>
      <c r="X36" s="6"/>
      <c r="Y36" s="5"/>
      <c r="Z36" s="319" t="e">
        <f t="shared" si="18"/>
        <v>#DIV/0!</v>
      </c>
      <c r="AA36" s="6">
        <v>0</v>
      </c>
      <c r="AB36" s="6">
        <v>0</v>
      </c>
      <c r="AC36" s="6">
        <v>0</v>
      </c>
      <c r="AD36" s="324" t="e">
        <f t="shared" si="20"/>
        <v>#DIV/0!</v>
      </c>
      <c r="AE36" s="20"/>
      <c r="AF36" s="20"/>
      <c r="AG36" s="30"/>
      <c r="AH36" s="20"/>
      <c r="AI36" s="320"/>
      <c r="AJ36" s="320"/>
      <c r="AK36" s="3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</row>
    <row r="37" spans="1:148" s="22" customFormat="1" ht="20.25" hidden="1" customHeight="1" x14ac:dyDescent="0.25">
      <c r="A37" s="446"/>
      <c r="B37" s="323" t="s">
        <v>149</v>
      </c>
      <c r="C37" s="318"/>
      <c r="D37" s="467"/>
      <c r="E37" s="464"/>
      <c r="F37" s="51">
        <f t="shared" si="21"/>
        <v>0</v>
      </c>
      <c r="G37" s="18">
        <v>0</v>
      </c>
      <c r="H37" s="18">
        <v>0</v>
      </c>
      <c r="I37" s="28">
        <v>0</v>
      </c>
      <c r="J37" s="28">
        <v>0</v>
      </c>
      <c r="K37" s="83"/>
      <c r="L37" s="18"/>
      <c r="M37" s="18"/>
      <c r="N37" s="18"/>
      <c r="O37" s="52"/>
      <c r="P37" s="26">
        <f t="shared" si="25"/>
        <v>0</v>
      </c>
      <c r="Q37" s="18">
        <v>0</v>
      </c>
      <c r="R37" s="18">
        <v>0</v>
      </c>
      <c r="S37" s="18">
        <v>0</v>
      </c>
      <c r="T37" s="53">
        <v>0</v>
      </c>
      <c r="U37" s="319"/>
      <c r="V37" s="6"/>
      <c r="W37" s="6"/>
      <c r="X37" s="6"/>
      <c r="Y37" s="5"/>
      <c r="Z37" s="319" t="e">
        <f t="shared" si="18"/>
        <v>#DIV/0!</v>
      </c>
      <c r="AA37" s="6">
        <v>0</v>
      </c>
      <c r="AB37" s="6">
        <v>0</v>
      </c>
      <c r="AC37" s="6">
        <v>0</v>
      </c>
      <c r="AD37" s="324" t="e">
        <f t="shared" si="20"/>
        <v>#DIV/0!</v>
      </c>
      <c r="AE37" s="20"/>
      <c r="AF37" s="20"/>
      <c r="AG37" s="30"/>
      <c r="AH37" s="20"/>
      <c r="AI37" s="320"/>
      <c r="AJ37" s="320"/>
      <c r="AK37" s="3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</row>
    <row r="38" spans="1:148" s="22" customFormat="1" ht="49.5" hidden="1" customHeight="1" x14ac:dyDescent="0.25">
      <c r="A38" s="446"/>
      <c r="B38" s="325" t="s">
        <v>151</v>
      </c>
      <c r="C38" s="318"/>
      <c r="D38" s="467"/>
      <c r="E38" s="464"/>
      <c r="F38" s="51">
        <f t="shared" si="21"/>
        <v>0</v>
      </c>
      <c r="G38" s="18">
        <v>0</v>
      </c>
      <c r="H38" s="18">
        <v>0</v>
      </c>
      <c r="I38" s="28">
        <v>0</v>
      </c>
      <c r="J38" s="28">
        <v>0</v>
      </c>
      <c r="K38" s="83"/>
      <c r="L38" s="18"/>
      <c r="M38" s="18"/>
      <c r="N38" s="18"/>
      <c r="O38" s="52"/>
      <c r="P38" s="26">
        <f t="shared" si="25"/>
        <v>0</v>
      </c>
      <c r="Q38" s="18">
        <v>0</v>
      </c>
      <c r="R38" s="18">
        <v>0</v>
      </c>
      <c r="S38" s="18">
        <v>0</v>
      </c>
      <c r="T38" s="53">
        <v>0</v>
      </c>
      <c r="U38" s="319"/>
      <c r="V38" s="6"/>
      <c r="W38" s="6"/>
      <c r="X38" s="6"/>
      <c r="Y38" s="5"/>
      <c r="Z38" s="319" t="e">
        <f t="shared" si="18"/>
        <v>#DIV/0!</v>
      </c>
      <c r="AA38" s="6">
        <v>0</v>
      </c>
      <c r="AB38" s="6">
        <v>0</v>
      </c>
      <c r="AC38" s="6">
        <v>0</v>
      </c>
      <c r="AD38" s="324" t="e">
        <f t="shared" si="20"/>
        <v>#DIV/0!</v>
      </c>
      <c r="AE38" s="20"/>
      <c r="AF38" s="20"/>
      <c r="AG38" s="30"/>
      <c r="AH38" s="20"/>
      <c r="AI38" s="320"/>
      <c r="AJ38" s="320"/>
      <c r="AK38" s="3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</row>
    <row r="39" spans="1:148" s="104" customFormat="1" ht="17.25" hidden="1" customHeight="1" x14ac:dyDescent="0.25">
      <c r="A39" s="446"/>
      <c r="B39" s="461" t="s">
        <v>0</v>
      </c>
      <c r="C39" s="462"/>
      <c r="D39" s="467"/>
      <c r="E39" s="464"/>
      <c r="F39" s="326">
        <f>F40+F41+F42</f>
        <v>0</v>
      </c>
      <c r="G39" s="327">
        <f t="shared" ref="G39:Y39" si="26">G40+G41+G42</f>
        <v>0</v>
      </c>
      <c r="H39" s="327">
        <f t="shared" si="26"/>
        <v>0</v>
      </c>
      <c r="I39" s="327">
        <f t="shared" si="26"/>
        <v>0</v>
      </c>
      <c r="J39" s="327">
        <f t="shared" si="26"/>
        <v>0</v>
      </c>
      <c r="K39" s="328">
        <f t="shared" si="26"/>
        <v>29604397</v>
      </c>
      <c r="L39" s="327">
        <f t="shared" si="26"/>
        <v>0</v>
      </c>
      <c r="M39" s="327">
        <f t="shared" si="26"/>
        <v>0</v>
      </c>
      <c r="N39" s="327">
        <f t="shared" si="26"/>
        <v>0</v>
      </c>
      <c r="O39" s="219">
        <f t="shared" si="26"/>
        <v>29604397</v>
      </c>
      <c r="P39" s="326">
        <f t="shared" si="26"/>
        <v>0</v>
      </c>
      <c r="Q39" s="327">
        <f t="shared" si="26"/>
        <v>0</v>
      </c>
      <c r="R39" s="327">
        <f t="shared" si="26"/>
        <v>0</v>
      </c>
      <c r="S39" s="327">
        <f t="shared" si="26"/>
        <v>0</v>
      </c>
      <c r="T39" s="221">
        <f t="shared" si="26"/>
        <v>0</v>
      </c>
      <c r="U39" s="328">
        <f t="shared" si="26"/>
        <v>0</v>
      </c>
      <c r="V39" s="327">
        <f t="shared" si="26"/>
        <v>0</v>
      </c>
      <c r="W39" s="327">
        <f t="shared" si="26"/>
        <v>0</v>
      </c>
      <c r="X39" s="327">
        <f t="shared" si="26"/>
        <v>0</v>
      </c>
      <c r="Y39" s="327">
        <f t="shared" si="26"/>
        <v>0</v>
      </c>
      <c r="Z39" s="218" t="e">
        <f t="shared" si="18"/>
        <v>#DIV/0!</v>
      </c>
      <c r="AA39" s="220">
        <v>0</v>
      </c>
      <c r="AB39" s="220">
        <v>0</v>
      </c>
      <c r="AC39" s="220">
        <v>0</v>
      </c>
      <c r="AD39" s="329" t="e">
        <f t="shared" si="20"/>
        <v>#DIV/0!</v>
      </c>
      <c r="AE39" s="103"/>
      <c r="AF39" s="103"/>
      <c r="AG39" s="21"/>
      <c r="AH39" s="103"/>
      <c r="AI39" s="316"/>
      <c r="AJ39" s="316"/>
      <c r="AK39" s="316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</row>
    <row r="40" spans="1:148" s="22" customFormat="1" ht="27.6" hidden="1" customHeight="1" x14ac:dyDescent="0.25">
      <c r="A40" s="446"/>
      <c r="B40" s="317" t="s">
        <v>105</v>
      </c>
      <c r="C40" s="318" t="s">
        <v>91</v>
      </c>
      <c r="D40" s="467"/>
      <c r="E40" s="464"/>
      <c r="F40" s="51">
        <f t="shared" si="21"/>
        <v>0</v>
      </c>
      <c r="G40" s="18">
        <v>0</v>
      </c>
      <c r="H40" s="18">
        <v>0</v>
      </c>
      <c r="I40" s="18">
        <v>0</v>
      </c>
      <c r="J40" s="18">
        <v>0</v>
      </c>
      <c r="K40" s="83">
        <f t="shared" ref="K40:K41" si="27">L40+M40+N40+O40</f>
        <v>29318834</v>
      </c>
      <c r="L40" s="18">
        <v>0</v>
      </c>
      <c r="M40" s="18">
        <v>0</v>
      </c>
      <c r="N40" s="18">
        <v>0</v>
      </c>
      <c r="O40" s="52">
        <v>29318834</v>
      </c>
      <c r="P40" s="26">
        <f t="shared" si="25"/>
        <v>0</v>
      </c>
      <c r="Q40" s="54">
        <v>0</v>
      </c>
      <c r="R40" s="54">
        <v>0</v>
      </c>
      <c r="S40" s="54">
        <v>0</v>
      </c>
      <c r="T40" s="55">
        <v>0</v>
      </c>
      <c r="U40" s="319">
        <f t="shared" si="23"/>
        <v>0</v>
      </c>
      <c r="V40" s="6">
        <v>0</v>
      </c>
      <c r="W40" s="6">
        <v>0</v>
      </c>
      <c r="X40" s="6">
        <v>0</v>
      </c>
      <c r="Y40" s="5">
        <f t="shared" si="24"/>
        <v>0</v>
      </c>
      <c r="Z40" s="319" t="e">
        <f t="shared" si="18"/>
        <v>#DIV/0!</v>
      </c>
      <c r="AA40" s="6">
        <v>0</v>
      </c>
      <c r="AB40" s="6">
        <v>0</v>
      </c>
      <c r="AC40" s="6">
        <v>0</v>
      </c>
      <c r="AD40" s="5" t="e">
        <f t="shared" si="20"/>
        <v>#DIV/0!</v>
      </c>
      <c r="AE40" s="20"/>
      <c r="AF40" s="20"/>
      <c r="AG40" s="30"/>
      <c r="AH40" s="20"/>
      <c r="AI40" s="320"/>
      <c r="AJ40" s="320"/>
      <c r="AK40" s="3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</row>
    <row r="41" spans="1:148" s="39" customFormat="1" ht="18" hidden="1" customHeight="1" thickBot="1" x14ac:dyDescent="0.3">
      <c r="A41" s="446"/>
      <c r="B41" s="330" t="s">
        <v>101</v>
      </c>
      <c r="C41" s="331" t="s">
        <v>91</v>
      </c>
      <c r="D41" s="467"/>
      <c r="E41" s="465"/>
      <c r="F41" s="51">
        <f t="shared" si="21"/>
        <v>0</v>
      </c>
      <c r="G41" s="18">
        <v>0</v>
      </c>
      <c r="H41" s="18">
        <v>0</v>
      </c>
      <c r="I41" s="18">
        <v>0</v>
      </c>
      <c r="J41" s="18">
        <v>0</v>
      </c>
      <c r="K41" s="332">
        <f t="shared" si="27"/>
        <v>285563</v>
      </c>
      <c r="L41" s="33">
        <v>0</v>
      </c>
      <c r="M41" s="33">
        <v>0</v>
      </c>
      <c r="N41" s="33">
        <v>0</v>
      </c>
      <c r="O41" s="27">
        <v>285563</v>
      </c>
      <c r="P41" s="26">
        <f t="shared" si="25"/>
        <v>0</v>
      </c>
      <c r="Q41" s="54">
        <v>0</v>
      </c>
      <c r="R41" s="54">
        <v>0</v>
      </c>
      <c r="S41" s="54">
        <v>0</v>
      </c>
      <c r="T41" s="55">
        <v>0</v>
      </c>
      <c r="U41" s="319">
        <f t="shared" si="23"/>
        <v>0</v>
      </c>
      <c r="V41" s="6">
        <v>0</v>
      </c>
      <c r="W41" s="6">
        <v>0</v>
      </c>
      <c r="X41" s="6">
        <v>0</v>
      </c>
      <c r="Y41" s="5">
        <v>0</v>
      </c>
      <c r="Z41" s="319" t="e">
        <f t="shared" si="18"/>
        <v>#DIV/0!</v>
      </c>
      <c r="AA41" s="6">
        <v>0</v>
      </c>
      <c r="AB41" s="6">
        <v>0</v>
      </c>
      <c r="AC41" s="6">
        <v>0</v>
      </c>
      <c r="AD41" s="5" t="e">
        <f t="shared" si="20"/>
        <v>#DIV/0!</v>
      </c>
      <c r="AE41" s="333"/>
      <c r="AF41" s="333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</row>
    <row r="42" spans="1:148" s="39" customFormat="1" ht="18" hidden="1" customHeight="1" thickBot="1" x14ac:dyDescent="0.3">
      <c r="A42" s="447"/>
      <c r="B42" s="330" t="s">
        <v>152</v>
      </c>
      <c r="C42" s="334"/>
      <c r="D42" s="468"/>
      <c r="E42" s="85"/>
      <c r="F42" s="335">
        <f t="shared" si="21"/>
        <v>0</v>
      </c>
      <c r="G42" s="336">
        <v>0</v>
      </c>
      <c r="H42" s="336">
        <v>0</v>
      </c>
      <c r="I42" s="18">
        <v>0</v>
      </c>
      <c r="J42" s="18">
        <v>0</v>
      </c>
      <c r="K42" s="337"/>
      <c r="L42" s="33"/>
      <c r="M42" s="33"/>
      <c r="N42" s="33"/>
      <c r="O42" s="27"/>
      <c r="P42" s="338">
        <f t="shared" si="25"/>
        <v>0</v>
      </c>
      <c r="Q42" s="339">
        <v>0</v>
      </c>
      <c r="R42" s="339">
        <v>0</v>
      </c>
      <c r="S42" s="339">
        <v>0</v>
      </c>
      <c r="T42" s="340">
        <v>0</v>
      </c>
      <c r="U42" s="319"/>
      <c r="V42" s="6"/>
      <c r="W42" s="6"/>
      <c r="X42" s="6"/>
      <c r="Y42" s="5"/>
      <c r="Z42" s="319" t="e">
        <f t="shared" si="18"/>
        <v>#DIV/0!</v>
      </c>
      <c r="AA42" s="6">
        <v>0</v>
      </c>
      <c r="AB42" s="6">
        <v>0</v>
      </c>
      <c r="AC42" s="6">
        <v>0</v>
      </c>
      <c r="AD42" s="5" t="e">
        <f t="shared" si="20"/>
        <v>#DIV/0!</v>
      </c>
      <c r="AE42" s="333"/>
      <c r="AF42" s="333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</row>
    <row r="43" spans="1:148" s="39" customFormat="1" ht="18.600000000000001" hidden="1" customHeight="1" thickBot="1" x14ac:dyDescent="0.3">
      <c r="A43" s="341"/>
      <c r="B43" s="465"/>
      <c r="C43" s="511"/>
      <c r="D43" s="342" t="s">
        <v>13</v>
      </c>
      <c r="E43" s="341" t="s">
        <v>5</v>
      </c>
      <c r="F43" s="343">
        <f t="shared" ref="F43:T43" si="28">F44</f>
        <v>0</v>
      </c>
      <c r="G43" s="344">
        <f t="shared" si="28"/>
        <v>0</v>
      </c>
      <c r="H43" s="344">
        <f t="shared" si="28"/>
        <v>0</v>
      </c>
      <c r="I43" s="344">
        <f t="shared" si="28"/>
        <v>0</v>
      </c>
      <c r="J43" s="345">
        <f t="shared" si="28"/>
        <v>0</v>
      </c>
      <c r="K43" s="343">
        <f t="shared" si="28"/>
        <v>0</v>
      </c>
      <c r="L43" s="344">
        <f t="shared" si="28"/>
        <v>0</v>
      </c>
      <c r="M43" s="344">
        <f t="shared" si="28"/>
        <v>0</v>
      </c>
      <c r="N43" s="344">
        <f t="shared" si="28"/>
        <v>0</v>
      </c>
      <c r="O43" s="345">
        <f t="shared" si="28"/>
        <v>0</v>
      </c>
      <c r="P43" s="338">
        <f t="shared" si="28"/>
        <v>0</v>
      </c>
      <c r="Q43" s="31">
        <f t="shared" si="28"/>
        <v>0</v>
      </c>
      <c r="R43" s="31">
        <f t="shared" si="28"/>
        <v>0</v>
      </c>
      <c r="S43" s="31">
        <f t="shared" si="28"/>
        <v>0</v>
      </c>
      <c r="T43" s="61">
        <f t="shared" si="28"/>
        <v>0</v>
      </c>
      <c r="U43" s="346">
        <f t="shared" ref="U43" si="29">V43+W43+X43+Y43</f>
        <v>0</v>
      </c>
      <c r="V43" s="347">
        <v>0</v>
      </c>
      <c r="W43" s="347">
        <f>SUM(W46:W46)</f>
        <v>0</v>
      </c>
      <c r="X43" s="347">
        <v>0</v>
      </c>
      <c r="Y43" s="348">
        <v>0</v>
      </c>
      <c r="Z43" s="349">
        <f t="shared" ref="Z43" si="30">AA43+AB43+AC43+AD43</f>
        <v>0</v>
      </c>
      <c r="AA43" s="350">
        <v>0</v>
      </c>
      <c r="AB43" s="350">
        <f>SUM(AB46:AB46)</f>
        <v>0</v>
      </c>
      <c r="AC43" s="350">
        <v>0</v>
      </c>
      <c r="AD43" s="351">
        <v>0</v>
      </c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</row>
    <row r="44" spans="1:148" s="39" customFormat="1" ht="42.75" hidden="1" customHeight="1" thickBot="1" x14ac:dyDescent="0.3">
      <c r="A44" s="269"/>
      <c r="B44" s="352"/>
      <c r="C44" s="353"/>
      <c r="D44" s="62" t="s">
        <v>13</v>
      </c>
      <c r="E44" s="17"/>
      <c r="F44" s="32">
        <f t="shared" si="3"/>
        <v>0</v>
      </c>
      <c r="G44" s="63">
        <v>0</v>
      </c>
      <c r="H44" s="63">
        <v>0</v>
      </c>
      <c r="I44" s="63">
        <v>0</v>
      </c>
      <c r="J44" s="64">
        <v>0</v>
      </c>
      <c r="K44" s="32">
        <f t="shared" ref="K44" si="31">L44+M44+O44</f>
        <v>0</v>
      </c>
      <c r="L44" s="63">
        <v>0</v>
      </c>
      <c r="M44" s="63">
        <v>0</v>
      </c>
      <c r="N44" s="63">
        <v>0</v>
      </c>
      <c r="O44" s="65">
        <v>0</v>
      </c>
      <c r="P44" s="26">
        <f>Q44+R44+T44</f>
        <v>0</v>
      </c>
      <c r="Q44" s="66">
        <v>0</v>
      </c>
      <c r="R44" s="66">
        <v>0</v>
      </c>
      <c r="S44" s="66">
        <v>0</v>
      </c>
      <c r="T44" s="67">
        <v>0</v>
      </c>
      <c r="U44" s="354">
        <v>0</v>
      </c>
      <c r="V44" s="68">
        <v>0</v>
      </c>
      <c r="W44" s="68">
        <v>0</v>
      </c>
      <c r="X44" s="68">
        <v>0</v>
      </c>
      <c r="Y44" s="355">
        <v>0</v>
      </c>
      <c r="Z44" s="356">
        <v>0</v>
      </c>
      <c r="AA44" s="144">
        <v>0</v>
      </c>
      <c r="AB44" s="144">
        <v>0</v>
      </c>
      <c r="AC44" s="144">
        <v>0</v>
      </c>
      <c r="AD44" s="357">
        <v>0</v>
      </c>
      <c r="AE44" s="37"/>
      <c r="AF44" s="37"/>
      <c r="AG44" s="38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</row>
    <row r="45" spans="1:148" s="22" customFormat="1" ht="19.5" customHeight="1" thickBot="1" x14ac:dyDescent="0.3">
      <c r="A45" s="59"/>
      <c r="B45" s="442" t="s">
        <v>64</v>
      </c>
      <c r="C45" s="443"/>
      <c r="D45" s="444"/>
      <c r="E45" s="40" t="s">
        <v>7</v>
      </c>
      <c r="F45" s="274">
        <f t="shared" ref="F45:T45" si="32">F30+F39</f>
        <v>0</v>
      </c>
      <c r="G45" s="42">
        <f t="shared" si="32"/>
        <v>0</v>
      </c>
      <c r="H45" s="42">
        <f t="shared" si="32"/>
        <v>0</v>
      </c>
      <c r="I45" s="42">
        <f t="shared" si="32"/>
        <v>0</v>
      </c>
      <c r="J45" s="69">
        <f t="shared" si="32"/>
        <v>0</v>
      </c>
      <c r="K45" s="274">
        <f t="shared" si="32"/>
        <v>29608894</v>
      </c>
      <c r="L45" s="42">
        <f t="shared" si="32"/>
        <v>0</v>
      </c>
      <c r="M45" s="42">
        <f t="shared" si="32"/>
        <v>0</v>
      </c>
      <c r="N45" s="42">
        <f t="shared" si="32"/>
        <v>0</v>
      </c>
      <c r="O45" s="69">
        <f t="shared" si="32"/>
        <v>29608894</v>
      </c>
      <c r="P45" s="274">
        <f t="shared" si="32"/>
        <v>0</v>
      </c>
      <c r="Q45" s="42">
        <f t="shared" si="32"/>
        <v>0</v>
      </c>
      <c r="R45" s="42">
        <f t="shared" si="32"/>
        <v>0</v>
      </c>
      <c r="S45" s="42">
        <f t="shared" si="32"/>
        <v>0</v>
      </c>
      <c r="T45" s="69">
        <f t="shared" si="32"/>
        <v>0</v>
      </c>
      <c r="U45" s="358">
        <f>P45/K45*100</f>
        <v>0</v>
      </c>
      <c r="V45" s="35">
        <v>0</v>
      </c>
      <c r="W45" s="35">
        <v>0</v>
      </c>
      <c r="X45" s="35">
        <v>0</v>
      </c>
      <c r="Y45" s="359">
        <f t="shared" ref="Y45" si="33">T45/O45*100</f>
        <v>0</v>
      </c>
      <c r="Z45" s="84">
        <v>0</v>
      </c>
      <c r="AA45" s="47">
        <v>0</v>
      </c>
      <c r="AB45" s="47">
        <v>0</v>
      </c>
      <c r="AC45" s="47">
        <v>0</v>
      </c>
      <c r="AD45" s="69">
        <v>0</v>
      </c>
      <c r="AE45" s="20"/>
      <c r="AF45" s="20"/>
      <c r="AG45" s="49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</row>
    <row r="46" spans="1:148" s="104" customFormat="1" ht="16.5" customHeight="1" thickBot="1" x14ac:dyDescent="0.3">
      <c r="A46" s="278" t="s">
        <v>2</v>
      </c>
      <c r="B46" s="459" t="s">
        <v>65</v>
      </c>
      <c r="C46" s="510"/>
      <c r="D46" s="460"/>
      <c r="E46" s="127" t="s">
        <v>7</v>
      </c>
      <c r="F46" s="455"/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7"/>
      <c r="V46" s="457"/>
      <c r="W46" s="457"/>
      <c r="X46" s="457"/>
      <c r="Y46" s="457"/>
      <c r="Z46" s="456"/>
      <c r="AA46" s="456"/>
      <c r="AB46" s="456"/>
      <c r="AC46" s="456"/>
      <c r="AD46" s="458"/>
      <c r="AE46" s="103"/>
      <c r="AF46" s="103"/>
      <c r="AG46" s="21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</row>
    <row r="47" spans="1:148" s="22" customFormat="1" ht="30.75" customHeight="1" thickBot="1" x14ac:dyDescent="0.3">
      <c r="A47" s="272"/>
      <c r="B47" s="360" t="s">
        <v>0</v>
      </c>
      <c r="C47" s="15" t="s">
        <v>100</v>
      </c>
      <c r="D47" s="271" t="s">
        <v>9</v>
      </c>
      <c r="E47" s="271" t="s">
        <v>5</v>
      </c>
      <c r="F47" s="121">
        <f t="shared" ref="F47" si="34">G47+H47+J47</f>
        <v>32235000</v>
      </c>
      <c r="G47" s="122">
        <v>0</v>
      </c>
      <c r="H47" s="122">
        <v>0</v>
      </c>
      <c r="I47" s="122">
        <v>0</v>
      </c>
      <c r="J47" s="123">
        <v>32235000</v>
      </c>
      <c r="K47" s="128">
        <f t="shared" ref="K47" si="35">L47+M47+N47+O47</f>
        <v>90299717</v>
      </c>
      <c r="L47" s="129">
        <v>0</v>
      </c>
      <c r="M47" s="129">
        <v>0</v>
      </c>
      <c r="N47" s="129">
        <v>0</v>
      </c>
      <c r="O47" s="73">
        <v>90299717</v>
      </c>
      <c r="P47" s="335">
        <f>T47</f>
        <v>1806480.88</v>
      </c>
      <c r="Q47" s="336">
        <v>0</v>
      </c>
      <c r="R47" s="336">
        <v>0</v>
      </c>
      <c r="S47" s="336">
        <v>0</v>
      </c>
      <c r="T47" s="74">
        <v>1806480.88</v>
      </c>
      <c r="U47" s="130">
        <f>P47/K47*100</f>
        <v>2.0005388056753266</v>
      </c>
      <c r="V47" s="361">
        <v>0</v>
      </c>
      <c r="W47" s="361">
        <v>0</v>
      </c>
      <c r="X47" s="361">
        <v>0</v>
      </c>
      <c r="Y47" s="74">
        <f>T47/O47*100</f>
        <v>2.0005388056753266</v>
      </c>
      <c r="Z47" s="362">
        <f>P47/F47*100</f>
        <v>5.6040976578253447</v>
      </c>
      <c r="AA47" s="131">
        <v>0</v>
      </c>
      <c r="AB47" s="131">
        <v>0</v>
      </c>
      <c r="AC47" s="131">
        <v>0</v>
      </c>
      <c r="AD47" s="132">
        <f>T47/J47*100</f>
        <v>5.6040976578253447</v>
      </c>
      <c r="AE47" s="20"/>
      <c r="AF47" s="20"/>
      <c r="AG47" s="21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</row>
    <row r="48" spans="1:148" s="22" customFormat="1" ht="19.5" customHeight="1" thickBot="1" x14ac:dyDescent="0.3">
      <c r="A48" s="40"/>
      <c r="B48" s="442" t="s">
        <v>121</v>
      </c>
      <c r="C48" s="443"/>
      <c r="D48" s="444"/>
      <c r="E48" s="40" t="s">
        <v>7</v>
      </c>
      <c r="F48" s="84">
        <f>F47</f>
        <v>32235000</v>
      </c>
      <c r="G48" s="133">
        <f t="shared" ref="G48:J48" si="36">G47</f>
        <v>0</v>
      </c>
      <c r="H48" s="133">
        <f t="shared" si="36"/>
        <v>0</v>
      </c>
      <c r="I48" s="133">
        <f t="shared" si="36"/>
        <v>0</v>
      </c>
      <c r="J48" s="69">
        <f t="shared" si="36"/>
        <v>32235000</v>
      </c>
      <c r="K48" s="84">
        <f>K47</f>
        <v>90299717</v>
      </c>
      <c r="L48" s="133">
        <f t="shared" ref="L48" si="37">L47</f>
        <v>0</v>
      </c>
      <c r="M48" s="133">
        <f t="shared" ref="M48" si="38">M47</f>
        <v>0</v>
      </c>
      <c r="N48" s="133">
        <f t="shared" ref="N48" si="39">N47</f>
        <v>0</v>
      </c>
      <c r="O48" s="69">
        <f t="shared" ref="O48" si="40">O47</f>
        <v>90299717</v>
      </c>
      <c r="P48" s="134">
        <f>P47</f>
        <v>1806480.88</v>
      </c>
      <c r="Q48" s="133">
        <f t="shared" ref="Q48" si="41">Q47</f>
        <v>0</v>
      </c>
      <c r="R48" s="133">
        <f t="shared" ref="R48" si="42">R47</f>
        <v>0</v>
      </c>
      <c r="S48" s="133">
        <f t="shared" ref="S48" si="43">S47</f>
        <v>0</v>
      </c>
      <c r="T48" s="69">
        <f t="shared" ref="T48" si="44">T47</f>
        <v>1806480.88</v>
      </c>
      <c r="U48" s="276">
        <f>P48/K48*100</f>
        <v>2.0005388056753266</v>
      </c>
      <c r="V48" s="135">
        <v>0</v>
      </c>
      <c r="W48" s="136">
        <v>0</v>
      </c>
      <c r="X48" s="135">
        <v>0</v>
      </c>
      <c r="Y48" s="137">
        <f t="shared" ref="Y48" si="45">T48/O48*100</f>
        <v>2.0005388056753266</v>
      </c>
      <c r="Z48" s="138">
        <f>P48/F48*100</f>
        <v>5.6040976578253447</v>
      </c>
      <c r="AA48" s="139">
        <v>0</v>
      </c>
      <c r="AB48" s="139">
        <v>0</v>
      </c>
      <c r="AC48" s="139">
        <v>0</v>
      </c>
      <c r="AD48" s="140">
        <f>T48/J48*100</f>
        <v>5.6040976578253447</v>
      </c>
      <c r="AE48" s="20"/>
      <c r="AF48" s="20"/>
      <c r="AG48" s="49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</row>
    <row r="49" spans="1:148" s="142" customFormat="1" ht="15" customHeight="1" thickBot="1" x14ac:dyDescent="0.25">
      <c r="A49" s="507" t="s">
        <v>34</v>
      </c>
      <c r="B49" s="439" t="s">
        <v>87</v>
      </c>
      <c r="C49" s="440"/>
      <c r="D49" s="441"/>
      <c r="E49" s="40" t="s">
        <v>7</v>
      </c>
      <c r="F49" s="433"/>
      <c r="G49" s="434"/>
      <c r="H49" s="434"/>
      <c r="I49" s="434"/>
      <c r="J49" s="434"/>
      <c r="K49" s="434"/>
      <c r="L49" s="434"/>
      <c r="M49" s="434"/>
      <c r="N49" s="434"/>
      <c r="O49" s="434"/>
      <c r="P49" s="435"/>
      <c r="Q49" s="435"/>
      <c r="R49" s="435"/>
      <c r="S49" s="435"/>
      <c r="T49" s="435"/>
      <c r="U49" s="435"/>
      <c r="V49" s="435"/>
      <c r="W49" s="435"/>
      <c r="X49" s="435"/>
      <c r="Y49" s="435"/>
      <c r="Z49" s="435"/>
      <c r="AA49" s="435"/>
      <c r="AB49" s="435"/>
      <c r="AC49" s="435"/>
      <c r="AD49" s="436"/>
      <c r="AE49" s="141"/>
      <c r="AF49" s="141"/>
      <c r="AG49" s="141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</row>
    <row r="50" spans="1:148" s="142" customFormat="1" ht="48" customHeight="1" thickBot="1" x14ac:dyDescent="0.25">
      <c r="A50" s="508"/>
      <c r="B50" s="431" t="s">
        <v>93</v>
      </c>
      <c r="C50" s="432"/>
      <c r="D50" s="466" t="s">
        <v>14</v>
      </c>
      <c r="E50" s="40"/>
      <c r="F50" s="4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0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1"/>
      <c r="AE50" s="141"/>
      <c r="AF50" s="141"/>
      <c r="AG50" s="141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</row>
    <row r="51" spans="1:148" s="39" customFormat="1" ht="41.25" customHeight="1" thickBot="1" x14ac:dyDescent="0.3">
      <c r="A51" s="509"/>
      <c r="B51" s="363" t="s">
        <v>126</v>
      </c>
      <c r="C51" s="364" t="s">
        <v>138</v>
      </c>
      <c r="D51" s="468"/>
      <c r="E51" s="85" t="s">
        <v>5</v>
      </c>
      <c r="F51" s="85">
        <f>G51+H51+J51</f>
        <v>214466900</v>
      </c>
      <c r="G51" s="31">
        <v>193020200</v>
      </c>
      <c r="H51" s="31">
        <v>0</v>
      </c>
      <c r="I51" s="31">
        <v>0</v>
      </c>
      <c r="J51" s="365">
        <v>21446700</v>
      </c>
      <c r="K51" s="32">
        <f>L51+M51+O51</f>
        <v>0</v>
      </c>
      <c r="L51" s="33">
        <v>0</v>
      </c>
      <c r="M51" s="33">
        <v>0</v>
      </c>
      <c r="N51" s="33">
        <v>0</v>
      </c>
      <c r="O51" s="366">
        <v>0</v>
      </c>
      <c r="P51" s="343">
        <f>Q51+R51+T51</f>
        <v>0</v>
      </c>
      <c r="Q51" s="344">
        <v>0</v>
      </c>
      <c r="R51" s="344">
        <v>0</v>
      </c>
      <c r="S51" s="344">
        <v>0</v>
      </c>
      <c r="T51" s="367">
        <v>0</v>
      </c>
      <c r="U51" s="34">
        <v>0</v>
      </c>
      <c r="V51" s="35">
        <v>0</v>
      </c>
      <c r="W51" s="35">
        <v>0</v>
      </c>
      <c r="X51" s="35">
        <v>0</v>
      </c>
      <c r="Y51" s="36">
        <v>0</v>
      </c>
      <c r="Z51" s="368">
        <f>P51/F51*100</f>
        <v>0</v>
      </c>
      <c r="AA51" s="35">
        <v>0</v>
      </c>
      <c r="AB51" s="35">
        <v>0</v>
      </c>
      <c r="AC51" s="35">
        <v>0</v>
      </c>
      <c r="AD51" s="36">
        <f>T51/J51*100</f>
        <v>0</v>
      </c>
      <c r="AE51" s="37"/>
      <c r="AF51" s="37"/>
      <c r="AG51" s="38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</row>
    <row r="52" spans="1:148" s="22" customFormat="1" ht="19.5" customHeight="1" thickBot="1" x14ac:dyDescent="0.3">
      <c r="A52" s="40"/>
      <c r="B52" s="442" t="s">
        <v>120</v>
      </c>
      <c r="C52" s="443"/>
      <c r="D52" s="443"/>
      <c r="E52" s="41" t="s">
        <v>7</v>
      </c>
      <c r="F52" s="274">
        <f>F51</f>
        <v>214466900</v>
      </c>
      <c r="G52" s="42">
        <f t="shared" ref="G52:T52" si="46">G51</f>
        <v>193020200</v>
      </c>
      <c r="H52" s="42">
        <f t="shared" si="46"/>
        <v>0</v>
      </c>
      <c r="I52" s="42">
        <f t="shared" si="46"/>
        <v>0</v>
      </c>
      <c r="J52" s="42">
        <f t="shared" si="46"/>
        <v>21446700</v>
      </c>
      <c r="K52" s="274">
        <f>K51</f>
        <v>0</v>
      </c>
      <c r="L52" s="42">
        <f t="shared" si="46"/>
        <v>0</v>
      </c>
      <c r="M52" s="42">
        <f t="shared" si="46"/>
        <v>0</v>
      </c>
      <c r="N52" s="42">
        <f t="shared" si="46"/>
        <v>0</v>
      </c>
      <c r="O52" s="42">
        <f t="shared" si="46"/>
        <v>0</v>
      </c>
      <c r="P52" s="274">
        <f>P51</f>
        <v>0</v>
      </c>
      <c r="Q52" s="42">
        <f t="shared" si="46"/>
        <v>0</v>
      </c>
      <c r="R52" s="42">
        <f t="shared" si="46"/>
        <v>0</v>
      </c>
      <c r="S52" s="42">
        <f t="shared" si="46"/>
        <v>0</v>
      </c>
      <c r="T52" s="42">
        <f t="shared" si="46"/>
        <v>0</v>
      </c>
      <c r="U52" s="43">
        <v>0</v>
      </c>
      <c r="V52" s="44">
        <v>0</v>
      </c>
      <c r="W52" s="44">
        <v>0</v>
      </c>
      <c r="X52" s="44">
        <v>0</v>
      </c>
      <c r="Y52" s="45">
        <v>0</v>
      </c>
      <c r="Z52" s="46">
        <v>0</v>
      </c>
      <c r="AA52" s="47">
        <v>0</v>
      </c>
      <c r="AB52" s="47">
        <v>0</v>
      </c>
      <c r="AC52" s="47">
        <v>0</v>
      </c>
      <c r="AD52" s="48">
        <v>0</v>
      </c>
      <c r="AE52" s="20"/>
      <c r="AF52" s="20"/>
      <c r="AG52" s="49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  <c r="CY52" s="20"/>
      <c r="CZ52" s="20"/>
      <c r="DA52" s="20"/>
      <c r="DB52" s="20"/>
      <c r="DC52" s="20"/>
      <c r="DD52" s="20"/>
      <c r="DE52" s="20"/>
      <c r="DF52" s="20"/>
      <c r="DG52" s="20"/>
      <c r="DH52" s="20"/>
      <c r="DI52" s="20"/>
      <c r="DJ52" s="20"/>
      <c r="DK52" s="20"/>
      <c r="DL52" s="20"/>
      <c r="DM52" s="20"/>
      <c r="DN52" s="20"/>
      <c r="DO52" s="20"/>
      <c r="DP52" s="20"/>
      <c r="DQ52" s="20"/>
      <c r="DR52" s="20"/>
      <c r="DS52" s="20"/>
      <c r="DT52" s="20"/>
      <c r="DU52" s="20"/>
      <c r="DV52" s="20"/>
      <c r="DW52" s="20"/>
      <c r="DX52" s="20"/>
      <c r="DY52" s="20"/>
      <c r="DZ52" s="20"/>
      <c r="EA52" s="20"/>
      <c r="EB52" s="20"/>
      <c r="EC52" s="20"/>
      <c r="ED52" s="20"/>
      <c r="EE52" s="20"/>
      <c r="EF52" s="20"/>
      <c r="EG52" s="20"/>
      <c r="EH52" s="20"/>
      <c r="EI52" s="20"/>
      <c r="EJ52" s="20"/>
      <c r="EK52" s="20"/>
      <c r="EL52" s="20"/>
      <c r="EM52" s="20"/>
      <c r="EN52" s="20"/>
      <c r="EO52" s="20"/>
      <c r="EP52" s="20"/>
      <c r="EQ52" s="20"/>
      <c r="ER52" s="20"/>
    </row>
    <row r="53" spans="1:148" s="22" customFormat="1" ht="39" customHeight="1" thickBot="1" x14ac:dyDescent="0.3">
      <c r="A53" s="518" t="s">
        <v>35</v>
      </c>
      <c r="B53" s="520" t="s">
        <v>162</v>
      </c>
      <c r="C53" s="521"/>
      <c r="D53" s="466" t="s">
        <v>9</v>
      </c>
      <c r="E53" s="243"/>
      <c r="F53" s="173"/>
      <c r="G53" s="175"/>
      <c r="H53" s="175"/>
      <c r="I53" s="175"/>
      <c r="J53" s="175"/>
      <c r="K53" s="244"/>
      <c r="L53" s="245"/>
      <c r="M53" s="245"/>
      <c r="N53" s="245"/>
      <c r="O53" s="245"/>
      <c r="P53" s="244"/>
      <c r="Q53" s="245"/>
      <c r="R53" s="245"/>
      <c r="S53" s="245"/>
      <c r="T53" s="245"/>
      <c r="U53" s="246"/>
      <c r="V53" s="247"/>
      <c r="W53" s="247"/>
      <c r="X53" s="247"/>
      <c r="Y53" s="248"/>
      <c r="Z53" s="249"/>
      <c r="AA53" s="247"/>
      <c r="AB53" s="247"/>
      <c r="AC53" s="247"/>
      <c r="AD53" s="250"/>
      <c r="AE53" s="20"/>
      <c r="AF53" s="20"/>
      <c r="AG53" s="49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  <c r="CY53" s="20"/>
      <c r="CZ53" s="20"/>
      <c r="DA53" s="20"/>
      <c r="DB53" s="20"/>
      <c r="DC53" s="20"/>
      <c r="DD53" s="20"/>
      <c r="DE53" s="20"/>
      <c r="DF53" s="20"/>
      <c r="DG53" s="20"/>
      <c r="DH53" s="20"/>
      <c r="DI53" s="20"/>
      <c r="DJ53" s="20"/>
      <c r="DK53" s="20"/>
      <c r="DL53" s="20"/>
      <c r="DM53" s="20"/>
      <c r="DN53" s="20"/>
      <c r="DO53" s="20"/>
      <c r="DP53" s="20"/>
      <c r="DQ53" s="20"/>
      <c r="DR53" s="20"/>
      <c r="DS53" s="20"/>
      <c r="DT53" s="20"/>
      <c r="DU53" s="20"/>
      <c r="DV53" s="20"/>
      <c r="DW53" s="20"/>
      <c r="DX53" s="20"/>
      <c r="DY53" s="20"/>
      <c r="DZ53" s="20"/>
      <c r="EA53" s="20"/>
      <c r="EB53" s="20"/>
      <c r="EC53" s="20"/>
      <c r="ED53" s="20"/>
      <c r="EE53" s="20"/>
      <c r="EF53" s="20"/>
      <c r="EG53" s="20"/>
      <c r="EH53" s="20"/>
      <c r="EI53" s="20"/>
      <c r="EJ53" s="20"/>
      <c r="EK53" s="20"/>
      <c r="EL53" s="20"/>
      <c r="EM53" s="20"/>
      <c r="EN53" s="20"/>
      <c r="EO53" s="20"/>
      <c r="EP53" s="20"/>
      <c r="EQ53" s="20"/>
      <c r="ER53" s="20"/>
    </row>
    <row r="54" spans="1:148" s="22" customFormat="1" ht="53.25" customHeight="1" thickBot="1" x14ac:dyDescent="0.3">
      <c r="A54" s="519"/>
      <c r="B54" s="369" t="s">
        <v>109</v>
      </c>
      <c r="C54" s="370" t="s">
        <v>158</v>
      </c>
      <c r="D54" s="468"/>
      <c r="E54" s="143" t="s">
        <v>7</v>
      </c>
      <c r="F54" s="85">
        <f>G54+H54+J54+I54</f>
        <v>89838000</v>
      </c>
      <c r="G54" s="371">
        <v>0</v>
      </c>
      <c r="H54" s="371">
        <v>89838000</v>
      </c>
      <c r="I54" s="371">
        <v>0</v>
      </c>
      <c r="J54" s="61">
        <v>0</v>
      </c>
      <c r="K54" s="32">
        <f t="shared" ref="K54" si="47">L54+M54+O54</f>
        <v>0</v>
      </c>
      <c r="L54" s="63">
        <v>0</v>
      </c>
      <c r="M54" s="63">
        <v>0</v>
      </c>
      <c r="N54" s="33">
        <v>0</v>
      </c>
      <c r="O54" s="372">
        <v>0</v>
      </c>
      <c r="P54" s="343">
        <f>Q54+R54+S54+T54</f>
        <v>0</v>
      </c>
      <c r="Q54" s="344">
        <v>0</v>
      </c>
      <c r="R54" s="344">
        <v>0</v>
      </c>
      <c r="S54" s="344">
        <v>0</v>
      </c>
      <c r="T54" s="345">
        <v>0</v>
      </c>
      <c r="U54" s="373">
        <v>0</v>
      </c>
      <c r="V54" s="374">
        <v>0</v>
      </c>
      <c r="W54" s="374">
        <v>0</v>
      </c>
      <c r="X54" s="374">
        <v>0</v>
      </c>
      <c r="Y54" s="375">
        <v>0</v>
      </c>
      <c r="Z54" s="376">
        <f>P54/F54*100</f>
        <v>0</v>
      </c>
      <c r="AA54" s="376">
        <v>0</v>
      </c>
      <c r="AB54" s="376">
        <f t="shared" ref="AB54" si="48">R54/H54*100</f>
        <v>0</v>
      </c>
      <c r="AC54" s="376">
        <v>0</v>
      </c>
      <c r="AD54" s="377">
        <v>0</v>
      </c>
      <c r="AE54" s="20"/>
      <c r="AF54" s="20"/>
      <c r="AG54" s="21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  <c r="CY54" s="20"/>
      <c r="CZ54" s="20"/>
      <c r="DA54" s="20"/>
      <c r="DB54" s="20"/>
      <c r="DC54" s="20"/>
      <c r="DD54" s="20"/>
      <c r="DE54" s="20"/>
      <c r="DF54" s="20"/>
      <c r="DG54" s="20"/>
      <c r="DH54" s="20"/>
      <c r="DI54" s="20"/>
      <c r="DJ54" s="20"/>
      <c r="DK54" s="20"/>
      <c r="DL54" s="20"/>
      <c r="DM54" s="20"/>
      <c r="DN54" s="20"/>
      <c r="DO54" s="20"/>
      <c r="DP54" s="20"/>
      <c r="DQ54" s="20"/>
      <c r="DR54" s="20"/>
      <c r="DS54" s="20"/>
      <c r="DT54" s="20"/>
      <c r="DU54" s="20"/>
      <c r="DV54" s="20"/>
      <c r="DW54" s="20"/>
      <c r="DX54" s="20"/>
      <c r="DY54" s="20"/>
      <c r="DZ54" s="20"/>
      <c r="EA54" s="20"/>
      <c r="EB54" s="20"/>
      <c r="EC54" s="20"/>
      <c r="ED54" s="20"/>
      <c r="EE54" s="20"/>
      <c r="EF54" s="20"/>
      <c r="EG54" s="20"/>
      <c r="EH54" s="20"/>
      <c r="EI54" s="20"/>
      <c r="EJ54" s="20"/>
      <c r="EK54" s="20"/>
      <c r="EL54" s="20"/>
      <c r="EM54" s="20"/>
      <c r="EN54" s="20"/>
      <c r="EO54" s="20"/>
      <c r="EP54" s="20"/>
      <c r="EQ54" s="20"/>
      <c r="ER54" s="20"/>
    </row>
    <row r="55" spans="1:148" s="22" customFormat="1" ht="19.5" customHeight="1" thickBot="1" x14ac:dyDescent="0.3">
      <c r="A55" s="40"/>
      <c r="B55" s="442" t="s">
        <v>122</v>
      </c>
      <c r="C55" s="443"/>
      <c r="D55" s="444"/>
      <c r="E55" s="41" t="s">
        <v>7</v>
      </c>
      <c r="F55" s="276">
        <f>F54</f>
        <v>89838000</v>
      </c>
      <c r="G55" s="135">
        <f t="shared" ref="G55" si="49">G54</f>
        <v>0</v>
      </c>
      <c r="H55" s="135">
        <f t="shared" ref="H55" si="50">H54</f>
        <v>89838000</v>
      </c>
      <c r="I55" s="135">
        <f t="shared" ref="I55" si="51">I54</f>
        <v>0</v>
      </c>
      <c r="J55" s="137">
        <f t="shared" ref="J55:O55" si="52">J54</f>
        <v>0</v>
      </c>
      <c r="K55" s="137">
        <f t="shared" si="52"/>
        <v>0</v>
      </c>
      <c r="L55" s="137">
        <f t="shared" si="52"/>
        <v>0</v>
      </c>
      <c r="M55" s="137">
        <f t="shared" si="52"/>
        <v>0</v>
      </c>
      <c r="N55" s="137">
        <f t="shared" si="52"/>
        <v>0</v>
      </c>
      <c r="O55" s="137">
        <f t="shared" si="52"/>
        <v>0</v>
      </c>
      <c r="P55" s="274">
        <f>P54</f>
        <v>0</v>
      </c>
      <c r="Q55" s="42">
        <f t="shared" ref="Q55" si="53">Q54</f>
        <v>0</v>
      </c>
      <c r="R55" s="42">
        <f t="shared" ref="R55" si="54">R54</f>
        <v>0</v>
      </c>
      <c r="S55" s="42">
        <f t="shared" ref="S55" si="55">S54</f>
        <v>0</v>
      </c>
      <c r="T55" s="69">
        <f t="shared" ref="T55" si="56">T54</f>
        <v>0</v>
      </c>
      <c r="U55" s="43">
        <v>0</v>
      </c>
      <c r="V55" s="44">
        <v>0</v>
      </c>
      <c r="W55" s="44">
        <v>0</v>
      </c>
      <c r="X55" s="44">
        <v>0</v>
      </c>
      <c r="Y55" s="45">
        <v>0</v>
      </c>
      <c r="Z55" s="46">
        <f>P55/F55*100</f>
        <v>0</v>
      </c>
      <c r="AA55" s="47">
        <v>0</v>
      </c>
      <c r="AB55" s="47">
        <f>R55/H55*100</f>
        <v>0</v>
      </c>
      <c r="AC55" s="47">
        <v>0</v>
      </c>
      <c r="AD55" s="48">
        <v>0</v>
      </c>
      <c r="AE55" s="20"/>
      <c r="AF55" s="20"/>
      <c r="AG55" s="49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  <c r="CY55" s="20"/>
      <c r="CZ55" s="20"/>
      <c r="DA55" s="20"/>
      <c r="DB55" s="20"/>
      <c r="DC55" s="20"/>
      <c r="DD55" s="20"/>
      <c r="DE55" s="20"/>
      <c r="DF55" s="20"/>
      <c r="DG55" s="20"/>
      <c r="DH55" s="20"/>
      <c r="DI55" s="20"/>
      <c r="DJ55" s="20"/>
      <c r="DK55" s="20"/>
      <c r="DL55" s="20"/>
      <c r="DM55" s="20"/>
      <c r="DN55" s="20"/>
      <c r="DO55" s="20"/>
      <c r="DP55" s="20"/>
      <c r="DQ55" s="20"/>
      <c r="DR55" s="20"/>
      <c r="DS55" s="20"/>
      <c r="DT55" s="20"/>
      <c r="DU55" s="20"/>
      <c r="DV55" s="20"/>
      <c r="DW55" s="20"/>
      <c r="DX55" s="20"/>
      <c r="DY55" s="20"/>
      <c r="DZ55" s="20"/>
      <c r="EA55" s="20"/>
      <c r="EB55" s="20"/>
      <c r="EC55" s="20"/>
      <c r="ED55" s="20"/>
      <c r="EE55" s="20"/>
      <c r="EF55" s="20"/>
      <c r="EG55" s="20"/>
      <c r="EH55" s="20"/>
      <c r="EI55" s="20"/>
      <c r="EJ55" s="20"/>
      <c r="EK55" s="20"/>
      <c r="EL55" s="20"/>
      <c r="EM55" s="20"/>
      <c r="EN55" s="20"/>
      <c r="EO55" s="20"/>
      <c r="EP55" s="20"/>
      <c r="EQ55" s="20"/>
      <c r="ER55" s="20"/>
    </row>
    <row r="56" spans="1:148" s="22" customFormat="1" ht="38.25" customHeight="1" thickBot="1" x14ac:dyDescent="0.3">
      <c r="A56" s="518" t="s">
        <v>159</v>
      </c>
      <c r="B56" s="516" t="s">
        <v>163</v>
      </c>
      <c r="C56" s="517"/>
      <c r="D56" s="514" t="s">
        <v>9</v>
      </c>
      <c r="E56" s="272"/>
      <c r="F56" s="276"/>
      <c r="G56" s="135"/>
      <c r="H56" s="135"/>
      <c r="I56" s="135"/>
      <c r="J56" s="135"/>
      <c r="K56" s="277"/>
      <c r="L56" s="135"/>
      <c r="M56" s="135"/>
      <c r="N56" s="135"/>
      <c r="O56" s="137"/>
      <c r="P56" s="274"/>
      <c r="Q56" s="42"/>
      <c r="R56" s="42"/>
      <c r="S56" s="42"/>
      <c r="T56" s="69"/>
      <c r="U56" s="242"/>
      <c r="V56" s="136"/>
      <c r="W56" s="136"/>
      <c r="X56" s="136"/>
      <c r="Y56" s="45"/>
      <c r="Z56" s="251"/>
      <c r="AA56" s="251"/>
      <c r="AB56" s="251"/>
      <c r="AC56" s="251"/>
      <c r="AD56" s="252"/>
      <c r="AE56" s="20"/>
      <c r="AF56" s="20"/>
      <c r="AG56" s="49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  <c r="CY56" s="20"/>
      <c r="CZ56" s="20"/>
      <c r="DA56" s="20"/>
      <c r="DB56" s="20"/>
      <c r="DC56" s="20"/>
      <c r="DD56" s="20"/>
      <c r="DE56" s="20"/>
      <c r="DF56" s="20"/>
      <c r="DG56" s="20"/>
      <c r="DH56" s="20"/>
      <c r="DI56" s="20"/>
      <c r="DJ56" s="20"/>
      <c r="DK56" s="20"/>
      <c r="DL56" s="20"/>
      <c r="DM56" s="20"/>
      <c r="DN56" s="20"/>
      <c r="DO56" s="20"/>
      <c r="DP56" s="20"/>
      <c r="DQ56" s="20"/>
      <c r="DR56" s="20"/>
      <c r="DS56" s="20"/>
      <c r="DT56" s="20"/>
      <c r="DU56" s="20"/>
      <c r="DV56" s="20"/>
      <c r="DW56" s="20"/>
      <c r="DX56" s="20"/>
      <c r="DY56" s="20"/>
      <c r="DZ56" s="20"/>
      <c r="EA56" s="20"/>
      <c r="EB56" s="20"/>
      <c r="EC56" s="20"/>
      <c r="ED56" s="20"/>
      <c r="EE56" s="20"/>
      <c r="EF56" s="20"/>
      <c r="EG56" s="20"/>
      <c r="EH56" s="20"/>
      <c r="EI56" s="20"/>
      <c r="EJ56" s="20"/>
      <c r="EK56" s="20"/>
      <c r="EL56" s="20"/>
      <c r="EM56" s="20"/>
      <c r="EN56" s="20"/>
      <c r="EO56" s="20"/>
      <c r="EP56" s="20"/>
      <c r="EQ56" s="20"/>
      <c r="ER56" s="20"/>
    </row>
    <row r="57" spans="1:148" s="22" customFormat="1" ht="60" customHeight="1" thickBot="1" x14ac:dyDescent="0.3">
      <c r="A57" s="433"/>
      <c r="B57" s="378" t="s">
        <v>145</v>
      </c>
      <c r="C57" s="379" t="s">
        <v>161</v>
      </c>
      <c r="D57" s="515"/>
      <c r="E57" s="272"/>
      <c r="F57" s="130">
        <f>G57+H57+I57+J57</f>
        <v>106556800</v>
      </c>
      <c r="G57" s="150">
        <v>71979100</v>
      </c>
      <c r="H57" s="150">
        <v>30848200</v>
      </c>
      <c r="I57" s="150">
        <v>0</v>
      </c>
      <c r="J57" s="150">
        <v>3729500</v>
      </c>
      <c r="K57" s="88"/>
      <c r="L57" s="150"/>
      <c r="M57" s="150"/>
      <c r="N57" s="150"/>
      <c r="O57" s="152"/>
      <c r="P57" s="130">
        <f>Q57+R57+S57+T57</f>
        <v>0</v>
      </c>
      <c r="Q57" s="150">
        <v>0</v>
      </c>
      <c r="R57" s="150">
        <v>0</v>
      </c>
      <c r="S57" s="150">
        <v>0</v>
      </c>
      <c r="T57" s="152">
        <v>0</v>
      </c>
      <c r="U57" s="380"/>
      <c r="V57" s="151"/>
      <c r="W57" s="151"/>
      <c r="X57" s="151"/>
      <c r="Y57" s="151"/>
      <c r="Z57" s="34">
        <f>P57/F57*100</f>
        <v>0</v>
      </c>
      <c r="AA57" s="35">
        <f t="shared" ref="AA57:AD57" si="57">Q57/G57*100</f>
        <v>0</v>
      </c>
      <c r="AB57" s="35">
        <f t="shared" si="57"/>
        <v>0</v>
      </c>
      <c r="AC57" s="35">
        <v>0</v>
      </c>
      <c r="AD57" s="36">
        <f t="shared" si="57"/>
        <v>0</v>
      </c>
      <c r="AE57" s="20"/>
      <c r="AF57" s="20"/>
      <c r="AG57" s="49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</row>
    <row r="58" spans="1:148" s="22" customFormat="1" ht="19.5" customHeight="1" thickBot="1" x14ac:dyDescent="0.3">
      <c r="A58" s="41"/>
      <c r="B58" s="512" t="s">
        <v>160</v>
      </c>
      <c r="C58" s="513"/>
      <c r="D58" s="444"/>
      <c r="E58" s="272"/>
      <c r="F58" s="197">
        <f>F57</f>
        <v>106556800</v>
      </c>
      <c r="G58" s="195">
        <f t="shared" ref="G58:J58" si="58">G57</f>
        <v>71979100</v>
      </c>
      <c r="H58" s="195">
        <f t="shared" si="58"/>
        <v>30848200</v>
      </c>
      <c r="I58" s="195">
        <f t="shared" si="58"/>
        <v>0</v>
      </c>
      <c r="J58" s="137">
        <f t="shared" si="58"/>
        <v>3729500</v>
      </c>
      <c r="K58" s="277"/>
      <c r="L58" s="135"/>
      <c r="M58" s="135"/>
      <c r="N58" s="135"/>
      <c r="O58" s="135"/>
      <c r="P58" s="197">
        <f>P57</f>
        <v>0</v>
      </c>
      <c r="Q58" s="195">
        <f t="shared" ref="Q58:T58" si="59">Q57</f>
        <v>0</v>
      </c>
      <c r="R58" s="195">
        <f t="shared" si="59"/>
        <v>0</v>
      </c>
      <c r="S58" s="195">
        <f t="shared" si="59"/>
        <v>0</v>
      </c>
      <c r="T58" s="137">
        <f t="shared" si="59"/>
        <v>0</v>
      </c>
      <c r="U58" s="242"/>
      <c r="V58" s="136"/>
      <c r="W58" s="136"/>
      <c r="X58" s="136"/>
      <c r="Y58" s="136"/>
      <c r="Z58" s="34">
        <f>P58/F58*100</f>
        <v>0</v>
      </c>
      <c r="AA58" s="35">
        <f t="shared" ref="AA58" si="60">Q58/G58*100</f>
        <v>0</v>
      </c>
      <c r="AB58" s="35">
        <f t="shared" ref="AB58" si="61">R58/H58*100</f>
        <v>0</v>
      </c>
      <c r="AC58" s="35">
        <v>0</v>
      </c>
      <c r="AD58" s="36">
        <f t="shared" ref="AD58" si="62">T58/J58*100</f>
        <v>0</v>
      </c>
      <c r="AE58" s="20"/>
      <c r="AF58" s="20"/>
      <c r="AG58" s="49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</row>
    <row r="59" spans="1:148" s="22" customFormat="1" ht="17.25" customHeight="1" thickBot="1" x14ac:dyDescent="0.3">
      <c r="A59" s="145"/>
      <c r="B59" s="505" t="s">
        <v>15</v>
      </c>
      <c r="C59" s="503"/>
      <c r="D59" s="504"/>
      <c r="E59" s="272"/>
      <c r="F59" s="84">
        <f>F52+F48+F45+F28+F55+F58</f>
        <v>4735274839.7799997</v>
      </c>
      <c r="G59" s="133">
        <f t="shared" ref="G59:J59" si="63">G52+G48+G45+G28+G55+G58</f>
        <v>3630591900</v>
      </c>
      <c r="H59" s="133">
        <f t="shared" si="63"/>
        <v>120686200</v>
      </c>
      <c r="I59" s="133">
        <f t="shared" si="63"/>
        <v>270011329.77999997</v>
      </c>
      <c r="J59" s="69">
        <f t="shared" si="63"/>
        <v>713985410</v>
      </c>
      <c r="K59" s="69" t="e">
        <f t="shared" ref="K59" si="64">K52+K48+K45+K28+K55+K58</f>
        <v>#REF!</v>
      </c>
      <c r="L59" s="69" t="e">
        <f t="shared" ref="L59" si="65">L52+L48+L45+L28+L55+L58</f>
        <v>#REF!</v>
      </c>
      <c r="M59" s="69" t="e">
        <f t="shared" ref="M59" si="66">M52+M48+M45+M28+M55+M58</f>
        <v>#REF!</v>
      </c>
      <c r="N59" s="69" t="e">
        <f t="shared" ref="N59" si="67">N52+N48+N45+N28+N55+N58</f>
        <v>#REF!</v>
      </c>
      <c r="O59" s="42" t="e">
        <f t="shared" ref="O59" si="68">O52+O48+O45+O28+O55+O58</f>
        <v>#REF!</v>
      </c>
      <c r="P59" s="84">
        <f t="shared" ref="P59" si="69">P52+P48+P45+P28+P55+P58</f>
        <v>325982992.16000003</v>
      </c>
      <c r="Q59" s="133">
        <f t="shared" ref="Q59" si="70">Q52+Q48+Q45+Q28+Q55+Q58</f>
        <v>74013272.349999994</v>
      </c>
      <c r="R59" s="133">
        <f t="shared" ref="R59" si="71">R52+R48+R45+R28+R55+R58</f>
        <v>0</v>
      </c>
      <c r="S59" s="133">
        <f t="shared" ref="S59" si="72">S52+S48+S45+S28+S55+S58</f>
        <v>232175676.61000001</v>
      </c>
      <c r="T59" s="69">
        <f t="shared" ref="T59" si="73">T52+T48+T45+T28+T55+T58</f>
        <v>19794043.199999999</v>
      </c>
      <c r="U59" s="275" t="e">
        <f>P59/K59*100</f>
        <v>#REF!</v>
      </c>
      <c r="V59" s="42" t="e">
        <f>Q59/L59*100</f>
        <v>#REF!</v>
      </c>
      <c r="W59" s="42">
        <v>0</v>
      </c>
      <c r="X59" s="42" t="e">
        <f>S59/N59*100</f>
        <v>#REF!</v>
      </c>
      <c r="Y59" s="69" t="e">
        <f>T59/O59*100</f>
        <v>#REF!</v>
      </c>
      <c r="Z59" s="253">
        <f>P59/F59*100</f>
        <v>6.884140903955327</v>
      </c>
      <c r="AA59" s="253">
        <f>Q59/G59*100</f>
        <v>2.038600712737777</v>
      </c>
      <c r="AB59" s="253">
        <f>R59/H59*100</f>
        <v>0</v>
      </c>
      <c r="AC59" s="253">
        <f>S59/I59*100</f>
        <v>85.987383121727618</v>
      </c>
      <c r="AD59" s="254">
        <f>T59/J59*100</f>
        <v>2.7723316082887464</v>
      </c>
      <c r="AE59" s="20"/>
      <c r="AF59" s="20"/>
      <c r="AG59" s="49"/>
      <c r="AH59" s="20"/>
      <c r="AI59" s="146"/>
      <c r="AJ59" s="146"/>
      <c r="AK59" s="146"/>
      <c r="AL59" s="146"/>
      <c r="AM59" s="146"/>
      <c r="AN59" s="146" t="e">
        <f>K59-F49-K17</f>
        <v>#REF!</v>
      </c>
      <c r="AO59" s="146" t="e">
        <f>L59-L49-L17</f>
        <v>#REF!</v>
      </c>
      <c r="AP59" s="146" t="e">
        <f>M59-M49-M17</f>
        <v>#REF!</v>
      </c>
      <c r="AQ59" s="146" t="e">
        <f>N59-N49-N17</f>
        <v>#REF!</v>
      </c>
      <c r="AR59" s="146" t="e">
        <f>O59-O49-O17</f>
        <v>#REF!</v>
      </c>
      <c r="AS59" s="146">
        <f>P59-P49-P17</f>
        <v>93807315.550000012</v>
      </c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</row>
    <row r="60" spans="1:148" s="111" customFormat="1" ht="20.25" customHeight="1" thickBot="1" x14ac:dyDescent="0.3">
      <c r="A60" s="470" t="s">
        <v>83</v>
      </c>
      <c r="B60" s="471"/>
      <c r="C60" s="471"/>
      <c r="D60" s="471"/>
      <c r="E60" s="471"/>
      <c r="F60" s="478"/>
      <c r="G60" s="478"/>
      <c r="H60" s="478"/>
      <c r="I60" s="478"/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1"/>
      <c r="AA60" s="471"/>
      <c r="AB60" s="471"/>
      <c r="AC60" s="471"/>
      <c r="AD60" s="472"/>
      <c r="AE60" s="109"/>
      <c r="AF60" s="109"/>
      <c r="AG60" s="147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</row>
    <row r="61" spans="1:148" s="22" customFormat="1" ht="15" customHeight="1" thickBot="1" x14ac:dyDescent="0.3">
      <c r="A61" s="500" t="s">
        <v>16</v>
      </c>
      <c r="B61" s="442" t="s">
        <v>129</v>
      </c>
      <c r="C61" s="443"/>
      <c r="D61" s="444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9"/>
      <c r="Z61" s="148"/>
      <c r="AA61" s="148"/>
      <c r="AB61" s="148"/>
      <c r="AC61" s="148"/>
      <c r="AD61" s="149"/>
      <c r="AE61" s="20"/>
      <c r="AF61" s="20"/>
      <c r="AG61" s="21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</row>
    <row r="62" spans="1:148" s="397" customFormat="1" ht="66.75" customHeight="1" thickBot="1" x14ac:dyDescent="0.25">
      <c r="A62" s="501"/>
      <c r="B62" s="381" t="s">
        <v>117</v>
      </c>
      <c r="C62" s="382" t="s">
        <v>123</v>
      </c>
      <c r="D62" s="383" t="s">
        <v>9</v>
      </c>
      <c r="E62" s="384" t="s">
        <v>10</v>
      </c>
      <c r="F62" s="385">
        <f t="shared" ref="F62:F63" si="74">G62+H62+J62</f>
        <v>2272200</v>
      </c>
      <c r="G62" s="386">
        <v>2272200</v>
      </c>
      <c r="H62" s="386">
        <v>0</v>
      </c>
      <c r="I62" s="386">
        <v>0</v>
      </c>
      <c r="J62" s="387">
        <v>0</v>
      </c>
      <c r="K62" s="388">
        <f t="shared" ref="K62:K63" si="75">L62+M62+N62+O62</f>
        <v>2980326</v>
      </c>
      <c r="L62" s="389">
        <v>2980326</v>
      </c>
      <c r="M62" s="389">
        <v>0</v>
      </c>
      <c r="N62" s="389">
        <v>0</v>
      </c>
      <c r="O62" s="390">
        <v>0</v>
      </c>
      <c r="P62" s="388">
        <f t="shared" ref="P62:P63" si="76">Q62+R62+S62+T62</f>
        <v>0</v>
      </c>
      <c r="Q62" s="389">
        <v>0</v>
      </c>
      <c r="R62" s="389">
        <v>0</v>
      </c>
      <c r="S62" s="389">
        <v>0</v>
      </c>
      <c r="T62" s="391">
        <v>0</v>
      </c>
      <c r="U62" s="130">
        <f>P62/K62*100</f>
        <v>0</v>
      </c>
      <c r="V62" s="150">
        <f>Q62/L62*100</f>
        <v>0</v>
      </c>
      <c r="W62" s="151">
        <v>0</v>
      </c>
      <c r="X62" s="150">
        <v>0</v>
      </c>
      <c r="Y62" s="152">
        <v>0</v>
      </c>
      <c r="Z62" s="392">
        <f>P62/F62*100</f>
        <v>0</v>
      </c>
      <c r="AA62" s="393">
        <f>Q62/G62*100</f>
        <v>0</v>
      </c>
      <c r="AB62" s="393">
        <f>SUM(AB63:AB64)</f>
        <v>0</v>
      </c>
      <c r="AC62" s="393">
        <v>0</v>
      </c>
      <c r="AD62" s="394">
        <v>0</v>
      </c>
      <c r="AE62" s="395"/>
      <c r="AF62" s="396"/>
      <c r="AG62" s="488"/>
      <c r="AH62" s="395"/>
      <c r="AI62" s="395"/>
      <c r="AJ62" s="395"/>
      <c r="AK62" s="395"/>
      <c r="AL62" s="395"/>
      <c r="AM62" s="395"/>
      <c r="AN62" s="395"/>
      <c r="AO62" s="395"/>
      <c r="AP62" s="395"/>
      <c r="AQ62" s="395"/>
      <c r="AR62" s="395"/>
      <c r="AS62" s="395"/>
      <c r="AT62" s="395"/>
      <c r="AU62" s="395"/>
      <c r="AV62" s="395"/>
      <c r="AW62" s="395"/>
      <c r="AX62" s="395"/>
      <c r="AY62" s="395"/>
      <c r="AZ62" s="395"/>
      <c r="BA62" s="395"/>
      <c r="BB62" s="395"/>
      <c r="BC62" s="395"/>
      <c r="BD62" s="395"/>
      <c r="BE62" s="395"/>
      <c r="BF62" s="395"/>
      <c r="BG62" s="395"/>
      <c r="BH62" s="395"/>
      <c r="BI62" s="395"/>
      <c r="BJ62" s="395"/>
      <c r="BK62" s="395"/>
      <c r="BL62" s="395"/>
      <c r="BM62" s="395"/>
      <c r="BN62" s="395"/>
      <c r="BO62" s="395"/>
      <c r="BP62" s="395"/>
      <c r="BQ62" s="395"/>
      <c r="BR62" s="395"/>
      <c r="BS62" s="395"/>
      <c r="BT62" s="395"/>
      <c r="BU62" s="395"/>
      <c r="BV62" s="395"/>
      <c r="BW62" s="395"/>
      <c r="BX62" s="395"/>
      <c r="BY62" s="395"/>
      <c r="BZ62" s="395"/>
      <c r="CA62" s="395"/>
      <c r="CB62" s="395"/>
      <c r="CC62" s="395"/>
      <c r="CD62" s="395"/>
      <c r="CE62" s="395"/>
      <c r="CF62" s="395"/>
      <c r="CG62" s="395"/>
      <c r="CH62" s="395"/>
      <c r="CI62" s="395"/>
      <c r="CJ62" s="395"/>
      <c r="CK62" s="395"/>
      <c r="CL62" s="395"/>
      <c r="CM62" s="395"/>
      <c r="CN62" s="395"/>
      <c r="CO62" s="395"/>
      <c r="CP62" s="395"/>
      <c r="CQ62" s="395"/>
      <c r="CR62" s="395"/>
      <c r="CS62" s="395"/>
      <c r="CT62" s="395"/>
      <c r="CU62" s="395"/>
      <c r="CV62" s="395"/>
      <c r="CW62" s="395"/>
      <c r="CX62" s="395"/>
      <c r="CY62" s="395"/>
      <c r="CZ62" s="395"/>
      <c r="DA62" s="395"/>
      <c r="DB62" s="395"/>
      <c r="DC62" s="395"/>
      <c r="DD62" s="395"/>
      <c r="DE62" s="395"/>
      <c r="DF62" s="395"/>
      <c r="DG62" s="395"/>
      <c r="DH62" s="395"/>
      <c r="DI62" s="395"/>
      <c r="DJ62" s="395"/>
      <c r="DK62" s="395"/>
      <c r="DL62" s="395"/>
      <c r="DM62" s="395"/>
      <c r="DN62" s="395"/>
      <c r="DO62" s="395"/>
      <c r="DP62" s="395"/>
      <c r="DQ62" s="395"/>
      <c r="DR62" s="395"/>
      <c r="DS62" s="395"/>
      <c r="DT62" s="395"/>
      <c r="DU62" s="395"/>
      <c r="DV62" s="395"/>
      <c r="DW62" s="395"/>
      <c r="DX62" s="395"/>
      <c r="DY62" s="395"/>
      <c r="DZ62" s="395"/>
      <c r="EA62" s="395"/>
      <c r="EB62" s="395"/>
      <c r="EC62" s="395"/>
      <c r="ED62" s="395"/>
      <c r="EE62" s="395"/>
      <c r="EF62" s="395"/>
      <c r="EG62" s="395"/>
      <c r="EH62" s="395"/>
      <c r="EI62" s="395"/>
      <c r="EJ62" s="395"/>
      <c r="EK62" s="395"/>
      <c r="EL62" s="395"/>
      <c r="EM62" s="395"/>
      <c r="EN62" s="395"/>
      <c r="EO62" s="395"/>
      <c r="EP62" s="395"/>
      <c r="EQ62" s="395"/>
      <c r="ER62" s="395"/>
    </row>
    <row r="63" spans="1:148" s="22" customFormat="1" ht="37.5" hidden="1" customHeight="1" thickBot="1" x14ac:dyDescent="0.3">
      <c r="A63" s="534"/>
      <c r="B63" s="153" t="s">
        <v>0</v>
      </c>
      <c r="C63" s="16" t="s">
        <v>99</v>
      </c>
      <c r="D63" s="271" t="s">
        <v>9</v>
      </c>
      <c r="E63" s="121" t="s">
        <v>10</v>
      </c>
      <c r="F63" s="32">
        <f t="shared" si="74"/>
        <v>0</v>
      </c>
      <c r="G63" s="129">
        <v>0</v>
      </c>
      <c r="H63" s="129">
        <v>0</v>
      </c>
      <c r="I63" s="129">
        <v>0</v>
      </c>
      <c r="J63" s="55">
        <v>0</v>
      </c>
      <c r="K63" s="128">
        <f t="shared" si="75"/>
        <v>693200</v>
      </c>
      <c r="L63" s="129">
        <v>0</v>
      </c>
      <c r="M63" s="129">
        <v>0</v>
      </c>
      <c r="N63" s="129">
        <v>0</v>
      </c>
      <c r="O63" s="54">
        <v>693200</v>
      </c>
      <c r="P63" s="128">
        <f t="shared" si="76"/>
        <v>0</v>
      </c>
      <c r="Q63" s="129">
        <v>0</v>
      </c>
      <c r="R63" s="129">
        <v>0</v>
      </c>
      <c r="S63" s="129">
        <v>0</v>
      </c>
      <c r="T63" s="55">
        <v>0</v>
      </c>
      <c r="U63" s="130">
        <f>P63/K63*100</f>
        <v>0</v>
      </c>
      <c r="V63" s="150">
        <v>0</v>
      </c>
      <c r="W63" s="151">
        <v>0</v>
      </c>
      <c r="X63" s="150">
        <v>0</v>
      </c>
      <c r="Y63" s="152">
        <f>T63/O63*100</f>
        <v>0</v>
      </c>
      <c r="Z63" s="154" t="e">
        <f>P63/F63*100</f>
        <v>#DIV/0!</v>
      </c>
      <c r="AA63" s="144">
        <v>0</v>
      </c>
      <c r="AB63" s="68">
        <f>SUM(AB64:AB64)</f>
        <v>0</v>
      </c>
      <c r="AC63" s="68">
        <v>0</v>
      </c>
      <c r="AD63" s="155" t="e">
        <f>T63/J63*100</f>
        <v>#DIV/0!</v>
      </c>
      <c r="AE63" s="20"/>
      <c r="AF63" s="20"/>
      <c r="AG63" s="488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</row>
    <row r="64" spans="1:148" s="22" customFormat="1" ht="15.75" customHeight="1" thickBot="1" x14ac:dyDescent="0.3">
      <c r="A64" s="156"/>
      <c r="B64" s="476" t="s">
        <v>17</v>
      </c>
      <c r="C64" s="477"/>
      <c r="D64" s="477"/>
      <c r="E64" s="40" t="s">
        <v>7</v>
      </c>
      <c r="F64" s="84">
        <f>F62+F63</f>
        <v>2272200</v>
      </c>
      <c r="G64" s="133">
        <f t="shared" ref="G64:T64" si="77">G62+G63</f>
        <v>2272200</v>
      </c>
      <c r="H64" s="133">
        <f t="shared" si="77"/>
        <v>0</v>
      </c>
      <c r="I64" s="133">
        <f t="shared" si="77"/>
        <v>0</v>
      </c>
      <c r="J64" s="69">
        <f t="shared" si="77"/>
        <v>0</v>
      </c>
      <c r="K64" s="84">
        <f>K62+K63</f>
        <v>3673526</v>
      </c>
      <c r="L64" s="133">
        <f t="shared" si="77"/>
        <v>2980326</v>
      </c>
      <c r="M64" s="133">
        <f t="shared" si="77"/>
        <v>0</v>
      </c>
      <c r="N64" s="133">
        <f t="shared" si="77"/>
        <v>0</v>
      </c>
      <c r="O64" s="69">
        <f t="shared" si="77"/>
        <v>693200</v>
      </c>
      <c r="P64" s="84">
        <f>P62+P63</f>
        <v>0</v>
      </c>
      <c r="Q64" s="133">
        <f t="shared" si="77"/>
        <v>0</v>
      </c>
      <c r="R64" s="133">
        <f t="shared" si="77"/>
        <v>0</v>
      </c>
      <c r="S64" s="133">
        <f t="shared" si="77"/>
        <v>0</v>
      </c>
      <c r="T64" s="69">
        <f t="shared" si="77"/>
        <v>0</v>
      </c>
      <c r="U64" s="276">
        <f>P64/K64*100</f>
        <v>0</v>
      </c>
      <c r="V64" s="135">
        <f>Q64/L64*100</f>
        <v>0</v>
      </c>
      <c r="W64" s="136">
        <v>0</v>
      </c>
      <c r="X64" s="135">
        <v>0</v>
      </c>
      <c r="Y64" s="135">
        <f>T64/O64*100</f>
        <v>0</v>
      </c>
      <c r="Z64" s="84">
        <f>P64/F64*100</f>
        <v>0</v>
      </c>
      <c r="AA64" s="133">
        <f>Q64/G64*100</f>
        <v>0</v>
      </c>
      <c r="AB64" s="47">
        <v>0</v>
      </c>
      <c r="AC64" s="47">
        <v>0</v>
      </c>
      <c r="AD64" s="157">
        <v>0</v>
      </c>
      <c r="AE64" s="20"/>
      <c r="AF64" s="20"/>
      <c r="AG64" s="21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</row>
    <row r="65" spans="1:148" s="111" customFormat="1" ht="21.75" customHeight="1" thickBot="1" x14ac:dyDescent="0.3">
      <c r="A65" s="470" t="s">
        <v>134</v>
      </c>
      <c r="B65" s="471"/>
      <c r="C65" s="471"/>
      <c r="D65" s="471"/>
      <c r="E65" s="471"/>
      <c r="F65" s="478"/>
      <c r="G65" s="478"/>
      <c r="H65" s="478"/>
      <c r="I65" s="478"/>
      <c r="J65" s="478"/>
      <c r="K65" s="471"/>
      <c r="L65" s="471"/>
      <c r="M65" s="471"/>
      <c r="N65" s="471"/>
      <c r="O65" s="471"/>
      <c r="P65" s="471"/>
      <c r="Q65" s="471"/>
      <c r="R65" s="471"/>
      <c r="S65" s="471"/>
      <c r="T65" s="471"/>
      <c r="U65" s="471"/>
      <c r="V65" s="471"/>
      <c r="W65" s="471"/>
      <c r="X65" s="471"/>
      <c r="Y65" s="471"/>
      <c r="Z65" s="478"/>
      <c r="AA65" s="478"/>
      <c r="AB65" s="478"/>
      <c r="AC65" s="478"/>
      <c r="AD65" s="479"/>
      <c r="AE65" s="109"/>
      <c r="AF65" s="109"/>
      <c r="AG65" s="112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09"/>
      <c r="BR65" s="109"/>
      <c r="BS65" s="109"/>
      <c r="BT65" s="109"/>
      <c r="BU65" s="109"/>
      <c r="BV65" s="109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09"/>
      <c r="CY65" s="109"/>
      <c r="CZ65" s="109"/>
      <c r="DA65" s="109"/>
      <c r="DB65" s="109"/>
      <c r="DC65" s="109"/>
      <c r="DD65" s="109"/>
      <c r="DE65" s="109"/>
      <c r="DF65" s="109"/>
      <c r="DG65" s="109"/>
      <c r="DH65" s="109"/>
      <c r="DI65" s="109"/>
      <c r="DJ65" s="109"/>
      <c r="DK65" s="109"/>
      <c r="DL65" s="109"/>
      <c r="DM65" s="109"/>
      <c r="DN65" s="109"/>
      <c r="DO65" s="109"/>
      <c r="DP65" s="109"/>
      <c r="DQ65" s="109"/>
      <c r="DR65" s="109"/>
      <c r="DS65" s="109"/>
      <c r="DT65" s="109"/>
      <c r="DU65" s="109"/>
      <c r="DV65" s="109"/>
      <c r="DW65" s="109"/>
      <c r="DX65" s="109"/>
      <c r="DY65" s="109"/>
      <c r="DZ65" s="109"/>
      <c r="EA65" s="109"/>
      <c r="EB65" s="109"/>
      <c r="EC65" s="109"/>
      <c r="ED65" s="109"/>
      <c r="EE65" s="109"/>
      <c r="EF65" s="109"/>
      <c r="EG65" s="109"/>
      <c r="EH65" s="109"/>
      <c r="EI65" s="109"/>
      <c r="EJ65" s="109"/>
      <c r="EK65" s="109"/>
      <c r="EL65" s="109"/>
      <c r="EM65" s="109"/>
      <c r="EN65" s="109"/>
      <c r="EO65" s="109"/>
      <c r="EP65" s="109"/>
      <c r="EQ65" s="109"/>
      <c r="ER65" s="109"/>
    </row>
    <row r="66" spans="1:148" s="104" customFormat="1" ht="19.5" customHeight="1" thickBot="1" x14ac:dyDescent="0.3">
      <c r="A66" s="445" t="s">
        <v>18</v>
      </c>
      <c r="B66" s="502" t="s">
        <v>19</v>
      </c>
      <c r="C66" s="503"/>
      <c r="D66" s="504"/>
      <c r="E66" s="158"/>
      <c r="F66" s="158"/>
      <c r="G66" s="148"/>
      <c r="H66" s="148"/>
      <c r="I66" s="148"/>
      <c r="J66" s="149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9"/>
      <c r="Z66" s="148"/>
      <c r="AA66" s="148"/>
      <c r="AB66" s="148"/>
      <c r="AC66" s="148"/>
      <c r="AD66" s="149"/>
      <c r="AE66" s="103"/>
      <c r="AF66" s="103"/>
      <c r="AG66" s="21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</row>
    <row r="67" spans="1:148" s="22" customFormat="1" ht="36.75" customHeight="1" x14ac:dyDescent="0.25">
      <c r="A67" s="446"/>
      <c r="B67" s="398" t="s">
        <v>58</v>
      </c>
      <c r="C67" s="10" t="s">
        <v>57</v>
      </c>
      <c r="D67" s="399" t="s">
        <v>9</v>
      </c>
      <c r="E67" s="17" t="s">
        <v>10</v>
      </c>
      <c r="F67" s="26">
        <f t="shared" ref="F67:F70" si="78">G67+H67+I67+J67</f>
        <v>31644500</v>
      </c>
      <c r="G67" s="28">
        <v>31644500</v>
      </c>
      <c r="H67" s="28">
        <v>0</v>
      </c>
      <c r="I67" s="28">
        <v>0</v>
      </c>
      <c r="J67" s="301">
        <v>0</v>
      </c>
      <c r="K67" s="119">
        <f t="shared" ref="K67:K70" si="79">L67+M67+N67+O67</f>
        <v>0</v>
      </c>
      <c r="L67" s="28"/>
      <c r="M67" s="28">
        <v>0</v>
      </c>
      <c r="N67" s="28">
        <v>0</v>
      </c>
      <c r="O67" s="302">
        <v>0</v>
      </c>
      <c r="P67" s="26">
        <f t="shared" ref="P67:P70" si="80">Q67+R67+S67+T67</f>
        <v>0</v>
      </c>
      <c r="Q67" s="28">
        <v>0</v>
      </c>
      <c r="R67" s="28">
        <v>0</v>
      </c>
      <c r="S67" s="28">
        <v>0</v>
      </c>
      <c r="T67" s="301">
        <v>0</v>
      </c>
      <c r="U67" s="118">
        <v>0</v>
      </c>
      <c r="V67" s="118">
        <v>0</v>
      </c>
      <c r="W67" s="117">
        <v>0</v>
      </c>
      <c r="X67" s="117">
        <v>0</v>
      </c>
      <c r="Y67" s="296">
        <v>0</v>
      </c>
      <c r="Z67" s="400">
        <f>P67/F67*100</f>
        <v>0</v>
      </c>
      <c r="AA67" s="57">
        <f>Q67/G67*100</f>
        <v>0</v>
      </c>
      <c r="AB67" s="401">
        <f t="shared" ref="AB67:AB68" si="81">SUM(AB68:AB70)</f>
        <v>0</v>
      </c>
      <c r="AC67" s="401">
        <v>0</v>
      </c>
      <c r="AD67" s="402">
        <v>0</v>
      </c>
      <c r="AE67" s="20"/>
      <c r="AF67" s="20"/>
      <c r="AG67" s="21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</row>
    <row r="68" spans="1:148" s="22" customFormat="1" ht="60" customHeight="1" x14ac:dyDescent="0.25">
      <c r="A68" s="446"/>
      <c r="B68" s="81" t="s">
        <v>78</v>
      </c>
      <c r="C68" s="11" t="s">
        <v>55</v>
      </c>
      <c r="D68" s="159" t="s">
        <v>9</v>
      </c>
      <c r="E68" s="82" t="s">
        <v>10</v>
      </c>
      <c r="F68" s="51">
        <f t="shared" si="78"/>
        <v>21353671</v>
      </c>
      <c r="G68" s="18">
        <v>21353671</v>
      </c>
      <c r="H68" s="18">
        <v>0</v>
      </c>
      <c r="I68" s="18">
        <v>0</v>
      </c>
      <c r="J68" s="53">
        <v>0</v>
      </c>
      <c r="K68" s="83">
        <f t="shared" si="79"/>
        <v>1240753</v>
      </c>
      <c r="L68" s="18">
        <v>1240753</v>
      </c>
      <c r="M68" s="18">
        <v>0</v>
      </c>
      <c r="N68" s="18">
        <v>0</v>
      </c>
      <c r="O68" s="52">
        <v>0</v>
      </c>
      <c r="P68" s="51">
        <f t="shared" si="80"/>
        <v>0</v>
      </c>
      <c r="Q68" s="18">
        <v>0</v>
      </c>
      <c r="R68" s="18">
        <v>0</v>
      </c>
      <c r="S68" s="18">
        <v>0</v>
      </c>
      <c r="T68" s="53">
        <v>0</v>
      </c>
      <c r="U68" s="403">
        <v>0</v>
      </c>
      <c r="V68" s="404">
        <v>0</v>
      </c>
      <c r="W68" s="404">
        <v>0</v>
      </c>
      <c r="X68" s="404">
        <v>0</v>
      </c>
      <c r="Y68" s="405">
        <v>0</v>
      </c>
      <c r="Z68" s="9">
        <f>P68/F68*100</f>
        <v>0</v>
      </c>
      <c r="AA68" s="6">
        <f>Q68/G68*100</f>
        <v>0</v>
      </c>
      <c r="AB68" s="347">
        <f t="shared" si="81"/>
        <v>0</v>
      </c>
      <c r="AC68" s="347">
        <v>0</v>
      </c>
      <c r="AD68" s="348">
        <v>0</v>
      </c>
      <c r="AE68" s="20"/>
      <c r="AF68" s="20"/>
      <c r="AG68" s="21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  <c r="CY68" s="20"/>
      <c r="CZ68" s="20"/>
      <c r="DA68" s="20"/>
      <c r="DB68" s="20"/>
      <c r="DC68" s="20"/>
      <c r="DD68" s="20"/>
      <c r="DE68" s="20"/>
      <c r="DF68" s="20"/>
      <c r="DG68" s="20"/>
      <c r="DH68" s="20"/>
      <c r="DI68" s="20"/>
      <c r="DJ68" s="20"/>
      <c r="DK68" s="20"/>
      <c r="DL68" s="20"/>
      <c r="DM68" s="20"/>
      <c r="DN68" s="20"/>
      <c r="DO68" s="20"/>
      <c r="DP68" s="20"/>
      <c r="DQ68" s="20"/>
      <c r="DR68" s="20"/>
      <c r="DS68" s="20"/>
      <c r="DT68" s="20"/>
      <c r="DU68" s="20"/>
      <c r="DV68" s="20"/>
      <c r="DW68" s="20"/>
      <c r="DX68" s="20"/>
      <c r="DY68" s="20"/>
      <c r="DZ68" s="20"/>
      <c r="EA68" s="20"/>
      <c r="EB68" s="20"/>
      <c r="EC68" s="20"/>
      <c r="ED68" s="20"/>
      <c r="EE68" s="20"/>
      <c r="EF68" s="20"/>
      <c r="EG68" s="20"/>
      <c r="EH68" s="20"/>
      <c r="EI68" s="20"/>
      <c r="EJ68" s="20"/>
      <c r="EK68" s="20"/>
      <c r="EL68" s="20"/>
      <c r="EM68" s="20"/>
      <c r="EN68" s="20"/>
      <c r="EO68" s="20"/>
      <c r="EP68" s="20"/>
      <c r="EQ68" s="20"/>
      <c r="ER68" s="20"/>
    </row>
    <row r="69" spans="1:148" s="22" customFormat="1" ht="28.5" customHeight="1" x14ac:dyDescent="0.25">
      <c r="A69" s="446"/>
      <c r="B69" s="81" t="s">
        <v>54</v>
      </c>
      <c r="C69" s="11" t="s">
        <v>56</v>
      </c>
      <c r="D69" s="159" t="s">
        <v>9</v>
      </c>
      <c r="E69" s="82" t="s">
        <v>5</v>
      </c>
      <c r="F69" s="51">
        <f t="shared" si="78"/>
        <v>6399700</v>
      </c>
      <c r="G69" s="18">
        <v>0</v>
      </c>
      <c r="H69" s="18">
        <v>0</v>
      </c>
      <c r="I69" s="18">
        <v>0</v>
      </c>
      <c r="J69" s="53">
        <v>6399700</v>
      </c>
      <c r="K69" s="83">
        <f t="shared" si="79"/>
        <v>1200727</v>
      </c>
      <c r="L69" s="18">
        <v>0</v>
      </c>
      <c r="M69" s="18">
        <v>0</v>
      </c>
      <c r="N69" s="18">
        <v>0</v>
      </c>
      <c r="O69" s="52">
        <v>1200727</v>
      </c>
      <c r="P69" s="51">
        <f t="shared" si="80"/>
        <v>0</v>
      </c>
      <c r="Q69" s="18">
        <v>0</v>
      </c>
      <c r="R69" s="18">
        <v>0</v>
      </c>
      <c r="S69" s="52">
        <v>0</v>
      </c>
      <c r="T69" s="53">
        <v>0</v>
      </c>
      <c r="U69" s="306">
        <f>P69/K69*100</f>
        <v>0</v>
      </c>
      <c r="V69" s="6">
        <v>0</v>
      </c>
      <c r="W69" s="6">
        <v>0</v>
      </c>
      <c r="X69" s="6">
        <v>0</v>
      </c>
      <c r="Y69" s="5">
        <f>T69/O69*100</f>
        <v>0</v>
      </c>
      <c r="Z69" s="259">
        <f>P69/F69*100</f>
        <v>0</v>
      </c>
      <c r="AA69" s="6">
        <v>0</v>
      </c>
      <c r="AB69" s="6">
        <v>0</v>
      </c>
      <c r="AC69" s="6">
        <v>0</v>
      </c>
      <c r="AD69" s="8">
        <f>T69/J69*100</f>
        <v>0</v>
      </c>
      <c r="AE69" s="20"/>
      <c r="AF69" s="20"/>
      <c r="AG69" s="21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</row>
    <row r="70" spans="1:148" s="22" customFormat="1" ht="32.25" customHeight="1" thickBot="1" x14ac:dyDescent="0.3">
      <c r="A70" s="447"/>
      <c r="B70" s="153" t="s">
        <v>59</v>
      </c>
      <c r="C70" s="16" t="s">
        <v>45</v>
      </c>
      <c r="D70" s="271" t="s">
        <v>9</v>
      </c>
      <c r="E70" s="121" t="s">
        <v>5</v>
      </c>
      <c r="F70" s="128">
        <f t="shared" si="78"/>
        <v>7117890</v>
      </c>
      <c r="G70" s="129">
        <v>0</v>
      </c>
      <c r="H70" s="129">
        <v>0</v>
      </c>
      <c r="I70" s="129">
        <v>0</v>
      </c>
      <c r="J70" s="55">
        <v>7117890</v>
      </c>
      <c r="K70" s="406">
        <f t="shared" si="79"/>
        <v>3855195</v>
      </c>
      <c r="L70" s="129">
        <v>0</v>
      </c>
      <c r="M70" s="129">
        <v>0</v>
      </c>
      <c r="N70" s="129">
        <v>0</v>
      </c>
      <c r="O70" s="54">
        <v>3855195</v>
      </c>
      <c r="P70" s="128">
        <f t="shared" si="80"/>
        <v>0</v>
      </c>
      <c r="Q70" s="129">
        <v>0</v>
      </c>
      <c r="R70" s="129">
        <v>0</v>
      </c>
      <c r="S70" s="129">
        <v>0</v>
      </c>
      <c r="T70" s="55">
        <v>0</v>
      </c>
      <c r="U70" s="407">
        <f t="shared" ref="U70" si="82">V70+W70+X70+Y70</f>
        <v>0</v>
      </c>
      <c r="V70" s="6">
        <v>0</v>
      </c>
      <c r="W70" s="6">
        <v>0</v>
      </c>
      <c r="X70" s="6">
        <v>0</v>
      </c>
      <c r="Y70" s="8">
        <v>0</v>
      </c>
      <c r="Z70" s="259">
        <f>P70/F70*100</f>
        <v>0</v>
      </c>
      <c r="AA70" s="160">
        <v>0</v>
      </c>
      <c r="AB70" s="160">
        <v>0</v>
      </c>
      <c r="AC70" s="160">
        <v>0</v>
      </c>
      <c r="AD70" s="8">
        <f>T70/J70*100</f>
        <v>0</v>
      </c>
      <c r="AE70" s="20"/>
      <c r="AF70" s="20"/>
      <c r="AG70" s="21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</row>
    <row r="71" spans="1:148" s="22" customFormat="1" ht="15.75" customHeight="1" thickBot="1" x14ac:dyDescent="0.3">
      <c r="A71" s="161"/>
      <c r="B71" s="505" t="s">
        <v>20</v>
      </c>
      <c r="C71" s="503"/>
      <c r="D71" s="503"/>
      <c r="E71" s="40" t="s">
        <v>7</v>
      </c>
      <c r="F71" s="84">
        <f>F67+F68+F69+F70</f>
        <v>66515761</v>
      </c>
      <c r="G71" s="133">
        <f t="shared" ref="G71:T71" si="83">G67+G68+G69+G70</f>
        <v>52998171</v>
      </c>
      <c r="H71" s="133">
        <f t="shared" si="83"/>
        <v>0</v>
      </c>
      <c r="I71" s="133">
        <f t="shared" si="83"/>
        <v>0</v>
      </c>
      <c r="J71" s="69">
        <f t="shared" si="83"/>
        <v>13517590</v>
      </c>
      <c r="K71" s="84">
        <f>K67+K68+K69+K70</f>
        <v>6296675</v>
      </c>
      <c r="L71" s="133">
        <f t="shared" si="83"/>
        <v>1240753</v>
      </c>
      <c r="M71" s="133">
        <f t="shared" si="83"/>
        <v>0</v>
      </c>
      <c r="N71" s="133">
        <f t="shared" si="83"/>
        <v>0</v>
      </c>
      <c r="O71" s="69">
        <f t="shared" si="83"/>
        <v>5055922</v>
      </c>
      <c r="P71" s="84">
        <f>P67+P68+P69+P70</f>
        <v>0</v>
      </c>
      <c r="Q71" s="133">
        <f t="shared" si="83"/>
        <v>0</v>
      </c>
      <c r="R71" s="133">
        <f t="shared" si="83"/>
        <v>0</v>
      </c>
      <c r="S71" s="133">
        <f t="shared" si="83"/>
        <v>0</v>
      </c>
      <c r="T71" s="69">
        <f t="shared" si="83"/>
        <v>0</v>
      </c>
      <c r="U71" s="274">
        <f>P71/K71*100</f>
        <v>0</v>
      </c>
      <c r="V71" s="42">
        <f>Q71/L71*100</f>
        <v>0</v>
      </c>
      <c r="W71" s="162">
        <v>0</v>
      </c>
      <c r="X71" s="162">
        <v>0</v>
      </c>
      <c r="Y71" s="69">
        <f>T71/O71*100</f>
        <v>0</v>
      </c>
      <c r="Z71" s="260">
        <f>P71/F71*100</f>
        <v>0</v>
      </c>
      <c r="AA71" s="47">
        <f>Q71/G71*100</f>
        <v>0</v>
      </c>
      <c r="AB71" s="47">
        <v>0</v>
      </c>
      <c r="AC71" s="47">
        <v>0</v>
      </c>
      <c r="AD71" s="48">
        <f>T71/J71*100</f>
        <v>0</v>
      </c>
      <c r="AE71" s="20"/>
      <c r="AF71" s="20"/>
      <c r="AG71" s="21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  <c r="DQ71" s="20"/>
      <c r="DR71" s="20"/>
      <c r="DS71" s="20"/>
      <c r="DT71" s="20"/>
      <c r="DU71" s="20"/>
      <c r="DV71" s="20"/>
      <c r="DW71" s="20"/>
      <c r="DX71" s="20"/>
      <c r="DY71" s="20"/>
      <c r="DZ71" s="20"/>
      <c r="EA71" s="20"/>
      <c r="EB71" s="20"/>
      <c r="EC71" s="20"/>
      <c r="ED71" s="20"/>
      <c r="EE71" s="20"/>
      <c r="EF71" s="20"/>
      <c r="EG71" s="20"/>
      <c r="EH71" s="20"/>
      <c r="EI71" s="20"/>
      <c r="EJ71" s="20"/>
      <c r="EK71" s="20"/>
      <c r="EL71" s="20"/>
      <c r="EM71" s="20"/>
      <c r="EN71" s="20"/>
      <c r="EO71" s="20"/>
      <c r="EP71" s="20"/>
      <c r="EQ71" s="20"/>
      <c r="ER71" s="20"/>
    </row>
    <row r="72" spans="1:148" s="111" customFormat="1" ht="16.5" customHeight="1" thickBot="1" x14ac:dyDescent="0.3">
      <c r="A72" s="506" t="s">
        <v>135</v>
      </c>
      <c r="B72" s="491"/>
      <c r="C72" s="491"/>
      <c r="D72" s="491"/>
      <c r="E72" s="478"/>
      <c r="F72" s="478"/>
      <c r="G72" s="478"/>
      <c r="H72" s="478"/>
      <c r="I72" s="478"/>
      <c r="J72" s="478"/>
      <c r="K72" s="478"/>
      <c r="L72" s="478"/>
      <c r="M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9"/>
      <c r="AE72" s="109"/>
      <c r="AF72" s="109"/>
      <c r="AG72" s="112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109"/>
      <c r="BC72" s="109"/>
      <c r="BD72" s="109"/>
      <c r="BE72" s="109"/>
      <c r="BF72" s="109"/>
      <c r="BG72" s="109"/>
      <c r="BH72" s="109"/>
      <c r="BI72" s="109"/>
      <c r="BJ72" s="109"/>
      <c r="BK72" s="109"/>
      <c r="BL72" s="109"/>
      <c r="BM72" s="109"/>
      <c r="BN72" s="109"/>
      <c r="BO72" s="109"/>
      <c r="BP72" s="109"/>
      <c r="BQ72" s="109"/>
      <c r="BR72" s="109"/>
      <c r="BS72" s="109"/>
      <c r="BT72" s="109"/>
      <c r="BU72" s="109"/>
      <c r="BV72" s="109"/>
      <c r="BW72" s="109"/>
      <c r="BX72" s="109"/>
      <c r="BY72" s="109"/>
      <c r="BZ72" s="109"/>
      <c r="CA72" s="109"/>
      <c r="CB72" s="109"/>
      <c r="CC72" s="109"/>
      <c r="CD72" s="109"/>
      <c r="CE72" s="109"/>
      <c r="CF72" s="109"/>
      <c r="CG72" s="109"/>
      <c r="CH72" s="109"/>
      <c r="CI72" s="109"/>
      <c r="CJ72" s="109"/>
      <c r="CK72" s="109"/>
      <c r="CL72" s="109"/>
      <c r="CM72" s="109"/>
      <c r="CN72" s="109"/>
      <c r="CO72" s="109"/>
      <c r="CP72" s="109"/>
      <c r="CQ72" s="109"/>
      <c r="CR72" s="109"/>
      <c r="CS72" s="109"/>
      <c r="CT72" s="109"/>
      <c r="CU72" s="109"/>
      <c r="CV72" s="109"/>
      <c r="CW72" s="109"/>
      <c r="CX72" s="109"/>
      <c r="CY72" s="109"/>
      <c r="CZ72" s="109"/>
      <c r="DA72" s="109"/>
      <c r="DB72" s="109"/>
      <c r="DC72" s="109"/>
      <c r="DD72" s="109"/>
      <c r="DE72" s="109"/>
      <c r="DF72" s="109"/>
      <c r="DG72" s="109"/>
      <c r="DH72" s="109"/>
      <c r="DI72" s="109"/>
      <c r="DJ72" s="109"/>
      <c r="DK72" s="109"/>
      <c r="DL72" s="109"/>
      <c r="DM72" s="109"/>
      <c r="DN72" s="109"/>
      <c r="DO72" s="109"/>
      <c r="DP72" s="109"/>
      <c r="DQ72" s="109"/>
      <c r="DR72" s="109"/>
      <c r="DS72" s="109"/>
      <c r="DT72" s="109"/>
      <c r="DU72" s="109"/>
      <c r="DV72" s="109"/>
      <c r="DW72" s="109"/>
      <c r="DX72" s="109"/>
      <c r="DY72" s="109"/>
      <c r="DZ72" s="109"/>
      <c r="EA72" s="109"/>
      <c r="EB72" s="109"/>
      <c r="EC72" s="109"/>
      <c r="ED72" s="109"/>
      <c r="EE72" s="109"/>
      <c r="EF72" s="109"/>
      <c r="EG72" s="109"/>
      <c r="EH72" s="109"/>
      <c r="EI72" s="109"/>
      <c r="EJ72" s="109"/>
      <c r="EK72" s="109"/>
      <c r="EL72" s="109"/>
      <c r="EM72" s="109"/>
      <c r="EN72" s="109"/>
      <c r="EO72" s="109"/>
      <c r="EP72" s="109"/>
      <c r="EQ72" s="109"/>
      <c r="ER72" s="109"/>
    </row>
    <row r="73" spans="1:148" s="104" customFormat="1" ht="17.25" customHeight="1" thickBot="1" x14ac:dyDescent="0.3">
      <c r="A73" s="445" t="s">
        <v>21</v>
      </c>
      <c r="B73" s="502" t="s">
        <v>84</v>
      </c>
      <c r="C73" s="503"/>
      <c r="D73" s="504"/>
      <c r="E73" s="41" t="s">
        <v>7</v>
      </c>
      <c r="F73" s="499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450"/>
      <c r="Z73" s="450"/>
      <c r="AA73" s="450"/>
      <c r="AB73" s="450"/>
      <c r="AC73" s="450"/>
      <c r="AD73" s="451"/>
      <c r="AE73" s="103"/>
      <c r="AF73" s="103"/>
      <c r="AG73" s="21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3"/>
      <c r="DQ73" s="103"/>
      <c r="DR73" s="103"/>
      <c r="DS73" s="103"/>
      <c r="DT73" s="103"/>
      <c r="DU73" s="103"/>
      <c r="DV73" s="103"/>
      <c r="DW73" s="103"/>
      <c r="DX73" s="103"/>
      <c r="DY73" s="103"/>
      <c r="DZ73" s="103"/>
      <c r="EA73" s="103"/>
      <c r="EB73" s="103"/>
      <c r="EC73" s="103"/>
      <c r="ED73" s="103"/>
      <c r="EE73" s="103"/>
      <c r="EF73" s="103"/>
      <c r="EG73" s="103"/>
      <c r="EH73" s="103"/>
      <c r="EI73" s="103"/>
      <c r="EJ73" s="103"/>
      <c r="EK73" s="103"/>
      <c r="EL73" s="103"/>
      <c r="EM73" s="103"/>
      <c r="EN73" s="103"/>
      <c r="EO73" s="103"/>
      <c r="EP73" s="103"/>
      <c r="EQ73" s="103"/>
      <c r="ER73" s="103"/>
    </row>
    <row r="74" spans="1:148" s="22" customFormat="1" ht="31.15" customHeight="1" x14ac:dyDescent="0.25">
      <c r="A74" s="446"/>
      <c r="B74" s="408" t="s">
        <v>52</v>
      </c>
      <c r="C74" s="23" t="s">
        <v>44</v>
      </c>
      <c r="D74" s="399" t="s">
        <v>9</v>
      </c>
      <c r="E74" s="409" t="s">
        <v>5</v>
      </c>
      <c r="F74" s="295">
        <f t="shared" ref="F74:F78" si="84">G74+H74+I74+J74</f>
        <v>41569000</v>
      </c>
      <c r="G74" s="292">
        <v>0</v>
      </c>
      <c r="H74" s="292">
        <v>0</v>
      </c>
      <c r="I74" s="292">
        <v>0</v>
      </c>
      <c r="J74" s="294">
        <v>41569000</v>
      </c>
      <c r="K74" s="295">
        <f t="shared" ref="K74:K78" si="85">L74+M74+N74+O74</f>
        <v>30466728</v>
      </c>
      <c r="L74" s="292">
        <v>0</v>
      </c>
      <c r="M74" s="292">
        <v>0</v>
      </c>
      <c r="N74" s="292">
        <v>0</v>
      </c>
      <c r="O74" s="293">
        <v>30466728</v>
      </c>
      <c r="P74" s="295">
        <f t="shared" ref="P74:P78" si="86">Q74+R74+S74+T74</f>
        <v>840448.87</v>
      </c>
      <c r="Q74" s="292">
        <v>0</v>
      </c>
      <c r="R74" s="292">
        <v>0</v>
      </c>
      <c r="S74" s="292">
        <v>0</v>
      </c>
      <c r="T74" s="293">
        <v>840448.87</v>
      </c>
      <c r="U74" s="410">
        <f>P74/K74*100</f>
        <v>2.7585793590962573</v>
      </c>
      <c r="V74" s="117">
        <v>0</v>
      </c>
      <c r="W74" s="117">
        <v>0</v>
      </c>
      <c r="X74" s="117">
        <v>0</v>
      </c>
      <c r="Y74" s="163">
        <f>T74/O74*100</f>
        <v>2.7585793590962573</v>
      </c>
      <c r="Z74" s="306">
        <f t="shared" ref="Z74:AA79" si="87">P74/F74*100</f>
        <v>2.0218164257018452</v>
      </c>
      <c r="AA74" s="57">
        <v>0</v>
      </c>
      <c r="AB74" s="304">
        <v>0</v>
      </c>
      <c r="AC74" s="304">
        <v>0</v>
      </c>
      <c r="AD74" s="67">
        <f>T74/J74*100</f>
        <v>2.0218164257018452</v>
      </c>
      <c r="AE74" s="20"/>
      <c r="AF74" s="20"/>
      <c r="AG74" s="21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</row>
    <row r="75" spans="1:148" s="22" customFormat="1" ht="29.45" customHeight="1" x14ac:dyDescent="0.25">
      <c r="A75" s="446"/>
      <c r="B75" s="81" t="s">
        <v>1</v>
      </c>
      <c r="C75" s="11" t="s">
        <v>46</v>
      </c>
      <c r="D75" s="159" t="s">
        <v>9</v>
      </c>
      <c r="E75" s="164" t="s">
        <v>5</v>
      </c>
      <c r="F75" s="51">
        <f t="shared" si="84"/>
        <v>793000</v>
      </c>
      <c r="G75" s="18">
        <v>0</v>
      </c>
      <c r="H75" s="18">
        <v>0</v>
      </c>
      <c r="I75" s="18">
        <v>0</v>
      </c>
      <c r="J75" s="52">
        <v>793000</v>
      </c>
      <c r="K75" s="51">
        <f t="shared" si="85"/>
        <v>3541283</v>
      </c>
      <c r="L75" s="18">
        <v>0</v>
      </c>
      <c r="M75" s="18">
        <v>0</v>
      </c>
      <c r="N75" s="18">
        <v>0</v>
      </c>
      <c r="O75" s="53">
        <v>3541283</v>
      </c>
      <c r="P75" s="51">
        <f t="shared" si="86"/>
        <v>0</v>
      </c>
      <c r="Q75" s="18">
        <v>0</v>
      </c>
      <c r="R75" s="18">
        <v>0</v>
      </c>
      <c r="S75" s="18">
        <v>0</v>
      </c>
      <c r="T75" s="53">
        <v>0</v>
      </c>
      <c r="U75" s="411">
        <f>P75/K75*100</f>
        <v>0</v>
      </c>
      <c r="V75" s="7">
        <v>0</v>
      </c>
      <c r="W75" s="7">
        <v>0</v>
      </c>
      <c r="X75" s="7">
        <v>0</v>
      </c>
      <c r="Y75" s="4">
        <f>T75/O75*100</f>
        <v>0</v>
      </c>
      <c r="Z75" s="9">
        <f t="shared" si="87"/>
        <v>0</v>
      </c>
      <c r="AA75" s="6">
        <v>0</v>
      </c>
      <c r="AB75" s="6">
        <v>0</v>
      </c>
      <c r="AC75" s="6">
        <v>0</v>
      </c>
      <c r="AD75" s="8">
        <f>T75/J75*100</f>
        <v>0</v>
      </c>
      <c r="AE75" s="20"/>
      <c r="AF75" s="20"/>
      <c r="AG75" s="21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</row>
    <row r="76" spans="1:148" s="22" customFormat="1" ht="30.6" hidden="1" customHeight="1" x14ac:dyDescent="0.25">
      <c r="A76" s="446"/>
      <c r="B76" s="81" t="s">
        <v>61</v>
      </c>
      <c r="C76" s="11" t="s">
        <v>43</v>
      </c>
      <c r="D76" s="159" t="s">
        <v>9</v>
      </c>
      <c r="E76" s="164" t="s">
        <v>10</v>
      </c>
      <c r="F76" s="51">
        <f t="shared" si="84"/>
        <v>0</v>
      </c>
      <c r="G76" s="18">
        <v>0</v>
      </c>
      <c r="H76" s="18">
        <v>0</v>
      </c>
      <c r="I76" s="18">
        <v>0</v>
      </c>
      <c r="J76" s="52">
        <v>0</v>
      </c>
      <c r="K76" s="51">
        <f t="shared" si="85"/>
        <v>489000</v>
      </c>
      <c r="L76" s="18">
        <v>489000</v>
      </c>
      <c r="M76" s="18">
        <v>0</v>
      </c>
      <c r="N76" s="18">
        <v>0</v>
      </c>
      <c r="O76" s="53">
        <v>0</v>
      </c>
      <c r="P76" s="51">
        <f t="shared" si="86"/>
        <v>0</v>
      </c>
      <c r="Q76" s="18">
        <v>0</v>
      </c>
      <c r="R76" s="18">
        <v>0</v>
      </c>
      <c r="S76" s="18">
        <v>0</v>
      </c>
      <c r="T76" s="53">
        <v>0</v>
      </c>
      <c r="U76" s="165">
        <v>0</v>
      </c>
      <c r="V76" s="7">
        <v>0</v>
      </c>
      <c r="W76" s="7">
        <v>0</v>
      </c>
      <c r="X76" s="7">
        <v>0</v>
      </c>
      <c r="Y76" s="7">
        <v>0</v>
      </c>
      <c r="Z76" s="9" t="e">
        <f t="shared" si="87"/>
        <v>#DIV/0!</v>
      </c>
      <c r="AA76" s="6" t="e">
        <f t="shared" si="87"/>
        <v>#DIV/0!</v>
      </c>
      <c r="AB76" s="6">
        <v>0</v>
      </c>
      <c r="AC76" s="6">
        <v>0</v>
      </c>
      <c r="AD76" s="8">
        <v>0</v>
      </c>
      <c r="AE76" s="20"/>
      <c r="AF76" s="20"/>
      <c r="AG76" s="21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20"/>
      <c r="DX76" s="20"/>
      <c r="DY76" s="20"/>
      <c r="DZ76" s="20"/>
      <c r="EA76" s="20"/>
      <c r="EB76" s="20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</row>
    <row r="77" spans="1:148" s="22" customFormat="1" ht="41.25" customHeight="1" x14ac:dyDescent="0.25">
      <c r="A77" s="446"/>
      <c r="B77" s="81" t="s">
        <v>60</v>
      </c>
      <c r="C77" s="11" t="s">
        <v>38</v>
      </c>
      <c r="D77" s="159" t="s">
        <v>9</v>
      </c>
      <c r="E77" s="164" t="s">
        <v>10</v>
      </c>
      <c r="F77" s="51">
        <f t="shared" si="84"/>
        <v>3428800</v>
      </c>
      <c r="G77" s="18">
        <v>3428800</v>
      </c>
      <c r="H77" s="18">
        <v>0</v>
      </c>
      <c r="I77" s="18">
        <v>0</v>
      </c>
      <c r="J77" s="52">
        <v>0</v>
      </c>
      <c r="K77" s="51">
        <f t="shared" si="85"/>
        <v>7163825</v>
      </c>
      <c r="L77" s="18">
        <v>7163825</v>
      </c>
      <c r="M77" s="18">
        <v>0</v>
      </c>
      <c r="N77" s="18">
        <v>0</v>
      </c>
      <c r="O77" s="53">
        <v>0</v>
      </c>
      <c r="P77" s="51">
        <f t="shared" si="86"/>
        <v>0</v>
      </c>
      <c r="Q77" s="18">
        <v>0</v>
      </c>
      <c r="R77" s="18">
        <v>0</v>
      </c>
      <c r="S77" s="18">
        <v>0</v>
      </c>
      <c r="T77" s="53">
        <v>0</v>
      </c>
      <c r="U77" s="411">
        <f>P77/K77*100</f>
        <v>0</v>
      </c>
      <c r="V77" s="4">
        <f>Q77/L77*100</f>
        <v>0</v>
      </c>
      <c r="W77" s="7">
        <v>0</v>
      </c>
      <c r="X77" s="7">
        <v>0</v>
      </c>
      <c r="Y77" s="7">
        <v>0</v>
      </c>
      <c r="Z77" s="9">
        <f t="shared" si="87"/>
        <v>0</v>
      </c>
      <c r="AA77" s="6">
        <f t="shared" si="87"/>
        <v>0</v>
      </c>
      <c r="AB77" s="6">
        <v>0</v>
      </c>
      <c r="AC77" s="6">
        <v>0</v>
      </c>
      <c r="AD77" s="8">
        <v>0</v>
      </c>
      <c r="AE77" s="20"/>
      <c r="AF77" s="20"/>
      <c r="AG77" s="21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  <c r="CY77" s="20"/>
      <c r="CZ77" s="20"/>
      <c r="DA77" s="20"/>
      <c r="DB77" s="20"/>
      <c r="DC77" s="20"/>
      <c r="DD77" s="20"/>
      <c r="DE77" s="20"/>
      <c r="DF77" s="20"/>
      <c r="DG77" s="20"/>
      <c r="DH77" s="20"/>
      <c r="DI77" s="20"/>
      <c r="DJ77" s="20"/>
      <c r="DK77" s="20"/>
      <c r="DL77" s="20"/>
      <c r="DM77" s="20"/>
      <c r="DN77" s="20"/>
      <c r="DO77" s="20"/>
      <c r="DP77" s="20"/>
      <c r="DQ77" s="20"/>
      <c r="DR77" s="20"/>
      <c r="DS77" s="20"/>
      <c r="DT77" s="20"/>
      <c r="DU77" s="20"/>
      <c r="DV77" s="20"/>
      <c r="DW77" s="20"/>
      <c r="DX77" s="20"/>
      <c r="DY77" s="20"/>
      <c r="DZ77" s="20"/>
      <c r="EA77" s="20"/>
      <c r="EB77" s="20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</row>
    <row r="78" spans="1:148" s="22" customFormat="1" ht="29.45" customHeight="1" x14ac:dyDescent="0.25">
      <c r="A78" s="446"/>
      <c r="B78" s="81" t="s">
        <v>79</v>
      </c>
      <c r="C78" s="11" t="s">
        <v>42</v>
      </c>
      <c r="D78" s="159" t="s">
        <v>9</v>
      </c>
      <c r="E78" s="164" t="s">
        <v>5</v>
      </c>
      <c r="F78" s="51">
        <f t="shared" si="84"/>
        <v>17483000</v>
      </c>
      <c r="G78" s="18">
        <v>0</v>
      </c>
      <c r="H78" s="18">
        <v>0</v>
      </c>
      <c r="I78" s="18">
        <v>0</v>
      </c>
      <c r="J78" s="52">
        <v>17483000</v>
      </c>
      <c r="K78" s="51">
        <f t="shared" si="85"/>
        <v>13455500</v>
      </c>
      <c r="L78" s="18">
        <v>0</v>
      </c>
      <c r="M78" s="18">
        <v>0</v>
      </c>
      <c r="N78" s="18">
        <v>0</v>
      </c>
      <c r="O78" s="53">
        <v>13455500</v>
      </c>
      <c r="P78" s="51">
        <f t="shared" si="86"/>
        <v>0</v>
      </c>
      <c r="Q78" s="18">
        <v>0</v>
      </c>
      <c r="R78" s="18">
        <v>0</v>
      </c>
      <c r="S78" s="18">
        <v>0</v>
      </c>
      <c r="T78" s="53">
        <v>0</v>
      </c>
      <c r="U78" s="411">
        <f>P78/K78*100</f>
        <v>0</v>
      </c>
      <c r="V78" s="7">
        <v>0</v>
      </c>
      <c r="W78" s="7">
        <v>0</v>
      </c>
      <c r="X78" s="6">
        <v>0</v>
      </c>
      <c r="Y78" s="4">
        <f>T78/O78*100</f>
        <v>0</v>
      </c>
      <c r="Z78" s="9">
        <f t="shared" si="87"/>
        <v>0</v>
      </c>
      <c r="AA78" s="6">
        <v>0</v>
      </c>
      <c r="AB78" s="6">
        <v>0</v>
      </c>
      <c r="AC78" s="6">
        <v>0</v>
      </c>
      <c r="AD78" s="8">
        <f>T78/J78*100</f>
        <v>0</v>
      </c>
      <c r="AE78" s="20"/>
      <c r="AF78" s="20"/>
      <c r="AG78" s="21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  <c r="CY78" s="20"/>
      <c r="CZ78" s="20"/>
      <c r="DA78" s="20"/>
      <c r="DB78" s="20"/>
      <c r="DC78" s="20"/>
      <c r="DD78" s="20"/>
      <c r="DE78" s="20"/>
      <c r="DF78" s="20"/>
      <c r="DG78" s="20"/>
      <c r="DH78" s="20"/>
      <c r="DI78" s="20"/>
      <c r="DJ78" s="20"/>
      <c r="DK78" s="20"/>
      <c r="DL78" s="20"/>
      <c r="DM78" s="20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0"/>
      <c r="EA78" s="20"/>
      <c r="EB78" s="20"/>
      <c r="EC78" s="20"/>
      <c r="ED78" s="20"/>
      <c r="EE78" s="20"/>
      <c r="EF78" s="20"/>
      <c r="EG78" s="20"/>
      <c r="EH78" s="20"/>
      <c r="EI78" s="20"/>
      <c r="EJ78" s="20"/>
      <c r="EK78" s="20"/>
      <c r="EL78" s="20"/>
      <c r="EM78" s="20"/>
      <c r="EN78" s="20"/>
      <c r="EO78" s="20"/>
      <c r="EP78" s="20"/>
      <c r="EQ78" s="20"/>
      <c r="ER78" s="20"/>
    </row>
    <row r="79" spans="1:148" s="39" customFormat="1" ht="36" customHeight="1" thickBot="1" x14ac:dyDescent="0.3">
      <c r="A79" s="447"/>
      <c r="B79" s="70" t="s">
        <v>30</v>
      </c>
      <c r="C79" s="15"/>
      <c r="D79" s="71" t="s">
        <v>9</v>
      </c>
      <c r="E79" s="72" t="s">
        <v>11</v>
      </c>
      <c r="F79" s="62">
        <f>G79+H79+I79+J79</f>
        <v>15379.16</v>
      </c>
      <c r="G79" s="33">
        <v>0</v>
      </c>
      <c r="H79" s="33">
        <v>0</v>
      </c>
      <c r="I79" s="27">
        <v>15379.16</v>
      </c>
      <c r="J79" s="73">
        <v>0</v>
      </c>
      <c r="K79" s="85">
        <f>L79+M79+N79+O79</f>
        <v>234414.93</v>
      </c>
      <c r="L79" s="31">
        <v>0</v>
      </c>
      <c r="M79" s="31">
        <v>0</v>
      </c>
      <c r="N79" s="27">
        <v>234414.93</v>
      </c>
      <c r="O79" s="74">
        <v>0</v>
      </c>
      <c r="P79" s="32">
        <f>Q79+R79+S79+T79</f>
        <v>1175</v>
      </c>
      <c r="Q79" s="33">
        <v>0</v>
      </c>
      <c r="R79" s="33">
        <v>0</v>
      </c>
      <c r="S79" s="27">
        <v>1175</v>
      </c>
      <c r="T79" s="55">
        <v>0</v>
      </c>
      <c r="U79" s="75">
        <f>P79/K79*100</f>
        <v>0.50124793672484935</v>
      </c>
      <c r="V79" s="76">
        <v>0</v>
      </c>
      <c r="W79" s="76">
        <v>0</v>
      </c>
      <c r="X79" s="64">
        <f>S79/N79*100</f>
        <v>0.50124793672484935</v>
      </c>
      <c r="Y79" s="64">
        <v>0</v>
      </c>
      <c r="Z79" s="77">
        <f t="shared" si="87"/>
        <v>7.6402092181887706</v>
      </c>
      <c r="AA79" s="50">
        <v>0</v>
      </c>
      <c r="AB79" s="78">
        <v>0</v>
      </c>
      <c r="AC79" s="79">
        <f>S79/I79*100</f>
        <v>7.6402092181887706</v>
      </c>
      <c r="AD79" s="80">
        <v>0</v>
      </c>
      <c r="AE79" s="487"/>
      <c r="AF79" s="487"/>
      <c r="AG79" s="48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</row>
    <row r="80" spans="1:148" s="171" customFormat="1" ht="17.25" customHeight="1" thickBot="1" x14ac:dyDescent="0.3">
      <c r="A80" s="59"/>
      <c r="B80" s="512" t="s">
        <v>136</v>
      </c>
      <c r="C80" s="513"/>
      <c r="D80" s="540"/>
      <c r="E80" s="166"/>
      <c r="F80" s="276">
        <f>F74+F75+F76+F77+F78+F79</f>
        <v>63289179.159999996</v>
      </c>
      <c r="G80" s="133">
        <f t="shared" ref="G80:T80" si="88">G74+G75+G76+G77+G78+G79</f>
        <v>3428800</v>
      </c>
      <c r="H80" s="42">
        <f t="shared" si="88"/>
        <v>0</v>
      </c>
      <c r="I80" s="42">
        <f t="shared" si="88"/>
        <v>15379.16</v>
      </c>
      <c r="J80" s="69">
        <f t="shared" si="88"/>
        <v>59845000</v>
      </c>
      <c r="K80" s="276">
        <f>K74+K75+K76+K77+K78+K79</f>
        <v>55350750.93</v>
      </c>
      <c r="L80" s="133">
        <f t="shared" si="88"/>
        <v>7652825</v>
      </c>
      <c r="M80" s="42">
        <f t="shared" si="88"/>
        <v>0</v>
      </c>
      <c r="N80" s="42">
        <f t="shared" si="88"/>
        <v>234414.93</v>
      </c>
      <c r="O80" s="69">
        <f t="shared" si="88"/>
        <v>47463511</v>
      </c>
      <c r="P80" s="276">
        <f>P74+P75+P76+P77+P78+P79</f>
        <v>841623.87</v>
      </c>
      <c r="Q80" s="133">
        <f t="shared" si="88"/>
        <v>0</v>
      </c>
      <c r="R80" s="42">
        <f t="shared" si="88"/>
        <v>0</v>
      </c>
      <c r="S80" s="42">
        <f t="shared" si="88"/>
        <v>1175</v>
      </c>
      <c r="T80" s="69">
        <f t="shared" si="88"/>
        <v>840448.87</v>
      </c>
      <c r="U80" s="274">
        <f>P80/K80*100</f>
        <v>1.5205283683763746</v>
      </c>
      <c r="V80" s="42">
        <f>Q80/L80*100</f>
        <v>0</v>
      </c>
      <c r="W80" s="42">
        <v>0</v>
      </c>
      <c r="X80" s="42">
        <f t="shared" ref="X80" si="89">S80/N80*100</f>
        <v>0.50124793672484935</v>
      </c>
      <c r="Y80" s="69">
        <f>T80/O80*100</f>
        <v>1.77072629540617</v>
      </c>
      <c r="Z80" s="274">
        <f>P80/F80*100</f>
        <v>1.3298068977515241</v>
      </c>
      <c r="AA80" s="167">
        <f>Q80/G80*100</f>
        <v>0</v>
      </c>
      <c r="AB80" s="162">
        <v>0</v>
      </c>
      <c r="AC80" s="168">
        <f>S80/I80*100</f>
        <v>7.6402092181887706</v>
      </c>
      <c r="AD80" s="69">
        <f>T80/J80*100</f>
        <v>1.4043760882279221</v>
      </c>
      <c r="AE80" s="169"/>
      <c r="AF80" s="169"/>
      <c r="AG80" s="170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169"/>
      <c r="BW80" s="169"/>
      <c r="BX80" s="169"/>
      <c r="BY80" s="169"/>
      <c r="BZ80" s="169"/>
      <c r="CA80" s="169"/>
      <c r="CB80" s="169"/>
      <c r="CC80" s="169"/>
      <c r="CD80" s="169"/>
      <c r="CE80" s="169"/>
      <c r="CF80" s="169"/>
      <c r="CG80" s="169"/>
      <c r="CH80" s="169"/>
      <c r="CI80" s="169"/>
      <c r="CJ80" s="169"/>
      <c r="CK80" s="169"/>
      <c r="CL80" s="169"/>
      <c r="CM80" s="169"/>
      <c r="CN80" s="169"/>
      <c r="CO80" s="169"/>
      <c r="CP80" s="169"/>
      <c r="CQ80" s="169"/>
      <c r="CR80" s="169"/>
      <c r="CS80" s="169"/>
      <c r="CT80" s="169"/>
      <c r="CU80" s="169"/>
      <c r="CV80" s="169"/>
      <c r="CW80" s="169"/>
      <c r="CX80" s="169"/>
      <c r="CY80" s="169"/>
      <c r="CZ80" s="169"/>
      <c r="DA80" s="169"/>
      <c r="DB80" s="169"/>
      <c r="DC80" s="169"/>
      <c r="DD80" s="169"/>
      <c r="DE80" s="169"/>
      <c r="DF80" s="169"/>
      <c r="DG80" s="169"/>
      <c r="DH80" s="169"/>
      <c r="DI80" s="169"/>
      <c r="DJ80" s="169"/>
      <c r="DK80" s="169"/>
      <c r="DL80" s="169"/>
      <c r="DM80" s="169"/>
      <c r="DN80" s="169"/>
      <c r="DO80" s="169"/>
      <c r="DP80" s="169"/>
      <c r="DQ80" s="169"/>
      <c r="DR80" s="169"/>
      <c r="DS80" s="169"/>
      <c r="DT80" s="169"/>
      <c r="DU80" s="169"/>
      <c r="DV80" s="169"/>
      <c r="DW80" s="169"/>
      <c r="DX80" s="169"/>
      <c r="DY80" s="169"/>
      <c r="DZ80" s="169"/>
      <c r="EA80" s="169"/>
      <c r="EB80" s="169"/>
      <c r="EC80" s="169"/>
      <c r="ED80" s="169"/>
      <c r="EE80" s="169"/>
      <c r="EF80" s="169"/>
      <c r="EG80" s="169"/>
      <c r="EH80" s="169"/>
      <c r="EI80" s="169"/>
      <c r="EJ80" s="169"/>
      <c r="EK80" s="169"/>
      <c r="EL80" s="169"/>
      <c r="EM80" s="169"/>
      <c r="EN80" s="169"/>
      <c r="EO80" s="169"/>
      <c r="EP80" s="169"/>
      <c r="EQ80" s="169"/>
      <c r="ER80" s="169"/>
    </row>
    <row r="81" spans="1:148" s="104" customFormat="1" ht="31.5" customHeight="1" thickBot="1" x14ac:dyDescent="0.3">
      <c r="A81" s="445" t="s">
        <v>94</v>
      </c>
      <c r="B81" s="496" t="s">
        <v>130</v>
      </c>
      <c r="C81" s="497"/>
      <c r="D81" s="498"/>
      <c r="E81" s="280" t="s">
        <v>7</v>
      </c>
      <c r="F81" s="499"/>
      <c r="G81" s="450"/>
      <c r="H81" s="450"/>
      <c r="I81" s="450"/>
      <c r="J81" s="450"/>
      <c r="K81" s="450"/>
      <c r="L81" s="450"/>
      <c r="M81" s="450"/>
      <c r="N81" s="450"/>
      <c r="O81" s="450"/>
      <c r="P81" s="450"/>
      <c r="Q81" s="450"/>
      <c r="R81" s="450"/>
      <c r="S81" s="450"/>
      <c r="T81" s="450"/>
      <c r="U81" s="450"/>
      <c r="V81" s="450"/>
      <c r="W81" s="450"/>
      <c r="X81" s="450"/>
      <c r="Y81" s="450"/>
      <c r="Z81" s="450"/>
      <c r="AA81" s="450"/>
      <c r="AB81" s="450"/>
      <c r="AC81" s="450"/>
      <c r="AD81" s="451"/>
      <c r="AE81" s="172"/>
      <c r="AF81" s="172"/>
      <c r="AG81" s="172"/>
      <c r="AH81" s="172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103"/>
      <c r="CK81" s="103"/>
      <c r="CL81" s="103"/>
      <c r="CM81" s="103"/>
      <c r="CN81" s="103"/>
      <c r="CO81" s="103"/>
      <c r="CP81" s="103"/>
      <c r="CQ81" s="103"/>
      <c r="CR81" s="103"/>
      <c r="CS81" s="103"/>
      <c r="CT81" s="103"/>
      <c r="CU81" s="103"/>
      <c r="CV81" s="103"/>
      <c r="CW81" s="103"/>
      <c r="CX81" s="103"/>
      <c r="CY81" s="103"/>
      <c r="CZ81" s="103"/>
      <c r="DA81" s="103"/>
      <c r="DB81" s="103"/>
      <c r="DC81" s="103"/>
      <c r="DD81" s="103"/>
      <c r="DE81" s="103"/>
      <c r="DF81" s="103"/>
      <c r="DG81" s="103"/>
      <c r="DH81" s="103"/>
      <c r="DI81" s="103"/>
      <c r="DJ81" s="103"/>
      <c r="DK81" s="103"/>
      <c r="DL81" s="103"/>
      <c r="DM81" s="103"/>
      <c r="DN81" s="103"/>
      <c r="DO81" s="103"/>
      <c r="DP81" s="103"/>
      <c r="DQ81" s="103"/>
      <c r="DR81" s="103"/>
      <c r="DS81" s="103"/>
      <c r="DT81" s="103"/>
      <c r="DU81" s="103"/>
      <c r="DV81" s="103"/>
      <c r="DW81" s="103"/>
      <c r="DX81" s="103"/>
      <c r="DY81" s="103"/>
      <c r="DZ81" s="103"/>
      <c r="EA81" s="103"/>
      <c r="EB81" s="103"/>
      <c r="EC81" s="103"/>
      <c r="ED81" s="103"/>
      <c r="EE81" s="103"/>
      <c r="EF81" s="103"/>
      <c r="EG81" s="103"/>
      <c r="EH81" s="103"/>
      <c r="EI81" s="103"/>
      <c r="EJ81" s="103"/>
      <c r="EK81" s="103"/>
      <c r="EL81" s="103"/>
      <c r="EM81" s="103"/>
      <c r="EN81" s="103"/>
      <c r="EO81" s="103"/>
      <c r="EP81" s="103"/>
      <c r="EQ81" s="103"/>
      <c r="ER81" s="103"/>
    </row>
    <row r="82" spans="1:148" s="22" customFormat="1" ht="30.75" customHeight="1" thickBot="1" x14ac:dyDescent="0.3">
      <c r="A82" s="447"/>
      <c r="B82" s="398" t="s">
        <v>0</v>
      </c>
      <c r="C82" s="10" t="s">
        <v>95</v>
      </c>
      <c r="D82" s="271" t="s">
        <v>9</v>
      </c>
      <c r="E82" s="412" t="s">
        <v>5</v>
      </c>
      <c r="F82" s="338">
        <f t="shared" ref="F82" si="90">G82+H82+I82+J82</f>
        <v>36000</v>
      </c>
      <c r="G82" s="31">
        <v>0</v>
      </c>
      <c r="H82" s="31">
        <v>0</v>
      </c>
      <c r="I82" s="31">
        <v>0</v>
      </c>
      <c r="J82" s="413">
        <v>36000</v>
      </c>
      <c r="K82" s="414">
        <f t="shared" ref="K82" si="91">L82+M82+N82+O82</f>
        <v>12000</v>
      </c>
      <c r="L82" s="415">
        <v>0</v>
      </c>
      <c r="M82" s="415">
        <v>0</v>
      </c>
      <c r="N82" s="415">
        <v>0</v>
      </c>
      <c r="O82" s="416">
        <v>12000</v>
      </c>
      <c r="P82" s="295">
        <f t="shared" ref="P82" si="92">Q82+R82+S82+T82</f>
        <v>0</v>
      </c>
      <c r="Q82" s="292">
        <v>0</v>
      </c>
      <c r="R82" s="292">
        <v>0</v>
      </c>
      <c r="S82" s="292">
        <v>0</v>
      </c>
      <c r="T82" s="293">
        <v>0</v>
      </c>
      <c r="U82" s="75">
        <f>P82/K82*100</f>
        <v>0</v>
      </c>
      <c r="V82" s="76">
        <v>0</v>
      </c>
      <c r="W82" s="76">
        <v>0</v>
      </c>
      <c r="X82" s="76">
        <v>0</v>
      </c>
      <c r="Y82" s="64">
        <f>T82/O82*100</f>
        <v>0</v>
      </c>
      <c r="Z82" s="34">
        <f>P82/F82*100</f>
        <v>0</v>
      </c>
      <c r="AA82" s="35">
        <v>0</v>
      </c>
      <c r="AB82" s="35">
        <v>0</v>
      </c>
      <c r="AC82" s="50">
        <v>0</v>
      </c>
      <c r="AD82" s="36">
        <f>T82/J82*100</f>
        <v>0</v>
      </c>
      <c r="AE82" s="417"/>
      <c r="AF82" s="20"/>
      <c r="AG82" s="21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  <c r="CY82" s="20"/>
      <c r="CZ82" s="20"/>
      <c r="DA82" s="20"/>
      <c r="DB82" s="20"/>
      <c r="DC82" s="20"/>
      <c r="DD82" s="20"/>
      <c r="DE82" s="20"/>
      <c r="DF82" s="20"/>
      <c r="DG82" s="20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  <c r="DT82" s="20"/>
      <c r="DU82" s="20"/>
      <c r="DV82" s="20"/>
      <c r="DW82" s="20"/>
      <c r="DX82" s="20"/>
      <c r="DY82" s="20"/>
      <c r="DZ82" s="20"/>
      <c r="EA82" s="20"/>
      <c r="EB82" s="20"/>
      <c r="EC82" s="20"/>
      <c r="ED82" s="20"/>
      <c r="EE82" s="20"/>
      <c r="EF82" s="20"/>
      <c r="EG82" s="20"/>
      <c r="EH82" s="20"/>
      <c r="EI82" s="20"/>
      <c r="EJ82" s="20"/>
      <c r="EK82" s="20"/>
      <c r="EL82" s="20"/>
      <c r="EM82" s="20"/>
      <c r="EN82" s="20"/>
      <c r="EO82" s="20"/>
      <c r="EP82" s="20"/>
      <c r="EQ82" s="20"/>
      <c r="ER82" s="20"/>
    </row>
    <row r="83" spans="1:148" s="171" customFormat="1" ht="17.25" customHeight="1" thickBot="1" x14ac:dyDescent="0.3">
      <c r="A83" s="59"/>
      <c r="B83" s="442" t="s">
        <v>136</v>
      </c>
      <c r="C83" s="443"/>
      <c r="D83" s="444"/>
      <c r="E83" s="166"/>
      <c r="F83" s="276">
        <f>F82</f>
        <v>36000</v>
      </c>
      <c r="G83" s="133">
        <f t="shared" ref="G83:J83" si="93">G82</f>
        <v>0</v>
      </c>
      <c r="H83" s="42">
        <f t="shared" si="93"/>
        <v>0</v>
      </c>
      <c r="I83" s="42">
        <f t="shared" si="93"/>
        <v>0</v>
      </c>
      <c r="J83" s="42">
        <f t="shared" si="93"/>
        <v>36000</v>
      </c>
      <c r="K83" s="84">
        <f>K82</f>
        <v>12000</v>
      </c>
      <c r="L83" s="133">
        <f t="shared" ref="L83:O83" si="94">L82</f>
        <v>0</v>
      </c>
      <c r="M83" s="133">
        <f t="shared" si="94"/>
        <v>0</v>
      </c>
      <c r="N83" s="133">
        <f t="shared" si="94"/>
        <v>0</v>
      </c>
      <c r="O83" s="69">
        <f t="shared" si="94"/>
        <v>12000</v>
      </c>
      <c r="P83" s="276">
        <f>P82</f>
        <v>0</v>
      </c>
      <c r="Q83" s="133">
        <f t="shared" ref="Q83" si="95">Q82</f>
        <v>0</v>
      </c>
      <c r="R83" s="42">
        <f t="shared" ref="R83" si="96">R82</f>
        <v>0</v>
      </c>
      <c r="S83" s="42">
        <f t="shared" ref="S83" si="97">S82</f>
        <v>0</v>
      </c>
      <c r="T83" s="69">
        <f t="shared" ref="T83" si="98">T82</f>
        <v>0</v>
      </c>
      <c r="U83" s="274">
        <f>P83/K83*100</f>
        <v>0</v>
      </c>
      <c r="V83" s="162">
        <v>0</v>
      </c>
      <c r="W83" s="162">
        <v>0</v>
      </c>
      <c r="X83" s="162">
        <v>0</v>
      </c>
      <c r="Y83" s="42">
        <f>T83/O83*100</f>
        <v>0</v>
      </c>
      <c r="Z83" s="260">
        <f>P83/F83*100</f>
        <v>0</v>
      </c>
      <c r="AA83" s="35">
        <v>0</v>
      </c>
      <c r="AB83" s="162">
        <v>0</v>
      </c>
      <c r="AC83" s="60">
        <v>0</v>
      </c>
      <c r="AD83" s="48">
        <f>T83/J83*100</f>
        <v>0</v>
      </c>
      <c r="AE83" s="169"/>
      <c r="AF83" s="169"/>
      <c r="AG83" s="170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S83" s="169"/>
      <c r="BT83" s="169"/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O83" s="169"/>
      <c r="CP83" s="169"/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DV83" s="169"/>
      <c r="DW83" s="169"/>
      <c r="DX83" s="169"/>
      <c r="DY83" s="169"/>
      <c r="DZ83" s="169"/>
      <c r="EA83" s="169"/>
      <c r="EB83" s="169"/>
      <c r="EC83" s="169"/>
      <c r="ED83" s="169"/>
      <c r="EE83" s="169"/>
      <c r="EF83" s="169"/>
      <c r="EG83" s="169"/>
      <c r="EH83" s="169"/>
      <c r="EI83" s="169"/>
      <c r="EJ83" s="169"/>
      <c r="EK83" s="169"/>
      <c r="EL83" s="169"/>
      <c r="EM83" s="169"/>
      <c r="EN83" s="169"/>
      <c r="EO83" s="169"/>
      <c r="EP83" s="169"/>
      <c r="EQ83" s="169"/>
      <c r="ER83" s="169"/>
    </row>
    <row r="84" spans="1:148" s="22" customFormat="1" ht="18.75" customHeight="1" thickBot="1" x14ac:dyDescent="0.3">
      <c r="A84" s="40"/>
      <c r="B84" s="502" t="s">
        <v>22</v>
      </c>
      <c r="C84" s="503"/>
      <c r="D84" s="504"/>
      <c r="E84" s="279"/>
      <c r="F84" s="274">
        <f>F80+F83</f>
        <v>63325179.159999996</v>
      </c>
      <c r="G84" s="133">
        <f t="shared" ref="G84:T84" si="99">G80+G83</f>
        <v>3428800</v>
      </c>
      <c r="H84" s="42">
        <f t="shared" si="99"/>
        <v>0</v>
      </c>
      <c r="I84" s="42">
        <f t="shared" si="99"/>
        <v>15379.16</v>
      </c>
      <c r="J84" s="42">
        <f t="shared" si="99"/>
        <v>59881000</v>
      </c>
      <c r="K84" s="173">
        <f>K80+K83</f>
        <v>55362750.93</v>
      </c>
      <c r="L84" s="174">
        <f t="shared" si="99"/>
        <v>7652825</v>
      </c>
      <c r="M84" s="175">
        <f t="shared" si="99"/>
        <v>0</v>
      </c>
      <c r="N84" s="175">
        <f t="shared" si="99"/>
        <v>234414.93</v>
      </c>
      <c r="O84" s="140">
        <f t="shared" si="99"/>
        <v>47475511</v>
      </c>
      <c r="P84" s="274">
        <f>P80+P83</f>
        <v>841623.87</v>
      </c>
      <c r="Q84" s="133">
        <f t="shared" si="99"/>
        <v>0</v>
      </c>
      <c r="R84" s="42">
        <f t="shared" si="99"/>
        <v>0</v>
      </c>
      <c r="S84" s="42">
        <f t="shared" si="99"/>
        <v>1175</v>
      </c>
      <c r="T84" s="69">
        <f t="shared" si="99"/>
        <v>840448.87</v>
      </c>
      <c r="U84" s="274">
        <f>P84/K84*100</f>
        <v>1.5201987904541434</v>
      </c>
      <c r="V84" s="162">
        <v>0</v>
      </c>
      <c r="W84" s="162">
        <v>0</v>
      </c>
      <c r="X84" s="176">
        <f>S84/N84*100</f>
        <v>0.50124793672484935</v>
      </c>
      <c r="Y84" s="69">
        <f>T84/O84*100</f>
        <v>1.7702787232769333</v>
      </c>
      <c r="Z84" s="274">
        <f>P84/F84*100</f>
        <v>1.3290509101814281</v>
      </c>
      <c r="AA84" s="133">
        <f>Q84/G84*100</f>
        <v>0</v>
      </c>
      <c r="AB84" s="162">
        <v>0</v>
      </c>
      <c r="AC84" s="168">
        <f>S84/I84*100</f>
        <v>7.6402092181887706</v>
      </c>
      <c r="AD84" s="69">
        <f>T84/J84*100</f>
        <v>1.4035317880462919</v>
      </c>
      <c r="AE84" s="103"/>
      <c r="AF84" s="103"/>
      <c r="AG84" s="21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</row>
    <row r="85" spans="1:148" s="111" customFormat="1" ht="19.5" customHeight="1" thickBot="1" x14ac:dyDescent="0.3">
      <c r="A85" s="489" t="s">
        <v>85</v>
      </c>
      <c r="B85" s="490"/>
      <c r="C85" s="490"/>
      <c r="D85" s="490"/>
      <c r="E85" s="490"/>
      <c r="F85" s="491"/>
      <c r="G85" s="491"/>
      <c r="H85" s="491"/>
      <c r="I85" s="491"/>
      <c r="J85" s="491"/>
      <c r="K85" s="491"/>
      <c r="L85" s="491"/>
      <c r="M85" s="491"/>
      <c r="N85" s="491"/>
      <c r="O85" s="491"/>
      <c r="P85" s="491"/>
      <c r="Q85" s="491"/>
      <c r="R85" s="491"/>
      <c r="S85" s="491"/>
      <c r="T85" s="491"/>
      <c r="U85" s="491"/>
      <c r="V85" s="491"/>
      <c r="W85" s="491"/>
      <c r="X85" s="491"/>
      <c r="Y85" s="491"/>
      <c r="Z85" s="491"/>
      <c r="AA85" s="491"/>
      <c r="AB85" s="491"/>
      <c r="AC85" s="491"/>
      <c r="AD85" s="492"/>
      <c r="AE85" s="109"/>
      <c r="AF85" s="109"/>
      <c r="AG85" s="112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109"/>
      <c r="BC85" s="109"/>
      <c r="BD85" s="109"/>
      <c r="BE85" s="109"/>
      <c r="BF85" s="109"/>
      <c r="BG85" s="109"/>
      <c r="BH85" s="109"/>
      <c r="BI85" s="109"/>
      <c r="BJ85" s="109"/>
      <c r="BK85" s="109"/>
      <c r="BL85" s="109"/>
      <c r="BM85" s="109"/>
      <c r="BN85" s="109"/>
      <c r="BO85" s="109"/>
      <c r="BP85" s="109"/>
      <c r="BQ85" s="109"/>
      <c r="BR85" s="109"/>
      <c r="BS85" s="109"/>
      <c r="BT85" s="109"/>
      <c r="BU85" s="109"/>
      <c r="BV85" s="109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09"/>
      <c r="CN85" s="109"/>
      <c r="CO85" s="109"/>
      <c r="CP85" s="109"/>
      <c r="CQ85" s="109"/>
      <c r="CR85" s="109"/>
      <c r="CS85" s="109"/>
      <c r="CT85" s="109"/>
      <c r="CU85" s="109"/>
      <c r="CV85" s="109"/>
      <c r="CW85" s="109"/>
      <c r="CX85" s="109"/>
      <c r="CY85" s="109"/>
      <c r="CZ85" s="109"/>
      <c r="DA85" s="109"/>
      <c r="DB85" s="109"/>
      <c r="DC85" s="109"/>
      <c r="DD85" s="109"/>
      <c r="DE85" s="109"/>
      <c r="DF85" s="109"/>
      <c r="DG85" s="109"/>
      <c r="DH85" s="109"/>
      <c r="DI85" s="109"/>
      <c r="DJ85" s="109"/>
      <c r="DK85" s="109"/>
      <c r="DL85" s="109"/>
      <c r="DM85" s="109"/>
      <c r="DN85" s="109"/>
      <c r="DO85" s="109"/>
      <c r="DP85" s="109"/>
      <c r="DQ85" s="109"/>
      <c r="DR85" s="109"/>
      <c r="DS85" s="109"/>
      <c r="DT85" s="109"/>
      <c r="DU85" s="109"/>
      <c r="DV85" s="109"/>
      <c r="DW85" s="109"/>
      <c r="DX85" s="109"/>
      <c r="DY85" s="109"/>
      <c r="DZ85" s="109"/>
      <c r="EA85" s="109"/>
      <c r="EB85" s="109"/>
      <c r="EC85" s="109"/>
      <c r="ED85" s="109"/>
      <c r="EE85" s="109"/>
      <c r="EF85" s="109"/>
      <c r="EG85" s="109"/>
      <c r="EH85" s="109"/>
      <c r="EI85" s="109"/>
      <c r="EJ85" s="109"/>
      <c r="EK85" s="109"/>
      <c r="EL85" s="109"/>
      <c r="EM85" s="109"/>
      <c r="EN85" s="109"/>
      <c r="EO85" s="109"/>
      <c r="EP85" s="109"/>
      <c r="EQ85" s="109"/>
      <c r="ER85" s="109"/>
    </row>
    <row r="86" spans="1:148" s="171" customFormat="1" ht="34.5" customHeight="1" thickBot="1" x14ac:dyDescent="0.3">
      <c r="A86" s="500" t="s">
        <v>23</v>
      </c>
      <c r="B86" s="442" t="s">
        <v>131</v>
      </c>
      <c r="C86" s="443"/>
      <c r="D86" s="444"/>
      <c r="E86" s="41" t="s">
        <v>7</v>
      </c>
      <c r="F86" s="493"/>
      <c r="G86" s="494"/>
      <c r="H86" s="494"/>
      <c r="I86" s="494"/>
      <c r="J86" s="494"/>
      <c r="K86" s="494"/>
      <c r="L86" s="494"/>
      <c r="M86" s="494"/>
      <c r="N86" s="494"/>
      <c r="O86" s="494"/>
      <c r="P86" s="494"/>
      <c r="Q86" s="494"/>
      <c r="R86" s="494"/>
      <c r="S86" s="494"/>
      <c r="T86" s="494"/>
      <c r="U86" s="494"/>
      <c r="V86" s="494"/>
      <c r="W86" s="494"/>
      <c r="X86" s="494"/>
      <c r="Y86" s="494"/>
      <c r="Z86" s="494"/>
      <c r="AA86" s="494"/>
      <c r="AB86" s="494"/>
      <c r="AC86" s="494"/>
      <c r="AD86" s="495"/>
      <c r="AE86" s="169"/>
      <c r="AF86" s="169"/>
      <c r="AG86" s="170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  <c r="EO86" s="169"/>
      <c r="EP86" s="169"/>
      <c r="EQ86" s="169"/>
      <c r="ER86" s="169"/>
    </row>
    <row r="87" spans="1:148" s="179" customFormat="1" ht="21.75" hidden="1" customHeight="1" x14ac:dyDescent="0.25">
      <c r="A87" s="501"/>
      <c r="B87" s="270" t="s">
        <v>80</v>
      </c>
      <c r="C87" s="23" t="s">
        <v>124</v>
      </c>
      <c r="D87" s="466" t="s">
        <v>9</v>
      </c>
      <c r="E87" s="143" t="s">
        <v>5</v>
      </c>
      <c r="F87" s="56">
        <f>G87+H87+I87+J87</f>
        <v>0</v>
      </c>
      <c r="G87" s="116">
        <v>0</v>
      </c>
      <c r="H87" s="116">
        <v>0</v>
      </c>
      <c r="I87" s="116">
        <v>0</v>
      </c>
      <c r="J87" s="58">
        <v>0</v>
      </c>
      <c r="K87" s="56">
        <f>L87+M87+N87+O87</f>
        <v>454792</v>
      </c>
      <c r="L87" s="116">
        <v>0</v>
      </c>
      <c r="M87" s="116">
        <v>0</v>
      </c>
      <c r="N87" s="116">
        <v>0</v>
      </c>
      <c r="O87" s="58">
        <v>454792</v>
      </c>
      <c r="P87" s="56">
        <f>Q87+R87+S87+T87</f>
        <v>0</v>
      </c>
      <c r="Q87" s="116">
        <v>0</v>
      </c>
      <c r="R87" s="116">
        <v>0</v>
      </c>
      <c r="S87" s="116">
        <v>0</v>
      </c>
      <c r="T87" s="58">
        <v>0</v>
      </c>
      <c r="U87" s="118">
        <f>P87/K87*100</f>
        <v>0</v>
      </c>
      <c r="V87" s="117">
        <v>0</v>
      </c>
      <c r="W87" s="117">
        <v>0</v>
      </c>
      <c r="X87" s="117">
        <v>0</v>
      </c>
      <c r="Y87" s="163">
        <f>T87/O87*100</f>
        <v>0</v>
      </c>
      <c r="Z87" s="56" t="e">
        <f>P87/F87*100</f>
        <v>#DIV/0!</v>
      </c>
      <c r="AA87" s="57">
        <v>0</v>
      </c>
      <c r="AB87" s="57">
        <v>0</v>
      </c>
      <c r="AC87" s="57">
        <v>0</v>
      </c>
      <c r="AD87" s="58" t="e">
        <f>T87/J87*100</f>
        <v>#DIV/0!</v>
      </c>
      <c r="AE87" s="177"/>
      <c r="AF87" s="177"/>
      <c r="AG87" s="178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  <c r="BI87" s="177"/>
      <c r="BJ87" s="177"/>
      <c r="BK87" s="177"/>
      <c r="BL87" s="177"/>
      <c r="BM87" s="177"/>
      <c r="BN87" s="177"/>
      <c r="BO87" s="177"/>
      <c r="BP87" s="177"/>
      <c r="BQ87" s="177"/>
      <c r="BR87" s="177"/>
      <c r="BS87" s="177"/>
      <c r="BT87" s="177"/>
      <c r="BU87" s="177"/>
      <c r="BV87" s="177"/>
      <c r="BW87" s="177"/>
      <c r="BX87" s="177"/>
      <c r="BY87" s="177"/>
      <c r="BZ87" s="177"/>
      <c r="CA87" s="177"/>
      <c r="CB87" s="177"/>
      <c r="CC87" s="177"/>
      <c r="CD87" s="177"/>
      <c r="CE87" s="177"/>
      <c r="CF87" s="177"/>
      <c r="CG87" s="177"/>
      <c r="CH87" s="177"/>
      <c r="CI87" s="177"/>
      <c r="CJ87" s="177"/>
      <c r="CK87" s="177"/>
      <c r="CL87" s="177"/>
      <c r="CM87" s="177"/>
      <c r="CN87" s="177"/>
      <c r="CO87" s="177"/>
      <c r="CP87" s="177"/>
      <c r="CQ87" s="177"/>
      <c r="CR87" s="177"/>
      <c r="CS87" s="177"/>
      <c r="CT87" s="177"/>
      <c r="CU87" s="177"/>
      <c r="CV87" s="177"/>
      <c r="CW87" s="177"/>
      <c r="CX87" s="177"/>
      <c r="CY87" s="177"/>
      <c r="CZ87" s="177"/>
      <c r="DA87" s="177"/>
      <c r="DB87" s="177"/>
      <c r="DC87" s="177"/>
      <c r="DD87" s="177"/>
      <c r="DE87" s="177"/>
      <c r="DF87" s="177"/>
      <c r="DG87" s="177"/>
      <c r="DH87" s="177"/>
      <c r="DI87" s="177"/>
      <c r="DJ87" s="177"/>
      <c r="DK87" s="177"/>
      <c r="DL87" s="177"/>
      <c r="DM87" s="177"/>
      <c r="DN87" s="177"/>
      <c r="DO87" s="177"/>
      <c r="DP87" s="177"/>
      <c r="DQ87" s="177"/>
      <c r="DR87" s="177"/>
      <c r="DS87" s="177"/>
      <c r="DT87" s="177"/>
      <c r="DU87" s="177"/>
      <c r="DV87" s="177"/>
      <c r="DW87" s="177"/>
      <c r="DX87" s="177"/>
      <c r="DY87" s="177"/>
      <c r="DZ87" s="177"/>
      <c r="EA87" s="177"/>
      <c r="EB87" s="177"/>
      <c r="EC87" s="177"/>
      <c r="ED87" s="177"/>
      <c r="EE87" s="177"/>
      <c r="EF87" s="177"/>
      <c r="EG87" s="177"/>
      <c r="EH87" s="177"/>
      <c r="EI87" s="177"/>
      <c r="EJ87" s="177"/>
      <c r="EK87" s="177"/>
      <c r="EL87" s="177"/>
      <c r="EM87" s="177"/>
      <c r="EN87" s="177"/>
      <c r="EO87" s="177"/>
      <c r="EP87" s="177"/>
      <c r="EQ87" s="177"/>
      <c r="ER87" s="177"/>
    </row>
    <row r="88" spans="1:148" s="179" customFormat="1" ht="42.75" customHeight="1" thickBot="1" x14ac:dyDescent="0.3">
      <c r="A88" s="501"/>
      <c r="B88" s="418" t="s">
        <v>81</v>
      </c>
      <c r="C88" s="10" t="s">
        <v>71</v>
      </c>
      <c r="D88" s="467"/>
      <c r="E88" s="271" t="s">
        <v>5</v>
      </c>
      <c r="F88" s="180">
        <f>G88+H88+I88+J88</f>
        <v>59673800</v>
      </c>
      <c r="G88" s="66">
        <v>0</v>
      </c>
      <c r="H88" s="66">
        <v>0</v>
      </c>
      <c r="I88" s="66">
        <v>0</v>
      </c>
      <c r="J88" s="67">
        <v>59673800</v>
      </c>
      <c r="K88" s="180">
        <f>L88+M88+N88+O88</f>
        <v>45316133</v>
      </c>
      <c r="L88" s="66">
        <v>0</v>
      </c>
      <c r="M88" s="66">
        <v>0</v>
      </c>
      <c r="N88" s="66">
        <v>0</v>
      </c>
      <c r="O88" s="67">
        <v>45316133</v>
      </c>
      <c r="P88" s="180">
        <f>Q88+R88+S88+T88</f>
        <v>3463127.42</v>
      </c>
      <c r="Q88" s="66">
        <v>0</v>
      </c>
      <c r="R88" s="66">
        <v>0</v>
      </c>
      <c r="S88" s="66">
        <v>0</v>
      </c>
      <c r="T88" s="67">
        <v>3463127.42</v>
      </c>
      <c r="U88" s="306">
        <f>P88/K88*100</f>
        <v>7.6421512400451297</v>
      </c>
      <c r="V88" s="305">
        <v>0</v>
      </c>
      <c r="W88" s="305">
        <v>0</v>
      </c>
      <c r="X88" s="305">
        <v>0</v>
      </c>
      <c r="Y88" s="124">
        <f>T88/O88*100</f>
        <v>7.6421512400451297</v>
      </c>
      <c r="Z88" s="180">
        <f>P88/F88*100</f>
        <v>5.8034303496676927</v>
      </c>
      <c r="AA88" s="304">
        <v>0</v>
      </c>
      <c r="AB88" s="304">
        <v>0</v>
      </c>
      <c r="AC88" s="304">
        <v>0</v>
      </c>
      <c r="AD88" s="67">
        <f>T88/J88*100</f>
        <v>5.8034303496676927</v>
      </c>
      <c r="AE88" s="177"/>
      <c r="AF88" s="177"/>
      <c r="AG88" s="178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7"/>
      <c r="BR88" s="177"/>
      <c r="BS88" s="177"/>
      <c r="BT88" s="177"/>
      <c r="BU88" s="177"/>
      <c r="BV88" s="177"/>
      <c r="BW88" s="177"/>
      <c r="BX88" s="177"/>
      <c r="BY88" s="177"/>
      <c r="BZ88" s="177"/>
      <c r="CA88" s="177"/>
      <c r="CB88" s="177"/>
      <c r="CC88" s="177"/>
      <c r="CD88" s="177"/>
      <c r="CE88" s="177"/>
      <c r="CF88" s="177"/>
      <c r="CG88" s="177"/>
      <c r="CH88" s="177"/>
      <c r="CI88" s="177"/>
      <c r="CJ88" s="177"/>
      <c r="CK88" s="177"/>
      <c r="CL88" s="177"/>
      <c r="CM88" s="177"/>
      <c r="CN88" s="177"/>
      <c r="CO88" s="177"/>
      <c r="CP88" s="177"/>
      <c r="CQ88" s="177"/>
      <c r="CR88" s="177"/>
      <c r="CS88" s="177"/>
      <c r="CT88" s="177"/>
      <c r="CU88" s="177"/>
      <c r="CV88" s="177"/>
      <c r="CW88" s="177"/>
      <c r="CX88" s="177"/>
      <c r="CY88" s="177"/>
      <c r="CZ88" s="177"/>
      <c r="DA88" s="177"/>
      <c r="DB88" s="177"/>
      <c r="DC88" s="177"/>
      <c r="DD88" s="177"/>
      <c r="DE88" s="177"/>
      <c r="DF88" s="177"/>
      <c r="DG88" s="177"/>
      <c r="DH88" s="177"/>
      <c r="DI88" s="177"/>
      <c r="DJ88" s="177"/>
      <c r="DK88" s="177"/>
      <c r="DL88" s="177"/>
      <c r="DM88" s="177"/>
      <c r="DN88" s="177"/>
      <c r="DO88" s="177"/>
      <c r="DP88" s="177"/>
      <c r="DQ88" s="177"/>
      <c r="DR88" s="177"/>
      <c r="DS88" s="177"/>
      <c r="DT88" s="177"/>
      <c r="DU88" s="177"/>
      <c r="DV88" s="177"/>
      <c r="DW88" s="177"/>
      <c r="DX88" s="177"/>
      <c r="DY88" s="177"/>
      <c r="DZ88" s="177"/>
      <c r="EA88" s="177"/>
      <c r="EB88" s="177"/>
      <c r="EC88" s="177"/>
      <c r="ED88" s="177"/>
      <c r="EE88" s="177"/>
      <c r="EF88" s="177"/>
      <c r="EG88" s="177"/>
      <c r="EH88" s="177"/>
      <c r="EI88" s="177"/>
      <c r="EJ88" s="177"/>
      <c r="EK88" s="177"/>
      <c r="EL88" s="177"/>
      <c r="EM88" s="177"/>
      <c r="EN88" s="177"/>
      <c r="EO88" s="177"/>
      <c r="EP88" s="177"/>
      <c r="EQ88" s="177"/>
      <c r="ER88" s="177"/>
    </row>
    <row r="89" spans="1:148" s="179" customFormat="1" ht="27.75" hidden="1" customHeight="1" thickBot="1" x14ac:dyDescent="0.3">
      <c r="A89" s="269"/>
      <c r="B89" s="181" t="s">
        <v>88</v>
      </c>
      <c r="C89" s="15" t="s">
        <v>89</v>
      </c>
      <c r="D89" s="468"/>
      <c r="E89" s="282"/>
      <c r="F89" s="180">
        <f>H89</f>
        <v>0</v>
      </c>
      <c r="G89" s="63">
        <v>0</v>
      </c>
      <c r="H89" s="63">
        <v>0</v>
      </c>
      <c r="I89" s="63">
        <v>0</v>
      </c>
      <c r="J89" s="65">
        <v>0</v>
      </c>
      <c r="K89" s="180">
        <f>L89+M89+N89+O89</f>
        <v>0</v>
      </c>
      <c r="L89" s="63">
        <v>0</v>
      </c>
      <c r="M89" s="63">
        <v>0</v>
      </c>
      <c r="N89" s="63">
        <v>0</v>
      </c>
      <c r="O89" s="65">
        <v>0</v>
      </c>
      <c r="P89" s="180">
        <f>R89</f>
        <v>0</v>
      </c>
      <c r="Q89" s="63">
        <v>0</v>
      </c>
      <c r="R89" s="63">
        <v>0</v>
      </c>
      <c r="S89" s="63">
        <v>0</v>
      </c>
      <c r="T89" s="65">
        <v>0</v>
      </c>
      <c r="U89" s="90"/>
      <c r="V89" s="76"/>
      <c r="W89" s="76"/>
      <c r="X89" s="76"/>
      <c r="Y89" s="64"/>
      <c r="Z89" s="154">
        <v>0</v>
      </c>
      <c r="AA89" s="160">
        <v>0</v>
      </c>
      <c r="AB89" s="63">
        <v>0</v>
      </c>
      <c r="AC89" s="160">
        <v>0</v>
      </c>
      <c r="AD89" s="65">
        <v>0</v>
      </c>
      <c r="AE89" s="177"/>
      <c r="AF89" s="177"/>
      <c r="AG89" s="178"/>
      <c r="AH89" s="177"/>
      <c r="AI89" s="177"/>
      <c r="AJ89" s="177"/>
      <c r="AK89" s="177"/>
      <c r="AL89" s="177"/>
      <c r="AM89" s="177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7"/>
      <c r="BU89" s="177"/>
      <c r="BV89" s="177"/>
      <c r="BW89" s="177"/>
      <c r="BX89" s="177"/>
      <c r="BY89" s="177"/>
      <c r="BZ89" s="177"/>
      <c r="CA89" s="177"/>
      <c r="CB89" s="177"/>
      <c r="CC89" s="177"/>
      <c r="CD89" s="177"/>
      <c r="CE89" s="177"/>
      <c r="CF89" s="177"/>
      <c r="CG89" s="177"/>
      <c r="CH89" s="177"/>
      <c r="CI89" s="177"/>
      <c r="CJ89" s="177"/>
      <c r="CK89" s="177"/>
      <c r="CL89" s="177"/>
      <c r="CM89" s="177"/>
      <c r="CN89" s="177"/>
      <c r="CO89" s="177"/>
      <c r="CP89" s="177"/>
      <c r="CQ89" s="177"/>
      <c r="CR89" s="177"/>
      <c r="CS89" s="177"/>
      <c r="CT89" s="177"/>
      <c r="CU89" s="177"/>
      <c r="CV89" s="177"/>
      <c r="CW89" s="177"/>
      <c r="CX89" s="177"/>
      <c r="CY89" s="177"/>
      <c r="CZ89" s="177"/>
      <c r="DA89" s="177"/>
      <c r="DB89" s="177"/>
      <c r="DC89" s="177"/>
      <c r="DD89" s="177"/>
      <c r="DE89" s="177"/>
      <c r="DF89" s="177"/>
      <c r="DG89" s="177"/>
      <c r="DH89" s="177"/>
      <c r="DI89" s="177"/>
      <c r="DJ89" s="177"/>
      <c r="DK89" s="177"/>
      <c r="DL89" s="177"/>
      <c r="DM89" s="177"/>
      <c r="DN89" s="177"/>
      <c r="DO89" s="177"/>
      <c r="DP89" s="177"/>
      <c r="DQ89" s="177"/>
      <c r="DR89" s="177"/>
      <c r="DS89" s="177"/>
      <c r="DT89" s="177"/>
      <c r="DU89" s="177"/>
      <c r="DV89" s="177"/>
      <c r="DW89" s="177"/>
      <c r="DX89" s="177"/>
      <c r="DY89" s="177"/>
      <c r="DZ89" s="177"/>
      <c r="EA89" s="177"/>
      <c r="EB89" s="177"/>
      <c r="EC89" s="177"/>
      <c r="ED89" s="177"/>
      <c r="EE89" s="177"/>
      <c r="EF89" s="177"/>
      <c r="EG89" s="177"/>
      <c r="EH89" s="177"/>
      <c r="EI89" s="177"/>
      <c r="EJ89" s="177"/>
      <c r="EK89" s="177"/>
      <c r="EL89" s="177"/>
      <c r="EM89" s="177"/>
      <c r="EN89" s="177"/>
      <c r="EO89" s="177"/>
      <c r="EP89" s="177"/>
      <c r="EQ89" s="177"/>
      <c r="ER89" s="177"/>
    </row>
    <row r="90" spans="1:148" s="171" customFormat="1" ht="17.25" customHeight="1" thickBot="1" x14ac:dyDescent="0.3">
      <c r="A90" s="59"/>
      <c r="B90" s="526" t="s">
        <v>82</v>
      </c>
      <c r="C90" s="443"/>
      <c r="D90" s="444"/>
      <c r="E90" s="182"/>
      <c r="F90" s="276">
        <f>F87+F88+F89</f>
        <v>59673800</v>
      </c>
      <c r="G90" s="42">
        <f t="shared" ref="G90:T90" si="100">G87+G88+G89</f>
        <v>0</v>
      </c>
      <c r="H90" s="42">
        <f t="shared" si="100"/>
        <v>0</v>
      </c>
      <c r="I90" s="42">
        <f t="shared" si="100"/>
        <v>0</v>
      </c>
      <c r="J90" s="69">
        <f t="shared" si="100"/>
        <v>59673800</v>
      </c>
      <c r="K90" s="276">
        <f>K87+K88+K89</f>
        <v>45770925</v>
      </c>
      <c r="L90" s="42">
        <f t="shared" si="100"/>
        <v>0</v>
      </c>
      <c r="M90" s="42">
        <f t="shared" si="100"/>
        <v>0</v>
      </c>
      <c r="N90" s="42">
        <f t="shared" si="100"/>
        <v>0</v>
      </c>
      <c r="O90" s="69">
        <f t="shared" si="100"/>
        <v>45770925</v>
      </c>
      <c r="P90" s="276">
        <f>P87+P88+P89</f>
        <v>3463127.42</v>
      </c>
      <c r="Q90" s="42">
        <f t="shared" si="100"/>
        <v>0</v>
      </c>
      <c r="R90" s="42">
        <f t="shared" si="100"/>
        <v>0</v>
      </c>
      <c r="S90" s="42">
        <f t="shared" si="100"/>
        <v>0</v>
      </c>
      <c r="T90" s="69">
        <f t="shared" si="100"/>
        <v>3463127.42</v>
      </c>
      <c r="U90" s="274">
        <f>P90/K90*100</f>
        <v>7.5662168068484528</v>
      </c>
      <c r="V90" s="162">
        <v>0</v>
      </c>
      <c r="W90" s="162">
        <v>0</v>
      </c>
      <c r="X90" s="162">
        <v>0</v>
      </c>
      <c r="Y90" s="42">
        <f>T90/O90*100</f>
        <v>7.5662168068484528</v>
      </c>
      <c r="Z90" s="274">
        <f>P90/F90*100</f>
        <v>5.8034303496676927</v>
      </c>
      <c r="AA90" s="162">
        <v>0</v>
      </c>
      <c r="AB90" s="162">
        <v>0</v>
      </c>
      <c r="AC90" s="162">
        <v>0</v>
      </c>
      <c r="AD90" s="69">
        <f>T90/J90*100</f>
        <v>5.8034303496676927</v>
      </c>
      <c r="AE90" s="169"/>
      <c r="AF90" s="169"/>
      <c r="AG90" s="170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69"/>
      <c r="BB90" s="169"/>
      <c r="BC90" s="169"/>
      <c r="BD90" s="169"/>
      <c r="BE90" s="169"/>
      <c r="BF90" s="169"/>
      <c r="BG90" s="169"/>
      <c r="BH90" s="169"/>
      <c r="BI90" s="169"/>
      <c r="BJ90" s="169"/>
      <c r="BK90" s="169"/>
      <c r="BL90" s="169"/>
      <c r="BM90" s="169"/>
      <c r="BN90" s="169"/>
      <c r="BO90" s="169"/>
      <c r="BP90" s="169"/>
      <c r="BQ90" s="169"/>
      <c r="BR90" s="169"/>
      <c r="BS90" s="169"/>
      <c r="BT90" s="169"/>
      <c r="BU90" s="169"/>
      <c r="BV90" s="169"/>
      <c r="BW90" s="169"/>
      <c r="BX90" s="169"/>
      <c r="BY90" s="169"/>
      <c r="BZ90" s="169"/>
      <c r="CA90" s="169"/>
      <c r="CB90" s="169"/>
      <c r="CC90" s="169"/>
      <c r="CD90" s="169"/>
      <c r="CE90" s="169"/>
      <c r="CF90" s="169"/>
      <c r="CG90" s="169"/>
      <c r="CH90" s="169"/>
      <c r="CI90" s="169"/>
      <c r="CJ90" s="169"/>
      <c r="CK90" s="169"/>
      <c r="CL90" s="169"/>
      <c r="CM90" s="169"/>
      <c r="CN90" s="169"/>
      <c r="CO90" s="169"/>
      <c r="CP90" s="169"/>
      <c r="CQ90" s="169"/>
      <c r="CR90" s="169"/>
      <c r="CS90" s="169"/>
      <c r="CT90" s="169"/>
      <c r="CU90" s="169"/>
      <c r="CV90" s="169"/>
      <c r="CW90" s="169"/>
      <c r="CX90" s="169"/>
      <c r="CY90" s="169"/>
      <c r="CZ90" s="169"/>
      <c r="DA90" s="169"/>
      <c r="DB90" s="169"/>
      <c r="DC90" s="169"/>
      <c r="DD90" s="169"/>
      <c r="DE90" s="169"/>
      <c r="DF90" s="169"/>
      <c r="DG90" s="169"/>
      <c r="DH90" s="169"/>
      <c r="DI90" s="169"/>
      <c r="DJ90" s="169"/>
      <c r="DK90" s="169"/>
      <c r="DL90" s="169"/>
      <c r="DM90" s="169"/>
      <c r="DN90" s="169"/>
      <c r="DO90" s="169"/>
      <c r="DP90" s="169"/>
      <c r="DQ90" s="169"/>
      <c r="DR90" s="169"/>
      <c r="DS90" s="169"/>
      <c r="DT90" s="169"/>
      <c r="DU90" s="169"/>
      <c r="DV90" s="169"/>
      <c r="DW90" s="169"/>
      <c r="DX90" s="169"/>
      <c r="DY90" s="169"/>
      <c r="DZ90" s="169"/>
      <c r="EA90" s="169"/>
      <c r="EB90" s="169"/>
      <c r="EC90" s="169"/>
      <c r="ED90" s="169"/>
      <c r="EE90" s="169"/>
      <c r="EF90" s="169"/>
      <c r="EG90" s="169"/>
      <c r="EH90" s="169"/>
      <c r="EI90" s="169"/>
      <c r="EJ90" s="169"/>
      <c r="EK90" s="169"/>
      <c r="EL90" s="169"/>
      <c r="EM90" s="169"/>
      <c r="EN90" s="169"/>
      <c r="EO90" s="169"/>
      <c r="EP90" s="169"/>
      <c r="EQ90" s="169"/>
      <c r="ER90" s="169"/>
    </row>
    <row r="91" spans="1:148" s="179" customFormat="1" ht="18.75" customHeight="1" thickBot="1" x14ac:dyDescent="0.3">
      <c r="A91" s="500" t="s">
        <v>24</v>
      </c>
      <c r="B91" s="496" t="s">
        <v>132</v>
      </c>
      <c r="C91" s="497"/>
      <c r="D91" s="498"/>
      <c r="E91" s="280" t="s">
        <v>7</v>
      </c>
      <c r="F91" s="493"/>
      <c r="G91" s="494"/>
      <c r="H91" s="494"/>
      <c r="I91" s="494"/>
      <c r="J91" s="494"/>
      <c r="K91" s="494"/>
      <c r="L91" s="494"/>
      <c r="M91" s="494"/>
      <c r="N91" s="494"/>
      <c r="O91" s="494"/>
      <c r="P91" s="494"/>
      <c r="Q91" s="494"/>
      <c r="R91" s="494"/>
      <c r="S91" s="494"/>
      <c r="T91" s="494"/>
      <c r="U91" s="494"/>
      <c r="V91" s="494"/>
      <c r="W91" s="494"/>
      <c r="X91" s="494"/>
      <c r="Y91" s="494"/>
      <c r="Z91" s="494"/>
      <c r="AA91" s="494"/>
      <c r="AB91" s="494"/>
      <c r="AC91" s="494"/>
      <c r="AD91" s="495"/>
      <c r="AE91" s="177"/>
      <c r="AF91" s="177"/>
      <c r="AG91" s="178"/>
      <c r="AH91" s="177"/>
      <c r="AI91" s="177"/>
      <c r="AJ91" s="177"/>
      <c r="AK91" s="177"/>
      <c r="AL91" s="177"/>
      <c r="AM91" s="177"/>
      <c r="AN91" s="177"/>
      <c r="AO91" s="177"/>
      <c r="AP91" s="177"/>
      <c r="AQ91" s="177"/>
      <c r="AR91" s="177"/>
      <c r="AS91" s="177"/>
      <c r="AT91" s="177"/>
      <c r="AU91" s="177"/>
      <c r="AV91" s="177"/>
      <c r="AW91" s="177"/>
      <c r="AX91" s="177"/>
      <c r="AY91" s="177"/>
      <c r="AZ91" s="177"/>
      <c r="BA91" s="177"/>
      <c r="BB91" s="177"/>
      <c r="BC91" s="177"/>
      <c r="BD91" s="177"/>
      <c r="BE91" s="177"/>
      <c r="BF91" s="177"/>
      <c r="BG91" s="177"/>
      <c r="BH91" s="177"/>
      <c r="BI91" s="177"/>
      <c r="BJ91" s="177"/>
      <c r="BK91" s="177"/>
      <c r="BL91" s="177"/>
      <c r="BM91" s="177"/>
      <c r="BN91" s="177"/>
      <c r="BO91" s="177"/>
      <c r="BP91" s="177"/>
      <c r="BQ91" s="177"/>
      <c r="BR91" s="177"/>
      <c r="BS91" s="177"/>
      <c r="BT91" s="177"/>
      <c r="BU91" s="177"/>
      <c r="BV91" s="177"/>
      <c r="BW91" s="177"/>
      <c r="BX91" s="177"/>
      <c r="BY91" s="177"/>
      <c r="BZ91" s="177"/>
      <c r="CA91" s="177"/>
      <c r="CB91" s="177"/>
      <c r="CC91" s="177"/>
      <c r="CD91" s="177"/>
      <c r="CE91" s="177"/>
      <c r="CF91" s="177"/>
      <c r="CG91" s="177"/>
      <c r="CH91" s="177"/>
      <c r="CI91" s="177"/>
      <c r="CJ91" s="177"/>
      <c r="CK91" s="177"/>
      <c r="CL91" s="177"/>
      <c r="CM91" s="177"/>
      <c r="CN91" s="177"/>
      <c r="CO91" s="177"/>
      <c r="CP91" s="177"/>
      <c r="CQ91" s="177"/>
      <c r="CR91" s="177"/>
      <c r="CS91" s="177"/>
      <c r="CT91" s="177"/>
      <c r="CU91" s="177"/>
      <c r="CV91" s="177"/>
      <c r="CW91" s="177"/>
      <c r="CX91" s="177"/>
      <c r="CY91" s="177"/>
      <c r="CZ91" s="177"/>
      <c r="DA91" s="177"/>
      <c r="DB91" s="177"/>
      <c r="DC91" s="177"/>
      <c r="DD91" s="177"/>
      <c r="DE91" s="177"/>
      <c r="DF91" s="177"/>
      <c r="DG91" s="177"/>
      <c r="DH91" s="177"/>
      <c r="DI91" s="177"/>
      <c r="DJ91" s="177"/>
      <c r="DK91" s="177"/>
      <c r="DL91" s="177"/>
      <c r="DM91" s="177"/>
      <c r="DN91" s="177"/>
      <c r="DO91" s="177"/>
      <c r="DP91" s="177"/>
      <c r="DQ91" s="177"/>
      <c r="DR91" s="177"/>
      <c r="DS91" s="177"/>
      <c r="DT91" s="177"/>
      <c r="DU91" s="177"/>
      <c r="DV91" s="177"/>
      <c r="DW91" s="177"/>
      <c r="DX91" s="177"/>
      <c r="DY91" s="177"/>
      <c r="DZ91" s="177"/>
      <c r="EA91" s="177"/>
      <c r="EB91" s="177"/>
      <c r="EC91" s="177"/>
      <c r="ED91" s="177"/>
      <c r="EE91" s="177"/>
      <c r="EF91" s="177"/>
      <c r="EG91" s="177"/>
      <c r="EH91" s="177"/>
      <c r="EI91" s="177"/>
      <c r="EJ91" s="177"/>
      <c r="EK91" s="177"/>
      <c r="EL91" s="177"/>
      <c r="EM91" s="177"/>
      <c r="EN91" s="177"/>
      <c r="EO91" s="177"/>
      <c r="EP91" s="177"/>
      <c r="EQ91" s="177"/>
      <c r="ER91" s="177"/>
    </row>
    <row r="92" spans="1:148" s="179" customFormat="1" ht="34.5" customHeight="1" thickBot="1" x14ac:dyDescent="0.3">
      <c r="A92" s="523"/>
      <c r="B92" s="285" t="s">
        <v>52</v>
      </c>
      <c r="C92" s="23" t="s">
        <v>47</v>
      </c>
      <c r="D92" s="399" t="s">
        <v>9</v>
      </c>
      <c r="E92" s="19" t="s">
        <v>5</v>
      </c>
      <c r="F92" s="56">
        <f t="shared" ref="F92" si="101">G92+H92+I92+J92</f>
        <v>68635500</v>
      </c>
      <c r="G92" s="419">
        <v>0</v>
      </c>
      <c r="H92" s="419">
        <v>0</v>
      </c>
      <c r="I92" s="419">
        <v>0</v>
      </c>
      <c r="J92" s="58">
        <v>68635500</v>
      </c>
      <c r="K92" s="56">
        <f t="shared" ref="K92" si="102">L92+M92+N92+O92</f>
        <v>56197340</v>
      </c>
      <c r="L92" s="419">
        <v>0</v>
      </c>
      <c r="M92" s="419">
        <v>0</v>
      </c>
      <c r="N92" s="419">
        <v>0</v>
      </c>
      <c r="O92" s="58">
        <v>56197340</v>
      </c>
      <c r="P92" s="56">
        <f>Q92+R92+S92+T92</f>
        <v>2323905.79</v>
      </c>
      <c r="Q92" s="419">
        <v>0</v>
      </c>
      <c r="R92" s="419">
        <v>0</v>
      </c>
      <c r="S92" s="419">
        <v>0</v>
      </c>
      <c r="T92" s="58">
        <v>2323905.79</v>
      </c>
      <c r="U92" s="410">
        <f>P92/K92*100</f>
        <v>4.1352594090752337</v>
      </c>
      <c r="V92" s="420">
        <v>0</v>
      </c>
      <c r="W92" s="420">
        <v>0</v>
      </c>
      <c r="X92" s="420">
        <v>0</v>
      </c>
      <c r="Y92" s="163">
        <f>T92/O92*100</f>
        <v>4.1352594090752337</v>
      </c>
      <c r="Z92" s="56">
        <f>P92/F92*100</f>
        <v>3.385865608905013</v>
      </c>
      <c r="AA92" s="57">
        <v>0</v>
      </c>
      <c r="AB92" s="57">
        <v>0</v>
      </c>
      <c r="AC92" s="57">
        <v>0</v>
      </c>
      <c r="AD92" s="58">
        <f>T92/J92*100</f>
        <v>3.385865608905013</v>
      </c>
      <c r="AE92" s="421" t="s">
        <v>139</v>
      </c>
      <c r="AF92" s="177"/>
      <c r="AG92" s="178"/>
      <c r="AH92" s="177"/>
      <c r="AI92" s="177"/>
      <c r="AJ92" s="177"/>
      <c r="AK92" s="177"/>
      <c r="AL92" s="177"/>
      <c r="AM92" s="177"/>
      <c r="AN92" s="177"/>
      <c r="AO92" s="177"/>
      <c r="AP92" s="177"/>
      <c r="AQ92" s="177"/>
      <c r="AR92" s="177"/>
      <c r="AS92" s="177"/>
      <c r="AT92" s="177"/>
      <c r="AU92" s="177"/>
      <c r="AV92" s="177"/>
      <c r="AW92" s="177"/>
      <c r="AX92" s="177"/>
      <c r="AY92" s="177"/>
      <c r="AZ92" s="177"/>
      <c r="BA92" s="177"/>
      <c r="BB92" s="177"/>
      <c r="BC92" s="177"/>
      <c r="BD92" s="177"/>
      <c r="BE92" s="177"/>
      <c r="BF92" s="177"/>
      <c r="BG92" s="177"/>
      <c r="BH92" s="177"/>
      <c r="BI92" s="177"/>
      <c r="BJ92" s="177"/>
      <c r="BK92" s="177"/>
      <c r="BL92" s="177"/>
      <c r="BM92" s="177"/>
      <c r="BN92" s="177"/>
      <c r="BO92" s="177"/>
      <c r="BP92" s="177"/>
      <c r="BQ92" s="177"/>
      <c r="BR92" s="177"/>
      <c r="BS92" s="177"/>
      <c r="BT92" s="177"/>
      <c r="BU92" s="177"/>
      <c r="BV92" s="177"/>
      <c r="BW92" s="177"/>
      <c r="BX92" s="177"/>
      <c r="BY92" s="177"/>
      <c r="BZ92" s="177"/>
      <c r="CA92" s="177"/>
      <c r="CB92" s="177"/>
      <c r="CC92" s="177"/>
      <c r="CD92" s="177"/>
      <c r="CE92" s="177"/>
      <c r="CF92" s="177"/>
      <c r="CG92" s="177"/>
      <c r="CH92" s="177"/>
      <c r="CI92" s="177"/>
      <c r="CJ92" s="177"/>
      <c r="CK92" s="177"/>
      <c r="CL92" s="177"/>
      <c r="CM92" s="177"/>
      <c r="CN92" s="177"/>
      <c r="CO92" s="177"/>
      <c r="CP92" s="177"/>
      <c r="CQ92" s="177"/>
      <c r="CR92" s="177"/>
      <c r="CS92" s="177"/>
      <c r="CT92" s="177"/>
      <c r="CU92" s="177"/>
      <c r="CV92" s="177"/>
      <c r="CW92" s="177"/>
      <c r="CX92" s="177"/>
      <c r="CY92" s="177"/>
      <c r="CZ92" s="177"/>
      <c r="DA92" s="177"/>
      <c r="DB92" s="177"/>
      <c r="DC92" s="177"/>
      <c r="DD92" s="177"/>
      <c r="DE92" s="177"/>
      <c r="DF92" s="177"/>
      <c r="DG92" s="177"/>
      <c r="DH92" s="177"/>
      <c r="DI92" s="177"/>
      <c r="DJ92" s="177"/>
      <c r="DK92" s="177"/>
      <c r="DL92" s="177"/>
      <c r="DM92" s="177"/>
      <c r="DN92" s="177"/>
      <c r="DO92" s="177"/>
      <c r="DP92" s="177"/>
      <c r="DQ92" s="177"/>
      <c r="DR92" s="177"/>
      <c r="DS92" s="177"/>
      <c r="DT92" s="177"/>
      <c r="DU92" s="177"/>
      <c r="DV92" s="177"/>
      <c r="DW92" s="177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</row>
    <row r="93" spans="1:148" s="32" customFormat="1" ht="31.5" hidden="1" customHeight="1" thickBot="1" x14ac:dyDescent="0.3">
      <c r="A93" s="183"/>
      <c r="B93" s="241" t="s">
        <v>90</v>
      </c>
      <c r="C93" s="12" t="s">
        <v>92</v>
      </c>
      <c r="D93" s="271" t="s">
        <v>14</v>
      </c>
      <c r="E93" s="184"/>
      <c r="F93" s="128">
        <f t="shared" ref="F93" si="103">G93+H93+J93</f>
        <v>0</v>
      </c>
      <c r="G93" s="185">
        <v>0</v>
      </c>
      <c r="H93" s="185">
        <v>0</v>
      </c>
      <c r="I93" s="185">
        <v>0</v>
      </c>
      <c r="J93" s="186">
        <v>0</v>
      </c>
      <c r="K93" s="128">
        <f t="shared" ref="K93" si="104">L93+M93+O93</f>
        <v>0</v>
      </c>
      <c r="L93" s="185">
        <v>0</v>
      </c>
      <c r="M93" s="185">
        <v>0</v>
      </c>
      <c r="N93" s="185">
        <v>0</v>
      </c>
      <c r="O93" s="186">
        <v>0</v>
      </c>
      <c r="P93" s="128">
        <f t="shared" ref="P93" si="105">Q93+R93+T93</f>
        <v>0</v>
      </c>
      <c r="Q93" s="185">
        <v>0</v>
      </c>
      <c r="R93" s="185">
        <v>0</v>
      </c>
      <c r="S93" s="185">
        <v>0</v>
      </c>
      <c r="T93" s="186">
        <v>0</v>
      </c>
      <c r="U93" s="187"/>
      <c r="V93" s="122"/>
      <c r="W93" s="122"/>
      <c r="X93" s="122"/>
      <c r="Y93" s="73"/>
      <c r="Z93" s="188">
        <v>0</v>
      </c>
      <c r="AA93" s="78"/>
      <c r="AB93" s="78"/>
      <c r="AC93" s="78"/>
      <c r="AD93" s="123"/>
      <c r="AE93" s="282"/>
      <c r="AF93" s="282"/>
      <c r="AG93" s="282"/>
      <c r="AH93" s="282"/>
      <c r="AI93" s="282"/>
      <c r="AJ93" s="282"/>
      <c r="AK93" s="282"/>
      <c r="AL93" s="282"/>
      <c r="AM93" s="282"/>
      <c r="AN93" s="282"/>
      <c r="AO93" s="282"/>
      <c r="AP93" s="282"/>
      <c r="AQ93" s="282"/>
      <c r="AR93" s="282"/>
      <c r="AS93" s="282"/>
      <c r="AT93" s="282"/>
      <c r="AU93" s="282"/>
      <c r="AV93" s="282"/>
      <c r="AW93" s="282"/>
      <c r="AX93" s="282"/>
      <c r="AY93" s="282"/>
      <c r="AZ93" s="282"/>
      <c r="BA93" s="282"/>
      <c r="BB93" s="282"/>
      <c r="BC93" s="282"/>
      <c r="BD93" s="282"/>
      <c r="BE93" s="282"/>
      <c r="BF93" s="282"/>
      <c r="BG93" s="282"/>
      <c r="BH93" s="282"/>
      <c r="BI93" s="282"/>
      <c r="BJ93" s="282"/>
      <c r="BK93" s="282"/>
      <c r="BL93" s="282"/>
      <c r="BM93" s="282"/>
      <c r="BN93" s="282"/>
      <c r="BO93" s="282"/>
      <c r="BP93" s="282"/>
      <c r="BQ93" s="282"/>
      <c r="BR93" s="282"/>
      <c r="BS93" s="282"/>
      <c r="BT93" s="282"/>
      <c r="BU93" s="282"/>
      <c r="BV93" s="282"/>
      <c r="BW93" s="282"/>
      <c r="BX93" s="282"/>
      <c r="BY93" s="282"/>
      <c r="BZ93" s="282"/>
      <c r="CA93" s="282"/>
      <c r="CB93" s="282"/>
      <c r="CC93" s="282"/>
      <c r="CD93" s="282"/>
      <c r="CE93" s="282"/>
      <c r="CF93" s="282"/>
      <c r="CG93" s="282"/>
      <c r="CH93" s="282"/>
      <c r="CI93" s="282"/>
      <c r="CJ93" s="282"/>
      <c r="CK93" s="282"/>
      <c r="CL93" s="282"/>
      <c r="CM93" s="282"/>
      <c r="CN93" s="282"/>
      <c r="CO93" s="282"/>
      <c r="CP93" s="282"/>
      <c r="CQ93" s="282"/>
      <c r="CR93" s="282"/>
      <c r="CS93" s="282"/>
      <c r="CT93" s="282"/>
      <c r="CU93" s="282"/>
      <c r="CV93" s="282"/>
      <c r="CW93" s="282"/>
      <c r="CX93" s="282"/>
      <c r="CY93" s="282"/>
      <c r="CZ93" s="282"/>
      <c r="DA93" s="282"/>
      <c r="DB93" s="282"/>
      <c r="DC93" s="282"/>
      <c r="DD93" s="282"/>
      <c r="DE93" s="282"/>
      <c r="DF93" s="282"/>
      <c r="DG93" s="282"/>
      <c r="DH93" s="282"/>
      <c r="DI93" s="282"/>
      <c r="DJ93" s="282"/>
      <c r="DK93" s="282"/>
      <c r="DL93" s="282"/>
      <c r="DM93" s="282"/>
      <c r="DN93" s="282"/>
      <c r="DO93" s="282"/>
      <c r="DP93" s="282"/>
      <c r="DQ93" s="282"/>
      <c r="DR93" s="282"/>
      <c r="DS93" s="282"/>
      <c r="DT93" s="282"/>
      <c r="DU93" s="282"/>
      <c r="DV93" s="282"/>
      <c r="DW93" s="282"/>
      <c r="DX93" s="282"/>
      <c r="DY93" s="282"/>
      <c r="DZ93" s="282"/>
      <c r="EA93" s="282"/>
      <c r="EB93" s="282"/>
      <c r="EC93" s="282"/>
      <c r="ED93" s="282"/>
      <c r="EE93" s="282"/>
      <c r="EF93" s="282"/>
      <c r="EG93" s="282"/>
      <c r="EH93" s="282"/>
      <c r="EI93" s="282"/>
      <c r="EJ93" s="282"/>
      <c r="EK93" s="282"/>
      <c r="EL93" s="282"/>
      <c r="EM93" s="282"/>
      <c r="EN93" s="282"/>
      <c r="EO93" s="282"/>
      <c r="EP93" s="282"/>
      <c r="EQ93" s="282"/>
      <c r="ER93" s="282"/>
    </row>
    <row r="94" spans="1:148" s="171" customFormat="1" ht="16.5" customHeight="1" thickBot="1" x14ac:dyDescent="0.3">
      <c r="A94" s="40"/>
      <c r="B94" s="442" t="s">
        <v>157</v>
      </c>
      <c r="C94" s="443"/>
      <c r="D94" s="444"/>
      <c r="E94" s="280"/>
      <c r="F94" s="274">
        <f>F92+F93</f>
        <v>68635500</v>
      </c>
      <c r="G94" s="189">
        <f t="shared" ref="G94:J94" si="106">G92+G93</f>
        <v>0</v>
      </c>
      <c r="H94" s="189">
        <f t="shared" si="106"/>
        <v>0</v>
      </c>
      <c r="I94" s="189">
        <f t="shared" si="106"/>
        <v>0</v>
      </c>
      <c r="J94" s="69">
        <f t="shared" si="106"/>
        <v>68635500</v>
      </c>
      <c r="K94" s="274">
        <f>K92+K93</f>
        <v>56197340</v>
      </c>
      <c r="L94" s="189">
        <f t="shared" ref="L94:O94" si="107">L92+L93</f>
        <v>0</v>
      </c>
      <c r="M94" s="189">
        <f t="shared" si="107"/>
        <v>0</v>
      </c>
      <c r="N94" s="189">
        <f t="shared" si="107"/>
        <v>0</v>
      </c>
      <c r="O94" s="69">
        <f t="shared" si="107"/>
        <v>56197340</v>
      </c>
      <c r="P94" s="274">
        <f>P92+P93</f>
        <v>2323905.79</v>
      </c>
      <c r="Q94" s="189">
        <f t="shared" ref="Q94:T94" si="108">Q92+Q93</f>
        <v>0</v>
      </c>
      <c r="R94" s="189">
        <f t="shared" si="108"/>
        <v>0</v>
      </c>
      <c r="S94" s="189">
        <f t="shared" si="108"/>
        <v>0</v>
      </c>
      <c r="T94" s="69">
        <f t="shared" si="108"/>
        <v>2323905.79</v>
      </c>
      <c r="U94" s="84">
        <f t="shared" ref="U94:Y94" si="109">U93+U92</f>
        <v>4.1352594090752337</v>
      </c>
      <c r="V94" s="190">
        <f t="shared" si="109"/>
        <v>0</v>
      </c>
      <c r="W94" s="190">
        <f t="shared" si="109"/>
        <v>0</v>
      </c>
      <c r="X94" s="190">
        <f t="shared" si="109"/>
        <v>0</v>
      </c>
      <c r="Y94" s="69">
        <f t="shared" si="109"/>
        <v>4.1352594090752337</v>
      </c>
      <c r="Z94" s="84">
        <f>P94/F94*100</f>
        <v>3.385865608905013</v>
      </c>
      <c r="AA94" s="47">
        <v>0</v>
      </c>
      <c r="AB94" s="47">
        <v>0</v>
      </c>
      <c r="AC94" s="47">
        <v>0</v>
      </c>
      <c r="AD94" s="69">
        <f>T94/J94*100</f>
        <v>3.385865608905013</v>
      </c>
      <c r="AE94" s="169"/>
      <c r="AF94" s="169"/>
      <c r="AG94" s="170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69"/>
      <c r="BB94" s="169"/>
      <c r="BC94" s="169"/>
      <c r="BD94" s="169"/>
      <c r="BE94" s="169"/>
      <c r="BF94" s="169"/>
      <c r="BG94" s="169"/>
      <c r="BH94" s="169"/>
      <c r="BI94" s="169"/>
      <c r="BJ94" s="169"/>
      <c r="BK94" s="169"/>
      <c r="BL94" s="169"/>
      <c r="BM94" s="169"/>
      <c r="BN94" s="169"/>
      <c r="BO94" s="169"/>
      <c r="BP94" s="169"/>
      <c r="BQ94" s="169"/>
      <c r="BR94" s="169"/>
      <c r="BS94" s="169"/>
      <c r="BT94" s="169"/>
      <c r="BU94" s="169"/>
      <c r="BV94" s="169"/>
      <c r="BW94" s="169"/>
      <c r="BX94" s="169"/>
      <c r="BY94" s="169"/>
      <c r="BZ94" s="169"/>
      <c r="CA94" s="169"/>
      <c r="CB94" s="169"/>
      <c r="CC94" s="169"/>
      <c r="CD94" s="169"/>
      <c r="CE94" s="169"/>
      <c r="CF94" s="169"/>
      <c r="CG94" s="169"/>
      <c r="CH94" s="169"/>
      <c r="CI94" s="169"/>
      <c r="CJ94" s="169"/>
      <c r="CK94" s="169"/>
      <c r="CL94" s="169"/>
      <c r="CM94" s="169"/>
      <c r="CN94" s="169"/>
      <c r="CO94" s="169"/>
      <c r="CP94" s="169"/>
      <c r="CQ94" s="169"/>
      <c r="CR94" s="169"/>
      <c r="CS94" s="169"/>
      <c r="CT94" s="169"/>
      <c r="CU94" s="169"/>
      <c r="CV94" s="169"/>
      <c r="CW94" s="169"/>
      <c r="CX94" s="169"/>
      <c r="CY94" s="169"/>
      <c r="CZ94" s="169"/>
      <c r="DA94" s="169"/>
      <c r="DB94" s="169"/>
      <c r="DC94" s="169"/>
      <c r="DD94" s="169"/>
      <c r="DE94" s="169"/>
      <c r="DF94" s="169"/>
      <c r="DG94" s="169"/>
      <c r="DH94" s="169"/>
      <c r="DI94" s="169"/>
      <c r="DJ94" s="169"/>
      <c r="DK94" s="169"/>
      <c r="DL94" s="169"/>
      <c r="DM94" s="169"/>
      <c r="DN94" s="169"/>
      <c r="DO94" s="169"/>
      <c r="DP94" s="169"/>
      <c r="DQ94" s="169"/>
      <c r="DR94" s="169"/>
      <c r="DS94" s="169"/>
      <c r="DT94" s="169"/>
      <c r="DU94" s="169"/>
      <c r="DV94" s="169"/>
      <c r="DW94" s="169"/>
      <c r="DX94" s="169"/>
      <c r="DY94" s="169"/>
      <c r="DZ94" s="169"/>
      <c r="EA94" s="169"/>
      <c r="EB94" s="169"/>
      <c r="EC94" s="169"/>
      <c r="ED94" s="169"/>
      <c r="EE94" s="169"/>
      <c r="EF94" s="169"/>
      <c r="EG94" s="169"/>
      <c r="EH94" s="169"/>
      <c r="EI94" s="169"/>
      <c r="EJ94" s="169"/>
      <c r="EK94" s="169"/>
      <c r="EL94" s="169"/>
      <c r="EM94" s="169"/>
      <c r="EN94" s="169"/>
      <c r="EO94" s="169"/>
      <c r="EP94" s="169"/>
      <c r="EQ94" s="169"/>
      <c r="ER94" s="169"/>
    </row>
    <row r="95" spans="1:148" s="179" customFormat="1" ht="19.5" hidden="1" customHeight="1" thickBot="1" x14ac:dyDescent="0.3">
      <c r="A95" s="269"/>
      <c r="B95" s="86"/>
      <c r="C95" s="24"/>
      <c r="D95" s="61" t="s">
        <v>14</v>
      </c>
      <c r="E95" s="19"/>
      <c r="F95" s="90"/>
      <c r="G95" s="191"/>
      <c r="H95" s="191"/>
      <c r="I95" s="191"/>
      <c r="J95" s="132"/>
      <c r="K95" s="90"/>
      <c r="L95" s="191"/>
      <c r="M95" s="191"/>
      <c r="N95" s="191"/>
      <c r="O95" s="132"/>
      <c r="P95" s="90"/>
      <c r="Q95" s="191"/>
      <c r="R95" s="191"/>
      <c r="S95" s="191"/>
      <c r="T95" s="132"/>
      <c r="U95" s="192"/>
      <c r="V95" s="191"/>
      <c r="W95" s="191"/>
      <c r="X95" s="191"/>
      <c r="Y95" s="193"/>
      <c r="Z95" s="194"/>
      <c r="AA95" s="131"/>
      <c r="AB95" s="131"/>
      <c r="AC95" s="131"/>
      <c r="AD95" s="132"/>
      <c r="AE95" s="177"/>
      <c r="AF95" s="177"/>
      <c r="AG95" s="178"/>
      <c r="AH95" s="177"/>
      <c r="AI95" s="177"/>
      <c r="AJ95" s="177"/>
      <c r="AK95" s="177"/>
      <c r="AL95" s="177"/>
      <c r="AM95" s="177"/>
      <c r="AN95" s="177"/>
      <c r="AO95" s="177"/>
      <c r="AP95" s="177"/>
      <c r="AQ95" s="177"/>
      <c r="AR95" s="177"/>
      <c r="AS95" s="177"/>
      <c r="AT95" s="177"/>
      <c r="AU95" s="177"/>
      <c r="AV95" s="177"/>
      <c r="AW95" s="177"/>
      <c r="AX95" s="177"/>
      <c r="AY95" s="177"/>
      <c r="AZ95" s="177"/>
      <c r="BA95" s="177"/>
      <c r="BB95" s="177"/>
      <c r="BC95" s="177"/>
      <c r="BD95" s="177"/>
      <c r="BE95" s="177"/>
      <c r="BF95" s="177"/>
      <c r="BG95" s="177"/>
      <c r="BH95" s="177"/>
      <c r="BI95" s="177"/>
      <c r="BJ95" s="177"/>
      <c r="BK95" s="177"/>
      <c r="BL95" s="177"/>
      <c r="BM95" s="177"/>
      <c r="BN95" s="177"/>
      <c r="BO95" s="177"/>
      <c r="BP95" s="177"/>
      <c r="BQ95" s="177"/>
      <c r="BR95" s="177"/>
      <c r="BS95" s="177"/>
      <c r="BT95" s="177"/>
      <c r="BU95" s="177"/>
      <c r="BV95" s="177"/>
      <c r="BW95" s="177"/>
      <c r="BX95" s="177"/>
      <c r="BY95" s="177"/>
      <c r="BZ95" s="177"/>
      <c r="CA95" s="177"/>
      <c r="CB95" s="177"/>
      <c r="CC95" s="177"/>
      <c r="CD95" s="177"/>
      <c r="CE95" s="177"/>
      <c r="CF95" s="177"/>
      <c r="CG95" s="177"/>
      <c r="CH95" s="177"/>
      <c r="CI95" s="177"/>
      <c r="CJ95" s="177"/>
      <c r="CK95" s="177"/>
      <c r="CL95" s="177"/>
      <c r="CM95" s="177"/>
      <c r="CN95" s="177"/>
      <c r="CO95" s="177"/>
      <c r="CP95" s="177"/>
      <c r="CQ95" s="177"/>
      <c r="CR95" s="177"/>
      <c r="CS95" s="177"/>
      <c r="CT95" s="177"/>
      <c r="CU95" s="177"/>
      <c r="CV95" s="177"/>
      <c r="CW95" s="177"/>
      <c r="CX95" s="177"/>
      <c r="CY95" s="177"/>
      <c r="CZ95" s="177"/>
      <c r="DA95" s="177"/>
      <c r="DB95" s="177"/>
      <c r="DC95" s="177"/>
      <c r="DD95" s="177"/>
      <c r="DE95" s="177"/>
      <c r="DF95" s="177"/>
      <c r="DG95" s="177"/>
      <c r="DH95" s="177"/>
      <c r="DI95" s="177"/>
      <c r="DJ95" s="177"/>
      <c r="DK95" s="177"/>
      <c r="DL95" s="177"/>
      <c r="DM95" s="177"/>
      <c r="DN95" s="177"/>
      <c r="DO95" s="177"/>
      <c r="DP95" s="177"/>
      <c r="DQ95" s="177"/>
      <c r="DR95" s="177"/>
      <c r="DS95" s="177"/>
      <c r="DT95" s="177"/>
      <c r="DU95" s="177"/>
      <c r="DV95" s="177"/>
      <c r="DW95" s="177"/>
      <c r="DX95" s="177"/>
      <c r="DY95" s="177"/>
      <c r="DZ95" s="177"/>
      <c r="EA95" s="177"/>
      <c r="EB95" s="177"/>
      <c r="EC95" s="177"/>
      <c r="ED95" s="177"/>
      <c r="EE95" s="177"/>
      <c r="EF95" s="177"/>
      <c r="EG95" s="177"/>
      <c r="EH95" s="177"/>
      <c r="EI95" s="177"/>
      <c r="EJ95" s="177"/>
      <c r="EK95" s="177"/>
      <c r="EL95" s="177"/>
      <c r="EM95" s="177"/>
      <c r="EN95" s="177"/>
      <c r="EO95" s="177"/>
      <c r="EP95" s="177"/>
      <c r="EQ95" s="177"/>
      <c r="ER95" s="177"/>
    </row>
    <row r="96" spans="1:148" s="22" customFormat="1" ht="16.5" customHeight="1" thickBot="1" x14ac:dyDescent="0.3">
      <c r="A96" s="59"/>
      <c r="B96" s="502" t="s">
        <v>25</v>
      </c>
      <c r="C96" s="503"/>
      <c r="D96" s="504"/>
      <c r="E96" s="281" t="s">
        <v>7</v>
      </c>
      <c r="F96" s="274">
        <f>F90+F94</f>
        <v>128309300</v>
      </c>
      <c r="G96" s="190">
        <f t="shared" ref="G96:T96" si="110">G90+G94</f>
        <v>0</v>
      </c>
      <c r="H96" s="190">
        <f t="shared" si="110"/>
        <v>0</v>
      </c>
      <c r="I96" s="190">
        <f t="shared" si="110"/>
        <v>0</v>
      </c>
      <c r="J96" s="69">
        <f t="shared" si="110"/>
        <v>128309300</v>
      </c>
      <c r="K96" s="274">
        <f>K90+K94</f>
        <v>101968265</v>
      </c>
      <c r="L96" s="190">
        <f t="shared" si="110"/>
        <v>0</v>
      </c>
      <c r="M96" s="190">
        <f t="shared" si="110"/>
        <v>0</v>
      </c>
      <c r="N96" s="190">
        <f t="shared" si="110"/>
        <v>0</v>
      </c>
      <c r="O96" s="69">
        <f t="shared" si="110"/>
        <v>101968265</v>
      </c>
      <c r="P96" s="274">
        <f>P90+P94</f>
        <v>5787033.21</v>
      </c>
      <c r="Q96" s="190">
        <f t="shared" si="110"/>
        <v>0</v>
      </c>
      <c r="R96" s="190">
        <f t="shared" si="110"/>
        <v>0</v>
      </c>
      <c r="S96" s="190">
        <f t="shared" si="110"/>
        <v>0</v>
      </c>
      <c r="T96" s="69">
        <f t="shared" si="110"/>
        <v>5787033.21</v>
      </c>
      <c r="U96" s="275">
        <f>P96/K96*100</f>
        <v>5.6753277208354973</v>
      </c>
      <c r="V96" s="190">
        <v>0</v>
      </c>
      <c r="W96" s="189">
        <v>0</v>
      </c>
      <c r="X96" s="189">
        <v>0</v>
      </c>
      <c r="Y96" s="175">
        <f>T96/O96*100</f>
        <v>5.6753277208354973</v>
      </c>
      <c r="Z96" s="138">
        <f>P96/F96*100</f>
        <v>4.5102211686915918</v>
      </c>
      <c r="AA96" s="47">
        <v>0</v>
      </c>
      <c r="AB96" s="162">
        <v>0</v>
      </c>
      <c r="AC96" s="47">
        <v>0</v>
      </c>
      <c r="AD96" s="69">
        <f>T96/J96*100</f>
        <v>4.5102211686915918</v>
      </c>
      <c r="AE96" s="20"/>
      <c r="AF96" s="20"/>
      <c r="AG96" s="21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</row>
    <row r="97" spans="1:148" s="111" customFormat="1" ht="24" customHeight="1" thickBot="1" x14ac:dyDescent="0.3">
      <c r="A97" s="489" t="s">
        <v>86</v>
      </c>
      <c r="B97" s="490"/>
      <c r="C97" s="490"/>
      <c r="D97" s="490"/>
      <c r="E97" s="490"/>
      <c r="F97" s="490"/>
      <c r="G97" s="490"/>
      <c r="H97" s="490"/>
      <c r="I97" s="490"/>
      <c r="J97" s="490"/>
      <c r="K97" s="490"/>
      <c r="L97" s="490"/>
      <c r="M97" s="490"/>
      <c r="N97" s="490"/>
      <c r="O97" s="490"/>
      <c r="P97" s="490"/>
      <c r="Q97" s="490"/>
      <c r="R97" s="490"/>
      <c r="S97" s="490"/>
      <c r="T97" s="490"/>
      <c r="U97" s="490"/>
      <c r="V97" s="490"/>
      <c r="W97" s="490"/>
      <c r="X97" s="490"/>
      <c r="Y97" s="490"/>
      <c r="Z97" s="490"/>
      <c r="AA97" s="490"/>
      <c r="AB97" s="490"/>
      <c r="AC97" s="490"/>
      <c r="AD97" s="530"/>
      <c r="AE97" s="109"/>
      <c r="AF97" s="109"/>
      <c r="AG97" s="112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109"/>
      <c r="EJ97" s="109"/>
      <c r="EK97" s="109"/>
      <c r="EL97" s="109"/>
      <c r="EM97" s="109"/>
      <c r="EN97" s="109"/>
      <c r="EO97" s="109"/>
      <c r="EP97" s="109"/>
      <c r="EQ97" s="109"/>
      <c r="ER97" s="109"/>
    </row>
    <row r="98" spans="1:148" s="171" customFormat="1" ht="31.5" customHeight="1" thickBot="1" x14ac:dyDescent="0.3">
      <c r="A98" s="500" t="s">
        <v>26</v>
      </c>
      <c r="B98" s="442" t="s">
        <v>143</v>
      </c>
      <c r="C98" s="443"/>
      <c r="D98" s="444"/>
      <c r="E98" s="280" t="s">
        <v>7</v>
      </c>
      <c r="F98" s="531"/>
      <c r="G98" s="532"/>
      <c r="H98" s="532"/>
      <c r="I98" s="532"/>
      <c r="J98" s="532"/>
      <c r="K98" s="532"/>
      <c r="L98" s="532"/>
      <c r="M98" s="532"/>
      <c r="N98" s="532"/>
      <c r="O98" s="532"/>
      <c r="P98" s="532"/>
      <c r="Q98" s="532"/>
      <c r="R98" s="532"/>
      <c r="S98" s="532"/>
      <c r="T98" s="532"/>
      <c r="U98" s="532"/>
      <c r="V98" s="532"/>
      <c r="W98" s="532"/>
      <c r="X98" s="532"/>
      <c r="Y98" s="532"/>
      <c r="Z98" s="532"/>
      <c r="AA98" s="532"/>
      <c r="AB98" s="532"/>
      <c r="AC98" s="532"/>
      <c r="AD98" s="533"/>
      <c r="AE98" s="169"/>
      <c r="AF98" s="169"/>
      <c r="AG98" s="170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69"/>
      <c r="BB98" s="169"/>
      <c r="BC98" s="169"/>
      <c r="BD98" s="169"/>
      <c r="BE98" s="169"/>
      <c r="BF98" s="169"/>
      <c r="BG98" s="169"/>
      <c r="BH98" s="169"/>
      <c r="BI98" s="169"/>
      <c r="BJ98" s="169"/>
      <c r="BK98" s="169"/>
      <c r="BL98" s="169"/>
      <c r="BM98" s="169"/>
      <c r="BN98" s="169"/>
      <c r="BO98" s="169"/>
      <c r="BP98" s="169"/>
      <c r="BQ98" s="169"/>
      <c r="BR98" s="169"/>
      <c r="BS98" s="169"/>
      <c r="BT98" s="169"/>
      <c r="BU98" s="169"/>
      <c r="BV98" s="169"/>
      <c r="BW98" s="169"/>
      <c r="BX98" s="169"/>
      <c r="BY98" s="169"/>
      <c r="BZ98" s="169"/>
      <c r="CA98" s="169"/>
      <c r="CB98" s="169"/>
      <c r="CC98" s="169"/>
      <c r="CD98" s="169"/>
      <c r="CE98" s="169"/>
      <c r="CF98" s="169"/>
      <c r="CG98" s="169"/>
      <c r="CH98" s="169"/>
      <c r="CI98" s="169"/>
      <c r="CJ98" s="169"/>
      <c r="CK98" s="169"/>
      <c r="CL98" s="169"/>
      <c r="CM98" s="169"/>
      <c r="CN98" s="169"/>
      <c r="CO98" s="169"/>
      <c r="CP98" s="169"/>
      <c r="CQ98" s="169"/>
      <c r="CR98" s="169"/>
      <c r="CS98" s="169"/>
      <c r="CT98" s="169"/>
      <c r="CU98" s="169"/>
      <c r="CV98" s="169"/>
      <c r="CW98" s="169"/>
      <c r="CX98" s="169"/>
      <c r="CY98" s="169"/>
      <c r="CZ98" s="169"/>
      <c r="DA98" s="169"/>
      <c r="DB98" s="169"/>
      <c r="DC98" s="169"/>
      <c r="DD98" s="169"/>
      <c r="DE98" s="169"/>
      <c r="DF98" s="169"/>
      <c r="DG98" s="169"/>
      <c r="DH98" s="169"/>
      <c r="DI98" s="169"/>
      <c r="DJ98" s="169"/>
      <c r="DK98" s="169"/>
      <c r="DL98" s="169"/>
      <c r="DM98" s="169"/>
      <c r="DN98" s="169"/>
      <c r="DO98" s="169"/>
      <c r="DP98" s="169"/>
      <c r="DQ98" s="169"/>
      <c r="DR98" s="169"/>
      <c r="DS98" s="169"/>
      <c r="DT98" s="169"/>
      <c r="DU98" s="169"/>
      <c r="DV98" s="169"/>
      <c r="DW98" s="169"/>
      <c r="DX98" s="169"/>
      <c r="DY98" s="169"/>
      <c r="DZ98" s="169"/>
      <c r="EA98" s="169"/>
      <c r="EB98" s="169"/>
      <c r="EC98" s="169"/>
      <c r="ED98" s="169"/>
      <c r="EE98" s="169"/>
      <c r="EF98" s="169"/>
      <c r="EG98" s="169"/>
      <c r="EH98" s="169"/>
      <c r="EI98" s="169"/>
      <c r="EJ98" s="169"/>
      <c r="EK98" s="169"/>
      <c r="EL98" s="169"/>
      <c r="EM98" s="169"/>
      <c r="EN98" s="169"/>
      <c r="EO98" s="169"/>
      <c r="EP98" s="169"/>
      <c r="EQ98" s="169"/>
      <c r="ER98" s="169"/>
    </row>
    <row r="99" spans="1:148" s="179" customFormat="1" ht="28.9" customHeight="1" thickBot="1" x14ac:dyDescent="0.3">
      <c r="A99" s="534"/>
      <c r="B99" s="422" t="s">
        <v>0</v>
      </c>
      <c r="C99" s="423" t="s">
        <v>125</v>
      </c>
      <c r="D99" s="412" t="s">
        <v>9</v>
      </c>
      <c r="E99" s="424" t="s">
        <v>5</v>
      </c>
      <c r="F99" s="343">
        <f>G99+H99+I99+J99</f>
        <v>59000</v>
      </c>
      <c r="G99" s="344">
        <v>0</v>
      </c>
      <c r="H99" s="344">
        <v>0</v>
      </c>
      <c r="I99" s="344">
        <v>0</v>
      </c>
      <c r="J99" s="345">
        <v>59000</v>
      </c>
      <c r="K99" s="343">
        <f>L99+M99+N99+O99</f>
        <v>30000</v>
      </c>
      <c r="L99" s="344">
        <v>0</v>
      </c>
      <c r="M99" s="344">
        <v>0</v>
      </c>
      <c r="N99" s="344">
        <v>0</v>
      </c>
      <c r="O99" s="425">
        <v>30000</v>
      </c>
      <c r="P99" s="343">
        <f>Q99+R99+T99</f>
        <v>0</v>
      </c>
      <c r="Q99" s="344">
        <v>0</v>
      </c>
      <c r="R99" s="344">
        <v>0</v>
      </c>
      <c r="S99" s="344">
        <v>0</v>
      </c>
      <c r="T99" s="345">
        <v>0</v>
      </c>
      <c r="U99" s="358">
        <f>V99+W99+X99+Y99</f>
        <v>0</v>
      </c>
      <c r="V99" s="426">
        <v>0</v>
      </c>
      <c r="W99" s="426">
        <v>0</v>
      </c>
      <c r="X99" s="426">
        <v>0</v>
      </c>
      <c r="Y99" s="58">
        <v>0</v>
      </c>
      <c r="Z99" s="358">
        <f>P99/F99*100</f>
        <v>0</v>
      </c>
      <c r="AA99" s="35">
        <v>0</v>
      </c>
      <c r="AB99" s="35">
        <v>0</v>
      </c>
      <c r="AC99" s="35">
        <v>0</v>
      </c>
      <c r="AD99" s="359">
        <f>T99/J99*100</f>
        <v>0</v>
      </c>
      <c r="AE99" s="177"/>
      <c r="AF99" s="177"/>
      <c r="AG99" s="178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177"/>
      <c r="AV99" s="177"/>
      <c r="AW99" s="177"/>
      <c r="AX99" s="177"/>
      <c r="AY99" s="177"/>
      <c r="AZ99" s="177"/>
      <c r="BA99" s="177"/>
      <c r="BB99" s="177"/>
      <c r="BC99" s="177"/>
      <c r="BD99" s="177"/>
      <c r="BE99" s="177"/>
      <c r="BF99" s="177"/>
      <c r="BG99" s="177"/>
      <c r="BH99" s="177"/>
      <c r="BI99" s="177"/>
      <c r="BJ99" s="177"/>
      <c r="BK99" s="177"/>
      <c r="BL99" s="177"/>
      <c r="BM99" s="177"/>
      <c r="BN99" s="177"/>
      <c r="BO99" s="177"/>
      <c r="BP99" s="177"/>
      <c r="BQ99" s="177"/>
      <c r="BR99" s="177"/>
      <c r="BS99" s="177"/>
      <c r="BT99" s="177"/>
      <c r="BU99" s="177"/>
      <c r="BV99" s="177"/>
      <c r="BW99" s="177"/>
      <c r="BX99" s="177"/>
      <c r="BY99" s="177"/>
      <c r="BZ99" s="177"/>
      <c r="CA99" s="177"/>
      <c r="CB99" s="177"/>
      <c r="CC99" s="177"/>
      <c r="CD99" s="177"/>
      <c r="CE99" s="177"/>
      <c r="CF99" s="177"/>
      <c r="CG99" s="177"/>
      <c r="CH99" s="177"/>
      <c r="CI99" s="177"/>
      <c r="CJ99" s="177"/>
      <c r="CK99" s="177"/>
      <c r="CL99" s="177"/>
      <c r="CM99" s="177"/>
      <c r="CN99" s="177"/>
      <c r="CO99" s="177"/>
      <c r="CP99" s="177"/>
      <c r="CQ99" s="177"/>
      <c r="CR99" s="177"/>
      <c r="CS99" s="177"/>
      <c r="CT99" s="177"/>
      <c r="CU99" s="177"/>
      <c r="CV99" s="177"/>
      <c r="CW99" s="177"/>
      <c r="CX99" s="177"/>
      <c r="CY99" s="177"/>
      <c r="CZ99" s="177"/>
      <c r="DA99" s="177"/>
      <c r="DB99" s="177"/>
      <c r="DC99" s="177"/>
      <c r="DD99" s="177"/>
      <c r="DE99" s="177"/>
      <c r="DF99" s="177"/>
      <c r="DG99" s="177"/>
      <c r="DH99" s="177"/>
      <c r="DI99" s="177"/>
      <c r="DJ99" s="177"/>
      <c r="DK99" s="177"/>
      <c r="DL99" s="177"/>
      <c r="DM99" s="177"/>
      <c r="DN99" s="177"/>
      <c r="DO99" s="177"/>
      <c r="DP99" s="177"/>
      <c r="DQ99" s="177"/>
      <c r="DR99" s="177"/>
      <c r="DS99" s="177"/>
      <c r="DT99" s="177"/>
      <c r="DU99" s="177"/>
      <c r="DV99" s="177"/>
      <c r="DW99" s="177"/>
      <c r="DX99" s="177"/>
      <c r="DY99" s="177"/>
      <c r="DZ99" s="177"/>
      <c r="EA99" s="177"/>
      <c r="EB99" s="177"/>
      <c r="EC99" s="177"/>
      <c r="ED99" s="177"/>
      <c r="EE99" s="177"/>
      <c r="EF99" s="177"/>
      <c r="EG99" s="177"/>
      <c r="EH99" s="177"/>
      <c r="EI99" s="177"/>
      <c r="EJ99" s="177"/>
      <c r="EK99" s="177"/>
      <c r="EL99" s="177"/>
      <c r="EM99" s="177"/>
      <c r="EN99" s="177"/>
      <c r="EO99" s="177"/>
      <c r="EP99" s="177"/>
      <c r="EQ99" s="177"/>
      <c r="ER99" s="177"/>
    </row>
    <row r="100" spans="1:148" s="104" customFormat="1" ht="15" customHeight="1" thickBot="1" x14ac:dyDescent="0.3">
      <c r="A100" s="40"/>
      <c r="B100" s="527" t="s">
        <v>27</v>
      </c>
      <c r="C100" s="528"/>
      <c r="D100" s="529"/>
      <c r="E100" s="280" t="s">
        <v>7</v>
      </c>
      <c r="F100" s="276">
        <f>F99</f>
        <v>59000</v>
      </c>
      <c r="G100" s="135">
        <f t="shared" ref="G100:J100" si="111">G99</f>
        <v>0</v>
      </c>
      <c r="H100" s="135">
        <f t="shared" si="111"/>
        <v>0</v>
      </c>
      <c r="I100" s="195">
        <f t="shared" si="111"/>
        <v>0</v>
      </c>
      <c r="J100" s="195">
        <f t="shared" si="111"/>
        <v>59000</v>
      </c>
      <c r="K100" s="276">
        <f>K99</f>
        <v>30000</v>
      </c>
      <c r="L100" s="135">
        <f t="shared" ref="L100" si="112">L99</f>
        <v>0</v>
      </c>
      <c r="M100" s="135">
        <f t="shared" ref="M100" si="113">M99</f>
        <v>0</v>
      </c>
      <c r="N100" s="195">
        <f t="shared" ref="N100" si="114">N99</f>
        <v>0</v>
      </c>
      <c r="O100" s="195">
        <f t="shared" ref="O100" si="115">O99</f>
        <v>30000</v>
      </c>
      <c r="P100" s="276">
        <f>P99</f>
        <v>0</v>
      </c>
      <c r="Q100" s="135">
        <f t="shared" ref="Q100" si="116">Q99</f>
        <v>0</v>
      </c>
      <c r="R100" s="135">
        <f t="shared" ref="R100" si="117">R99</f>
        <v>0</v>
      </c>
      <c r="S100" s="195">
        <f t="shared" ref="S100" si="118">S99</f>
        <v>0</v>
      </c>
      <c r="T100" s="195">
        <f t="shared" ref="T100" si="119">T99</f>
        <v>0</v>
      </c>
      <c r="U100" s="196">
        <f>P100/K100*100</f>
        <v>0</v>
      </c>
      <c r="V100" s="195">
        <v>0</v>
      </c>
      <c r="W100" s="195">
        <v>0</v>
      </c>
      <c r="X100" s="195">
        <v>0</v>
      </c>
      <c r="Y100" s="137">
        <f>T100/O100*100</f>
        <v>0</v>
      </c>
      <c r="Z100" s="197">
        <f>P100/F100*100</f>
        <v>0</v>
      </c>
      <c r="AA100" s="44">
        <v>0</v>
      </c>
      <c r="AB100" s="44">
        <v>0</v>
      </c>
      <c r="AC100" s="44">
        <v>0</v>
      </c>
      <c r="AD100" s="137">
        <f>T100/J100*100</f>
        <v>0</v>
      </c>
      <c r="AE100" s="103"/>
      <c r="AF100" s="103"/>
      <c r="AG100" s="21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  <c r="BX100" s="103"/>
      <c r="BY100" s="103"/>
      <c r="BZ100" s="103"/>
      <c r="CA100" s="103"/>
      <c r="CB100" s="103"/>
      <c r="CC100" s="103"/>
      <c r="CD100" s="103"/>
      <c r="CE100" s="103"/>
      <c r="CF100" s="103"/>
      <c r="CG100" s="103"/>
      <c r="CH100" s="103"/>
      <c r="CI100" s="103"/>
      <c r="CJ100" s="103"/>
      <c r="CK100" s="103"/>
      <c r="CL100" s="103"/>
      <c r="CM100" s="103"/>
      <c r="CN100" s="103"/>
      <c r="CO100" s="103"/>
      <c r="CP100" s="103"/>
      <c r="CQ100" s="103"/>
      <c r="CR100" s="103"/>
      <c r="CS100" s="103"/>
      <c r="CT100" s="103"/>
      <c r="CU100" s="103"/>
      <c r="CV100" s="103"/>
      <c r="CW100" s="103"/>
      <c r="CX100" s="103"/>
      <c r="CY100" s="103"/>
      <c r="CZ100" s="103"/>
      <c r="DA100" s="103"/>
      <c r="DB100" s="103"/>
      <c r="DC100" s="103"/>
      <c r="DD100" s="103"/>
      <c r="DE100" s="103"/>
      <c r="DF100" s="103"/>
      <c r="DG100" s="103"/>
      <c r="DH100" s="103"/>
      <c r="DI100" s="103"/>
      <c r="DJ100" s="103"/>
      <c r="DK100" s="103"/>
      <c r="DL100" s="103"/>
      <c r="DM100" s="103"/>
      <c r="DN100" s="103"/>
      <c r="DO100" s="103"/>
      <c r="DP100" s="103"/>
      <c r="DQ100" s="103"/>
      <c r="DR100" s="103"/>
      <c r="DS100" s="103"/>
      <c r="DT100" s="103"/>
      <c r="DU100" s="103"/>
      <c r="DV100" s="103"/>
      <c r="DW100" s="103"/>
      <c r="DX100" s="103"/>
      <c r="DY100" s="103"/>
      <c r="DZ100" s="103"/>
      <c r="EA100" s="103"/>
      <c r="EB100" s="103"/>
      <c r="EC100" s="103"/>
      <c r="ED100" s="103"/>
      <c r="EE100" s="103"/>
      <c r="EF100" s="103"/>
      <c r="EG100" s="103"/>
      <c r="EH100" s="103"/>
      <c r="EI100" s="103"/>
      <c r="EJ100" s="103"/>
      <c r="EK100" s="103"/>
      <c r="EL100" s="103"/>
      <c r="EM100" s="103"/>
      <c r="EN100" s="103"/>
      <c r="EO100" s="103"/>
      <c r="EP100" s="103"/>
      <c r="EQ100" s="103"/>
      <c r="ER100" s="103"/>
    </row>
    <row r="101" spans="1:148" s="22" customFormat="1" ht="27.75" customHeight="1" x14ac:dyDescent="0.25">
      <c r="A101" s="538" t="s">
        <v>28</v>
      </c>
      <c r="B101" s="539"/>
      <c r="C101" s="539"/>
      <c r="D101" s="127" t="s">
        <v>9</v>
      </c>
      <c r="E101" s="198" t="s">
        <v>7</v>
      </c>
      <c r="F101" s="199">
        <f>F100+F96+F84+F71+F64+F48+F28+F55+F58</f>
        <v>4781289379.9399996</v>
      </c>
      <c r="G101" s="200">
        <f t="shared" ref="G101:Y101" si="120">G100+G96+G84+G71+G64+G48+G28+G55+G58</f>
        <v>3496270871</v>
      </c>
      <c r="H101" s="200">
        <f t="shared" si="120"/>
        <v>120686200</v>
      </c>
      <c r="I101" s="200">
        <f t="shared" si="120"/>
        <v>270026708.94</v>
      </c>
      <c r="J101" s="201">
        <f t="shared" si="120"/>
        <v>894305600</v>
      </c>
      <c r="K101" s="218" t="e">
        <f t="shared" si="120"/>
        <v>#REF!</v>
      </c>
      <c r="L101" s="167" t="e">
        <f t="shared" si="120"/>
        <v>#REF!</v>
      </c>
      <c r="M101" s="167" t="e">
        <f t="shared" si="120"/>
        <v>#REF!</v>
      </c>
      <c r="N101" s="167" t="e">
        <f t="shared" si="120"/>
        <v>#REF!</v>
      </c>
      <c r="O101" s="256" t="e">
        <f t="shared" si="120"/>
        <v>#REF!</v>
      </c>
      <c r="P101" s="199">
        <f t="shared" si="120"/>
        <v>332611649.24000001</v>
      </c>
      <c r="Q101" s="200">
        <f t="shared" si="120"/>
        <v>74013272.349999994</v>
      </c>
      <c r="R101" s="200">
        <f t="shared" si="120"/>
        <v>0</v>
      </c>
      <c r="S101" s="200">
        <f t="shared" si="120"/>
        <v>232176851.61000001</v>
      </c>
      <c r="T101" s="201">
        <f t="shared" si="120"/>
        <v>26421525.280000001</v>
      </c>
      <c r="U101" s="218" t="e">
        <f t="shared" si="120"/>
        <v>#REF!</v>
      </c>
      <c r="V101" s="167" t="e">
        <f t="shared" si="120"/>
        <v>#REF!</v>
      </c>
      <c r="W101" s="167">
        <f t="shared" si="120"/>
        <v>0</v>
      </c>
      <c r="X101" s="167" t="e">
        <f t="shared" si="120"/>
        <v>#REF!</v>
      </c>
      <c r="Y101" s="167" t="e">
        <f t="shared" si="120"/>
        <v>#REF!</v>
      </c>
      <c r="Z101" s="238">
        <f>P101/F101*100</f>
        <v>6.9565262172894036</v>
      </c>
      <c r="AA101" s="200">
        <f>Q101/G101*100</f>
        <v>2.1169204298187227</v>
      </c>
      <c r="AB101" s="200">
        <f>R101/H101*100</f>
        <v>0</v>
      </c>
      <c r="AC101" s="200">
        <f>S101/I101*100</f>
        <v>85.982920919719007</v>
      </c>
      <c r="AD101" s="201">
        <f>T101/J101*100</f>
        <v>2.9544179618242357</v>
      </c>
      <c r="AE101" s="172"/>
      <c r="AF101" s="172"/>
      <c r="AG101" s="172"/>
      <c r="AH101" s="172"/>
      <c r="AI101" s="202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</row>
    <row r="102" spans="1:148" s="22" customFormat="1" ht="12.75" customHeight="1" x14ac:dyDescent="0.25">
      <c r="A102" s="524"/>
      <c r="B102" s="525"/>
      <c r="C102" s="525"/>
      <c r="D102" s="203"/>
      <c r="E102" s="264"/>
      <c r="F102" s="51"/>
      <c r="G102" s="204"/>
      <c r="H102" s="204"/>
      <c r="I102" s="204"/>
      <c r="J102" s="205"/>
      <c r="K102" s="83"/>
      <c r="L102" s="204"/>
      <c r="M102" s="204"/>
      <c r="N102" s="204"/>
      <c r="O102" s="257"/>
      <c r="P102" s="51"/>
      <c r="Q102" s="204"/>
      <c r="R102" s="204"/>
      <c r="S102" s="204"/>
      <c r="T102" s="205"/>
      <c r="U102" s="119"/>
      <c r="V102" s="204"/>
      <c r="W102" s="204"/>
      <c r="X102" s="204"/>
      <c r="Y102" s="205"/>
      <c r="Z102" s="51"/>
      <c r="AA102" s="204"/>
      <c r="AB102" s="206"/>
      <c r="AC102" s="204"/>
      <c r="AD102" s="205"/>
      <c r="AE102" s="20"/>
      <c r="AF102" s="20"/>
      <c r="AG102" s="21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</row>
    <row r="103" spans="1:148" s="22" customFormat="1" ht="17.45" customHeight="1" x14ac:dyDescent="0.25">
      <c r="A103" s="535" t="s">
        <v>28</v>
      </c>
      <c r="B103" s="536"/>
      <c r="C103" s="536"/>
      <c r="D103" s="207" t="s">
        <v>14</v>
      </c>
      <c r="E103" s="208" t="s">
        <v>7</v>
      </c>
      <c r="F103" s="209">
        <f>F45+F52</f>
        <v>214466900</v>
      </c>
      <c r="G103" s="167">
        <f t="shared" ref="G103:J103" si="121">G45+G52</f>
        <v>193020200</v>
      </c>
      <c r="H103" s="167">
        <f t="shared" si="121"/>
        <v>0</v>
      </c>
      <c r="I103" s="167">
        <f t="shared" si="121"/>
        <v>0</v>
      </c>
      <c r="J103" s="210">
        <f t="shared" si="121"/>
        <v>21446700</v>
      </c>
      <c r="K103" s="218">
        <f>K45+K52</f>
        <v>29608894</v>
      </c>
      <c r="L103" s="167">
        <f t="shared" ref="L103:O103" si="122">L45+L52</f>
        <v>0</v>
      </c>
      <c r="M103" s="167">
        <f t="shared" si="122"/>
        <v>0</v>
      </c>
      <c r="N103" s="167">
        <f t="shared" si="122"/>
        <v>0</v>
      </c>
      <c r="O103" s="256">
        <f t="shared" si="122"/>
        <v>29608894</v>
      </c>
      <c r="P103" s="209">
        <f>P45+P52</f>
        <v>0</v>
      </c>
      <c r="Q103" s="167">
        <f t="shared" ref="Q103:T103" si="123">Q45+Q52</f>
        <v>0</v>
      </c>
      <c r="R103" s="167">
        <f>R45+R52</f>
        <v>0</v>
      </c>
      <c r="S103" s="167">
        <f t="shared" si="123"/>
        <v>0</v>
      </c>
      <c r="T103" s="210">
        <f t="shared" si="123"/>
        <v>0</v>
      </c>
      <c r="U103" s="211">
        <f>P103/K103*100</f>
        <v>0</v>
      </c>
      <c r="V103" s="212">
        <v>0</v>
      </c>
      <c r="W103" s="212">
        <v>0</v>
      </c>
      <c r="X103" s="212">
        <v>0</v>
      </c>
      <c r="Y103" s="213">
        <f>T103/O103*100</f>
        <v>0</v>
      </c>
      <c r="Z103" s="214">
        <f>P103/F103*100</f>
        <v>0</v>
      </c>
      <c r="AA103" s="212">
        <v>0</v>
      </c>
      <c r="AB103" s="215">
        <v>0</v>
      </c>
      <c r="AC103" s="212">
        <v>0</v>
      </c>
      <c r="AD103" s="216">
        <f>T103/J103*100</f>
        <v>0</v>
      </c>
      <c r="AE103" s="217"/>
      <c r="AF103" s="217"/>
      <c r="AG103" s="217"/>
      <c r="AH103" s="217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</row>
    <row r="104" spans="1:148" s="22" customFormat="1" ht="13.5" hidden="1" customHeight="1" x14ac:dyDescent="0.25">
      <c r="A104" s="535"/>
      <c r="B104" s="536"/>
      <c r="C104" s="536"/>
      <c r="D104" s="207"/>
      <c r="E104" s="208"/>
      <c r="F104" s="209"/>
      <c r="G104" s="167"/>
      <c r="H104" s="167"/>
      <c r="I104" s="167"/>
      <c r="J104" s="210"/>
      <c r="K104" s="218"/>
      <c r="L104" s="167"/>
      <c r="M104" s="167"/>
      <c r="N104" s="167"/>
      <c r="O104" s="256"/>
      <c r="P104" s="209"/>
      <c r="Q104" s="167"/>
      <c r="R104" s="167"/>
      <c r="S104" s="167"/>
      <c r="T104" s="210"/>
      <c r="U104" s="218"/>
      <c r="V104" s="167"/>
      <c r="W104" s="167"/>
      <c r="X104" s="167"/>
      <c r="Y104" s="219"/>
      <c r="Z104" s="209"/>
      <c r="AA104" s="167"/>
      <c r="AB104" s="220"/>
      <c r="AC104" s="167"/>
      <c r="AD104" s="221"/>
      <c r="AE104" s="20"/>
      <c r="AF104" s="20"/>
      <c r="AG104" s="21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</row>
    <row r="105" spans="1:148" s="22" customFormat="1" ht="19.5" hidden="1" customHeight="1" x14ac:dyDescent="0.25">
      <c r="A105" s="535" t="s">
        <v>28</v>
      </c>
      <c r="B105" s="536"/>
      <c r="C105" s="536"/>
      <c r="D105" s="207" t="s">
        <v>36</v>
      </c>
      <c r="E105" s="208" t="s">
        <v>7</v>
      </c>
      <c r="F105" s="209">
        <v>0</v>
      </c>
      <c r="G105" s="167">
        <f>G30</f>
        <v>0</v>
      </c>
      <c r="H105" s="167">
        <f>H30</f>
        <v>0</v>
      </c>
      <c r="I105" s="167">
        <f>I30</f>
        <v>0</v>
      </c>
      <c r="J105" s="210">
        <v>0</v>
      </c>
      <c r="K105" s="218">
        <v>0</v>
      </c>
      <c r="L105" s="167">
        <f>L30</f>
        <v>0</v>
      </c>
      <c r="M105" s="167">
        <f>M30</f>
        <v>0</v>
      </c>
      <c r="N105" s="167">
        <f>N30</f>
        <v>0</v>
      </c>
      <c r="O105" s="256">
        <v>0</v>
      </c>
      <c r="P105" s="209">
        <v>0</v>
      </c>
      <c r="Q105" s="167">
        <f>Q30</f>
        <v>0</v>
      </c>
      <c r="R105" s="167">
        <f>R30</f>
        <v>0</v>
      </c>
      <c r="S105" s="167">
        <f>S30</f>
        <v>0</v>
      </c>
      <c r="T105" s="210">
        <v>0</v>
      </c>
      <c r="U105" s="222">
        <v>0</v>
      </c>
      <c r="V105" s="220">
        <v>0</v>
      </c>
      <c r="W105" s="220">
        <v>0</v>
      </c>
      <c r="X105" s="220">
        <v>0</v>
      </c>
      <c r="Y105" s="7">
        <v>0</v>
      </c>
      <c r="Z105" s="223">
        <v>0</v>
      </c>
      <c r="AA105" s="220">
        <v>0</v>
      </c>
      <c r="AB105" s="220">
        <v>0</v>
      </c>
      <c r="AC105" s="220">
        <v>0</v>
      </c>
      <c r="AD105" s="224">
        <v>0</v>
      </c>
      <c r="AE105" s="20"/>
      <c r="AF105" s="20"/>
      <c r="AG105" s="49"/>
      <c r="AH105" s="49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</row>
    <row r="106" spans="1:148" s="104" customFormat="1" ht="17.25" customHeight="1" thickBot="1" x14ac:dyDescent="0.3">
      <c r="A106" s="509" t="s">
        <v>112</v>
      </c>
      <c r="B106" s="537"/>
      <c r="C106" s="537"/>
      <c r="D106" s="71"/>
      <c r="E106" s="268"/>
      <c r="F106" s="225">
        <f>F101+F103+F105</f>
        <v>4995756279.9399996</v>
      </c>
      <c r="G106" s="226">
        <f t="shared" ref="G106:J106" si="124">G101+G103+G105</f>
        <v>3689291071</v>
      </c>
      <c r="H106" s="226">
        <f t="shared" si="124"/>
        <v>120686200</v>
      </c>
      <c r="I106" s="226">
        <f t="shared" si="124"/>
        <v>270026708.94</v>
      </c>
      <c r="J106" s="227">
        <f t="shared" si="124"/>
        <v>915752300</v>
      </c>
      <c r="K106" s="255" t="e">
        <f>K101+K103+K105</f>
        <v>#REF!</v>
      </c>
      <c r="L106" s="226" t="e">
        <f>L101+L103+L105</f>
        <v>#REF!</v>
      </c>
      <c r="M106" s="226" t="e">
        <f t="shared" ref="M106:O106" si="125">M101+M103+M105</f>
        <v>#REF!</v>
      </c>
      <c r="N106" s="226" t="e">
        <f t="shared" si="125"/>
        <v>#REF!</v>
      </c>
      <c r="O106" s="258" t="e">
        <f t="shared" si="125"/>
        <v>#REF!</v>
      </c>
      <c r="P106" s="225">
        <f>P101+P103+P105</f>
        <v>332611649.24000001</v>
      </c>
      <c r="Q106" s="226">
        <f t="shared" ref="Q106:T106" si="126">Q101+Q103+Q105</f>
        <v>74013272.349999994</v>
      </c>
      <c r="R106" s="226">
        <f t="shared" si="126"/>
        <v>0</v>
      </c>
      <c r="S106" s="226">
        <f t="shared" si="126"/>
        <v>232176851.61000001</v>
      </c>
      <c r="T106" s="227">
        <f t="shared" si="126"/>
        <v>26421525.280000001</v>
      </c>
      <c r="U106" s="228" t="e">
        <f>P106/K106*100</f>
        <v>#REF!</v>
      </c>
      <c r="V106" s="168" t="e">
        <f>Q106/L106*100</f>
        <v>#REF!</v>
      </c>
      <c r="W106" s="60">
        <v>0</v>
      </c>
      <c r="X106" s="168" t="e">
        <f>S106/N106*100</f>
        <v>#REF!</v>
      </c>
      <c r="Y106" s="229" t="e">
        <f>T106/O106*100</f>
        <v>#REF!</v>
      </c>
      <c r="Z106" s="138">
        <f>P106/F106*100</f>
        <v>6.6578838238280662</v>
      </c>
      <c r="AA106" s="168">
        <f>Q106/G106*100</f>
        <v>2.0061651663049274</v>
      </c>
      <c r="AB106" s="168">
        <f>R106/H106*100</f>
        <v>0</v>
      </c>
      <c r="AC106" s="168">
        <f>S106/I106*100</f>
        <v>85.982920919719007</v>
      </c>
      <c r="AD106" s="230">
        <f>T106/J106*100</f>
        <v>2.885226199268077</v>
      </c>
      <c r="AE106" s="103"/>
      <c r="AF106" s="103"/>
      <c r="AG106" s="49"/>
      <c r="AH106" s="49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3"/>
      <c r="DJ106" s="103"/>
      <c r="DK106" s="103"/>
      <c r="DL106" s="103"/>
      <c r="DM106" s="103"/>
      <c r="DN106" s="103"/>
      <c r="DO106" s="103"/>
      <c r="DP106" s="103"/>
      <c r="DQ106" s="103"/>
      <c r="DR106" s="103"/>
      <c r="DS106" s="103"/>
      <c r="DT106" s="103"/>
      <c r="DU106" s="103"/>
      <c r="DV106" s="103"/>
      <c r="DW106" s="103"/>
      <c r="DX106" s="103"/>
      <c r="DY106" s="103"/>
      <c r="DZ106" s="103"/>
      <c r="EA106" s="103"/>
      <c r="EB106" s="103"/>
      <c r="EC106" s="103"/>
      <c r="ED106" s="103"/>
      <c r="EE106" s="103"/>
      <c r="EF106" s="103"/>
      <c r="EG106" s="103"/>
      <c r="EH106" s="103"/>
      <c r="EI106" s="103"/>
      <c r="EJ106" s="103"/>
      <c r="EK106" s="103"/>
      <c r="EL106" s="103"/>
      <c r="EM106" s="103"/>
      <c r="EN106" s="103"/>
      <c r="EO106" s="103"/>
      <c r="EP106" s="103"/>
      <c r="EQ106" s="103"/>
      <c r="ER106" s="103"/>
    </row>
    <row r="107" spans="1:148" s="22" customFormat="1" x14ac:dyDescent="0.25">
      <c r="A107" s="104"/>
      <c r="B107" s="231"/>
      <c r="C107" s="25"/>
      <c r="D107" s="232"/>
      <c r="E107" s="179"/>
      <c r="AE107" s="20"/>
      <c r="AF107" s="20"/>
      <c r="AG107" s="21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</row>
    <row r="108" spans="1:148" s="22" customFormat="1" x14ac:dyDescent="0.25">
      <c r="A108" s="104"/>
      <c r="B108" s="231"/>
      <c r="C108" s="25"/>
      <c r="D108" s="232"/>
      <c r="E108" s="179"/>
      <c r="F108" s="239"/>
      <c r="AE108" s="20"/>
      <c r="AF108" s="20"/>
      <c r="AG108" s="21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</row>
    <row r="109" spans="1:148" s="22" customFormat="1" hidden="1" x14ac:dyDescent="0.25">
      <c r="A109" s="104"/>
      <c r="B109" s="522" t="s">
        <v>142</v>
      </c>
      <c r="C109" s="522"/>
      <c r="D109" s="232" t="s">
        <v>137</v>
      </c>
      <c r="E109" s="179"/>
      <c r="F109" s="233">
        <f>F101-F79-F17</f>
        <v>4511262671</v>
      </c>
      <c r="G109" s="233">
        <f t="shared" ref="G109:T109" si="127">G101-G79-G17</f>
        <v>3496270871</v>
      </c>
      <c r="H109" s="233">
        <f t="shared" si="127"/>
        <v>120686200</v>
      </c>
      <c r="I109" s="233">
        <f t="shared" si="127"/>
        <v>0</v>
      </c>
      <c r="J109" s="233">
        <f t="shared" si="127"/>
        <v>894305600</v>
      </c>
      <c r="K109" s="233" t="e">
        <f t="shared" si="127"/>
        <v>#REF!</v>
      </c>
      <c r="L109" s="233" t="e">
        <f t="shared" si="127"/>
        <v>#REF!</v>
      </c>
      <c r="M109" s="233" t="e">
        <f t="shared" si="127"/>
        <v>#REF!</v>
      </c>
      <c r="N109" s="233" t="e">
        <f t="shared" si="127"/>
        <v>#REF!</v>
      </c>
      <c r="O109" s="233" t="e">
        <f t="shared" si="127"/>
        <v>#REF!</v>
      </c>
      <c r="P109" s="233">
        <f t="shared" si="127"/>
        <v>100434797.63</v>
      </c>
      <c r="Q109" s="233">
        <f t="shared" si="127"/>
        <v>74013272.349999994</v>
      </c>
      <c r="R109" s="233">
        <f t="shared" si="127"/>
        <v>0</v>
      </c>
      <c r="S109" s="233">
        <f t="shared" si="127"/>
        <v>0</v>
      </c>
      <c r="T109" s="233">
        <f t="shared" si="127"/>
        <v>26421525.280000001</v>
      </c>
      <c r="U109" s="233" t="e">
        <f>U101-U94-U79-U17</f>
        <v>#REF!</v>
      </c>
      <c r="V109" s="233" t="e">
        <f>V101-V94-V79-V17</f>
        <v>#REF!</v>
      </c>
      <c r="W109" s="233">
        <f>W101-W94-W79-W17</f>
        <v>0</v>
      </c>
      <c r="X109" s="233" t="e">
        <f>X101-X94-X79-X17</f>
        <v>#REF!</v>
      </c>
      <c r="Y109" s="233" t="e">
        <f>Y101-Y94-Y79-Y17</f>
        <v>#REF!</v>
      </c>
      <c r="Z109" s="233">
        <f>P109/F109*100</f>
        <v>2.2263123421216542</v>
      </c>
      <c r="AA109" s="233"/>
      <c r="AB109" s="233"/>
      <c r="AC109" s="233"/>
      <c r="AD109" s="233"/>
      <c r="AE109" s="202"/>
      <c r="AF109" s="202"/>
      <c r="AG109" s="202"/>
      <c r="AH109" s="202"/>
      <c r="AI109" s="233"/>
      <c r="AJ109" s="233">
        <f t="shared" ref="AJ109:BM109" si="128">AJ101-AJ94-AJ79-AJ17</f>
        <v>0</v>
      </c>
      <c r="AK109" s="233">
        <f t="shared" si="128"/>
        <v>0</v>
      </c>
      <c r="AL109" s="233">
        <f t="shared" si="128"/>
        <v>0</v>
      </c>
      <c r="AM109" s="233">
        <f t="shared" si="128"/>
        <v>0</v>
      </c>
      <c r="AN109" s="233">
        <f t="shared" si="128"/>
        <v>0</v>
      </c>
      <c r="AO109" s="233">
        <f t="shared" si="128"/>
        <v>0</v>
      </c>
      <c r="AP109" s="233">
        <f t="shared" si="128"/>
        <v>0</v>
      </c>
      <c r="AQ109" s="233">
        <f t="shared" si="128"/>
        <v>0</v>
      </c>
      <c r="AR109" s="233">
        <f t="shared" si="128"/>
        <v>0</v>
      </c>
      <c r="AS109" s="233">
        <f t="shared" si="128"/>
        <v>0</v>
      </c>
      <c r="AT109" s="233">
        <f t="shared" si="128"/>
        <v>0</v>
      </c>
      <c r="AU109" s="233">
        <f t="shared" si="128"/>
        <v>0</v>
      </c>
      <c r="AV109" s="233">
        <f t="shared" si="128"/>
        <v>0</v>
      </c>
      <c r="AW109" s="233">
        <f t="shared" si="128"/>
        <v>0</v>
      </c>
      <c r="AX109" s="233">
        <f t="shared" si="128"/>
        <v>0</v>
      </c>
      <c r="AY109" s="233">
        <f t="shared" si="128"/>
        <v>0</v>
      </c>
      <c r="AZ109" s="233">
        <f t="shared" si="128"/>
        <v>0</v>
      </c>
      <c r="BA109" s="233">
        <f t="shared" si="128"/>
        <v>0</v>
      </c>
      <c r="BB109" s="233">
        <f t="shared" si="128"/>
        <v>0</v>
      </c>
      <c r="BC109" s="233">
        <f t="shared" si="128"/>
        <v>0</v>
      </c>
      <c r="BD109" s="233">
        <f t="shared" si="128"/>
        <v>0</v>
      </c>
      <c r="BE109" s="233">
        <f t="shared" si="128"/>
        <v>0</v>
      </c>
      <c r="BF109" s="233">
        <f t="shared" si="128"/>
        <v>0</v>
      </c>
      <c r="BG109" s="233">
        <f t="shared" si="128"/>
        <v>0</v>
      </c>
      <c r="BH109" s="233">
        <f t="shared" si="128"/>
        <v>0</v>
      </c>
      <c r="BI109" s="233">
        <f t="shared" si="128"/>
        <v>0</v>
      </c>
      <c r="BJ109" s="233">
        <f t="shared" si="128"/>
        <v>0</v>
      </c>
      <c r="BK109" s="233">
        <f t="shared" si="128"/>
        <v>0</v>
      </c>
      <c r="BL109" s="233">
        <f t="shared" si="128"/>
        <v>0</v>
      </c>
      <c r="BM109" s="233">
        <f t="shared" si="128"/>
        <v>0</v>
      </c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</row>
    <row r="110" spans="1:148" s="22" customFormat="1" x14ac:dyDescent="0.25">
      <c r="A110" s="104"/>
      <c r="B110" s="231"/>
      <c r="C110" s="25"/>
      <c r="D110" s="232"/>
      <c r="E110" s="179"/>
      <c r="F110" s="233"/>
      <c r="AE110" s="20"/>
      <c r="AF110" s="20"/>
      <c r="AG110" s="21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</row>
    <row r="111" spans="1:148" s="22" customFormat="1" x14ac:dyDescent="0.25">
      <c r="A111" s="104"/>
      <c r="B111" s="231"/>
      <c r="C111" s="25"/>
      <c r="D111" s="232"/>
      <c r="E111" s="179"/>
      <c r="F111" s="234"/>
      <c r="K111" s="233"/>
      <c r="P111" s="234"/>
      <c r="AE111" s="20"/>
      <c r="AF111" s="20"/>
      <c r="AG111" s="21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</row>
    <row r="113" spans="6:30" x14ac:dyDescent="0.25"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234"/>
      <c r="Y113" s="234"/>
      <c r="Z113" s="234"/>
      <c r="AA113" s="234"/>
      <c r="AB113" s="234"/>
      <c r="AC113" s="234"/>
      <c r="AD113" s="234"/>
    </row>
    <row r="115" spans="6:30" x14ac:dyDescent="0.25">
      <c r="F115" s="236"/>
      <c r="G115" s="236"/>
      <c r="H115" s="236"/>
      <c r="I115" s="236"/>
      <c r="J115" s="236"/>
    </row>
    <row r="117" spans="6:30" x14ac:dyDescent="0.25">
      <c r="F117" s="236"/>
      <c r="G117" s="236"/>
      <c r="H117" s="236"/>
      <c r="I117" s="236"/>
      <c r="J117" s="236"/>
    </row>
  </sheetData>
  <mergeCells count="89">
    <mergeCell ref="B80:D80"/>
    <mergeCell ref="B84:D84"/>
    <mergeCell ref="B81:D81"/>
    <mergeCell ref="A81:A82"/>
    <mergeCell ref="B61:D61"/>
    <mergeCell ref="A61:A63"/>
    <mergeCell ref="A66:A70"/>
    <mergeCell ref="A73:A79"/>
    <mergeCell ref="B109:C109"/>
    <mergeCell ref="A91:A92"/>
    <mergeCell ref="B98:D98"/>
    <mergeCell ref="A102:C102"/>
    <mergeCell ref="B90:D90"/>
    <mergeCell ref="B100:D100"/>
    <mergeCell ref="B96:D96"/>
    <mergeCell ref="A97:AD97"/>
    <mergeCell ref="F98:AD98"/>
    <mergeCell ref="A98:A99"/>
    <mergeCell ref="B94:D94"/>
    <mergeCell ref="A105:C105"/>
    <mergeCell ref="A106:C106"/>
    <mergeCell ref="A104:C104"/>
    <mergeCell ref="A101:C101"/>
    <mergeCell ref="A103:C103"/>
    <mergeCell ref="B55:D55"/>
    <mergeCell ref="A60:AD60"/>
    <mergeCell ref="A49:A51"/>
    <mergeCell ref="B46:D46"/>
    <mergeCell ref="B43:C43"/>
    <mergeCell ref="B59:D59"/>
    <mergeCell ref="B52:D52"/>
    <mergeCell ref="B58:D58"/>
    <mergeCell ref="D56:D57"/>
    <mergeCell ref="B56:C56"/>
    <mergeCell ref="A53:A54"/>
    <mergeCell ref="D50:D51"/>
    <mergeCell ref="D53:D54"/>
    <mergeCell ref="B53:C53"/>
    <mergeCell ref="A56:A57"/>
    <mergeCell ref="AE79:AG79"/>
    <mergeCell ref="AG62:AG63"/>
    <mergeCell ref="A85:AD85"/>
    <mergeCell ref="F91:AD91"/>
    <mergeCell ref="B91:D91"/>
    <mergeCell ref="F81:AD81"/>
    <mergeCell ref="A86:A88"/>
    <mergeCell ref="F73:AD73"/>
    <mergeCell ref="B83:D83"/>
    <mergeCell ref="B66:D66"/>
    <mergeCell ref="B71:D71"/>
    <mergeCell ref="A72:AD72"/>
    <mergeCell ref="B73:D73"/>
    <mergeCell ref="D87:D89"/>
    <mergeCell ref="F86:AD86"/>
    <mergeCell ref="B86:D86"/>
    <mergeCell ref="A1:AD1"/>
    <mergeCell ref="A6:AD6"/>
    <mergeCell ref="Z2:AD2"/>
    <mergeCell ref="B64:D64"/>
    <mergeCell ref="A65:AD65"/>
    <mergeCell ref="A2:A3"/>
    <mergeCell ref="D2:D3"/>
    <mergeCell ref="E2:E3"/>
    <mergeCell ref="K2:O2"/>
    <mergeCell ref="P2:T2"/>
    <mergeCell ref="U2:Y2"/>
    <mergeCell ref="F2:J2"/>
    <mergeCell ref="B28:D28"/>
    <mergeCell ref="B45:D45"/>
    <mergeCell ref="C2:C3"/>
    <mergeCell ref="A5:AD5"/>
    <mergeCell ref="F7:AD7"/>
    <mergeCell ref="B7:C7"/>
    <mergeCell ref="F29:AD29"/>
    <mergeCell ref="F46:AD46"/>
    <mergeCell ref="B30:C30"/>
    <mergeCell ref="B39:C39"/>
    <mergeCell ref="E30:E41"/>
    <mergeCell ref="B29:C29"/>
    <mergeCell ref="D29:D42"/>
    <mergeCell ref="A8:A27"/>
    <mergeCell ref="AI17:AM17"/>
    <mergeCell ref="B50:C50"/>
    <mergeCell ref="F49:AD49"/>
    <mergeCell ref="AE19:AF19"/>
    <mergeCell ref="AE17:AG17"/>
    <mergeCell ref="B49:D49"/>
    <mergeCell ref="B48:D48"/>
    <mergeCell ref="A29:A42"/>
  </mergeCells>
  <pageMargins left="0.25" right="0.25" top="0.75" bottom="0.75" header="0.3" footer="0.3"/>
  <pageSetup paperSize="9" scale="41" fitToHeight="0" orientation="landscape" r:id="rId1"/>
  <rowBreaks count="1" manualBreakCount="1">
    <brk id="55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31.01.2021 г</vt:lpstr>
      <vt:lpstr>'на 31.01.2021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2021-02-11T04:55:37Z</dcterms:modified>
</cp:coreProperties>
</file>