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1.12.2020 г" sheetId="13" r:id="rId1"/>
  </sheets>
  <definedNames>
    <definedName name="_xlnm.Print_Area" localSheetId="0">'на 31.12.2020 г'!$A$1:$AD$102</definedName>
  </definedNames>
  <calcPr calcId="144525"/>
</workbook>
</file>

<file path=xl/calcChain.xml><?xml version="1.0" encoding="utf-8"?>
<calcChain xmlns="http://schemas.openxmlformats.org/spreadsheetml/2006/main">
  <c r="F28" i="13" l="1"/>
  <c r="F45" i="13" l="1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F39" i="13"/>
  <c r="S42" i="13"/>
  <c r="P42" i="13" s="1"/>
  <c r="F42" i="13"/>
  <c r="P41" i="13"/>
  <c r="AD42" i="13"/>
  <c r="AD38" i="13"/>
  <c r="AD37" i="13"/>
  <c r="AD36" i="13"/>
  <c r="AD34" i="13"/>
  <c r="AD35" i="13"/>
  <c r="P34" i="13"/>
  <c r="P35" i="13"/>
  <c r="P36" i="13"/>
  <c r="P37" i="13"/>
  <c r="P38" i="13"/>
  <c r="F34" i="13"/>
  <c r="F35" i="13"/>
  <c r="F36" i="13"/>
  <c r="F37" i="13"/>
  <c r="F38" i="13"/>
  <c r="Z38" i="13" s="1"/>
  <c r="Q30" i="13"/>
  <c r="T30" i="13"/>
  <c r="G30" i="13"/>
  <c r="H30" i="13"/>
  <c r="I30" i="13"/>
  <c r="J30" i="13"/>
  <c r="L30" i="13"/>
  <c r="M30" i="13"/>
  <c r="N30" i="13"/>
  <c r="O30" i="13"/>
  <c r="Z42" i="13" l="1"/>
  <c r="Z36" i="13"/>
  <c r="Z37" i="13"/>
  <c r="Z35" i="13"/>
  <c r="Z34" i="13"/>
  <c r="Q28" i="13"/>
  <c r="R28" i="13"/>
  <c r="S28" i="13"/>
  <c r="T28" i="13"/>
  <c r="G28" i="13"/>
  <c r="H28" i="13"/>
  <c r="I28" i="13"/>
  <c r="J28" i="13"/>
  <c r="AA27" i="13"/>
  <c r="P27" i="13"/>
  <c r="F27" i="13"/>
  <c r="Z27" i="13" l="1"/>
  <c r="AC75" i="13"/>
  <c r="AD32" i="13"/>
  <c r="AD33" i="13" l="1"/>
  <c r="AD26" i="13" l="1"/>
  <c r="AB26" i="13"/>
  <c r="AA26" i="13"/>
  <c r="P26" i="13"/>
  <c r="L28" i="13"/>
  <c r="M28" i="13"/>
  <c r="O28" i="13"/>
  <c r="F26" i="13"/>
  <c r="Z26" i="13" l="1"/>
  <c r="AD66" i="13"/>
  <c r="AA23" i="13" l="1"/>
  <c r="AD41" i="13" l="1"/>
  <c r="AB25" i="13" l="1"/>
  <c r="P8" i="13" l="1"/>
  <c r="P9" i="13"/>
  <c r="L54" i="13" l="1"/>
  <c r="M54" i="13"/>
  <c r="N54" i="13"/>
  <c r="O54" i="13"/>
  <c r="AD40" i="13" l="1"/>
  <c r="V28" i="13" l="1"/>
  <c r="AB28" i="13"/>
  <c r="AC28" i="13" l="1"/>
  <c r="AD28" i="13"/>
  <c r="Y28" i="13"/>
  <c r="AA28" i="13"/>
  <c r="P23" i="13"/>
  <c r="P24" i="13"/>
  <c r="P25" i="13"/>
  <c r="Y59" i="13" l="1"/>
  <c r="V58" i="13"/>
  <c r="T52" i="13" l="1"/>
  <c r="S52" i="13"/>
  <c r="R52" i="13"/>
  <c r="Q52" i="13"/>
  <c r="O52" i="13"/>
  <c r="N52" i="13"/>
  <c r="M52" i="13"/>
  <c r="L52" i="13"/>
  <c r="K51" i="13"/>
  <c r="K52" i="13" s="1"/>
  <c r="Y31" i="13"/>
  <c r="U31" i="13" s="1"/>
  <c r="U32" i="13"/>
  <c r="U33" i="13"/>
  <c r="Y40" i="13"/>
  <c r="U40" i="13" s="1"/>
  <c r="U41" i="13"/>
  <c r="V9" i="13"/>
  <c r="V10" i="13"/>
  <c r="V11" i="13"/>
  <c r="V8" i="13"/>
  <c r="AJ105" i="13" l="1"/>
  <c r="AK105" i="13"/>
  <c r="AL105" i="13"/>
  <c r="AM105" i="13"/>
  <c r="AN105" i="13"/>
  <c r="AO105" i="13"/>
  <c r="AP105" i="13"/>
  <c r="AQ105" i="13"/>
  <c r="AR105" i="13"/>
  <c r="AS105" i="13"/>
  <c r="AT105" i="13"/>
  <c r="AU105" i="13"/>
  <c r="AV105" i="13"/>
  <c r="AW105" i="13"/>
  <c r="AX105" i="13"/>
  <c r="AY105" i="13"/>
  <c r="AZ105" i="13"/>
  <c r="BA105" i="13"/>
  <c r="BB105" i="13"/>
  <c r="BC105" i="13"/>
  <c r="BD105" i="13"/>
  <c r="BE105" i="13"/>
  <c r="BF105" i="13"/>
  <c r="BG105" i="13"/>
  <c r="BH105" i="13"/>
  <c r="BI105" i="13"/>
  <c r="BJ105" i="13"/>
  <c r="BK105" i="13"/>
  <c r="BL105" i="13"/>
  <c r="BM105" i="13"/>
  <c r="O79" i="13" l="1"/>
  <c r="L79" i="13"/>
  <c r="M79" i="13"/>
  <c r="N79" i="13"/>
  <c r="AA73" i="13"/>
  <c r="AA72" i="13"/>
  <c r="AD65" i="13"/>
  <c r="AD59" i="13"/>
  <c r="T60" i="13" l="1"/>
  <c r="S60" i="13"/>
  <c r="R60" i="13"/>
  <c r="Q60" i="13"/>
  <c r="O60" i="13"/>
  <c r="N60" i="13"/>
  <c r="M60" i="13"/>
  <c r="L60" i="13"/>
  <c r="T67" i="13"/>
  <c r="S67" i="13"/>
  <c r="R67" i="13"/>
  <c r="Q67" i="13"/>
  <c r="O67" i="13"/>
  <c r="N67" i="13"/>
  <c r="M67" i="13"/>
  <c r="L67" i="13"/>
  <c r="T76" i="13"/>
  <c r="S76" i="13"/>
  <c r="R76" i="13"/>
  <c r="Q76" i="13"/>
  <c r="O76" i="13"/>
  <c r="N76" i="13"/>
  <c r="M76" i="13"/>
  <c r="L76" i="13"/>
  <c r="T86" i="13"/>
  <c r="S86" i="13"/>
  <c r="R86" i="13"/>
  <c r="Q86" i="13"/>
  <c r="O86" i="13"/>
  <c r="N86" i="13"/>
  <c r="M86" i="13"/>
  <c r="L86" i="13"/>
  <c r="O90" i="13"/>
  <c r="N90" i="13"/>
  <c r="M90" i="13"/>
  <c r="M92" i="13" s="1"/>
  <c r="L90" i="13"/>
  <c r="K89" i="13"/>
  <c r="K88" i="13"/>
  <c r="T48" i="13"/>
  <c r="S48" i="13"/>
  <c r="R48" i="13"/>
  <c r="Q48" i="13"/>
  <c r="O48" i="13"/>
  <c r="N48" i="13"/>
  <c r="M48" i="13"/>
  <c r="L48" i="13"/>
  <c r="G48" i="13"/>
  <c r="H48" i="13"/>
  <c r="I48" i="13"/>
  <c r="J48" i="13"/>
  <c r="P33" i="13"/>
  <c r="AB30" i="13"/>
  <c r="AA30" i="13"/>
  <c r="AD31" i="13"/>
  <c r="K44" i="13"/>
  <c r="K43" i="13" s="1"/>
  <c r="O43" i="13"/>
  <c r="N43" i="13"/>
  <c r="M43" i="13"/>
  <c r="L43" i="13"/>
  <c r="K41" i="13"/>
  <c r="K40" i="13"/>
  <c r="K33" i="13"/>
  <c r="K32" i="13"/>
  <c r="K31" i="13"/>
  <c r="K30" i="13" s="1"/>
  <c r="V76" i="13" l="1"/>
  <c r="X76" i="13"/>
  <c r="Y76" i="13"/>
  <c r="Y48" i="13"/>
  <c r="N45" i="13"/>
  <c r="L92" i="13"/>
  <c r="K90" i="13"/>
  <c r="N92" i="13"/>
  <c r="O45" i="13"/>
  <c r="O55" i="13" s="1"/>
  <c r="L45" i="13"/>
  <c r="L55" i="13" s="1"/>
  <c r="M45" i="13"/>
  <c r="M55" i="13" s="1"/>
  <c r="AD48" i="13"/>
  <c r="O92" i="13"/>
  <c r="L101" i="13"/>
  <c r="Y60" i="13"/>
  <c r="V60" i="13"/>
  <c r="M101" i="13"/>
  <c r="N101" i="13"/>
  <c r="K24" i="13"/>
  <c r="K45" i="13" l="1"/>
  <c r="T90" i="13"/>
  <c r="T92" i="13" s="1"/>
  <c r="S90" i="13"/>
  <c r="S92" i="13" s="1"/>
  <c r="R90" i="13"/>
  <c r="R92" i="13" s="1"/>
  <c r="Q90" i="13"/>
  <c r="Q92" i="13" s="1"/>
  <c r="T79" i="13" l="1"/>
  <c r="T80" i="13" s="1"/>
  <c r="S79" i="13"/>
  <c r="S80" i="13" s="1"/>
  <c r="R79" i="13"/>
  <c r="R80" i="13" s="1"/>
  <c r="Q79" i="13"/>
  <c r="Q80" i="13" s="1"/>
  <c r="G79" i="13"/>
  <c r="H79" i="13"/>
  <c r="I79" i="13"/>
  <c r="J79" i="13"/>
  <c r="G76" i="13"/>
  <c r="AA76" i="13" s="1"/>
  <c r="H76" i="13"/>
  <c r="I76" i="13"/>
  <c r="J76" i="13"/>
  <c r="J80" i="13" s="1"/>
  <c r="T54" i="13"/>
  <c r="S54" i="13"/>
  <c r="R54" i="13"/>
  <c r="Q54" i="13"/>
  <c r="J54" i="13"/>
  <c r="I54" i="13"/>
  <c r="H54" i="13"/>
  <c r="G54" i="13"/>
  <c r="G52" i="13"/>
  <c r="H52" i="13"/>
  <c r="I52" i="13"/>
  <c r="J52" i="13"/>
  <c r="I80" i="13" l="1"/>
  <c r="AC80" i="13" s="1"/>
  <c r="AC76" i="13"/>
  <c r="AD80" i="13"/>
  <c r="Y30" i="13"/>
  <c r="U30" i="13" s="1"/>
  <c r="Q101" i="13"/>
  <c r="N99" i="13"/>
  <c r="K99" i="13"/>
  <c r="O99" i="13"/>
  <c r="L99" i="13"/>
  <c r="H80" i="13"/>
  <c r="M99" i="13"/>
  <c r="N80" i="13"/>
  <c r="X80" i="13" s="1"/>
  <c r="L80" i="13"/>
  <c r="M80" i="13"/>
  <c r="O80" i="13"/>
  <c r="Y80" i="13" s="1"/>
  <c r="G80" i="13"/>
  <c r="AA80" i="13" s="1"/>
  <c r="AD79" i="13"/>
  <c r="AD76" i="13"/>
  <c r="AD30" i="13"/>
  <c r="F33" i="13"/>
  <c r="Z33" i="13" s="1"/>
  <c r="Y79" i="13" l="1"/>
  <c r="G45" i="13"/>
  <c r="G99" i="13" s="1"/>
  <c r="H45" i="13"/>
  <c r="H99" i="13" s="1"/>
  <c r="I45" i="13"/>
  <c r="I99" i="13" s="1"/>
  <c r="J45" i="13"/>
  <c r="J99" i="13" s="1"/>
  <c r="Q45" i="13" l="1"/>
  <c r="Q55" i="13" s="1"/>
  <c r="AD39" i="13"/>
  <c r="T45" i="13"/>
  <c r="G55" i="13"/>
  <c r="H55" i="13"/>
  <c r="I55" i="13"/>
  <c r="J55" i="13"/>
  <c r="F24" i="13"/>
  <c r="Q99" i="13" l="1"/>
  <c r="Y45" i="13"/>
  <c r="T55" i="13"/>
  <c r="AD55" i="13" s="1"/>
  <c r="AA55" i="13"/>
  <c r="T99" i="13"/>
  <c r="Y99" i="13" s="1"/>
  <c r="AD45" i="13"/>
  <c r="K8" i="13"/>
  <c r="U8" i="13" s="1"/>
  <c r="K9" i="13"/>
  <c r="U9" i="13" s="1"/>
  <c r="K10" i="13"/>
  <c r="K11" i="13"/>
  <c r="K12" i="13"/>
  <c r="K13" i="13"/>
  <c r="K14" i="13"/>
  <c r="K15" i="13"/>
  <c r="K16" i="13"/>
  <c r="N17" i="13"/>
  <c r="N28" i="13" s="1"/>
  <c r="X28" i="13" s="1"/>
  <c r="K18" i="13"/>
  <c r="K19" i="13"/>
  <c r="K20" i="13"/>
  <c r="K21" i="13"/>
  <c r="K22" i="13"/>
  <c r="K23" i="13"/>
  <c r="K25" i="13"/>
  <c r="K47" i="13"/>
  <c r="K48" i="13" s="1"/>
  <c r="K53" i="13"/>
  <c r="K54" i="13" s="1"/>
  <c r="K58" i="13"/>
  <c r="K59" i="13"/>
  <c r="K63" i="13"/>
  <c r="K64" i="13"/>
  <c r="K65" i="13"/>
  <c r="K66" i="13"/>
  <c r="K70" i="13"/>
  <c r="K71" i="13"/>
  <c r="K72" i="13"/>
  <c r="K73" i="13"/>
  <c r="K74" i="13"/>
  <c r="K75" i="13"/>
  <c r="K78" i="13"/>
  <c r="K79" i="13" s="1"/>
  <c r="K83" i="13"/>
  <c r="K84" i="13"/>
  <c r="K85" i="13"/>
  <c r="K95" i="13"/>
  <c r="K96" i="13" s="1"/>
  <c r="L96" i="13"/>
  <c r="L97" i="13" s="1"/>
  <c r="M96" i="13"/>
  <c r="M97" i="13" s="1"/>
  <c r="M105" i="13" s="1"/>
  <c r="N96" i="13"/>
  <c r="N97" i="13" s="1"/>
  <c r="N105" i="13" s="1"/>
  <c r="O96" i="13"/>
  <c r="O97" i="13" s="1"/>
  <c r="O105" i="13" s="1"/>
  <c r="F23" i="13"/>
  <c r="Z23" i="13" s="1"/>
  <c r="F25" i="13"/>
  <c r="Z25" i="13" s="1"/>
  <c r="AD99" i="13" l="1"/>
  <c r="L105" i="13"/>
  <c r="L102" i="13"/>
  <c r="N55" i="13"/>
  <c r="M102" i="13"/>
  <c r="K67" i="13"/>
  <c r="O102" i="13"/>
  <c r="K76" i="13"/>
  <c r="K86" i="13"/>
  <c r="K92" i="13" s="1"/>
  <c r="K60" i="13"/>
  <c r="K17" i="13"/>
  <c r="K28" i="13" s="1"/>
  <c r="X17" i="13"/>
  <c r="K55" i="13" l="1"/>
  <c r="N102" i="13"/>
  <c r="K80" i="13"/>
  <c r="K97" i="13" l="1"/>
  <c r="J96" i="13"/>
  <c r="I96" i="13"/>
  <c r="H96" i="13"/>
  <c r="G96" i="13"/>
  <c r="F95" i="13"/>
  <c r="F96" i="13" s="1"/>
  <c r="J90" i="13"/>
  <c r="I90" i="13"/>
  <c r="H90" i="13"/>
  <c r="G90" i="13"/>
  <c r="F89" i="13"/>
  <c r="F88" i="13"/>
  <c r="I86" i="13"/>
  <c r="H86" i="13"/>
  <c r="G86" i="13"/>
  <c r="F85" i="13"/>
  <c r="F84" i="13"/>
  <c r="F83" i="13"/>
  <c r="F78" i="13"/>
  <c r="F79" i="13" s="1"/>
  <c r="F75" i="13"/>
  <c r="F74" i="13"/>
  <c r="F73" i="13"/>
  <c r="F72" i="13"/>
  <c r="F71" i="13"/>
  <c r="F70" i="13"/>
  <c r="I67" i="13"/>
  <c r="H67" i="13"/>
  <c r="F66" i="13"/>
  <c r="F65" i="13"/>
  <c r="F64" i="13"/>
  <c r="F63" i="13"/>
  <c r="J60" i="13"/>
  <c r="AD60" i="13" s="1"/>
  <c r="I60" i="13"/>
  <c r="H60" i="13"/>
  <c r="G60" i="13"/>
  <c r="F59" i="13"/>
  <c r="F58" i="13"/>
  <c r="F53" i="13"/>
  <c r="F54" i="13" s="1"/>
  <c r="F51" i="13"/>
  <c r="F52" i="13" s="1"/>
  <c r="F47" i="13"/>
  <c r="F48" i="13" s="1"/>
  <c r="F44" i="13"/>
  <c r="F43" i="13" s="1"/>
  <c r="J43" i="13"/>
  <c r="I43" i="13"/>
  <c r="H43" i="13"/>
  <c r="G43" i="13"/>
  <c r="F41" i="13"/>
  <c r="Z41" i="13" s="1"/>
  <c r="F40" i="13"/>
  <c r="F32" i="13"/>
  <c r="F31" i="13"/>
  <c r="F30" i="13" s="1"/>
  <c r="I101" i="13"/>
  <c r="H101" i="13"/>
  <c r="G101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K105" i="13" l="1"/>
  <c r="K102" i="13"/>
  <c r="I92" i="13"/>
  <c r="F76" i="13"/>
  <c r="F80" i="13" s="1"/>
  <c r="F90" i="13"/>
  <c r="J67" i="13"/>
  <c r="AD67" i="13" s="1"/>
  <c r="H92" i="13"/>
  <c r="H97" i="13" s="1"/>
  <c r="H105" i="13" s="1"/>
  <c r="F86" i="13"/>
  <c r="G92" i="13"/>
  <c r="F67" i="13"/>
  <c r="F60" i="13"/>
  <c r="J86" i="13"/>
  <c r="J92" i="13" s="1"/>
  <c r="G67" i="13"/>
  <c r="F16" i="13"/>
  <c r="J97" i="13" l="1"/>
  <c r="F92" i="13"/>
  <c r="F97" i="13" s="1"/>
  <c r="F99" i="13"/>
  <c r="H102" i="13"/>
  <c r="G97" i="13"/>
  <c r="G105" i="13" s="1"/>
  <c r="I97" i="13"/>
  <c r="I105" i="13" s="1"/>
  <c r="J102" i="13" l="1"/>
  <c r="J105" i="13"/>
  <c r="F55" i="13"/>
  <c r="F102" i="13"/>
  <c r="I102" i="13"/>
  <c r="G102" i="13"/>
  <c r="R31" i="13" l="1"/>
  <c r="R30" i="13" s="1"/>
  <c r="S31" i="13"/>
  <c r="S41" i="13"/>
  <c r="P31" i="13" l="1"/>
  <c r="AD70" i="13"/>
  <c r="AD71" i="13"/>
  <c r="AD74" i="13"/>
  <c r="AD78" i="13"/>
  <c r="Z31" i="13" l="1"/>
  <c r="R101" i="13"/>
  <c r="AD47" i="13"/>
  <c r="P84" i="13" l="1"/>
  <c r="P83" i="13"/>
  <c r="Y78" i="13"/>
  <c r="P78" i="13"/>
  <c r="P79" i="13" s="1"/>
  <c r="R40" i="13"/>
  <c r="S40" i="13"/>
  <c r="P40" i="13" l="1"/>
  <c r="Z40" i="13" s="1"/>
  <c r="Z79" i="13"/>
  <c r="U79" i="13"/>
  <c r="U78" i="13"/>
  <c r="Z78" i="13"/>
  <c r="P44" i="13"/>
  <c r="AD51" i="13"/>
  <c r="P51" i="13"/>
  <c r="P52" i="13" s="1"/>
  <c r="R45" i="13" l="1"/>
  <c r="R99" i="13" s="1"/>
  <c r="Z39" i="13"/>
  <c r="R55" i="13"/>
  <c r="Z51" i="13"/>
  <c r="V90" i="13"/>
  <c r="W90" i="13"/>
  <c r="W105" i="13" s="1"/>
  <c r="X90" i="13"/>
  <c r="P89" i="13"/>
  <c r="AB55" i="13" l="1"/>
  <c r="P47" i="13"/>
  <c r="P48" i="13" l="1"/>
  <c r="U48" i="13" s="1"/>
  <c r="U47" i="13"/>
  <c r="Z48" i="13"/>
  <c r="Z47" i="13"/>
  <c r="P85" i="13"/>
  <c r="P86" i="13" s="1"/>
  <c r="AD86" i="13" l="1"/>
  <c r="Q43" i="13" l="1"/>
  <c r="R43" i="13"/>
  <c r="S43" i="13"/>
  <c r="T43" i="13"/>
  <c r="T96" i="13" l="1"/>
  <c r="S96" i="13"/>
  <c r="S97" i="13" s="1"/>
  <c r="AC97" i="13" s="1"/>
  <c r="R96" i="13"/>
  <c r="R97" i="13" s="1"/>
  <c r="AB97" i="13" s="1"/>
  <c r="Q96" i="13"/>
  <c r="Q97" i="13" s="1"/>
  <c r="AD95" i="13"/>
  <c r="U95" i="13"/>
  <c r="P95" i="13"/>
  <c r="P96" i="13" s="1"/>
  <c r="U96" i="13" s="1"/>
  <c r="AD88" i="13"/>
  <c r="Y88" i="13"/>
  <c r="Y90" i="13" s="1"/>
  <c r="P88" i="13"/>
  <c r="P90" i="13" s="1"/>
  <c r="P92" i="13" s="1"/>
  <c r="AD83" i="13"/>
  <c r="AD84" i="13"/>
  <c r="Y83" i="13"/>
  <c r="Y84" i="13"/>
  <c r="Y47" i="13"/>
  <c r="AA11" i="13"/>
  <c r="P11" i="13"/>
  <c r="U11" i="13" s="1"/>
  <c r="AA9" i="13"/>
  <c r="S105" i="13" l="1"/>
  <c r="T97" i="13"/>
  <c r="T105" i="13" s="1"/>
  <c r="Y96" i="13"/>
  <c r="R105" i="13"/>
  <c r="AA97" i="13"/>
  <c r="Q105" i="13"/>
  <c r="V97" i="13"/>
  <c r="R102" i="13"/>
  <c r="AB102" i="13" s="1"/>
  <c r="Q102" i="13"/>
  <c r="Z95" i="13"/>
  <c r="Z9" i="13"/>
  <c r="Z83" i="13"/>
  <c r="Z88" i="13"/>
  <c r="U83" i="13"/>
  <c r="Y86" i="13"/>
  <c r="Z84" i="13"/>
  <c r="U84" i="13"/>
  <c r="Z90" i="13"/>
  <c r="AD90" i="13"/>
  <c r="U88" i="13"/>
  <c r="U90" i="13" s="1"/>
  <c r="Z11" i="13"/>
  <c r="T102" i="13" l="1"/>
  <c r="Z86" i="13"/>
  <c r="U86" i="13"/>
  <c r="V73" i="13" l="1"/>
  <c r="Y74" i="13"/>
  <c r="Y70" i="13"/>
  <c r="U66" i="13"/>
  <c r="Y65" i="13"/>
  <c r="W43" i="13"/>
  <c r="Y18" i="13"/>
  <c r="Y20" i="13"/>
  <c r="Y21" i="13"/>
  <c r="V14" i="13"/>
  <c r="V20" i="13"/>
  <c r="V21" i="13"/>
  <c r="V22" i="13"/>
  <c r="Y16" i="13"/>
  <c r="Y15" i="13"/>
  <c r="V12" i="13"/>
  <c r="V13" i="13"/>
  <c r="X21" i="13"/>
  <c r="W21" i="13"/>
  <c r="X20" i="13"/>
  <c r="W20" i="13"/>
  <c r="U43" i="13" l="1"/>
  <c r="P17" i="13" l="1"/>
  <c r="U17" i="13" s="1"/>
  <c r="P75" i="13"/>
  <c r="Z75" i="13" s="1"/>
  <c r="AA60" i="13" l="1"/>
  <c r="AD96" i="13"/>
  <c r="X97" i="13" l="1"/>
  <c r="V105" i="13"/>
  <c r="Y97" i="13"/>
  <c r="Y105" i="13" s="1"/>
  <c r="AD97" i="13"/>
  <c r="V67" i="13"/>
  <c r="Z96" i="13"/>
  <c r="AA67" i="13"/>
  <c r="Y67" i="13"/>
  <c r="Y92" i="13" l="1"/>
  <c r="AD92" i="13"/>
  <c r="Z92" i="13" l="1"/>
  <c r="U92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75" i="13"/>
  <c r="X75" i="13" l="1"/>
  <c r="X105" i="13" s="1"/>
  <c r="AA64" i="13"/>
  <c r="Y71" i="13" l="1"/>
  <c r="P43" i="13" l="1"/>
  <c r="P58" i="13"/>
  <c r="U58" i="13" s="1"/>
  <c r="AA58" i="13"/>
  <c r="P59" i="13"/>
  <c r="AB59" i="13"/>
  <c r="AB58" i="13" s="1"/>
  <c r="Z59" i="13" l="1"/>
  <c r="U59" i="13"/>
  <c r="Z58" i="13"/>
  <c r="P60" i="13"/>
  <c r="Z60" i="13" s="1"/>
  <c r="P20" i="13"/>
  <c r="U20" i="13" s="1"/>
  <c r="P21" i="13"/>
  <c r="U21" i="13" s="1"/>
  <c r="P22" i="13"/>
  <c r="Z22" i="13" l="1"/>
  <c r="U22" i="13"/>
  <c r="U60" i="13"/>
  <c r="Z21" i="13"/>
  <c r="Z20" i="13"/>
  <c r="AA8" i="13" l="1"/>
  <c r="P53" i="13" l="1"/>
  <c r="P54" i="13" s="1"/>
  <c r="P70" i="13" l="1"/>
  <c r="AP55" i="13"/>
  <c r="Z70" i="13" l="1"/>
  <c r="AO55" i="13"/>
  <c r="AQ55" i="13"/>
  <c r="AR55" i="13" l="1"/>
  <c r="Y55" i="13"/>
  <c r="P72" i="13" l="1"/>
  <c r="Z72" i="13" s="1"/>
  <c r="U70" i="13" l="1"/>
  <c r="AN55" i="13" l="1"/>
  <c r="AA10" i="13"/>
  <c r="AC17" i="13"/>
  <c r="P74" i="13"/>
  <c r="Z74" i="13" s="1"/>
  <c r="P73" i="13"/>
  <c r="Z73" i="13" s="1"/>
  <c r="P71" i="13"/>
  <c r="P66" i="13"/>
  <c r="Z66" i="13" s="1"/>
  <c r="P65" i="13"/>
  <c r="U65" i="13" s="1"/>
  <c r="P64" i="13"/>
  <c r="P63" i="13"/>
  <c r="P19" i="13"/>
  <c r="P18" i="13"/>
  <c r="U18" i="13" s="1"/>
  <c r="P16" i="13"/>
  <c r="U16" i="13" s="1"/>
  <c r="P15" i="13"/>
  <c r="P14" i="13"/>
  <c r="P13" i="13"/>
  <c r="P12" i="13"/>
  <c r="P10" i="13"/>
  <c r="P28" i="13" l="1"/>
  <c r="U10" i="13"/>
  <c r="Z19" i="13"/>
  <c r="U19" i="13"/>
  <c r="Z15" i="13"/>
  <c r="U15" i="13"/>
  <c r="Z14" i="13"/>
  <c r="U14" i="13"/>
  <c r="Z13" i="13"/>
  <c r="U13" i="13"/>
  <c r="Z12" i="13"/>
  <c r="U12" i="13"/>
  <c r="P67" i="13"/>
  <c r="Z67" i="13" s="1"/>
  <c r="P76" i="13"/>
  <c r="Z76" i="13" s="1"/>
  <c r="Z16" i="13"/>
  <c r="U71" i="13"/>
  <c r="Z71" i="13"/>
  <c r="U74" i="13"/>
  <c r="U73" i="13"/>
  <c r="Z8" i="13"/>
  <c r="Z10" i="13"/>
  <c r="Z18" i="13"/>
  <c r="Z65" i="13"/>
  <c r="Z64" i="13"/>
  <c r="AB64" i="13"/>
  <c r="Z28" i="13" l="1"/>
  <c r="U28" i="13"/>
  <c r="P80" i="13"/>
  <c r="Z80" i="13" s="1"/>
  <c r="U76" i="13"/>
  <c r="AD102" i="13"/>
  <c r="U67" i="13"/>
  <c r="AB63" i="13"/>
  <c r="U80" i="13" l="1"/>
  <c r="P97" i="13"/>
  <c r="P105" i="13" s="1"/>
  <c r="Z105" i="13" s="1"/>
  <c r="Y102" i="13"/>
  <c r="U97" i="13" l="1"/>
  <c r="U105" i="13" s="1"/>
  <c r="Z97" i="13"/>
  <c r="AB43" i="13"/>
  <c r="Z43" i="13" s="1"/>
  <c r="V55" i="13" l="1"/>
  <c r="V102" i="13" l="1"/>
  <c r="AA102" i="13"/>
  <c r="P32" i="13" l="1"/>
  <c r="P30" i="13" s="1"/>
  <c r="S30" i="13"/>
  <c r="S101" i="13" s="1"/>
  <c r="S45" i="13" l="1"/>
  <c r="P45" i="13"/>
  <c r="Z30" i="13"/>
  <c r="Z32" i="13"/>
  <c r="S99" i="13" l="1"/>
  <c r="S102" i="13" s="1"/>
  <c r="S55" i="13"/>
  <c r="P55" i="13"/>
  <c r="Z45" i="13"/>
  <c r="P99" i="13"/>
  <c r="U45" i="13"/>
  <c r="X55" i="13" l="1"/>
  <c r="AC55" i="13"/>
  <c r="X102" i="13"/>
  <c r="AC102" i="13"/>
  <c r="P102" i="13"/>
  <c r="U99" i="13"/>
  <c r="Z99" i="13"/>
  <c r="U55" i="13"/>
  <c r="AS55" i="13"/>
  <c r="Z55" i="13"/>
  <c r="U102" i="13" l="1"/>
  <c r="Z102" i="13"/>
</calcChain>
</file>

<file path=xl/sharedStrings.xml><?xml version="1.0" encoding="utf-8"?>
<sst xmlns="http://schemas.openxmlformats.org/spreadsheetml/2006/main" count="291" uniqueCount="157">
  <si>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</si>
  <si>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</si>
  <si>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</si>
  <si>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</si>
  <si>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</si>
  <si>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</si>
  <si>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</si>
  <si>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</si>
  <si>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</si>
  <si>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</si>
  <si>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</si>
  <si>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</si>
  <si>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</si>
  <si>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</si>
  <si>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</si>
  <si>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</si>
  <si>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</si>
  <si>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</si>
  <si>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</si>
  <si>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</si>
  <si>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</si>
  <si>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</si>
  <si>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</si>
  <si>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</si>
  <si>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</si>
  <si>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</si>
  <si>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</si>
  <si>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</si>
  <si>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</si>
  <si>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</si>
  <si>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</si>
  <si>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</si>
  <si>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</si>
  <si>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</si>
  <si>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</si>
  <si>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</si>
  <si>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</si>
  <si>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</si>
  <si>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</si>
  <si>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</si>
  <si>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</si>
  <si>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</si>
  <si>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</si>
  <si>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</si>
  <si>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</si>
  <si>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</si>
  <si>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</si>
  <si>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</si>
  <si>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</si>
  <si>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</si>
  <si>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</si>
  <si>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</si>
  <si>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</si>
  <si>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</si>
  <si>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</si>
  <si>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</si>
  <si>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</si>
  <si>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</si>
  <si>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</si>
  <si>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</si>
  <si>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</si>
  <si>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</si>
  <si>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</si>
  <si>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</si>
  <si>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</si>
  <si>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</si>
  <si>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</si>
  <si>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</si>
  <si>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</si>
  <si>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</si>
  <si>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</si>
  <si>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</si>
  <si>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</si>
  <si>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</si>
  <si>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</si>
  <si>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</si>
  <si>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</si>
  <si>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</si>
  <si>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</si>
  <si>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</si>
  <si>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</si>
  <si>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</si>
  <si>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</si>
  <si>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</si>
  <si>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</si>
  <si>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</si>
  <si>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</si>
  <si>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</si>
  <si>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Региональный проект «Современная школа» (показатель № 6)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</si>
  <si>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</si>
  <si>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</si>
  <si>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</si>
  <si>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</si>
  <si>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</si>
  <si>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</si>
  <si>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</si>
  <si>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</si>
  <si>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>% исполнения к годовому плану 2020 года</t>
  </si>
  <si>
    <t xml:space="preserve">Внебюджетные источники </t>
  </si>
  <si>
    <t>ПЛАН 2020 год (в рублях)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</si>
  <si>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</si>
  <si>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</si>
  <si>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</si>
  <si>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</si>
  <si>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</si>
  <si>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</si>
  <si>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</si>
  <si>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</si>
  <si>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</si>
  <si>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</si>
  <si>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</si>
  <si>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</si>
  <si>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</si>
  <si>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</si>
  <si>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</si>
  <si>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</si>
  <si>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</si>
  <si>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</si>
  <si>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</si>
  <si>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</si>
  <si>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</si>
  <si>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</si>
  <si>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</si>
  <si>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</si>
  <si>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</si>
  <si>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</si>
  <si>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</si>
  <si>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</si>
  <si>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</si>
  <si>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</si>
  <si>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предоставления дошкольного, общего, дополнительного образования (показатель №№ 1,2,5,7,8,21,22)</t>
  </si>
  <si>
    <t>Развитие материально-технической базы образовательных организаций (показатель № 6)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</si>
  <si>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</si>
  <si>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</si>
  <si>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</si>
  <si>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 xml:space="preserve">Обеспечение функционирования казённого учреждения (показатель №№ 4,15,16,17,18,23)
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</si>
  <si>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</si>
  <si>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</si>
  <si>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</si>
  <si>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</si>
  <si>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</si>
  <si>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</si>
  <si>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</si>
  <si>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ПЛАН на 9 месяцев 2020 года (рублей)</t>
  </si>
  <si>
    <t>% исполнения к плану 9 месяцев 2020 года</t>
  </si>
  <si>
    <t xml:space="preserve">без внебюджета       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</si>
  <si>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</si>
  <si>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31.12.2020 года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</si>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</sst>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526">
    <xf numFmtId="0" fontId="0" fillId="0" borderId="0" xfId="0"/>
    <xf numFmtId="0" fontId="16" fillId="0" borderId="22" xfId="0" applyFont="1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4" xfId="0" applyNumberFormat="1" applyFont="1" applyFill="1" applyBorder="1" applyAlignment="1" applyProtection="1">
      <alignment horizontal="center" vertical="center"/>
    </xf>
    <xf numFmtId="4" fontId="16" fillId="0" borderId="36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59" xfId="0" applyNumberFormat="1" applyFont="1" applyFill="1" applyBorder="1" applyAlignment="1">
      <alignment horizontal="center" vertical="center"/>
    </xf>
    <xf numFmtId="49" fontId="16" fillId="0" borderId="29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9" fontId="16" fillId="0" borderId="48" xfId="0" applyNumberFormat="1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9" fontId="16" fillId="0" borderId="55" xfId="0" applyNumberFormat="1" applyFont="1" applyFill="1" applyBorder="1" applyAlignment="1">
      <alignment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9" fontId="12" fillId="0" borderId="47" xfId="0" applyNumberFormat="1" applyFont="1" applyFill="1" applyBorder="1" applyAlignment="1">
      <alignment horizontal="center" vertical="center" wrapText="1"/>
    </xf>
    <xf numFmtId="49" fontId="16" fillId="0" borderId="37" xfId="0" applyNumberFormat="1" applyFont="1" applyFill="1" applyBorder="1" applyAlignment="1">
      <alignment horizontal="center" vertical="center" wrapText="1"/>
    </xf>
    <xf numFmtId="4" fontId="16" fillId="0" borderId="56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16" fillId="0" borderId="42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4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4" fontId="16" fillId="0" borderId="3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/>
    </xf>
    <xf numFmtId="4" fontId="16" fillId="0" borderId="4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49" fontId="16" fillId="0" borderId="15" xfId="0" applyNumberFormat="1" applyFont="1" applyFill="1" applyBorder="1" applyAlignment="1" applyProtection="1">
      <alignment horizontal="left" vertical="center" wrapText="1"/>
    </xf>
    <xf numFmtId="4" fontId="16" fillId="0" borderId="53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 applyProtection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38" xfId="0" applyNumberFormat="1" applyFont="1" applyFill="1" applyBorder="1" applyAlignment="1" applyProtection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 applyProtection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3" fontId="16" fillId="0" borderId="21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32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 wrapText="1"/>
    </xf>
    <xf numFmtId="3" fontId="16" fillId="0" borderId="43" xfId="0" applyNumberFormat="1" applyFont="1" applyFill="1" applyBorder="1" applyAlignment="1">
      <alignment horizontal="center" vertical="center"/>
    </xf>
    <xf numFmtId="4" fontId="16" fillId="0" borderId="75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/>
    </xf>
    <xf numFmtId="3" fontId="16" fillId="0" borderId="8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6" fillId="0" borderId="63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3" fontId="16" fillId="0" borderId="35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left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27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76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4" fontId="16" fillId="0" borderId="5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59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4" fontId="16" fillId="0" borderId="26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5" xfId="0" applyNumberFormat="1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0" fontId="21" fillId="0" borderId="7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2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0" fontId="16" fillId="0" borderId="31" xfId="0" applyFont="1" applyFill="1" applyBorder="1" applyAlignment="1">
      <alignment horizontal="left" vertical="top" wrapText="1"/>
    </xf>
    <xf numFmtId="0" fontId="16" fillId="0" borderId="46" xfId="0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 applyProtection="1">
      <alignment horizontal="right" vertical="center" wrapText="1"/>
    </xf>
    <xf numFmtId="4" fontId="16" fillId="0" borderId="10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top" wrapText="1"/>
    </xf>
    <xf numFmtId="0" fontId="16" fillId="0" borderId="56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right" vertical="center" wrapText="1"/>
    </xf>
    <xf numFmtId="4" fontId="16" fillId="0" borderId="49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7" xfId="0" applyNumberFormat="1" applyFont="1" applyFill="1" applyBorder="1" applyAlignment="1">
      <alignment horizontal="center" vertical="center"/>
    </xf>
    <xf numFmtId="4" fontId="16" fillId="0" borderId="56" xfId="0" applyNumberFormat="1" applyFont="1" applyFill="1" applyBorder="1" applyAlignment="1">
      <alignment horizontal="center" vertical="center"/>
    </xf>
    <xf numFmtId="3" fontId="16" fillId="0" borderId="30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/>
    </xf>
    <xf numFmtId="4" fontId="16" fillId="0" borderId="23" xfId="0" applyNumberFormat="1" applyFont="1" applyFill="1" applyBorder="1" applyAlignment="1">
      <alignment horizontal="left" vertical="top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46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26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left" vertical="center" wrapText="1"/>
    </xf>
    <xf numFmtId="4" fontId="16" fillId="0" borderId="23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 wrapText="1"/>
    </xf>
    <xf numFmtId="4" fontId="16" fillId="0" borderId="32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3" fillId="0" borderId="20" xfId="0" applyNumberFormat="1" applyFont="1" applyFill="1" applyBorder="1" applyAlignment="1">
      <alignment horizontal="center" vertical="center"/>
    </xf>
    <xf numFmtId="165" fontId="13" fillId="0" borderId="19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4" fontId="13" fillId="0" borderId="32" xfId="0" applyNumberFormat="1" applyFont="1" applyFill="1" applyBorder="1" applyAlignment="1">
      <alignment horizontal="center" vertical="center"/>
    </xf>
    <xf numFmtId="3" fontId="13" fillId="0" borderId="17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4" fontId="13" fillId="0" borderId="68" xfId="0" applyNumberFormat="1" applyFont="1" applyFill="1" applyBorder="1" applyAlignment="1">
      <alignment horizontal="left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left" vertical="center" wrapText="1"/>
    </xf>
    <xf numFmtId="4" fontId="16" fillId="0" borderId="21" xfId="0" applyNumberFormat="1" applyFont="1" applyFill="1" applyBorder="1" applyAlignment="1">
      <alignment horizontal="left" vertical="center" wrapText="1"/>
    </xf>
    <xf numFmtId="4" fontId="16" fillId="0" borderId="72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16" fillId="0" borderId="40" xfId="0" applyNumberFormat="1" applyFont="1" applyFill="1" applyBorder="1" applyAlignment="1">
      <alignment horizontal="center" vertical="center" wrapText="1"/>
    </xf>
    <xf numFmtId="3" fontId="16" fillId="0" borderId="24" xfId="0" applyNumberFormat="1" applyFont="1" applyFill="1" applyBorder="1" applyAlignment="1">
      <alignment horizontal="center" vertical="center" wrapText="1"/>
    </xf>
    <xf numFmtId="3" fontId="16" fillId="0" borderId="30" xfId="0" applyNumberFormat="1" applyFont="1" applyFill="1" applyBorder="1" applyAlignment="1">
      <alignment horizontal="center" vertical="center" wrapText="1"/>
    </xf>
    <xf numFmtId="165" fontId="13" fillId="0" borderId="28" xfId="0" applyNumberFormat="1" applyFont="1" applyFill="1" applyBorder="1" applyAlignment="1">
      <alignment horizontal="center" vertical="center"/>
    </xf>
    <xf numFmtId="165" fontId="13" fillId="0" borderId="39" xfId="0" applyNumberFormat="1" applyFont="1" applyFill="1" applyBorder="1" applyAlignment="1">
      <alignment horizontal="center" vertical="center"/>
    </xf>
    <xf numFmtId="165" fontId="13" fillId="0" borderId="34" xfId="0" applyNumberFormat="1" applyFont="1" applyFill="1" applyBorder="1" applyAlignment="1">
      <alignment horizontal="center" vertical="center"/>
    </xf>
    <xf numFmtId="165" fontId="13" fillId="0" borderId="63" xfId="0" applyNumberFormat="1" applyFont="1" applyFill="1" applyBorder="1" applyAlignment="1">
      <alignment horizontal="center" vertical="center"/>
    </xf>
    <xf numFmtId="165" fontId="13" fillId="0" borderId="42" xfId="0" applyNumberFormat="1" applyFont="1" applyFill="1" applyBorder="1" applyAlignment="1">
      <alignment horizontal="center" vertical="center"/>
    </xf>
    <xf numFmtId="165" fontId="13" fillId="0" borderId="21" xfId="0" applyNumberFormat="1" applyFont="1" applyFill="1" applyBorder="1" applyAlignment="1">
      <alignment horizontal="center" vertical="center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/>
    </xf>
    <xf numFmtId="4" fontId="13" fillId="0" borderId="45" xfId="0" applyNumberFormat="1" applyFont="1" applyFill="1" applyBorder="1" applyAlignment="1">
      <alignment horizontal="center" vertical="center"/>
    </xf>
    <xf numFmtId="4" fontId="13" fillId="0" borderId="57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60" xfId="0" applyNumberFormat="1" applyFont="1" applyFill="1" applyBorder="1" applyAlignment="1">
      <alignment vertical="center" wrapText="1"/>
    </xf>
    <xf numFmtId="4" fontId="13" fillId="0" borderId="57" xfId="0" applyNumberFormat="1" applyFont="1" applyFill="1" applyBorder="1" applyAlignment="1">
      <alignment vertical="center" wrapText="1"/>
    </xf>
    <xf numFmtId="4" fontId="12" fillId="0" borderId="24" xfId="0" applyNumberFormat="1" applyFont="1" applyFill="1" applyBorder="1" applyAlignment="1">
      <alignment horizontal="left" wrapText="1"/>
    </xf>
    <xf numFmtId="4" fontId="12" fillId="0" borderId="70" xfId="0" applyNumberFormat="1" applyFont="1" applyFill="1" applyBorder="1" applyAlignment="1">
      <alignment horizontal="center" vertical="center" wrapText="1"/>
    </xf>
    <xf numFmtId="4" fontId="12" fillId="0" borderId="46" xfId="0" applyNumberFormat="1" applyFont="1" applyFill="1" applyBorder="1" applyAlignment="1">
      <alignment horizontal="center" vertical="center" wrapText="1"/>
    </xf>
    <xf numFmtId="4" fontId="12" fillId="0" borderId="31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center" vertical="center" wrapText="1"/>
    </xf>
    <xf numFmtId="4" fontId="12" fillId="0" borderId="29" xfId="0" applyNumberFormat="1" applyFont="1" applyFill="1" applyBorder="1" applyAlignment="1">
      <alignment horizontal="center" vertical="center" wrapText="1"/>
    </xf>
    <xf numFmtId="4" fontId="12" fillId="0" borderId="24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0" borderId="47" xfId="0" applyNumberFormat="1" applyFont="1" applyFill="1" applyBorder="1" applyAlignment="1">
      <alignment horizontal="center" vertical="center" wrapText="1"/>
    </xf>
    <xf numFmtId="4" fontId="12" fillId="0" borderId="30" xfId="0" applyNumberFormat="1" applyFont="1" applyFill="1" applyBorder="1" applyAlignment="1">
      <alignment horizontal="center" vertical="center" wrapText="1"/>
    </xf>
    <xf numFmtId="4" fontId="16" fillId="0" borderId="39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3" fontId="12" fillId="0" borderId="8" xfId="0" applyNumberFormat="1" applyFont="1" applyFill="1" applyBorder="1" applyAlignment="1">
      <alignment horizontal="center" vertical="center" wrapText="1"/>
    </xf>
    <xf numFmtId="3" fontId="12" fillId="0" borderId="29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4" fontId="16" fillId="0" borderId="32" xfId="0" applyNumberFormat="1" applyFont="1" applyFill="1" applyBorder="1" applyAlignment="1">
      <alignment horizontal="left" vertical="top" wrapText="1"/>
    </xf>
    <xf numFmtId="4" fontId="16" fillId="0" borderId="13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4" fontId="27" fillId="0" borderId="21" xfId="0" applyNumberFormat="1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vertical="center" wrapText="1"/>
    </xf>
    <xf numFmtId="4" fontId="16" fillId="0" borderId="24" xfId="0" applyNumberFormat="1" applyFont="1" applyFill="1" applyBorder="1" applyAlignment="1">
      <alignment horizontal="left" vertical="top" wrapText="1"/>
    </xf>
    <xf numFmtId="4" fontId="16" fillId="0" borderId="70" xfId="0" applyNumberFormat="1" applyFont="1" applyFill="1" applyBorder="1" applyAlignment="1">
      <alignment horizontal="center" vertical="center" wrapText="1"/>
    </xf>
    <xf numFmtId="3" fontId="16" fillId="0" borderId="46" xfId="0" applyNumberFormat="1" applyFont="1" applyFill="1" applyBorder="1" applyAlignment="1">
      <alignment horizontal="center" vertical="center"/>
    </xf>
    <xf numFmtId="3" fontId="16" fillId="0" borderId="8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horizontal="center" vertical="center" wrapText="1"/>
    </xf>
    <xf numFmtId="166" fontId="16" fillId="0" borderId="56" xfId="0" applyNumberFormat="1" applyFont="1" applyFill="1" applyBorder="1" applyAlignment="1">
      <alignment horizontal="center" vertical="center"/>
    </xf>
    <xf numFmtId="166" fontId="16" fillId="0" borderId="47" xfId="0" applyNumberFormat="1" applyFont="1" applyFill="1" applyBorder="1" applyAlignment="1">
      <alignment horizontal="center" vertical="center"/>
    </xf>
    <xf numFmtId="166" fontId="16" fillId="0" borderId="30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 wrapText="1"/>
    </xf>
    <xf numFmtId="3" fontId="16" fillId="0" borderId="56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left" vertical="top" wrapText="1"/>
    </xf>
    <xf numFmtId="4" fontId="16" fillId="0" borderId="74" xfId="0" applyNumberFormat="1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75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/>
    </xf>
    <xf numFmtId="3" fontId="16" fillId="0" borderId="51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4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/>
    </xf>
    <xf numFmtId="166" fontId="16" fillId="0" borderId="21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/>
    </xf>
    <xf numFmtId="4" fontId="13" fillId="0" borderId="26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4" fontId="13" fillId="0" borderId="41" xfId="0" applyNumberFormat="1" applyFont="1" applyFill="1" applyBorder="1" applyAlignment="1">
      <alignment horizontal="center" vertical="center"/>
    </xf>
    <xf numFmtId="4" fontId="16" fillId="0" borderId="42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59" xfId="0" applyFont="1" applyFill="1" applyBorder="1" applyAlignment="1">
      <alignment horizontal="left" vertical="center" wrapText="1"/>
    </xf>
    <xf numFmtId="4" fontId="16" fillId="0" borderId="24" xfId="0" applyNumberFormat="1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166" fontId="16" fillId="0" borderId="8" xfId="0" applyNumberFormat="1" applyFont="1" applyFill="1" applyBorder="1" applyAlignment="1">
      <alignment horizontal="center" vertical="center"/>
    </xf>
    <xf numFmtId="166" fontId="16" fillId="0" borderId="1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4" fontId="13" fillId="0" borderId="65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 applyProtection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4" fontId="18" fillId="0" borderId="27" xfId="0" applyNumberFormat="1" applyFont="1" applyFill="1" applyBorder="1" applyAlignment="1" applyProtection="1">
      <alignment horizontal="center" vertical="center" wrapText="1"/>
    </xf>
    <xf numFmtId="4" fontId="16" fillId="0" borderId="50" xfId="0" applyNumberFormat="1" applyFont="1" applyFill="1" applyBorder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166" fontId="13" fillId="0" borderId="42" xfId="0" applyNumberFormat="1" applyFont="1" applyFill="1" applyBorder="1" applyAlignment="1">
      <alignment horizontal="center" vertical="center"/>
    </xf>
    <xf numFmtId="166" fontId="13" fillId="0" borderId="20" xfId="0" applyNumberFormat="1" applyFont="1" applyFill="1" applyBorder="1" applyAlignment="1">
      <alignment horizontal="center" vertical="center"/>
    </xf>
    <xf numFmtId="166" fontId="16" fillId="0" borderId="41" xfId="0" applyNumberFormat="1" applyFont="1" applyFill="1" applyBorder="1" applyAlignment="1">
      <alignment horizontal="center" vertical="center"/>
    </xf>
    <xf numFmtId="4" fontId="16" fillId="0" borderId="55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left" vertical="top" wrapText="1"/>
    </xf>
    <xf numFmtId="4" fontId="16" fillId="0" borderId="60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23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29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1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4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71" xfId="0" applyNumberFormat="1" applyFont="1" applyFill="1" applyBorder="1" applyAlignment="1">
      <alignment horizontal="center" vertical="center" wrapText="1"/>
    </xf>
    <xf numFmtId="4" fontId="13" fillId="0" borderId="51" xfId="0" applyNumberFormat="1" applyFont="1" applyFill="1" applyBorder="1" applyAlignment="1">
      <alignment horizontal="center" vertical="center"/>
    </xf>
    <xf numFmtId="4" fontId="13" fillId="0" borderId="22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center" vertical="center"/>
    </xf>
    <xf numFmtId="4" fontId="13" fillId="0" borderId="49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13" fillId="0" borderId="47" xfId="0" applyNumberFormat="1" applyFont="1" applyFill="1" applyBorder="1" applyAlignment="1">
      <alignment horizontal="center" vertical="center"/>
    </xf>
    <xf numFmtId="4" fontId="13" fillId="0" borderId="24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center" vertical="center" wrapText="1"/>
    </xf>
    <xf numFmtId="3" fontId="13" fillId="0" borderId="43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3" fontId="13" fillId="0" borderId="14" xfId="0" applyNumberFormat="1" applyFont="1" applyFill="1" applyBorder="1" applyAlignment="1">
      <alignment horizontal="center" vertical="center"/>
    </xf>
    <xf numFmtId="4" fontId="13" fillId="0" borderId="58" xfId="0" applyNumberFormat="1" applyFont="1" applyFill="1" applyBorder="1" applyAlignment="1">
      <alignment horizontal="center" vertical="center" wrapText="1"/>
    </xf>
    <xf numFmtId="4" fontId="13" fillId="0" borderId="32" xfId="0" applyNumberFormat="1" applyFont="1" applyFill="1" applyBorder="1" applyAlignment="1">
      <alignment horizontal="center" vertical="center" wrapText="1"/>
    </xf>
    <xf numFmtId="4" fontId="13" fillId="0" borderId="16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horizontal="center" vertical="center"/>
    </xf>
    <xf numFmtId="4" fontId="13" fillId="0" borderId="37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4" fontId="13" fillId="0" borderId="63" xfId="0" applyNumberFormat="1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 wrapText="1"/>
    </xf>
    <xf numFmtId="165" fontId="16" fillId="0" borderId="36" xfId="0" applyNumberFormat="1" applyFont="1" applyFill="1" applyBorder="1" applyAlignment="1" applyProtection="1">
      <alignment horizontal="center" vertical="center" wrapText="1"/>
    </xf>
    <xf numFmtId="4" fontId="13" fillId="0" borderId="46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7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4" fontId="13" fillId="0" borderId="8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 wrapText="1"/>
    </xf>
    <xf numFmtId="4" fontId="13" fillId="0" borderId="29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vertical="center" wrapText="1"/>
    </xf>
    <xf numFmtId="4" fontId="13" fillId="0" borderId="12" xfId="0" applyNumberFormat="1" applyFont="1" applyFill="1" applyBorder="1" applyAlignment="1">
      <alignment horizontal="center" vertical="center"/>
    </xf>
    <xf numFmtId="4" fontId="13" fillId="0" borderId="43" xfId="0" applyNumberFormat="1" applyFont="1" applyFill="1" applyBorder="1" applyAlignment="1">
      <alignment horizontal="center" vertical="center" wrapText="1"/>
    </xf>
    <xf numFmtId="4" fontId="16" fillId="0" borderId="44" xfId="0" applyNumberFormat="1" applyFont="1" applyFill="1" applyBorder="1" applyAlignment="1">
      <alignment horizontal="center"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vertical="center" wrapText="1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49" fontId="16" fillId="0" borderId="77" xfId="0" applyNumberFormat="1" applyFont="1" applyFill="1" applyBorder="1" applyAlignment="1" applyProtection="1">
      <alignment horizontal="left" vertical="center" wrapText="1"/>
    </xf>
    <xf numFmtId="49" fontId="16" fillId="0" borderId="76" xfId="0" applyNumberFormat="1" applyFont="1" applyFill="1" applyBorder="1" applyAlignment="1">
      <alignment horizontal="center" vertical="center" wrapText="1"/>
    </xf>
    <xf numFmtId="49" fontId="16" fillId="0" borderId="62" xfId="0" applyNumberFormat="1" applyFont="1" applyFill="1" applyBorder="1" applyAlignment="1">
      <alignment horizontal="center" vertical="center" wrapText="1"/>
    </xf>
    <xf numFmtId="4" fontId="16" fillId="0" borderId="78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horizontal="center"/>
    </xf>
    <xf numFmtId="0" fontId="12" fillId="0" borderId="70" xfId="0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4" fontId="16" fillId="0" borderId="63" xfId="0" applyNumberFormat="1" applyFont="1" applyFill="1" applyBorder="1" applyAlignment="1">
      <alignment horizontal="left" vertical="center" wrapText="1"/>
    </xf>
    <xf numFmtId="4" fontId="16" fillId="0" borderId="57" xfId="0" applyNumberFormat="1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0" fontId="13" fillId="0" borderId="57" xfId="0" applyFont="1" applyFill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4" fontId="13" fillId="0" borderId="60" xfId="0" applyNumberFormat="1" applyFont="1" applyFill="1" applyBorder="1" applyAlignment="1">
      <alignment horizontal="center" vertical="center"/>
    </xf>
    <xf numFmtId="4" fontId="13" fillId="0" borderId="5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54" xfId="0" applyNumberFormat="1" applyFont="1" applyFill="1" applyBorder="1" applyAlignment="1">
      <alignment horizontal="center" vertical="center" wrapText="1"/>
    </xf>
    <xf numFmtId="4" fontId="13" fillId="0" borderId="61" xfId="0" applyNumberFormat="1" applyFont="1" applyFill="1" applyBorder="1" applyAlignment="1">
      <alignment horizontal="center" vertical="center" wrapText="1"/>
    </xf>
    <xf numFmtId="4" fontId="13" fillId="0" borderId="46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26" xfId="0" applyNumberFormat="1" applyFont="1" applyFill="1" applyBorder="1" applyAlignment="1">
      <alignment horizontal="center" vertical="center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4" fontId="13" fillId="0" borderId="46" xfId="0" applyNumberFormat="1" applyFont="1" applyFill="1" applyBorder="1" applyAlignment="1">
      <alignment horizontal="left" vertical="center" wrapText="1"/>
    </xf>
    <xf numFmtId="4" fontId="13" fillId="0" borderId="67" xfId="0" applyNumberFormat="1" applyFont="1" applyFill="1" applyBorder="1" applyAlignment="1">
      <alignment horizontal="left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75" xfId="0" applyNumberFormat="1" applyFont="1" applyFill="1" applyBorder="1" applyAlignment="1">
      <alignment horizontal="left" vertical="center" wrapText="1"/>
    </xf>
    <xf numFmtId="4" fontId="13" fillId="0" borderId="63" xfId="0" applyNumberFormat="1" applyFont="1" applyFill="1" applyBorder="1" applyAlignment="1">
      <alignment horizontal="left" vertical="center" wrapText="1"/>
    </xf>
    <xf numFmtId="4" fontId="13" fillId="0" borderId="60" xfId="0" applyNumberFormat="1" applyFont="1" applyFill="1" applyBorder="1" applyAlignment="1">
      <alignment horizontal="left" vertical="center" wrapText="1"/>
    </xf>
    <xf numFmtId="4" fontId="13" fillId="0" borderId="57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67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49" fontId="13" fillId="0" borderId="39" xfId="0" applyNumberFormat="1" applyFont="1" applyFill="1" applyBorder="1" applyAlignment="1">
      <alignment horizontal="center" vertical="center" wrapText="1"/>
    </xf>
    <xf numFmtId="49" fontId="13" fillId="0" borderId="41" xfId="0" applyNumberFormat="1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165" fontId="13" fillId="0" borderId="63" xfId="0" applyNumberFormat="1" applyFont="1" applyFill="1" applyBorder="1" applyAlignment="1">
      <alignment horizontal="center" vertical="center"/>
    </xf>
    <xf numFmtId="165" fontId="13" fillId="0" borderId="60" xfId="0" applyNumberFormat="1" applyFont="1" applyFill="1" applyBorder="1" applyAlignment="1">
      <alignment horizontal="center" vertical="center"/>
    </xf>
    <xf numFmtId="165" fontId="13" fillId="0" borderId="57" xfId="0" applyNumberFormat="1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left" vertical="top" wrapText="1"/>
    </xf>
    <xf numFmtId="0" fontId="13" fillId="0" borderId="60" xfId="0" applyFont="1" applyFill="1" applyBorder="1" applyAlignment="1">
      <alignment horizontal="left" vertical="top" wrapText="1"/>
    </xf>
    <xf numFmtId="0" fontId="13" fillId="0" borderId="57" xfId="0" applyFont="1" applyFill="1" applyBorder="1" applyAlignment="1">
      <alignment horizontal="left" vertical="top" wrapText="1"/>
    </xf>
    <xf numFmtId="4" fontId="13" fillId="0" borderId="63" xfId="0" applyNumberFormat="1" applyFont="1" applyFill="1" applyBorder="1" applyAlignment="1">
      <alignment horizontal="center" vertical="center"/>
    </xf>
    <xf numFmtId="4" fontId="13" fillId="0" borderId="69" xfId="0" applyNumberFormat="1" applyFont="1" applyFill="1" applyBorder="1" applyAlignment="1">
      <alignment horizontal="center" vertical="top" wrapText="1"/>
    </xf>
    <xf numFmtId="4" fontId="13" fillId="0" borderId="66" xfId="0" applyNumberFormat="1" applyFont="1" applyFill="1" applyBorder="1" applyAlignment="1">
      <alignment horizontal="center" vertical="top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4" fontId="16" fillId="0" borderId="66" xfId="0" applyNumberFormat="1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top" wrapText="1"/>
    </xf>
    <xf numFmtId="4" fontId="13" fillId="0" borderId="26" xfId="0" applyNumberFormat="1" applyFont="1" applyFill="1" applyBorder="1" applyAlignment="1">
      <alignment horizontal="center" vertical="top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4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53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4" fontId="13" fillId="0" borderId="72" xfId="0" applyNumberFormat="1" applyFont="1" applyFill="1" applyBorder="1" applyAlignment="1">
      <alignment horizontal="center" vertical="top" wrapText="1"/>
    </xf>
    <xf numFmtId="0" fontId="16" fillId="0" borderId="59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165" fontId="13" fillId="0" borderId="63" xfId="0" applyNumberFormat="1" applyFont="1" applyFill="1" applyBorder="1" applyAlignment="1">
      <alignment horizontal="center" vertical="center" wrapText="1"/>
    </xf>
    <xf numFmtId="165" fontId="13" fillId="0" borderId="60" xfId="0" applyNumberFormat="1" applyFont="1" applyFill="1" applyBorder="1" applyAlignment="1">
      <alignment horizontal="center" vertical="center" wrapText="1"/>
    </xf>
    <xf numFmtId="165" fontId="13" fillId="0" borderId="57" xfId="0" applyNumberFormat="1" applyFont="1" applyFill="1" applyBorder="1" applyAlignment="1">
      <alignment horizontal="center" vertical="center" wrapText="1"/>
    </xf>
    <xf numFmtId="4" fontId="13" fillId="0" borderId="58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3" fillId="0" borderId="55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13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F29" sqref="F29:AD29"/>
    </sheetView>
  </sheetViews>
  <sheetFormatPr defaultColWidth="9.140625" defaultRowHeight="15" x14ac:dyDescent="0.25"/>
  <cols>
    <col min="1" max="1" width="4.7109375" style="161" customWidth="1"/>
    <col min="2" max="2" width="95.85546875" style="383" customWidth="1"/>
    <col min="3" max="3" width="12.28515625" style="32" hidden="1" customWidth="1"/>
    <col min="4" max="4" width="16.85546875" style="384" customWidth="1"/>
    <col min="5" max="5" width="17.28515625" style="387" hidden="1" customWidth="1"/>
    <col min="6" max="6" width="17.85546875" style="146" customWidth="1"/>
    <col min="7" max="7" width="18" style="146" customWidth="1"/>
    <col min="8" max="8" width="15.140625" style="146" customWidth="1"/>
    <col min="9" max="9" width="16" style="146" customWidth="1"/>
    <col min="10" max="10" width="16.42578125" style="146" customWidth="1"/>
    <col min="11" max="11" width="16.140625" style="146" hidden="1" customWidth="1"/>
    <col min="12" max="12" width="16" style="146" hidden="1" customWidth="1"/>
    <col min="13" max="13" width="13.85546875" style="146" hidden="1" customWidth="1"/>
    <col min="14" max="14" width="16" style="146" hidden="1" customWidth="1"/>
    <col min="15" max="15" width="15.85546875" style="146" hidden="1" customWidth="1"/>
    <col min="16" max="17" width="17.42578125" style="146" customWidth="1"/>
    <col min="18" max="18" width="14.7109375" style="146" customWidth="1"/>
    <col min="19" max="20" width="15" style="146" customWidth="1"/>
    <col min="21" max="21" width="8.5703125" style="146" hidden="1" customWidth="1"/>
    <col min="22" max="22" width="11.28515625" style="146" hidden="1" customWidth="1"/>
    <col min="23" max="23" width="14.7109375" style="146" hidden="1" customWidth="1"/>
    <col min="24" max="24" width="11.7109375" style="146" hidden="1" customWidth="1"/>
    <col min="25" max="25" width="9.85546875" style="146" hidden="1" customWidth="1"/>
    <col min="26" max="26" width="9" style="146" customWidth="1"/>
    <col min="27" max="27" width="11.7109375" style="146" customWidth="1"/>
    <col min="28" max="28" width="14.28515625" style="146" customWidth="1"/>
    <col min="29" max="29" width="13.85546875" style="146" customWidth="1"/>
    <col min="30" max="30" width="9.7109375" style="146" customWidth="1"/>
    <col min="31" max="31" width="18.28515625" style="145" hidden="1" customWidth="1"/>
    <col min="32" max="32" width="15.7109375" style="145" customWidth="1"/>
    <col min="33" max="33" width="15.140625" style="27" customWidth="1"/>
    <col min="34" max="34" width="14.85546875" style="145" customWidth="1"/>
    <col min="35" max="35" width="118.28515625" style="145" customWidth="1"/>
    <col min="36" max="36" width="18.5703125" style="145" customWidth="1"/>
    <col min="37" max="38" width="9.140625" style="145" customWidth="1"/>
    <col min="39" max="39" width="18" style="145" customWidth="1"/>
    <col min="40" max="40" width="17.28515625" style="145" customWidth="1"/>
    <col min="41" max="41" width="14.85546875" style="145" customWidth="1"/>
    <col min="42" max="43" width="9.140625" style="145" customWidth="1"/>
    <col min="44" max="44" width="15.140625" style="145" customWidth="1"/>
    <col min="45" max="45" width="21.140625" style="145" customWidth="1"/>
    <col min="46" max="65" width="9.140625" style="145" customWidth="1"/>
    <col min="66" max="148" width="9.140625" style="145"/>
    <col min="149" max="16384" width="9.140625" style="146"/>
  </cols>
  <sheetData>
    <row r="1" spans="1:148" ht="24" customHeight="1" thickBot="1" x14ac:dyDescent="0.3">
      <c r="A1" s="454" t="s">
        <v>147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</row>
    <row r="2" spans="1:148" s="149" customFormat="1" ht="18.600000000000001" customHeight="1" thickBot="1" x14ac:dyDescent="0.3">
      <c r="A2" s="465" t="s">
        <v>32</v>
      </c>
      <c r="B2" s="147" t="s">
        <v>101</v>
      </c>
      <c r="C2" s="467" t="s">
        <v>38</v>
      </c>
      <c r="D2" s="418" t="s">
        <v>33</v>
      </c>
      <c r="E2" s="418" t="s">
        <v>6</v>
      </c>
      <c r="F2" s="458" t="s">
        <v>99</v>
      </c>
      <c r="G2" s="459"/>
      <c r="H2" s="459"/>
      <c r="I2" s="459"/>
      <c r="J2" s="460"/>
      <c r="K2" s="458" t="s">
        <v>143</v>
      </c>
      <c r="L2" s="459"/>
      <c r="M2" s="459"/>
      <c r="N2" s="459"/>
      <c r="O2" s="460"/>
      <c r="P2" s="458" t="s">
        <v>114</v>
      </c>
      <c r="Q2" s="459"/>
      <c r="R2" s="459"/>
      <c r="S2" s="459"/>
      <c r="T2" s="460"/>
      <c r="U2" s="455" t="s">
        <v>144</v>
      </c>
      <c r="V2" s="456"/>
      <c r="W2" s="456"/>
      <c r="X2" s="456"/>
      <c r="Y2" s="457"/>
      <c r="Z2" s="458" t="s">
        <v>97</v>
      </c>
      <c r="AA2" s="459"/>
      <c r="AB2" s="459"/>
      <c r="AC2" s="459"/>
      <c r="AD2" s="460"/>
      <c r="AE2" s="148"/>
      <c r="AF2" s="148"/>
      <c r="AG2" s="27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</row>
    <row r="3" spans="1:148" s="161" customFormat="1" ht="32.25" customHeight="1" thickBot="1" x14ac:dyDescent="0.3">
      <c r="A3" s="466"/>
      <c r="B3" s="150" t="s">
        <v>31</v>
      </c>
      <c r="C3" s="468"/>
      <c r="D3" s="420"/>
      <c r="E3" s="420"/>
      <c r="F3" s="151" t="s">
        <v>110</v>
      </c>
      <c r="G3" s="152" t="s">
        <v>3</v>
      </c>
      <c r="H3" s="152" t="s">
        <v>4</v>
      </c>
      <c r="I3" s="152" t="s">
        <v>29</v>
      </c>
      <c r="J3" s="153" t="s">
        <v>5</v>
      </c>
      <c r="K3" s="151" t="s">
        <v>109</v>
      </c>
      <c r="L3" s="152" t="s">
        <v>3</v>
      </c>
      <c r="M3" s="152" t="s">
        <v>4</v>
      </c>
      <c r="N3" s="152" t="s">
        <v>29</v>
      </c>
      <c r="O3" s="153" t="s">
        <v>5</v>
      </c>
      <c r="P3" s="151" t="s">
        <v>109</v>
      </c>
      <c r="Q3" s="152" t="s">
        <v>3</v>
      </c>
      <c r="R3" s="152" t="s">
        <v>4</v>
      </c>
      <c r="S3" s="152" t="s">
        <v>29</v>
      </c>
      <c r="T3" s="153" t="s">
        <v>5</v>
      </c>
      <c r="U3" s="154" t="s">
        <v>110</v>
      </c>
      <c r="V3" s="155" t="s">
        <v>3</v>
      </c>
      <c r="W3" s="155" t="s">
        <v>4</v>
      </c>
      <c r="X3" s="155" t="s">
        <v>29</v>
      </c>
      <c r="Y3" s="156" t="s">
        <v>5</v>
      </c>
      <c r="Z3" s="157" t="s">
        <v>110</v>
      </c>
      <c r="AA3" s="158" t="s">
        <v>3</v>
      </c>
      <c r="AB3" s="158" t="s">
        <v>4</v>
      </c>
      <c r="AC3" s="158" t="s">
        <v>29</v>
      </c>
      <c r="AD3" s="159" t="s">
        <v>5</v>
      </c>
      <c r="AE3" s="160"/>
      <c r="AF3" s="160"/>
      <c r="AG3" s="27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</row>
    <row r="4" spans="1:148" s="28" customFormat="1" ht="15.6" customHeight="1" thickBot="1" x14ac:dyDescent="0.3">
      <c r="A4" s="162">
        <v>1</v>
      </c>
      <c r="B4" s="163">
        <v>2</v>
      </c>
      <c r="C4" s="18"/>
      <c r="D4" s="164">
        <v>3</v>
      </c>
      <c r="E4" s="165">
        <v>5</v>
      </c>
      <c r="F4" s="166">
        <v>4</v>
      </c>
      <c r="G4" s="163">
        <v>5</v>
      </c>
      <c r="H4" s="166">
        <v>6</v>
      </c>
      <c r="I4" s="163">
        <v>7</v>
      </c>
      <c r="J4" s="166">
        <v>8</v>
      </c>
      <c r="K4" s="163">
        <v>9</v>
      </c>
      <c r="L4" s="166">
        <v>10</v>
      </c>
      <c r="M4" s="163">
        <v>11</v>
      </c>
      <c r="N4" s="166">
        <v>12</v>
      </c>
      <c r="O4" s="163">
        <v>13</v>
      </c>
      <c r="P4" s="166">
        <v>9</v>
      </c>
      <c r="Q4" s="163">
        <v>10</v>
      </c>
      <c r="R4" s="166">
        <v>11</v>
      </c>
      <c r="S4" s="163">
        <v>12</v>
      </c>
      <c r="T4" s="166">
        <v>13</v>
      </c>
      <c r="U4" s="163">
        <v>19</v>
      </c>
      <c r="V4" s="166">
        <v>20</v>
      </c>
      <c r="W4" s="163">
        <v>21</v>
      </c>
      <c r="X4" s="166">
        <v>22</v>
      </c>
      <c r="Y4" s="163">
        <v>23</v>
      </c>
      <c r="Z4" s="166">
        <v>14</v>
      </c>
      <c r="AA4" s="163">
        <v>15</v>
      </c>
      <c r="AB4" s="166">
        <v>16</v>
      </c>
      <c r="AC4" s="163">
        <v>17</v>
      </c>
      <c r="AD4" s="166">
        <v>18</v>
      </c>
      <c r="AE4" s="26"/>
      <c r="AF4" s="26"/>
      <c r="AG4" s="42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</row>
    <row r="5" spans="1:148" s="169" customFormat="1" ht="20.25" customHeight="1" thickBot="1" x14ac:dyDescent="0.3">
      <c r="A5" s="424" t="s">
        <v>100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6"/>
      <c r="AE5" s="167"/>
      <c r="AF5" s="167"/>
      <c r="AG5" s="168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</row>
    <row r="6" spans="1:148" s="169" customFormat="1" ht="20.25" customHeight="1" thickBot="1" x14ac:dyDescent="0.3">
      <c r="A6" s="455" t="s">
        <v>136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7"/>
      <c r="AE6" s="167"/>
      <c r="AF6" s="167"/>
      <c r="AG6" s="170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</row>
    <row r="7" spans="1:148" s="161" customFormat="1" ht="33.75" customHeight="1" thickBot="1" x14ac:dyDescent="0.3">
      <c r="A7" s="171" t="s">
        <v>8</v>
      </c>
      <c r="B7" s="427" t="s">
        <v>130</v>
      </c>
      <c r="C7" s="428"/>
      <c r="D7" s="172" t="s">
        <v>9</v>
      </c>
      <c r="E7" s="173"/>
      <c r="F7" s="430"/>
      <c r="G7" s="431"/>
      <c r="H7" s="431"/>
      <c r="I7" s="431"/>
      <c r="J7" s="431"/>
      <c r="K7" s="432"/>
      <c r="L7" s="432"/>
      <c r="M7" s="432"/>
      <c r="N7" s="432"/>
      <c r="O7" s="432"/>
      <c r="P7" s="431"/>
      <c r="Q7" s="431"/>
      <c r="R7" s="431"/>
      <c r="S7" s="431"/>
      <c r="T7" s="431"/>
      <c r="U7" s="432"/>
      <c r="V7" s="432"/>
      <c r="W7" s="432"/>
      <c r="X7" s="432"/>
      <c r="Y7" s="432"/>
      <c r="Z7" s="432"/>
      <c r="AA7" s="432"/>
      <c r="AB7" s="432"/>
      <c r="AC7" s="432"/>
      <c r="AD7" s="433"/>
      <c r="AE7" s="160"/>
      <c r="AF7" s="160"/>
      <c r="AG7" s="174"/>
      <c r="AH7" s="175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</row>
    <row r="8" spans="1:148" s="28" customFormat="1" ht="48" customHeight="1" thickBot="1" x14ac:dyDescent="0.3">
      <c r="A8" s="418"/>
      <c r="B8" s="176" t="s">
        <v>75</v>
      </c>
      <c r="C8" s="12" t="s">
        <v>68</v>
      </c>
      <c r="D8" s="415" t="s">
        <v>9</v>
      </c>
      <c r="E8" s="177" t="s">
        <v>10</v>
      </c>
      <c r="F8" s="82">
        <f>G8+H8+J8</f>
        <v>925868587</v>
      </c>
      <c r="G8" s="178">
        <v>925868587</v>
      </c>
      <c r="H8" s="87">
        <v>0</v>
      </c>
      <c r="I8" s="83">
        <v>0</v>
      </c>
      <c r="J8" s="88">
        <v>0</v>
      </c>
      <c r="K8" s="87">
        <f>L8+M8+N8+O8</f>
        <v>689586630</v>
      </c>
      <c r="L8" s="83">
        <v>689586630</v>
      </c>
      <c r="M8" s="83">
        <v>0</v>
      </c>
      <c r="N8" s="83">
        <v>0</v>
      </c>
      <c r="O8" s="179">
        <v>0</v>
      </c>
      <c r="P8" s="180">
        <f t="shared" ref="P8:P26" si="0">Q8+R8+S8+T8</f>
        <v>920714038.84000003</v>
      </c>
      <c r="Q8" s="178">
        <v>920714038.84000003</v>
      </c>
      <c r="R8" s="83">
        <v>0</v>
      </c>
      <c r="S8" s="83">
        <v>0</v>
      </c>
      <c r="T8" s="88">
        <v>0</v>
      </c>
      <c r="U8" s="181">
        <f t="shared" ref="U8:V22" si="1">P8/K8*100</f>
        <v>133.51680539977988</v>
      </c>
      <c r="V8" s="181">
        <f t="shared" si="1"/>
        <v>133.51680539977988</v>
      </c>
      <c r="W8" s="85">
        <v>0</v>
      </c>
      <c r="X8" s="85">
        <v>0</v>
      </c>
      <c r="Y8" s="182">
        <v>0</v>
      </c>
      <c r="Z8" s="183">
        <f t="shared" ref="Z8:AA14" si="2">P8/F8*100</f>
        <v>99.443274322903449</v>
      </c>
      <c r="AA8" s="181">
        <f t="shared" si="2"/>
        <v>99.443274322903449</v>
      </c>
      <c r="AB8" s="85">
        <v>0</v>
      </c>
      <c r="AC8" s="85">
        <v>0</v>
      </c>
      <c r="AD8" s="184">
        <v>0</v>
      </c>
      <c r="AE8" s="26"/>
      <c r="AF8" s="26"/>
      <c r="AG8" s="137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</row>
    <row r="9" spans="1:148" s="28" customFormat="1" ht="48.75" customHeight="1" x14ac:dyDescent="0.25">
      <c r="A9" s="419"/>
      <c r="B9" s="185" t="s">
        <v>76</v>
      </c>
      <c r="C9" s="13" t="s">
        <v>69</v>
      </c>
      <c r="D9" s="416" t="s">
        <v>9</v>
      </c>
      <c r="E9" s="186" t="s">
        <v>10</v>
      </c>
      <c r="F9" s="23">
        <f>G9+H9+J9</f>
        <v>133106577</v>
      </c>
      <c r="G9" s="187">
        <v>133106577</v>
      </c>
      <c r="H9" s="188">
        <v>0</v>
      </c>
      <c r="I9" s="36">
        <v>0</v>
      </c>
      <c r="J9" s="38">
        <v>0</v>
      </c>
      <c r="K9" s="188">
        <f>L9+M9+N9+O9</f>
        <v>99714680</v>
      </c>
      <c r="L9" s="36">
        <v>99714680</v>
      </c>
      <c r="M9" s="36">
        <v>0</v>
      </c>
      <c r="N9" s="36">
        <v>0</v>
      </c>
      <c r="O9" s="37">
        <v>0</v>
      </c>
      <c r="P9" s="33">
        <f t="shared" si="0"/>
        <v>126953110</v>
      </c>
      <c r="Q9" s="187">
        <v>126953110</v>
      </c>
      <c r="R9" s="36">
        <v>0</v>
      </c>
      <c r="S9" s="36">
        <v>0</v>
      </c>
      <c r="T9" s="38">
        <v>0</v>
      </c>
      <c r="U9" s="189">
        <f t="shared" si="1"/>
        <v>127.31636906421402</v>
      </c>
      <c r="V9" s="111">
        <f t="shared" si="1"/>
        <v>127.31636906421402</v>
      </c>
      <c r="W9" s="190">
        <v>0</v>
      </c>
      <c r="X9" s="190">
        <v>0</v>
      </c>
      <c r="Y9" s="191">
        <v>0</v>
      </c>
      <c r="Z9" s="192">
        <f t="shared" si="2"/>
        <v>95.37703760498627</v>
      </c>
      <c r="AA9" s="111">
        <f t="shared" si="2"/>
        <v>95.37703760498627</v>
      </c>
      <c r="AB9" s="190">
        <v>0</v>
      </c>
      <c r="AC9" s="190">
        <v>0</v>
      </c>
      <c r="AD9" s="193">
        <v>0</v>
      </c>
      <c r="AE9" s="26"/>
      <c r="AF9" s="26"/>
      <c r="AG9" s="137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</row>
    <row r="10" spans="1:148" s="28" customFormat="1" ht="44.25" customHeight="1" thickBot="1" x14ac:dyDescent="0.3">
      <c r="A10" s="419"/>
      <c r="B10" s="194" t="s">
        <v>77</v>
      </c>
      <c r="C10" s="14" t="s">
        <v>70</v>
      </c>
      <c r="D10" s="417" t="s">
        <v>9</v>
      </c>
      <c r="E10" s="3" t="s">
        <v>10</v>
      </c>
      <c r="F10" s="23">
        <f t="shared" ref="F10:F44" si="3">G10+H10+J10</f>
        <v>2046586774</v>
      </c>
      <c r="G10" s="187">
        <v>2046586774</v>
      </c>
      <c r="H10" s="131">
        <v>0</v>
      </c>
      <c r="I10" s="24">
        <v>0</v>
      </c>
      <c r="J10" s="77">
        <v>0</v>
      </c>
      <c r="K10" s="131">
        <f t="shared" ref="K10:K25" si="4">L10+M10+N10+O10</f>
        <v>1454151609</v>
      </c>
      <c r="L10" s="24">
        <v>1454151609</v>
      </c>
      <c r="M10" s="24">
        <v>0</v>
      </c>
      <c r="N10" s="24">
        <v>0</v>
      </c>
      <c r="O10" s="76">
        <v>0</v>
      </c>
      <c r="P10" s="75">
        <f t="shared" si="0"/>
        <v>1947581450.27</v>
      </c>
      <c r="Q10" s="187">
        <v>1947581450.27</v>
      </c>
      <c r="R10" s="24">
        <v>0</v>
      </c>
      <c r="S10" s="24">
        <v>0</v>
      </c>
      <c r="T10" s="77">
        <v>0</v>
      </c>
      <c r="U10" s="40">
        <f t="shared" si="1"/>
        <v>133.93248944718528</v>
      </c>
      <c r="V10" s="4">
        <f t="shared" si="1"/>
        <v>133.93248944718528</v>
      </c>
      <c r="W10" s="8">
        <v>0</v>
      </c>
      <c r="X10" s="8">
        <v>0</v>
      </c>
      <c r="Y10" s="9">
        <v>0</v>
      </c>
      <c r="Z10" s="125">
        <f t="shared" si="2"/>
        <v>95.162417494934914</v>
      </c>
      <c r="AA10" s="4">
        <f t="shared" si="2"/>
        <v>95.162417494934914</v>
      </c>
      <c r="AB10" s="8">
        <v>0</v>
      </c>
      <c r="AC10" s="8">
        <v>0</v>
      </c>
      <c r="AD10" s="10">
        <v>0</v>
      </c>
      <c r="AE10" s="26"/>
      <c r="AF10" s="26"/>
      <c r="AG10" s="137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</row>
    <row r="11" spans="1:148" s="28" customFormat="1" ht="45" customHeight="1" thickBot="1" x14ac:dyDescent="0.3">
      <c r="A11" s="419"/>
      <c r="B11" s="194" t="s">
        <v>78</v>
      </c>
      <c r="C11" s="14" t="s">
        <v>71</v>
      </c>
      <c r="D11" s="417" t="s">
        <v>9</v>
      </c>
      <c r="E11" s="3" t="s">
        <v>10</v>
      </c>
      <c r="F11" s="23">
        <f t="shared" si="3"/>
        <v>23802831</v>
      </c>
      <c r="G11" s="187">
        <v>23802831</v>
      </c>
      <c r="H11" s="131">
        <v>0</v>
      </c>
      <c r="I11" s="24">
        <v>0</v>
      </c>
      <c r="J11" s="77">
        <v>0</v>
      </c>
      <c r="K11" s="131">
        <f t="shared" si="4"/>
        <v>17686600</v>
      </c>
      <c r="L11" s="24">
        <v>17686600</v>
      </c>
      <c r="M11" s="24">
        <v>0</v>
      </c>
      <c r="N11" s="24">
        <v>0</v>
      </c>
      <c r="O11" s="76">
        <v>0</v>
      </c>
      <c r="P11" s="75">
        <f t="shared" si="0"/>
        <v>23802790</v>
      </c>
      <c r="Q11" s="187">
        <v>23802790</v>
      </c>
      <c r="R11" s="24">
        <v>0</v>
      </c>
      <c r="S11" s="24">
        <v>0</v>
      </c>
      <c r="T11" s="77">
        <v>0</v>
      </c>
      <c r="U11" s="84">
        <f t="shared" si="1"/>
        <v>134.58092567254306</v>
      </c>
      <c r="V11" s="4">
        <f t="shared" si="1"/>
        <v>134.58092567254306</v>
      </c>
      <c r="W11" s="8">
        <v>0</v>
      </c>
      <c r="X11" s="8">
        <v>0</v>
      </c>
      <c r="Y11" s="9">
        <v>0</v>
      </c>
      <c r="Z11" s="125">
        <f t="shared" si="2"/>
        <v>99.999827751581321</v>
      </c>
      <c r="AA11" s="4">
        <f t="shared" si="2"/>
        <v>99.999827751581321</v>
      </c>
      <c r="AB11" s="8">
        <v>0</v>
      </c>
      <c r="AC11" s="8">
        <v>0</v>
      </c>
      <c r="AD11" s="10">
        <v>0</v>
      </c>
      <c r="AE11" s="26"/>
      <c r="AF11" s="26"/>
      <c r="AG11" s="137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</row>
    <row r="12" spans="1:148" s="28" customFormat="1" ht="60" customHeight="1" thickBot="1" x14ac:dyDescent="0.3">
      <c r="A12" s="419"/>
      <c r="B12" s="129" t="s">
        <v>121</v>
      </c>
      <c r="C12" s="14" t="s">
        <v>49</v>
      </c>
      <c r="D12" s="417" t="s">
        <v>9</v>
      </c>
      <c r="E12" s="130" t="s">
        <v>10</v>
      </c>
      <c r="F12" s="33">
        <f t="shared" si="3"/>
        <v>104855400</v>
      </c>
      <c r="G12" s="36">
        <v>104855400</v>
      </c>
      <c r="H12" s="24">
        <v>0</v>
      </c>
      <c r="I12" s="24">
        <v>0</v>
      </c>
      <c r="J12" s="77">
        <v>0</v>
      </c>
      <c r="K12" s="131">
        <f t="shared" si="4"/>
        <v>81379014</v>
      </c>
      <c r="L12" s="24">
        <v>81379014</v>
      </c>
      <c r="M12" s="24">
        <v>0</v>
      </c>
      <c r="N12" s="24">
        <v>0</v>
      </c>
      <c r="O12" s="76">
        <v>0</v>
      </c>
      <c r="P12" s="75">
        <f t="shared" si="0"/>
        <v>100543110.45999999</v>
      </c>
      <c r="Q12" s="24">
        <v>100543110.45999999</v>
      </c>
      <c r="R12" s="24">
        <v>0</v>
      </c>
      <c r="S12" s="24">
        <v>0</v>
      </c>
      <c r="T12" s="77">
        <v>0</v>
      </c>
      <c r="U12" s="84">
        <f t="shared" si="1"/>
        <v>123.54918733716778</v>
      </c>
      <c r="V12" s="4">
        <f t="shared" si="1"/>
        <v>123.54918733716778</v>
      </c>
      <c r="W12" s="190">
        <v>0</v>
      </c>
      <c r="X12" s="190">
        <v>0</v>
      </c>
      <c r="Y12" s="191">
        <v>0</v>
      </c>
      <c r="Z12" s="192">
        <f t="shared" si="2"/>
        <v>95.887393934885552</v>
      </c>
      <c r="AA12" s="111">
        <f t="shared" si="2"/>
        <v>95.887393934885552</v>
      </c>
      <c r="AB12" s="190">
        <v>0</v>
      </c>
      <c r="AC12" s="190">
        <v>0</v>
      </c>
      <c r="AD12" s="193">
        <v>0</v>
      </c>
      <c r="AE12" s="26"/>
      <c r="AF12" s="26"/>
      <c r="AG12" s="137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</row>
    <row r="13" spans="1:148" s="28" customFormat="1" ht="50.25" customHeight="1" thickBot="1" x14ac:dyDescent="0.3">
      <c r="A13" s="419"/>
      <c r="B13" s="129" t="s">
        <v>74</v>
      </c>
      <c r="C13" s="14" t="s">
        <v>51</v>
      </c>
      <c r="D13" s="417" t="s">
        <v>9</v>
      </c>
      <c r="E13" s="130" t="s">
        <v>10</v>
      </c>
      <c r="F13" s="33">
        <f t="shared" si="3"/>
        <v>60067000</v>
      </c>
      <c r="G13" s="24">
        <v>60067000</v>
      </c>
      <c r="H13" s="24">
        <v>0</v>
      </c>
      <c r="I13" s="24">
        <v>0</v>
      </c>
      <c r="J13" s="77">
        <v>0</v>
      </c>
      <c r="K13" s="131">
        <f t="shared" si="4"/>
        <v>52564500</v>
      </c>
      <c r="L13" s="24">
        <v>52564500</v>
      </c>
      <c r="M13" s="24">
        <v>0</v>
      </c>
      <c r="N13" s="24">
        <v>0</v>
      </c>
      <c r="O13" s="76">
        <v>0</v>
      </c>
      <c r="P13" s="75">
        <f t="shared" si="0"/>
        <v>59122898.93</v>
      </c>
      <c r="Q13" s="24">
        <v>59122898.93</v>
      </c>
      <c r="R13" s="24">
        <v>0</v>
      </c>
      <c r="S13" s="24">
        <v>0</v>
      </c>
      <c r="T13" s="77">
        <v>0</v>
      </c>
      <c r="U13" s="84">
        <f t="shared" si="1"/>
        <v>112.47685972471915</v>
      </c>
      <c r="V13" s="4">
        <f t="shared" si="1"/>
        <v>112.47685972471915</v>
      </c>
      <c r="W13" s="8">
        <v>0</v>
      </c>
      <c r="X13" s="8">
        <v>0</v>
      </c>
      <c r="Y13" s="9">
        <v>0</v>
      </c>
      <c r="Z13" s="125">
        <f t="shared" si="2"/>
        <v>98.428253333777278</v>
      </c>
      <c r="AA13" s="4">
        <f t="shared" si="2"/>
        <v>98.428253333777278</v>
      </c>
      <c r="AB13" s="8">
        <v>0</v>
      </c>
      <c r="AC13" s="8">
        <v>0</v>
      </c>
      <c r="AD13" s="10">
        <v>0</v>
      </c>
      <c r="AE13" s="26"/>
      <c r="AF13" s="26"/>
      <c r="AG13" s="137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</row>
    <row r="14" spans="1:148" s="28" customFormat="1" ht="63.75" customHeight="1" thickBot="1" x14ac:dyDescent="0.3">
      <c r="A14" s="419"/>
      <c r="B14" s="129" t="s">
        <v>73</v>
      </c>
      <c r="C14" s="14" t="s">
        <v>42</v>
      </c>
      <c r="D14" s="417" t="s">
        <v>9</v>
      </c>
      <c r="E14" s="130" t="s">
        <v>10</v>
      </c>
      <c r="F14" s="33">
        <f t="shared" si="3"/>
        <v>32872000</v>
      </c>
      <c r="G14" s="24">
        <v>32872000</v>
      </c>
      <c r="H14" s="24">
        <v>0</v>
      </c>
      <c r="I14" s="24">
        <v>0</v>
      </c>
      <c r="J14" s="77">
        <v>0</v>
      </c>
      <c r="K14" s="131">
        <f t="shared" si="4"/>
        <v>19277000</v>
      </c>
      <c r="L14" s="24">
        <v>19277000</v>
      </c>
      <c r="M14" s="24">
        <v>0</v>
      </c>
      <c r="N14" s="24">
        <v>0</v>
      </c>
      <c r="O14" s="76">
        <v>0</v>
      </c>
      <c r="P14" s="75">
        <f t="shared" si="0"/>
        <v>28689000</v>
      </c>
      <c r="Q14" s="24">
        <v>28689000</v>
      </c>
      <c r="R14" s="24">
        <v>0</v>
      </c>
      <c r="S14" s="24">
        <v>0</v>
      </c>
      <c r="T14" s="77">
        <v>0</v>
      </c>
      <c r="U14" s="84">
        <f t="shared" si="1"/>
        <v>148.82502464076362</v>
      </c>
      <c r="V14" s="4">
        <f t="shared" si="1"/>
        <v>148.82502464076362</v>
      </c>
      <c r="W14" s="8">
        <v>0</v>
      </c>
      <c r="X14" s="8">
        <v>0</v>
      </c>
      <c r="Y14" s="9">
        <v>0</v>
      </c>
      <c r="Z14" s="125">
        <f t="shared" si="2"/>
        <v>87.274884400097349</v>
      </c>
      <c r="AA14" s="4">
        <f t="shared" si="2"/>
        <v>87.274884400097349</v>
      </c>
      <c r="AB14" s="8">
        <v>0</v>
      </c>
      <c r="AC14" s="8">
        <v>0</v>
      </c>
      <c r="AD14" s="10">
        <v>0</v>
      </c>
      <c r="AE14" s="26"/>
      <c r="AF14" s="26"/>
      <c r="AG14" s="137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</row>
    <row r="15" spans="1:148" s="28" customFormat="1" ht="47.25" customHeight="1" thickBot="1" x14ac:dyDescent="0.3">
      <c r="A15" s="419"/>
      <c r="B15" s="129" t="s">
        <v>52</v>
      </c>
      <c r="C15" s="14" t="s">
        <v>67</v>
      </c>
      <c r="D15" s="417" t="s">
        <v>9</v>
      </c>
      <c r="E15" s="130" t="s">
        <v>5</v>
      </c>
      <c r="F15" s="33">
        <f t="shared" si="3"/>
        <v>633600</v>
      </c>
      <c r="G15" s="4">
        <v>0</v>
      </c>
      <c r="H15" s="4">
        <v>0</v>
      </c>
      <c r="I15" s="4">
        <v>0</v>
      </c>
      <c r="J15" s="7">
        <v>633600</v>
      </c>
      <c r="K15" s="131">
        <f t="shared" si="4"/>
        <v>290000</v>
      </c>
      <c r="L15" s="4">
        <v>0</v>
      </c>
      <c r="M15" s="4">
        <v>0</v>
      </c>
      <c r="N15" s="4">
        <v>0</v>
      </c>
      <c r="O15" s="6">
        <v>290000</v>
      </c>
      <c r="P15" s="75">
        <f t="shared" si="0"/>
        <v>256696</v>
      </c>
      <c r="Q15" s="4">
        <v>0</v>
      </c>
      <c r="R15" s="4">
        <v>0</v>
      </c>
      <c r="S15" s="4">
        <v>0</v>
      </c>
      <c r="T15" s="7">
        <v>256696</v>
      </c>
      <c r="U15" s="84">
        <f t="shared" si="1"/>
        <v>88.515862068965518</v>
      </c>
      <c r="V15" s="8">
        <v>0</v>
      </c>
      <c r="W15" s="8">
        <v>0</v>
      </c>
      <c r="X15" s="8">
        <v>0</v>
      </c>
      <c r="Y15" s="6">
        <f>T15/O15*100</f>
        <v>88.515862068965518</v>
      </c>
      <c r="Z15" s="125">
        <f t="shared" ref="Z15:Z21" si="5">P15/F15*100</f>
        <v>40.513888888888886</v>
      </c>
      <c r="AA15" s="8">
        <v>0</v>
      </c>
      <c r="AB15" s="8">
        <v>0</v>
      </c>
      <c r="AC15" s="8">
        <v>0</v>
      </c>
      <c r="AD15" s="7">
        <f>T15/J15*100</f>
        <v>40.513888888888886</v>
      </c>
      <c r="AE15" s="26"/>
      <c r="AF15" s="26"/>
      <c r="AG15" s="137"/>
      <c r="AH15" s="26"/>
      <c r="AI15" s="135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</row>
    <row r="16" spans="1:148" s="28" customFormat="1" ht="28.9" customHeight="1" thickBot="1" x14ac:dyDescent="0.3">
      <c r="A16" s="419"/>
      <c r="B16" s="129" t="s">
        <v>53</v>
      </c>
      <c r="C16" s="14" t="s">
        <v>50</v>
      </c>
      <c r="D16" s="417" t="s">
        <v>9</v>
      </c>
      <c r="E16" s="130" t="s">
        <v>5</v>
      </c>
      <c r="F16" s="33">
        <f t="shared" si="3"/>
        <v>537268801</v>
      </c>
      <c r="G16" s="4">
        <v>0</v>
      </c>
      <c r="H16" s="4">
        <v>0</v>
      </c>
      <c r="I16" s="4">
        <v>0</v>
      </c>
      <c r="J16" s="7">
        <v>537268801</v>
      </c>
      <c r="K16" s="131">
        <f t="shared" si="4"/>
        <v>441468630.83999997</v>
      </c>
      <c r="L16" s="4">
        <v>0</v>
      </c>
      <c r="M16" s="4">
        <v>0</v>
      </c>
      <c r="N16" s="4">
        <v>0</v>
      </c>
      <c r="O16" s="6">
        <v>441468630.83999997</v>
      </c>
      <c r="P16" s="75">
        <f t="shared" si="0"/>
        <v>485092320.27999997</v>
      </c>
      <c r="Q16" s="4">
        <v>0</v>
      </c>
      <c r="R16" s="4">
        <v>0</v>
      </c>
      <c r="S16" s="4">
        <v>0</v>
      </c>
      <c r="T16" s="7">
        <v>485092320.27999997</v>
      </c>
      <c r="U16" s="84">
        <f t="shared" si="1"/>
        <v>109.88149245326797</v>
      </c>
      <c r="V16" s="8">
        <v>0</v>
      </c>
      <c r="W16" s="8">
        <v>0</v>
      </c>
      <c r="X16" s="8">
        <v>0</v>
      </c>
      <c r="Y16" s="6">
        <f>T16/O16*100</f>
        <v>109.88149245326797</v>
      </c>
      <c r="Z16" s="125">
        <f t="shared" si="5"/>
        <v>90.288570521332019</v>
      </c>
      <c r="AA16" s="8">
        <v>0</v>
      </c>
      <c r="AB16" s="8">
        <v>0</v>
      </c>
      <c r="AC16" s="8">
        <v>0</v>
      </c>
      <c r="AD16" s="7">
        <f>T16/J16*100</f>
        <v>90.288570521332019</v>
      </c>
      <c r="AE16" s="26"/>
      <c r="AF16" s="26"/>
      <c r="AG16" s="137"/>
      <c r="AH16" s="26"/>
      <c r="AI16" s="195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</row>
    <row r="17" spans="1:148" s="28" customFormat="1" ht="41.25" customHeight="1" thickBot="1" x14ac:dyDescent="0.3">
      <c r="A17" s="419"/>
      <c r="B17" s="129" t="s">
        <v>98</v>
      </c>
      <c r="C17" s="14"/>
      <c r="D17" s="417" t="s">
        <v>9</v>
      </c>
      <c r="E17" s="130" t="s">
        <v>11</v>
      </c>
      <c r="F17" s="33">
        <f>G17+H17+I17+J17</f>
        <v>341067780</v>
      </c>
      <c r="G17" s="4">
        <v>0</v>
      </c>
      <c r="H17" s="4">
        <v>0</v>
      </c>
      <c r="I17" s="34">
        <v>341067780</v>
      </c>
      <c r="J17" s="77">
        <v>0</v>
      </c>
      <c r="K17" s="131">
        <f>L17+M17+N17+O17</f>
        <v>341067780</v>
      </c>
      <c r="L17" s="4">
        <v>0</v>
      </c>
      <c r="M17" s="4">
        <v>0</v>
      </c>
      <c r="N17" s="4">
        <f>I17</f>
        <v>341067780</v>
      </c>
      <c r="O17" s="6">
        <v>0</v>
      </c>
      <c r="P17" s="75">
        <f>Q17+R17+S17+T17</f>
        <v>338029359.68000001</v>
      </c>
      <c r="Q17" s="4">
        <v>0</v>
      </c>
      <c r="R17" s="4">
        <v>0</v>
      </c>
      <c r="S17" s="4">
        <v>338029359.68000001</v>
      </c>
      <c r="T17" s="7">
        <v>0</v>
      </c>
      <c r="U17" s="84">
        <f t="shared" si="1"/>
        <v>99.109144721908365</v>
      </c>
      <c r="V17" s="8">
        <v>0</v>
      </c>
      <c r="W17" s="8">
        <v>0</v>
      </c>
      <c r="X17" s="4">
        <f>S17/N17*100</f>
        <v>99.109144721908365</v>
      </c>
      <c r="Y17" s="9">
        <v>0</v>
      </c>
      <c r="Z17" s="125">
        <f t="shared" si="5"/>
        <v>99.109144721908365</v>
      </c>
      <c r="AA17" s="8">
        <v>0</v>
      </c>
      <c r="AB17" s="8">
        <v>0</v>
      </c>
      <c r="AC17" s="4">
        <f>S17/I17*100</f>
        <v>99.109144721908365</v>
      </c>
      <c r="AD17" s="10">
        <v>0</v>
      </c>
      <c r="AE17" s="446"/>
      <c r="AF17" s="446"/>
      <c r="AG17" s="446"/>
      <c r="AH17" s="26"/>
      <c r="AI17" s="421"/>
      <c r="AJ17" s="421"/>
      <c r="AK17" s="421"/>
      <c r="AL17" s="421"/>
      <c r="AM17" s="421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</row>
    <row r="18" spans="1:148" s="28" customFormat="1" ht="30" customHeight="1" thickBot="1" x14ac:dyDescent="0.3">
      <c r="A18" s="419"/>
      <c r="B18" s="129" t="s">
        <v>0</v>
      </c>
      <c r="C18" s="14" t="s">
        <v>63</v>
      </c>
      <c r="D18" s="417" t="s">
        <v>9</v>
      </c>
      <c r="E18" s="130" t="s">
        <v>5</v>
      </c>
      <c r="F18" s="33">
        <f t="shared" si="3"/>
        <v>3334660</v>
      </c>
      <c r="G18" s="4">
        <v>0</v>
      </c>
      <c r="H18" s="4">
        <v>0</v>
      </c>
      <c r="I18" s="4">
        <v>0</v>
      </c>
      <c r="J18" s="7">
        <v>3334660</v>
      </c>
      <c r="K18" s="131">
        <f t="shared" si="4"/>
        <v>2583880</v>
      </c>
      <c r="L18" s="4">
        <v>0</v>
      </c>
      <c r="M18" s="4">
        <v>0</v>
      </c>
      <c r="N18" s="4">
        <v>0</v>
      </c>
      <c r="O18" s="6">
        <v>2583880</v>
      </c>
      <c r="P18" s="75">
        <f t="shared" si="0"/>
        <v>2850649.35</v>
      </c>
      <c r="Q18" s="4">
        <v>0</v>
      </c>
      <c r="R18" s="4">
        <v>0</v>
      </c>
      <c r="S18" s="4">
        <v>0</v>
      </c>
      <c r="T18" s="7">
        <v>2850649.35</v>
      </c>
      <c r="U18" s="84">
        <f t="shared" si="1"/>
        <v>110.32437071381025</v>
      </c>
      <c r="V18" s="8">
        <v>0</v>
      </c>
      <c r="W18" s="8">
        <v>0</v>
      </c>
      <c r="X18" s="8">
        <v>0</v>
      </c>
      <c r="Y18" s="6">
        <f>T18/O18*100</f>
        <v>110.32437071381025</v>
      </c>
      <c r="Z18" s="125">
        <f t="shared" si="5"/>
        <v>85.485457287999381</v>
      </c>
      <c r="AA18" s="8">
        <v>0</v>
      </c>
      <c r="AB18" s="8">
        <v>0</v>
      </c>
      <c r="AC18" s="8">
        <v>0</v>
      </c>
      <c r="AD18" s="7">
        <f>T18/J18*100</f>
        <v>85.485457287999381</v>
      </c>
      <c r="AE18" s="26"/>
      <c r="AF18" s="26"/>
      <c r="AG18" s="137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</row>
    <row r="19" spans="1:148" s="28" customFormat="1" ht="35.25" customHeight="1" thickBot="1" x14ac:dyDescent="0.3">
      <c r="A19" s="419"/>
      <c r="B19" s="129" t="s">
        <v>61</v>
      </c>
      <c r="C19" s="14" t="s">
        <v>40</v>
      </c>
      <c r="D19" s="417" t="s">
        <v>9</v>
      </c>
      <c r="E19" s="3" t="s">
        <v>10</v>
      </c>
      <c r="F19" s="33">
        <f t="shared" si="3"/>
        <v>72690</v>
      </c>
      <c r="G19" s="4">
        <v>72690</v>
      </c>
      <c r="H19" s="4">
        <v>0</v>
      </c>
      <c r="I19" s="4">
        <v>0</v>
      </c>
      <c r="J19" s="7">
        <v>0</v>
      </c>
      <c r="K19" s="131">
        <f t="shared" si="4"/>
        <v>72700</v>
      </c>
      <c r="L19" s="4">
        <v>72700</v>
      </c>
      <c r="M19" s="4">
        <v>0</v>
      </c>
      <c r="N19" s="4">
        <v>0</v>
      </c>
      <c r="O19" s="6">
        <v>0</v>
      </c>
      <c r="P19" s="75">
        <f t="shared" si="0"/>
        <v>72690</v>
      </c>
      <c r="Q19" s="4">
        <v>72690</v>
      </c>
      <c r="R19" s="4">
        <v>0</v>
      </c>
      <c r="S19" s="4">
        <v>0</v>
      </c>
      <c r="T19" s="7">
        <v>0</v>
      </c>
      <c r="U19" s="84">
        <f>P19/K19*100</f>
        <v>99.98624484181569</v>
      </c>
      <c r="V19" s="8">
        <v>0</v>
      </c>
      <c r="W19" s="8">
        <v>0</v>
      </c>
      <c r="X19" s="8">
        <v>0</v>
      </c>
      <c r="Y19" s="9">
        <v>0</v>
      </c>
      <c r="Z19" s="40">
        <f t="shared" si="5"/>
        <v>100</v>
      </c>
      <c r="AA19" s="4">
        <f t="shared" ref="AA19:AA23" si="6">Q19/G19*100</f>
        <v>100</v>
      </c>
      <c r="AB19" s="8">
        <v>0</v>
      </c>
      <c r="AC19" s="8">
        <v>0</v>
      </c>
      <c r="AD19" s="10">
        <v>0</v>
      </c>
      <c r="AE19" s="445"/>
      <c r="AF19" s="445"/>
      <c r="AG19" s="140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</row>
    <row r="20" spans="1:148" s="28" customFormat="1" ht="21.75" hidden="1" customHeight="1" x14ac:dyDescent="0.25">
      <c r="A20" s="419"/>
      <c r="B20" s="129"/>
      <c r="C20" s="14"/>
      <c r="D20" s="417" t="s">
        <v>9</v>
      </c>
      <c r="E20" s="130" t="s">
        <v>10</v>
      </c>
      <c r="F20" s="33">
        <f t="shared" si="3"/>
        <v>0</v>
      </c>
      <c r="G20" s="4"/>
      <c r="H20" s="4"/>
      <c r="I20" s="4"/>
      <c r="J20" s="7"/>
      <c r="K20" s="131">
        <f t="shared" si="4"/>
        <v>0</v>
      </c>
      <c r="L20" s="4"/>
      <c r="M20" s="4"/>
      <c r="N20" s="4"/>
      <c r="O20" s="6"/>
      <c r="P20" s="75">
        <f t="shared" si="0"/>
        <v>0</v>
      </c>
      <c r="Q20" s="4"/>
      <c r="R20" s="4"/>
      <c r="S20" s="4"/>
      <c r="T20" s="7"/>
      <c r="U20" s="84" t="e">
        <f t="shared" si="1"/>
        <v>#DIV/0!</v>
      </c>
      <c r="V20" s="4" t="e">
        <f>Q20/L20*100</f>
        <v>#DIV/0!</v>
      </c>
      <c r="W20" s="8" t="e">
        <f>L20/#REF!*100</f>
        <v>#REF!</v>
      </c>
      <c r="X20" s="4" t="e">
        <f>N20/D20*100</f>
        <v>#VALUE!</v>
      </c>
      <c r="Y20" s="6" t="e">
        <f>T20/O20*100</f>
        <v>#DIV/0!</v>
      </c>
      <c r="Z20" s="40" t="e">
        <f t="shared" si="5"/>
        <v>#DIV/0!</v>
      </c>
      <c r="AA20" s="4" t="e">
        <f t="shared" si="6"/>
        <v>#DIV/0!</v>
      </c>
      <c r="AB20" s="8" t="e">
        <f>Q20/G20*100</f>
        <v>#DIV/0!</v>
      </c>
      <c r="AC20" s="4" t="e">
        <f>S20/I20*100</f>
        <v>#DIV/0!</v>
      </c>
      <c r="AD20" s="7" t="e">
        <f>T20/J20*100</f>
        <v>#DIV/0!</v>
      </c>
      <c r="AE20" s="26"/>
      <c r="AF20" s="26"/>
      <c r="AG20" s="27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</row>
    <row r="21" spans="1:148" s="28" customFormat="1" ht="18.75" hidden="1" customHeight="1" x14ac:dyDescent="0.25">
      <c r="A21" s="419"/>
      <c r="B21" s="196"/>
      <c r="C21" s="15"/>
      <c r="D21" s="417" t="s">
        <v>9</v>
      </c>
      <c r="E21" s="197" t="s">
        <v>5</v>
      </c>
      <c r="F21" s="33">
        <f t="shared" si="3"/>
        <v>0</v>
      </c>
      <c r="G21" s="198"/>
      <c r="H21" s="198"/>
      <c r="I21" s="198"/>
      <c r="J21" s="199"/>
      <c r="K21" s="131">
        <f t="shared" si="4"/>
        <v>0</v>
      </c>
      <c r="L21" s="198"/>
      <c r="M21" s="198"/>
      <c r="N21" s="198"/>
      <c r="O21" s="121"/>
      <c r="P21" s="75">
        <f t="shared" si="0"/>
        <v>0</v>
      </c>
      <c r="Q21" s="198"/>
      <c r="R21" s="198"/>
      <c r="S21" s="198"/>
      <c r="T21" s="199"/>
      <c r="U21" s="84" t="e">
        <f t="shared" si="1"/>
        <v>#DIV/0!</v>
      </c>
      <c r="V21" s="4" t="e">
        <f>Q21/L21*100</f>
        <v>#DIV/0!</v>
      </c>
      <c r="W21" s="8" t="e">
        <f>L21/#REF!*100</f>
        <v>#REF!</v>
      </c>
      <c r="X21" s="4" t="e">
        <f>N21/D21*100</f>
        <v>#VALUE!</v>
      </c>
      <c r="Y21" s="6" t="e">
        <f>T21/O21*100</f>
        <v>#DIV/0!</v>
      </c>
      <c r="Z21" s="40" t="e">
        <f t="shared" si="5"/>
        <v>#DIV/0!</v>
      </c>
      <c r="AA21" s="4" t="e">
        <f t="shared" si="6"/>
        <v>#DIV/0!</v>
      </c>
      <c r="AB21" s="8" t="e">
        <f>Q21/G21*100</f>
        <v>#DIV/0!</v>
      </c>
      <c r="AC21" s="4" t="e">
        <f>S21/I21*100</f>
        <v>#DIV/0!</v>
      </c>
      <c r="AD21" s="7" t="e">
        <f>T21/J21*100</f>
        <v>#DIV/0!</v>
      </c>
      <c r="AE21" s="26"/>
      <c r="AF21" s="26"/>
      <c r="AG21" s="27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</row>
    <row r="22" spans="1:148" s="28" customFormat="1" ht="33" customHeight="1" thickBot="1" x14ac:dyDescent="0.3">
      <c r="A22" s="419"/>
      <c r="B22" s="129" t="s">
        <v>54</v>
      </c>
      <c r="C22" s="13" t="s">
        <v>41</v>
      </c>
      <c r="D22" s="417" t="s">
        <v>9</v>
      </c>
      <c r="E22" s="3" t="s">
        <v>10</v>
      </c>
      <c r="F22" s="23">
        <f t="shared" si="3"/>
        <v>5571371</v>
      </c>
      <c r="G22" s="36">
        <v>5571371</v>
      </c>
      <c r="H22" s="111">
        <v>0</v>
      </c>
      <c r="I22" s="111">
        <v>0</v>
      </c>
      <c r="J22" s="112">
        <v>0</v>
      </c>
      <c r="K22" s="25">
        <f t="shared" si="4"/>
        <v>3810490</v>
      </c>
      <c r="L22" s="36">
        <v>3810490</v>
      </c>
      <c r="M22" s="111">
        <v>0</v>
      </c>
      <c r="N22" s="111">
        <v>0</v>
      </c>
      <c r="O22" s="200">
        <v>0</v>
      </c>
      <c r="P22" s="23">
        <f t="shared" si="0"/>
        <v>5569571</v>
      </c>
      <c r="Q22" s="36">
        <v>5569571</v>
      </c>
      <c r="R22" s="111">
        <v>0</v>
      </c>
      <c r="S22" s="111">
        <v>0</v>
      </c>
      <c r="T22" s="112">
        <v>0</v>
      </c>
      <c r="U22" s="84">
        <f t="shared" si="1"/>
        <v>146.16416786292575</v>
      </c>
      <c r="V22" s="4">
        <f>Q22/L22*100</f>
        <v>146.16416786292575</v>
      </c>
      <c r="W22" s="8">
        <v>0</v>
      </c>
      <c r="X22" s="8">
        <v>0</v>
      </c>
      <c r="Y22" s="9">
        <v>0</v>
      </c>
      <c r="Z22" s="40">
        <f>P22/F22*100</f>
        <v>99.967691973842705</v>
      </c>
      <c r="AA22" s="4">
        <f t="shared" si="6"/>
        <v>99.967691973842705</v>
      </c>
      <c r="AB22" s="8">
        <v>0</v>
      </c>
      <c r="AC22" s="8">
        <v>0</v>
      </c>
      <c r="AD22" s="10">
        <v>0</v>
      </c>
      <c r="AE22" s="26"/>
      <c r="AF22" s="26"/>
      <c r="AG22" s="27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</row>
    <row r="23" spans="1:148" s="28" customFormat="1" ht="73.5" customHeight="1" thickBot="1" x14ac:dyDescent="0.3">
      <c r="A23" s="419"/>
      <c r="B23" s="1" t="s">
        <v>118</v>
      </c>
      <c r="C23" s="2" t="s">
        <v>117</v>
      </c>
      <c r="D23" s="417" t="s">
        <v>9</v>
      </c>
      <c r="E23" s="3" t="s">
        <v>10</v>
      </c>
      <c r="F23" s="23">
        <f t="shared" si="3"/>
        <v>221600</v>
      </c>
      <c r="G23" s="24">
        <v>221600</v>
      </c>
      <c r="H23" s="4">
        <v>0</v>
      </c>
      <c r="I23" s="4">
        <v>0</v>
      </c>
      <c r="J23" s="5">
        <v>0</v>
      </c>
      <c r="K23" s="25">
        <f t="shared" si="4"/>
        <v>0</v>
      </c>
      <c r="L23" s="24">
        <v>0</v>
      </c>
      <c r="M23" s="4">
        <v>0</v>
      </c>
      <c r="N23" s="4">
        <v>0</v>
      </c>
      <c r="O23" s="6">
        <v>0</v>
      </c>
      <c r="P23" s="23">
        <f t="shared" si="0"/>
        <v>169290</v>
      </c>
      <c r="Q23" s="24">
        <v>169290</v>
      </c>
      <c r="R23" s="4">
        <v>0</v>
      </c>
      <c r="S23" s="4">
        <v>0</v>
      </c>
      <c r="T23" s="7">
        <v>0</v>
      </c>
      <c r="U23" s="84">
        <v>0</v>
      </c>
      <c r="V23" s="4">
        <v>0</v>
      </c>
      <c r="W23" s="8">
        <v>0</v>
      </c>
      <c r="X23" s="8">
        <v>0</v>
      </c>
      <c r="Y23" s="9">
        <v>0</v>
      </c>
      <c r="Z23" s="40">
        <f>P23/F23*100</f>
        <v>76.394404332129966</v>
      </c>
      <c r="AA23" s="4">
        <f t="shared" si="6"/>
        <v>76.394404332129966</v>
      </c>
      <c r="AB23" s="8">
        <v>0</v>
      </c>
      <c r="AC23" s="8">
        <v>0</v>
      </c>
      <c r="AD23" s="10">
        <v>0</v>
      </c>
      <c r="AE23" s="26"/>
      <c r="AF23" s="26"/>
      <c r="AG23" s="27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</row>
    <row r="24" spans="1:148" s="28" customFormat="1" ht="57.75" hidden="1" customHeight="1" x14ac:dyDescent="0.25">
      <c r="A24" s="419"/>
      <c r="B24" s="1" t="s">
        <v>111</v>
      </c>
      <c r="C24" s="16" t="s">
        <v>113</v>
      </c>
      <c r="D24" s="417" t="s">
        <v>9</v>
      </c>
      <c r="E24" s="130" t="s">
        <v>5</v>
      </c>
      <c r="F24" s="23">
        <f t="shared" si="3"/>
        <v>0</v>
      </c>
      <c r="G24" s="24">
        <v>0</v>
      </c>
      <c r="H24" s="4">
        <v>0</v>
      </c>
      <c r="I24" s="4">
        <v>0</v>
      </c>
      <c r="J24" s="5">
        <v>0</v>
      </c>
      <c r="K24" s="25">
        <f t="shared" ref="K24" si="7">L24+M24+N24+O24</f>
        <v>0</v>
      </c>
      <c r="L24" s="24">
        <v>0</v>
      </c>
      <c r="M24" s="4">
        <v>0</v>
      </c>
      <c r="N24" s="4">
        <v>0</v>
      </c>
      <c r="O24" s="6">
        <v>0</v>
      </c>
      <c r="P24" s="23">
        <f t="shared" si="0"/>
        <v>0</v>
      </c>
      <c r="Q24" s="24">
        <v>0</v>
      </c>
      <c r="R24" s="4">
        <v>0</v>
      </c>
      <c r="S24" s="4">
        <v>0</v>
      </c>
      <c r="T24" s="7">
        <v>0</v>
      </c>
      <c r="U24" s="111">
        <v>0</v>
      </c>
      <c r="V24" s="4">
        <v>0</v>
      </c>
      <c r="W24" s="8">
        <v>0</v>
      </c>
      <c r="X24" s="8">
        <v>0</v>
      </c>
      <c r="Y24" s="9">
        <v>0</v>
      </c>
      <c r="Z24" s="11">
        <v>0</v>
      </c>
      <c r="AA24" s="8">
        <v>0</v>
      </c>
      <c r="AB24" s="8">
        <v>0</v>
      </c>
      <c r="AC24" s="8">
        <v>0</v>
      </c>
      <c r="AD24" s="8">
        <v>0</v>
      </c>
      <c r="AE24" s="26"/>
      <c r="AF24" s="26"/>
      <c r="AG24" s="27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</row>
    <row r="25" spans="1:148" s="28" customFormat="1" ht="46.5" customHeight="1" thickBot="1" x14ac:dyDescent="0.3">
      <c r="A25" s="419"/>
      <c r="B25" s="1" t="s">
        <v>112</v>
      </c>
      <c r="C25" s="17" t="s">
        <v>116</v>
      </c>
      <c r="D25" s="417" t="s">
        <v>9</v>
      </c>
      <c r="E25" s="16" t="s">
        <v>4</v>
      </c>
      <c r="F25" s="75">
        <f t="shared" si="3"/>
        <v>30987600</v>
      </c>
      <c r="G25" s="24">
        <v>0</v>
      </c>
      <c r="H25" s="201">
        <v>30987600</v>
      </c>
      <c r="I25" s="4">
        <v>0</v>
      </c>
      <c r="J25" s="7">
        <v>0</v>
      </c>
      <c r="K25" s="131">
        <f t="shared" si="4"/>
        <v>0</v>
      </c>
      <c r="L25" s="24">
        <v>0</v>
      </c>
      <c r="M25" s="4">
        <v>0</v>
      </c>
      <c r="N25" s="4">
        <v>0</v>
      </c>
      <c r="O25" s="4">
        <v>0</v>
      </c>
      <c r="P25" s="23">
        <f t="shared" si="0"/>
        <v>26792681.530000001</v>
      </c>
      <c r="Q25" s="24">
        <v>0</v>
      </c>
      <c r="R25" s="4">
        <v>26792681.530000001</v>
      </c>
      <c r="S25" s="4">
        <v>0</v>
      </c>
      <c r="T25" s="4">
        <v>0</v>
      </c>
      <c r="U25" s="181">
        <v>0</v>
      </c>
      <c r="V25" s="4">
        <v>0</v>
      </c>
      <c r="W25" s="8">
        <v>0</v>
      </c>
      <c r="X25" s="8">
        <v>0</v>
      </c>
      <c r="Y25" s="9">
        <v>0</v>
      </c>
      <c r="Z25" s="40">
        <f>P25/F25*100</f>
        <v>86.462589971472454</v>
      </c>
      <c r="AA25" s="8">
        <v>0</v>
      </c>
      <c r="AB25" s="4">
        <f>R25/H25*100</f>
        <v>86.462589971472454</v>
      </c>
      <c r="AC25" s="8">
        <v>0</v>
      </c>
      <c r="AD25" s="10">
        <v>0</v>
      </c>
      <c r="AE25" s="26"/>
      <c r="AF25" s="26"/>
      <c r="AG25" s="27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</row>
    <row r="26" spans="1:148" s="28" customFormat="1" ht="46.5" customHeight="1" thickBot="1" x14ac:dyDescent="0.3">
      <c r="A26" s="419"/>
      <c r="B26" s="138" t="s">
        <v>149</v>
      </c>
      <c r="C26" s="144" t="s">
        <v>150</v>
      </c>
      <c r="D26" s="417" t="s">
        <v>9</v>
      </c>
      <c r="E26" s="139"/>
      <c r="F26" s="75">
        <f t="shared" si="3"/>
        <v>40838970</v>
      </c>
      <c r="G26" s="24">
        <v>26020091.68</v>
      </c>
      <c r="H26" s="391">
        <v>6643708.3200000003</v>
      </c>
      <c r="I26" s="6">
        <v>0</v>
      </c>
      <c r="J26" s="6">
        <v>8175170</v>
      </c>
      <c r="K26" s="140"/>
      <c r="L26" s="140"/>
      <c r="M26" s="123"/>
      <c r="N26" s="123"/>
      <c r="O26" s="123"/>
      <c r="P26" s="23">
        <f t="shared" si="0"/>
        <v>34288201.880000003</v>
      </c>
      <c r="Q26" s="76">
        <v>21851266.859999999</v>
      </c>
      <c r="R26" s="6">
        <v>5579282.5499999998</v>
      </c>
      <c r="S26" s="6">
        <v>0</v>
      </c>
      <c r="T26" s="6">
        <v>6857652.4699999997</v>
      </c>
      <c r="U26" s="141"/>
      <c r="V26" s="123"/>
      <c r="W26" s="142"/>
      <c r="X26" s="142"/>
      <c r="Y26" s="142"/>
      <c r="Z26" s="40">
        <f>P26/F26*100</f>
        <v>83.95951680465987</v>
      </c>
      <c r="AA26" s="4">
        <f>Q26/G26*100</f>
        <v>83.978439156675549</v>
      </c>
      <c r="AB26" s="4">
        <f>R26/H26*100</f>
        <v>83.978439167841117</v>
      </c>
      <c r="AC26" s="8">
        <v>0</v>
      </c>
      <c r="AD26" s="7">
        <f>T26/J26*100</f>
        <v>83.883912750438213</v>
      </c>
      <c r="AE26" s="26"/>
      <c r="AF26" s="26"/>
      <c r="AG26" s="27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</row>
    <row r="27" spans="1:148" s="28" customFormat="1" ht="80.25" customHeight="1" thickBot="1" x14ac:dyDescent="0.3">
      <c r="A27" s="420"/>
      <c r="B27" s="129" t="s">
        <v>148</v>
      </c>
      <c r="C27" s="390"/>
      <c r="D27" s="417" t="s">
        <v>9</v>
      </c>
      <c r="E27" s="139"/>
      <c r="F27" s="33">
        <f t="shared" ref="F27" si="8">G27+H27+J27</f>
        <v>3098900</v>
      </c>
      <c r="G27" s="111">
        <v>3098900</v>
      </c>
      <c r="H27" s="111">
        <v>0</v>
      </c>
      <c r="I27" s="111">
        <v>0</v>
      </c>
      <c r="J27" s="111">
        <v>0</v>
      </c>
      <c r="K27" s="131"/>
      <c r="L27" s="4"/>
      <c r="M27" s="4"/>
      <c r="N27" s="4"/>
      <c r="O27" s="6"/>
      <c r="P27" s="75">
        <f t="shared" ref="P27" si="9">Q27+R27+S27+T27</f>
        <v>2721330.18</v>
      </c>
      <c r="Q27" s="111">
        <v>2721330.18</v>
      </c>
      <c r="R27" s="111">
        <v>0</v>
      </c>
      <c r="S27" s="111">
        <v>0</v>
      </c>
      <c r="T27" s="111">
        <v>0</v>
      </c>
      <c r="U27" s="141"/>
      <c r="V27" s="123"/>
      <c r="W27" s="142"/>
      <c r="X27" s="142"/>
      <c r="Y27" s="142"/>
      <c r="Z27" s="40">
        <f>P27/F27*100</f>
        <v>87.816005034044338</v>
      </c>
      <c r="AA27" s="4">
        <f>Q27/G27*100</f>
        <v>87.816005034044338</v>
      </c>
      <c r="AB27" s="8">
        <v>0</v>
      </c>
      <c r="AC27" s="8">
        <v>0</v>
      </c>
      <c r="AD27" s="10">
        <v>0</v>
      </c>
      <c r="AE27" s="26"/>
      <c r="AF27" s="26"/>
      <c r="AG27" s="27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</row>
    <row r="28" spans="1:148" s="161" customFormat="1" ht="19.5" customHeight="1" thickBot="1" x14ac:dyDescent="0.3">
      <c r="A28" s="61"/>
      <c r="B28" s="427" t="s">
        <v>64</v>
      </c>
      <c r="C28" s="428"/>
      <c r="D28" s="429"/>
      <c r="E28" s="62"/>
      <c r="F28" s="63">
        <f>F8+F10+F12+F13+F14+F15+F16+F17+F18+F19+F22+F9+F11+F23+F25+F24+F26+F27</f>
        <v>4290255141</v>
      </c>
      <c r="G28" s="389">
        <f t="shared" ref="G28:J28" si="10">G8+G10+G12+G13+G14+G15+G16+G17+G18+G19+G22+G9+G11+G23+G25+G24+G26+G27</f>
        <v>3362143821.6799998</v>
      </c>
      <c r="H28" s="389">
        <f t="shared" si="10"/>
        <v>37631308.32</v>
      </c>
      <c r="I28" s="389">
        <f t="shared" si="10"/>
        <v>341067780</v>
      </c>
      <c r="J28" s="389">
        <f t="shared" si="10"/>
        <v>549412231</v>
      </c>
      <c r="K28" s="63" t="e">
        <f>K8+K10+K12+K13+K14+K15+K16+K17+K18+K19+K22+K9+K11+K23+K25+K24+#REF!+K26</f>
        <v>#REF!</v>
      </c>
      <c r="L28" s="63" t="e">
        <f>L8+L10+L12+L13+L14+L15+L16+L17+L18+L19+L22+L9+L11+L23+L25+L24+#REF!+L26</f>
        <v>#REF!</v>
      </c>
      <c r="M28" s="63" t="e">
        <f>M8+M10+M12+M13+M14+M15+M16+M17+M18+M19+M22+M9+M11+M23+M25+M24+#REF!+M26</f>
        <v>#REF!</v>
      </c>
      <c r="N28" s="63" t="e">
        <f>N8+N10+N12+N13+N14+N15+N16+N17+N18+N19+N22+N9+N11+N23+N25+N24+#REF!+N26</f>
        <v>#REF!</v>
      </c>
      <c r="O28" s="63" t="e">
        <f>O8+O10+O12+O13+O14+O15+O16+O17+O18+O19+O22+O9+O11+O23+O25+O24+#REF!+O26</f>
        <v>#REF!</v>
      </c>
      <c r="P28" s="63">
        <f>P8+P10+P12+P13+P14+P15+P16+P17+P18+P19+P22+P9+P11+P23+P25+P24+P26+P27</f>
        <v>4103249188.3999996</v>
      </c>
      <c r="Q28" s="389">
        <f t="shared" ref="Q28:T28" si="11">Q8+Q10+Q12+Q13+Q14+Q15+Q16+Q17+Q18+Q19+Q22+Q9+Q11+Q23+Q25+Q24+Q26+Q27</f>
        <v>3237790546.54</v>
      </c>
      <c r="R28" s="389">
        <f t="shared" si="11"/>
        <v>32371964.080000002</v>
      </c>
      <c r="S28" s="389">
        <f t="shared" si="11"/>
        <v>338029359.68000001</v>
      </c>
      <c r="T28" s="389">
        <f t="shared" si="11"/>
        <v>495057318.10000002</v>
      </c>
      <c r="U28" s="63" t="e">
        <f>P28/K28*100</f>
        <v>#REF!</v>
      </c>
      <c r="V28" s="63" t="e">
        <f>Q28/L28*100</f>
        <v>#REF!</v>
      </c>
      <c r="W28" s="63">
        <v>0</v>
      </c>
      <c r="X28" s="63" t="e">
        <f t="shared" ref="X28:Y28" si="12">S28/N28*100</f>
        <v>#REF!</v>
      </c>
      <c r="Y28" s="63" t="e">
        <f t="shared" si="12"/>
        <v>#REF!</v>
      </c>
      <c r="Z28" s="63">
        <f>P28/F28*100</f>
        <v>95.641146121756947</v>
      </c>
      <c r="AA28" s="63">
        <f>Q28/G28*100</f>
        <v>96.301369550638</v>
      </c>
      <c r="AB28" s="63">
        <f>R28/H28*100</f>
        <v>86.024019693185096</v>
      </c>
      <c r="AC28" s="63">
        <f>S28/I28*100</f>
        <v>99.109144721908365</v>
      </c>
      <c r="AD28" s="202">
        <f>T28/J28*100</f>
        <v>90.106715898721959</v>
      </c>
      <c r="AE28" s="160"/>
      <c r="AF28" s="160"/>
      <c r="AG28" s="71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0"/>
      <c r="DQ28" s="160"/>
      <c r="DR28" s="160"/>
      <c r="DS28" s="160"/>
      <c r="DT28" s="160"/>
      <c r="DU28" s="160"/>
      <c r="DV28" s="160"/>
      <c r="DW28" s="160"/>
      <c r="DX28" s="160"/>
      <c r="DY28" s="160"/>
      <c r="DZ28" s="160"/>
      <c r="EA28" s="160"/>
      <c r="EB28" s="160"/>
      <c r="EC28" s="160"/>
      <c r="ED28" s="160"/>
      <c r="EE28" s="160"/>
      <c r="EF28" s="160"/>
      <c r="EG28" s="160"/>
      <c r="EH28" s="160"/>
      <c r="EI28" s="160"/>
      <c r="EJ28" s="160"/>
      <c r="EK28" s="160"/>
      <c r="EL28" s="160"/>
      <c r="EM28" s="160"/>
      <c r="EN28" s="160"/>
      <c r="EO28" s="160"/>
      <c r="EP28" s="160"/>
      <c r="EQ28" s="160"/>
      <c r="ER28" s="160"/>
    </row>
    <row r="29" spans="1:148" s="161" customFormat="1" ht="19.5" customHeight="1" thickBot="1" x14ac:dyDescent="0.3">
      <c r="A29" s="496" t="s">
        <v>12</v>
      </c>
      <c r="B29" s="451" t="s">
        <v>131</v>
      </c>
      <c r="C29" s="453"/>
      <c r="D29" s="493" t="s">
        <v>14</v>
      </c>
      <c r="E29" s="203" t="s">
        <v>7</v>
      </c>
      <c r="F29" s="434"/>
      <c r="G29" s="435"/>
      <c r="H29" s="435"/>
      <c r="I29" s="435"/>
      <c r="J29" s="435"/>
      <c r="K29" s="435"/>
      <c r="L29" s="435"/>
      <c r="M29" s="435"/>
      <c r="N29" s="435"/>
      <c r="O29" s="435"/>
      <c r="P29" s="435"/>
      <c r="Q29" s="435"/>
      <c r="R29" s="435"/>
      <c r="S29" s="435"/>
      <c r="T29" s="435"/>
      <c r="U29" s="435"/>
      <c r="V29" s="435"/>
      <c r="W29" s="435"/>
      <c r="X29" s="435"/>
      <c r="Y29" s="435"/>
      <c r="Z29" s="435"/>
      <c r="AA29" s="435"/>
      <c r="AB29" s="435"/>
      <c r="AC29" s="435"/>
      <c r="AD29" s="436"/>
      <c r="AE29" s="160"/>
      <c r="AF29" s="160"/>
      <c r="AG29" s="27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  <c r="DM29" s="160"/>
      <c r="DN29" s="160"/>
      <c r="DO29" s="160"/>
      <c r="DP29" s="160"/>
      <c r="DQ29" s="160"/>
      <c r="DR29" s="160"/>
      <c r="DS29" s="160"/>
      <c r="DT29" s="160"/>
      <c r="DU29" s="160"/>
      <c r="DV29" s="160"/>
      <c r="DW29" s="160"/>
      <c r="DX29" s="160"/>
      <c r="DY29" s="160"/>
      <c r="DZ29" s="160"/>
      <c r="EA29" s="160"/>
      <c r="EB29" s="160"/>
      <c r="EC29" s="160"/>
      <c r="ED29" s="160"/>
      <c r="EE29" s="160"/>
      <c r="EF29" s="160"/>
      <c r="EG29" s="160"/>
      <c r="EH29" s="160"/>
      <c r="EI29" s="160"/>
      <c r="EJ29" s="160"/>
      <c r="EK29" s="160"/>
      <c r="EL29" s="160"/>
      <c r="EM29" s="160"/>
      <c r="EN29" s="160"/>
      <c r="EO29" s="160"/>
      <c r="EP29" s="160"/>
      <c r="EQ29" s="160"/>
      <c r="ER29" s="160"/>
    </row>
    <row r="30" spans="1:148" s="161" customFormat="1" ht="15.75" customHeight="1" x14ac:dyDescent="0.25">
      <c r="A30" s="507"/>
      <c r="B30" s="447" t="s">
        <v>119</v>
      </c>
      <c r="C30" s="448"/>
      <c r="D30" s="494"/>
      <c r="E30" s="521" t="s">
        <v>5</v>
      </c>
      <c r="F30" s="275">
        <f>SUM(F31:F38)</f>
        <v>13181596</v>
      </c>
      <c r="G30" s="399">
        <f t="shared" ref="G30:P30" si="13">SUM(G31:G38)</f>
        <v>0</v>
      </c>
      <c r="H30" s="399">
        <f t="shared" si="13"/>
        <v>0</v>
      </c>
      <c r="I30" s="399">
        <f t="shared" si="13"/>
        <v>0</v>
      </c>
      <c r="J30" s="402">
        <f t="shared" si="13"/>
        <v>13181596</v>
      </c>
      <c r="K30" s="393">
        <f t="shared" si="13"/>
        <v>4497</v>
      </c>
      <c r="L30" s="392">
        <f t="shared" si="13"/>
        <v>0</v>
      </c>
      <c r="M30" s="392">
        <f t="shared" si="13"/>
        <v>0</v>
      </c>
      <c r="N30" s="392">
        <f t="shared" si="13"/>
        <v>0</v>
      </c>
      <c r="O30" s="392">
        <f t="shared" si="13"/>
        <v>4497</v>
      </c>
      <c r="P30" s="275">
        <f t="shared" si="13"/>
        <v>1700297.36</v>
      </c>
      <c r="Q30" s="399">
        <f t="shared" ref="Q30" si="14">SUM(Q31:Q38)</f>
        <v>0</v>
      </c>
      <c r="R30" s="399">
        <f t="shared" ref="R30" si="15">SUM(R31:R38)</f>
        <v>0</v>
      </c>
      <c r="S30" s="399">
        <f>SUM(S31:S38)</f>
        <v>0</v>
      </c>
      <c r="T30" s="402">
        <f t="shared" ref="T30" si="16">SUM(T31:T38)</f>
        <v>1700297.36</v>
      </c>
      <c r="U30" s="404">
        <f t="shared" ref="U30" si="17">V30+W30+X30+Y30</f>
        <v>37809.592172559482</v>
      </c>
      <c r="V30" s="400">
        <v>0</v>
      </c>
      <c r="W30" s="400">
        <v>0</v>
      </c>
      <c r="X30" s="400">
        <v>0</v>
      </c>
      <c r="Y30" s="351">
        <f>T30/O30*100</f>
        <v>37809.592172559482</v>
      </c>
      <c r="Z30" s="401">
        <f t="shared" ref="Z30:Z42" si="18">P30/F30*100</f>
        <v>12.899024973910594</v>
      </c>
      <c r="AA30" s="399">
        <f t="shared" ref="AA30:AB30" si="19">AA31+AA32+AA33</f>
        <v>0</v>
      </c>
      <c r="AB30" s="399">
        <f t="shared" si="19"/>
        <v>0</v>
      </c>
      <c r="AC30" s="399">
        <v>0</v>
      </c>
      <c r="AD30" s="402">
        <f t="shared" ref="AD30:AD42" si="20">T30/J30*100</f>
        <v>12.899024973910594</v>
      </c>
      <c r="AE30" s="160"/>
      <c r="AF30" s="160"/>
      <c r="AG30" s="27"/>
      <c r="AH30" s="160"/>
      <c r="AI30" s="398"/>
      <c r="AJ30" s="398"/>
      <c r="AK30" s="398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CQ30" s="160"/>
      <c r="CR30" s="160"/>
      <c r="CS30" s="160"/>
      <c r="CT30" s="160"/>
      <c r="CU30" s="160"/>
      <c r="CV30" s="160"/>
      <c r="CW30" s="160"/>
      <c r="CX30" s="160"/>
      <c r="CY30" s="160"/>
      <c r="CZ30" s="160"/>
      <c r="DA30" s="160"/>
      <c r="DB30" s="160"/>
      <c r="DC30" s="160"/>
      <c r="DD30" s="160"/>
      <c r="DE30" s="160"/>
      <c r="DF30" s="160"/>
      <c r="DG30" s="160"/>
      <c r="DH30" s="160"/>
      <c r="DI30" s="160"/>
      <c r="DJ30" s="160"/>
      <c r="DK30" s="160"/>
      <c r="DL30" s="160"/>
      <c r="DM30" s="160"/>
      <c r="DN30" s="160"/>
      <c r="DO30" s="160"/>
      <c r="DP30" s="160"/>
      <c r="DQ30" s="160"/>
      <c r="DR30" s="160"/>
      <c r="DS30" s="160"/>
      <c r="DT30" s="160"/>
      <c r="DU30" s="160"/>
      <c r="DV30" s="160"/>
      <c r="DW30" s="160"/>
      <c r="DX30" s="160"/>
      <c r="DY30" s="160"/>
      <c r="DZ30" s="160"/>
      <c r="EA30" s="160"/>
      <c r="EB30" s="160"/>
      <c r="EC30" s="160"/>
      <c r="ED30" s="160"/>
      <c r="EE30" s="160"/>
      <c r="EF30" s="160"/>
      <c r="EG30" s="160"/>
      <c r="EH30" s="160"/>
      <c r="EI30" s="160"/>
      <c r="EJ30" s="160"/>
      <c r="EK30" s="160"/>
      <c r="EL30" s="160"/>
      <c r="EM30" s="160"/>
      <c r="EN30" s="160"/>
      <c r="EO30" s="160"/>
      <c r="EP30" s="160"/>
      <c r="EQ30" s="160"/>
      <c r="ER30" s="160"/>
    </row>
    <row r="31" spans="1:148" s="28" customFormat="1" ht="18" customHeight="1" x14ac:dyDescent="0.25">
      <c r="A31" s="507"/>
      <c r="B31" s="35" t="s">
        <v>106</v>
      </c>
      <c r="C31" s="407" t="s">
        <v>107</v>
      </c>
      <c r="D31" s="494"/>
      <c r="E31" s="522"/>
      <c r="F31" s="33">
        <f t="shared" ref="F31:F42" si="21">G31+H31+I31+J31</f>
        <v>4497</v>
      </c>
      <c r="G31" s="36">
        <v>0</v>
      </c>
      <c r="H31" s="36">
        <v>0</v>
      </c>
      <c r="I31" s="36">
        <v>0</v>
      </c>
      <c r="J31" s="38">
        <v>4497</v>
      </c>
      <c r="K31" s="188">
        <f t="shared" ref="K31:K33" si="22">L31+M31+N31+O31</f>
        <v>4497</v>
      </c>
      <c r="L31" s="36">
        <v>0</v>
      </c>
      <c r="M31" s="36">
        <v>0</v>
      </c>
      <c r="N31" s="36">
        <v>0</v>
      </c>
      <c r="O31" s="37">
        <v>4497</v>
      </c>
      <c r="P31" s="33">
        <f>Q31+R31+S31+T31</f>
        <v>4496.3599999999997</v>
      </c>
      <c r="Q31" s="34">
        <v>0</v>
      </c>
      <c r="R31" s="34">
        <f>R44</f>
        <v>0</v>
      </c>
      <c r="S31" s="34">
        <f>S44</f>
        <v>0</v>
      </c>
      <c r="T31" s="39">
        <v>4496.3599999999997</v>
      </c>
      <c r="U31" s="41">
        <f t="shared" ref="U31:U41" si="23">V31+W31+X31+Y31</f>
        <v>99.985768289971091</v>
      </c>
      <c r="V31" s="8">
        <v>0</v>
      </c>
      <c r="W31" s="8">
        <v>0</v>
      </c>
      <c r="X31" s="8">
        <v>0</v>
      </c>
      <c r="Y31" s="7">
        <f t="shared" ref="Y31:Y40" si="24">T31/O31*100</f>
        <v>99.985768289971091</v>
      </c>
      <c r="Z31" s="41">
        <f t="shared" si="18"/>
        <v>99.985768289971091</v>
      </c>
      <c r="AA31" s="8">
        <v>0</v>
      </c>
      <c r="AB31" s="8">
        <v>0</v>
      </c>
      <c r="AC31" s="8">
        <v>0</v>
      </c>
      <c r="AD31" s="7">
        <f t="shared" si="20"/>
        <v>99.985768289971091</v>
      </c>
      <c r="AE31" s="26"/>
      <c r="AF31" s="26"/>
      <c r="AG31" s="42"/>
      <c r="AH31" s="26"/>
      <c r="AI31" s="43"/>
      <c r="AJ31" s="43"/>
      <c r="AK31" s="43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</row>
    <row r="32" spans="1:148" s="28" customFormat="1" ht="31.5" customHeight="1" x14ac:dyDescent="0.25">
      <c r="A32" s="507"/>
      <c r="B32" s="35" t="s">
        <v>105</v>
      </c>
      <c r="C32" s="407" t="s">
        <v>107</v>
      </c>
      <c r="D32" s="494"/>
      <c r="E32" s="522"/>
      <c r="F32" s="75">
        <f t="shared" si="21"/>
        <v>610409</v>
      </c>
      <c r="G32" s="24">
        <v>0</v>
      </c>
      <c r="H32" s="24">
        <v>0</v>
      </c>
      <c r="I32" s="24">
        <v>0</v>
      </c>
      <c r="J32" s="77">
        <v>610409</v>
      </c>
      <c r="K32" s="131">
        <f t="shared" si="22"/>
        <v>0</v>
      </c>
      <c r="L32" s="24">
        <v>0</v>
      </c>
      <c r="M32" s="24">
        <v>0</v>
      </c>
      <c r="N32" s="24">
        <v>0</v>
      </c>
      <c r="O32" s="76">
        <v>0</v>
      </c>
      <c r="P32" s="33">
        <f t="shared" ref="P32:P42" si="25">Q32+R32+S32+T32</f>
        <v>0</v>
      </c>
      <c r="Q32" s="78">
        <v>0</v>
      </c>
      <c r="R32" s="78">
        <v>0</v>
      </c>
      <c r="S32" s="78">
        <v>0</v>
      </c>
      <c r="T32" s="79">
        <v>0</v>
      </c>
      <c r="U32" s="41">
        <f t="shared" si="23"/>
        <v>0</v>
      </c>
      <c r="V32" s="8">
        <v>0</v>
      </c>
      <c r="W32" s="8">
        <v>0</v>
      </c>
      <c r="X32" s="8">
        <v>0</v>
      </c>
      <c r="Y32" s="7">
        <v>0</v>
      </c>
      <c r="Z32" s="80">
        <f t="shared" si="18"/>
        <v>0</v>
      </c>
      <c r="AA32" s="8">
        <v>0</v>
      </c>
      <c r="AB32" s="8">
        <v>0</v>
      </c>
      <c r="AC32" s="8">
        <v>0</v>
      </c>
      <c r="AD32" s="10">
        <f t="shared" si="20"/>
        <v>0</v>
      </c>
      <c r="AE32" s="26"/>
      <c r="AF32" s="26"/>
      <c r="AG32" s="42"/>
      <c r="AH32" s="26"/>
      <c r="AI32" s="43"/>
      <c r="AJ32" s="43"/>
      <c r="AK32" s="43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</row>
    <row r="33" spans="1:148" s="28" customFormat="1" ht="20.25" customHeight="1" x14ac:dyDescent="0.25">
      <c r="A33" s="507"/>
      <c r="B33" s="408" t="s">
        <v>122</v>
      </c>
      <c r="C33" s="407" t="s">
        <v>107</v>
      </c>
      <c r="D33" s="494"/>
      <c r="E33" s="522"/>
      <c r="F33" s="75">
        <f t="shared" si="21"/>
        <v>10774000</v>
      </c>
      <c r="G33" s="24">
        <v>0</v>
      </c>
      <c r="H33" s="24">
        <v>0</v>
      </c>
      <c r="I33" s="24">
        <v>0</v>
      </c>
      <c r="J33" s="77">
        <v>10774000</v>
      </c>
      <c r="K33" s="131">
        <f t="shared" si="22"/>
        <v>0</v>
      </c>
      <c r="L33" s="24">
        <v>0</v>
      </c>
      <c r="M33" s="24">
        <v>0</v>
      </c>
      <c r="N33" s="24">
        <v>0</v>
      </c>
      <c r="O33" s="76">
        <v>0</v>
      </c>
      <c r="P33" s="33">
        <f t="shared" si="25"/>
        <v>1677746</v>
      </c>
      <c r="Q33" s="78">
        <v>0</v>
      </c>
      <c r="R33" s="78">
        <v>0</v>
      </c>
      <c r="S33" s="78">
        <v>0</v>
      </c>
      <c r="T33" s="79">
        <v>1677746</v>
      </c>
      <c r="U33" s="41">
        <f t="shared" si="23"/>
        <v>0</v>
      </c>
      <c r="V33" s="8">
        <v>0</v>
      </c>
      <c r="W33" s="8">
        <v>0</v>
      </c>
      <c r="X33" s="8">
        <v>0</v>
      </c>
      <c r="Y33" s="7">
        <v>0</v>
      </c>
      <c r="Z33" s="41">
        <f t="shared" si="18"/>
        <v>15.57217375162428</v>
      </c>
      <c r="AA33" s="8">
        <v>0</v>
      </c>
      <c r="AB33" s="8">
        <v>0</v>
      </c>
      <c r="AC33" s="8">
        <v>0</v>
      </c>
      <c r="AD33" s="7">
        <f t="shared" si="20"/>
        <v>15.57217375162428</v>
      </c>
      <c r="AE33" s="26"/>
      <c r="AF33" s="26"/>
      <c r="AG33" s="42"/>
      <c r="AH33" s="26"/>
      <c r="AI33" s="43"/>
      <c r="AJ33" s="43"/>
      <c r="AK33" s="43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</row>
    <row r="34" spans="1:148" s="28" customFormat="1" ht="20.25" customHeight="1" x14ac:dyDescent="0.25">
      <c r="A34" s="507"/>
      <c r="B34" s="409" t="s">
        <v>154</v>
      </c>
      <c r="C34" s="407"/>
      <c r="D34" s="494"/>
      <c r="E34" s="522"/>
      <c r="F34" s="75">
        <f t="shared" si="21"/>
        <v>18055</v>
      </c>
      <c r="G34" s="24">
        <v>0</v>
      </c>
      <c r="H34" s="24">
        <v>0</v>
      </c>
      <c r="I34" s="24">
        <v>0</v>
      </c>
      <c r="J34" s="77">
        <v>18055</v>
      </c>
      <c r="K34" s="131"/>
      <c r="L34" s="24"/>
      <c r="M34" s="24"/>
      <c r="N34" s="24"/>
      <c r="O34" s="76"/>
      <c r="P34" s="33">
        <f t="shared" si="25"/>
        <v>18055</v>
      </c>
      <c r="Q34" s="78">
        <v>0</v>
      </c>
      <c r="R34" s="78">
        <v>0</v>
      </c>
      <c r="S34" s="78">
        <v>0</v>
      </c>
      <c r="T34" s="79">
        <v>18055</v>
      </c>
      <c r="U34" s="41"/>
      <c r="V34" s="8"/>
      <c r="W34" s="8"/>
      <c r="X34" s="8"/>
      <c r="Y34" s="7"/>
      <c r="Z34" s="41">
        <f t="shared" si="18"/>
        <v>100</v>
      </c>
      <c r="AA34" s="8">
        <v>0</v>
      </c>
      <c r="AB34" s="8">
        <v>0</v>
      </c>
      <c r="AC34" s="8">
        <v>0</v>
      </c>
      <c r="AD34" s="7">
        <f t="shared" si="20"/>
        <v>100</v>
      </c>
      <c r="AE34" s="26"/>
      <c r="AF34" s="26"/>
      <c r="AG34" s="42"/>
      <c r="AH34" s="26"/>
      <c r="AI34" s="43"/>
      <c r="AJ34" s="43"/>
      <c r="AK34" s="43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</row>
    <row r="35" spans="1:148" s="28" customFormat="1" ht="20.25" customHeight="1" x14ac:dyDescent="0.25">
      <c r="A35" s="507"/>
      <c r="B35" s="409" t="s">
        <v>151</v>
      </c>
      <c r="C35" s="407"/>
      <c r="D35" s="494"/>
      <c r="E35" s="522"/>
      <c r="F35" s="75">
        <f t="shared" si="21"/>
        <v>586359</v>
      </c>
      <c r="G35" s="24">
        <v>0</v>
      </c>
      <c r="H35" s="24">
        <v>0</v>
      </c>
      <c r="I35" s="24">
        <v>0</v>
      </c>
      <c r="J35" s="77">
        <v>586359</v>
      </c>
      <c r="K35" s="131"/>
      <c r="L35" s="24"/>
      <c r="M35" s="24"/>
      <c r="N35" s="24"/>
      <c r="O35" s="76"/>
      <c r="P35" s="33">
        <f t="shared" si="25"/>
        <v>0</v>
      </c>
      <c r="Q35" s="78">
        <v>0</v>
      </c>
      <c r="R35" s="78">
        <v>0</v>
      </c>
      <c r="S35" s="78">
        <v>0</v>
      </c>
      <c r="T35" s="79">
        <v>0</v>
      </c>
      <c r="U35" s="41"/>
      <c r="V35" s="8"/>
      <c r="W35" s="8"/>
      <c r="X35" s="8"/>
      <c r="Y35" s="7"/>
      <c r="Z35" s="41">
        <f t="shared" si="18"/>
        <v>0</v>
      </c>
      <c r="AA35" s="8">
        <v>0</v>
      </c>
      <c r="AB35" s="8">
        <v>0</v>
      </c>
      <c r="AC35" s="8">
        <v>0</v>
      </c>
      <c r="AD35" s="7">
        <f t="shared" si="20"/>
        <v>0</v>
      </c>
      <c r="AE35" s="26"/>
      <c r="AF35" s="26"/>
      <c r="AG35" s="42"/>
      <c r="AH35" s="26"/>
      <c r="AI35" s="43"/>
      <c r="AJ35" s="43"/>
      <c r="AK35" s="43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</row>
    <row r="36" spans="1:148" s="28" customFormat="1" ht="20.25" customHeight="1" x14ac:dyDescent="0.25">
      <c r="A36" s="507"/>
      <c r="B36" s="409" t="s">
        <v>152</v>
      </c>
      <c r="C36" s="407"/>
      <c r="D36" s="494"/>
      <c r="E36" s="522"/>
      <c r="F36" s="75">
        <f t="shared" si="21"/>
        <v>574925</v>
      </c>
      <c r="G36" s="24">
        <v>0</v>
      </c>
      <c r="H36" s="24">
        <v>0</v>
      </c>
      <c r="I36" s="24">
        <v>0</v>
      </c>
      <c r="J36" s="77">
        <v>574925</v>
      </c>
      <c r="K36" s="131"/>
      <c r="L36" s="24"/>
      <c r="M36" s="24"/>
      <c r="N36" s="24"/>
      <c r="O36" s="76"/>
      <c r="P36" s="33">
        <f t="shared" si="25"/>
        <v>0</v>
      </c>
      <c r="Q36" s="78">
        <v>0</v>
      </c>
      <c r="R36" s="78">
        <v>0</v>
      </c>
      <c r="S36" s="78">
        <v>0</v>
      </c>
      <c r="T36" s="79">
        <v>0</v>
      </c>
      <c r="U36" s="41"/>
      <c r="V36" s="8"/>
      <c r="W36" s="8"/>
      <c r="X36" s="8"/>
      <c r="Y36" s="7"/>
      <c r="Z36" s="41">
        <f t="shared" si="18"/>
        <v>0</v>
      </c>
      <c r="AA36" s="8">
        <v>0</v>
      </c>
      <c r="AB36" s="8">
        <v>0</v>
      </c>
      <c r="AC36" s="8">
        <v>0</v>
      </c>
      <c r="AD36" s="81">
        <f t="shared" si="20"/>
        <v>0</v>
      </c>
      <c r="AE36" s="26"/>
      <c r="AF36" s="26"/>
      <c r="AG36" s="42"/>
      <c r="AH36" s="26"/>
      <c r="AI36" s="43"/>
      <c r="AJ36" s="43"/>
      <c r="AK36" s="43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</row>
    <row r="37" spans="1:148" s="28" customFormat="1" ht="20.25" customHeight="1" x14ac:dyDescent="0.25">
      <c r="A37" s="507"/>
      <c r="B37" s="409" t="s">
        <v>153</v>
      </c>
      <c r="C37" s="407"/>
      <c r="D37" s="494"/>
      <c r="E37" s="522"/>
      <c r="F37" s="75">
        <f t="shared" si="21"/>
        <v>604827</v>
      </c>
      <c r="G37" s="24">
        <v>0</v>
      </c>
      <c r="H37" s="24">
        <v>0</v>
      </c>
      <c r="I37" s="24">
        <v>0</v>
      </c>
      <c r="J37" s="77">
        <v>604827</v>
      </c>
      <c r="K37" s="131"/>
      <c r="L37" s="24"/>
      <c r="M37" s="24"/>
      <c r="N37" s="24"/>
      <c r="O37" s="76"/>
      <c r="P37" s="33">
        <f t="shared" si="25"/>
        <v>0</v>
      </c>
      <c r="Q37" s="78">
        <v>0</v>
      </c>
      <c r="R37" s="78">
        <v>0</v>
      </c>
      <c r="S37" s="78">
        <v>0</v>
      </c>
      <c r="T37" s="79">
        <v>0</v>
      </c>
      <c r="U37" s="41"/>
      <c r="V37" s="8"/>
      <c r="W37" s="8"/>
      <c r="X37" s="8"/>
      <c r="Y37" s="7"/>
      <c r="Z37" s="41">
        <f t="shared" si="18"/>
        <v>0</v>
      </c>
      <c r="AA37" s="8">
        <v>0</v>
      </c>
      <c r="AB37" s="8">
        <v>0</v>
      </c>
      <c r="AC37" s="8">
        <v>0</v>
      </c>
      <c r="AD37" s="81">
        <f t="shared" si="20"/>
        <v>0</v>
      </c>
      <c r="AE37" s="26"/>
      <c r="AF37" s="26"/>
      <c r="AG37" s="42"/>
      <c r="AH37" s="26"/>
      <c r="AI37" s="43"/>
      <c r="AJ37" s="43"/>
      <c r="AK37" s="43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</row>
    <row r="38" spans="1:148" s="28" customFormat="1" ht="49.5" customHeight="1" x14ac:dyDescent="0.25">
      <c r="A38" s="507"/>
      <c r="B38" s="410" t="s">
        <v>155</v>
      </c>
      <c r="C38" s="407"/>
      <c r="D38" s="494"/>
      <c r="E38" s="522"/>
      <c r="F38" s="75">
        <f t="shared" si="21"/>
        <v>8524</v>
      </c>
      <c r="G38" s="24">
        <v>0</v>
      </c>
      <c r="H38" s="24">
        <v>0</v>
      </c>
      <c r="I38" s="24">
        <v>0</v>
      </c>
      <c r="J38" s="77">
        <v>8524</v>
      </c>
      <c r="K38" s="131"/>
      <c r="L38" s="24"/>
      <c r="M38" s="24"/>
      <c r="N38" s="24"/>
      <c r="O38" s="76"/>
      <c r="P38" s="33">
        <f t="shared" si="25"/>
        <v>0</v>
      </c>
      <c r="Q38" s="78">
        <v>0</v>
      </c>
      <c r="R38" s="78">
        <v>0</v>
      </c>
      <c r="S38" s="78">
        <v>0</v>
      </c>
      <c r="T38" s="79">
        <v>0</v>
      </c>
      <c r="U38" s="41"/>
      <c r="V38" s="8"/>
      <c r="W38" s="8"/>
      <c r="X38" s="8"/>
      <c r="Y38" s="7"/>
      <c r="Z38" s="41">
        <f t="shared" si="18"/>
        <v>0</v>
      </c>
      <c r="AA38" s="8">
        <v>0</v>
      </c>
      <c r="AB38" s="8">
        <v>0</v>
      </c>
      <c r="AC38" s="8">
        <v>0</v>
      </c>
      <c r="AD38" s="81">
        <f t="shared" si="20"/>
        <v>0</v>
      </c>
      <c r="AE38" s="26"/>
      <c r="AF38" s="26"/>
      <c r="AG38" s="42"/>
      <c r="AH38" s="26"/>
      <c r="AI38" s="43"/>
      <c r="AJ38" s="43"/>
      <c r="AK38" s="43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</row>
    <row r="39" spans="1:148" s="161" customFormat="1" ht="17.25" customHeight="1" x14ac:dyDescent="0.25">
      <c r="A39" s="507"/>
      <c r="B39" s="449" t="s">
        <v>0</v>
      </c>
      <c r="C39" s="450"/>
      <c r="D39" s="494"/>
      <c r="E39" s="522"/>
      <c r="F39" s="395">
        <f>F40+F41+F42</f>
        <v>58617790</v>
      </c>
      <c r="G39" s="396">
        <f t="shared" ref="G39:Y39" si="26">G40+G41+G42</f>
        <v>0</v>
      </c>
      <c r="H39" s="396">
        <f t="shared" si="26"/>
        <v>0</v>
      </c>
      <c r="I39" s="396">
        <f t="shared" si="26"/>
        <v>0</v>
      </c>
      <c r="J39" s="372">
        <f t="shared" si="26"/>
        <v>58617790</v>
      </c>
      <c r="K39" s="405">
        <f t="shared" si="26"/>
        <v>29604397</v>
      </c>
      <c r="L39" s="396">
        <f t="shared" si="26"/>
        <v>0</v>
      </c>
      <c r="M39" s="396">
        <f t="shared" si="26"/>
        <v>0</v>
      </c>
      <c r="N39" s="396">
        <f t="shared" si="26"/>
        <v>0</v>
      </c>
      <c r="O39" s="370">
        <f t="shared" si="26"/>
        <v>29604397</v>
      </c>
      <c r="P39" s="395">
        <f t="shared" si="26"/>
        <v>32531565</v>
      </c>
      <c r="Q39" s="396">
        <f t="shared" si="26"/>
        <v>0</v>
      </c>
      <c r="R39" s="396">
        <f t="shared" si="26"/>
        <v>0</v>
      </c>
      <c r="S39" s="396">
        <f t="shared" si="26"/>
        <v>0</v>
      </c>
      <c r="T39" s="372">
        <f t="shared" si="26"/>
        <v>32531565</v>
      </c>
      <c r="U39" s="405">
        <f t="shared" si="26"/>
        <v>109.98583709024719</v>
      </c>
      <c r="V39" s="396">
        <f t="shared" si="26"/>
        <v>0</v>
      </c>
      <c r="W39" s="396">
        <f t="shared" si="26"/>
        <v>0</v>
      </c>
      <c r="X39" s="396">
        <f t="shared" si="26"/>
        <v>0</v>
      </c>
      <c r="Y39" s="396">
        <f t="shared" si="26"/>
        <v>109.98583709024719</v>
      </c>
      <c r="Z39" s="369">
        <f t="shared" si="18"/>
        <v>55.497767827821555</v>
      </c>
      <c r="AA39" s="371">
        <v>0</v>
      </c>
      <c r="AB39" s="371">
        <v>0</v>
      </c>
      <c r="AC39" s="371">
        <v>0</v>
      </c>
      <c r="AD39" s="397">
        <f t="shared" si="20"/>
        <v>55.497767827821555</v>
      </c>
      <c r="AE39" s="160"/>
      <c r="AF39" s="160"/>
      <c r="AG39" s="27"/>
      <c r="AH39" s="160"/>
      <c r="AI39" s="398"/>
      <c r="AJ39" s="398"/>
      <c r="AK39" s="398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60"/>
      <c r="DJ39" s="160"/>
      <c r="DK39" s="160"/>
      <c r="DL39" s="160"/>
      <c r="DM39" s="160"/>
      <c r="DN39" s="160"/>
      <c r="DO39" s="160"/>
      <c r="DP39" s="160"/>
      <c r="DQ39" s="160"/>
      <c r="DR39" s="160"/>
      <c r="DS39" s="160"/>
      <c r="DT39" s="160"/>
      <c r="DU39" s="160"/>
      <c r="DV39" s="160"/>
      <c r="DW39" s="160"/>
      <c r="DX39" s="160"/>
      <c r="DY39" s="160"/>
      <c r="DZ39" s="160"/>
      <c r="EA39" s="160"/>
      <c r="EB39" s="160"/>
      <c r="EC39" s="160"/>
      <c r="ED39" s="160"/>
      <c r="EE39" s="160"/>
      <c r="EF39" s="160"/>
      <c r="EG39" s="160"/>
      <c r="EH39" s="160"/>
      <c r="EI39" s="160"/>
      <c r="EJ39" s="160"/>
      <c r="EK39" s="160"/>
      <c r="EL39" s="160"/>
      <c r="EM39" s="160"/>
      <c r="EN39" s="160"/>
      <c r="EO39" s="160"/>
      <c r="EP39" s="160"/>
      <c r="EQ39" s="160"/>
      <c r="ER39" s="160"/>
    </row>
    <row r="40" spans="1:148" s="28" customFormat="1" ht="27.6" customHeight="1" x14ac:dyDescent="0.25">
      <c r="A40" s="507"/>
      <c r="B40" s="35" t="s">
        <v>108</v>
      </c>
      <c r="C40" s="407" t="s">
        <v>92</v>
      </c>
      <c r="D40" s="494"/>
      <c r="E40" s="522"/>
      <c r="F40" s="75">
        <f t="shared" si="21"/>
        <v>32246565</v>
      </c>
      <c r="G40" s="24">
        <v>0</v>
      </c>
      <c r="H40" s="24">
        <v>0</v>
      </c>
      <c r="I40" s="24">
        <v>0</v>
      </c>
      <c r="J40" s="77">
        <v>32246565</v>
      </c>
      <c r="K40" s="131">
        <f t="shared" ref="K40:K41" si="27">L40+M40+N40+O40</f>
        <v>29318834</v>
      </c>
      <c r="L40" s="24">
        <v>0</v>
      </c>
      <c r="M40" s="24">
        <v>0</v>
      </c>
      <c r="N40" s="24">
        <v>0</v>
      </c>
      <c r="O40" s="76">
        <v>29318834</v>
      </c>
      <c r="P40" s="33">
        <f t="shared" si="25"/>
        <v>32246565</v>
      </c>
      <c r="Q40" s="78">
        <v>0</v>
      </c>
      <c r="R40" s="78">
        <f t="shared" ref="R40:S40" si="28">R46</f>
        <v>0</v>
      </c>
      <c r="S40" s="78">
        <f t="shared" si="28"/>
        <v>0</v>
      </c>
      <c r="T40" s="79">
        <v>32246565</v>
      </c>
      <c r="U40" s="41">
        <f t="shared" si="23"/>
        <v>109.98583709024719</v>
      </c>
      <c r="V40" s="8">
        <v>0</v>
      </c>
      <c r="W40" s="8">
        <v>0</v>
      </c>
      <c r="X40" s="8">
        <v>0</v>
      </c>
      <c r="Y40" s="7">
        <f t="shared" si="24"/>
        <v>109.98583709024719</v>
      </c>
      <c r="Z40" s="41">
        <f t="shared" si="18"/>
        <v>100</v>
      </c>
      <c r="AA40" s="8">
        <v>0</v>
      </c>
      <c r="AB40" s="8">
        <v>0</v>
      </c>
      <c r="AC40" s="8">
        <v>0</v>
      </c>
      <c r="AD40" s="7">
        <f t="shared" si="20"/>
        <v>100</v>
      </c>
      <c r="AE40" s="26"/>
      <c r="AF40" s="26"/>
      <c r="AG40" s="42"/>
      <c r="AH40" s="26"/>
      <c r="AI40" s="43"/>
      <c r="AJ40" s="43"/>
      <c r="AK40" s="43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</row>
    <row r="41" spans="1:148" s="60" customFormat="1" ht="18" customHeight="1" thickBot="1" x14ac:dyDescent="0.3">
      <c r="A41" s="507"/>
      <c r="B41" s="403" t="s">
        <v>104</v>
      </c>
      <c r="C41" s="411" t="s">
        <v>92</v>
      </c>
      <c r="D41" s="494"/>
      <c r="E41" s="502"/>
      <c r="F41" s="75">
        <f t="shared" si="21"/>
        <v>26309637</v>
      </c>
      <c r="G41" s="24">
        <v>0</v>
      </c>
      <c r="H41" s="24">
        <v>0</v>
      </c>
      <c r="I41" s="24">
        <v>0</v>
      </c>
      <c r="J41" s="77">
        <v>26309637</v>
      </c>
      <c r="K41" s="406">
        <f t="shared" si="27"/>
        <v>285563</v>
      </c>
      <c r="L41" s="49">
        <v>0</v>
      </c>
      <c r="M41" s="49">
        <v>0</v>
      </c>
      <c r="N41" s="49">
        <v>0</v>
      </c>
      <c r="O41" s="34">
        <v>285563</v>
      </c>
      <c r="P41" s="33">
        <f t="shared" si="25"/>
        <v>285000</v>
      </c>
      <c r="Q41" s="24">
        <v>0</v>
      </c>
      <c r="R41" s="24">
        <v>0</v>
      </c>
      <c r="S41" s="24">
        <f t="shared" ref="S41:S42" si="29">S47</f>
        <v>0</v>
      </c>
      <c r="T41" s="77">
        <v>285000</v>
      </c>
      <c r="U41" s="41">
        <f t="shared" si="23"/>
        <v>0</v>
      </c>
      <c r="V41" s="8">
        <v>0</v>
      </c>
      <c r="W41" s="8">
        <v>0</v>
      </c>
      <c r="X41" s="8">
        <v>0</v>
      </c>
      <c r="Y41" s="7">
        <v>0</v>
      </c>
      <c r="Z41" s="41">
        <f t="shared" si="18"/>
        <v>1.0832532581122272</v>
      </c>
      <c r="AA41" s="8">
        <v>0</v>
      </c>
      <c r="AB41" s="8">
        <v>0</v>
      </c>
      <c r="AC41" s="8">
        <v>0</v>
      </c>
      <c r="AD41" s="7">
        <f t="shared" si="20"/>
        <v>1.0832532581122272</v>
      </c>
      <c r="AE41" s="74"/>
      <c r="AF41" s="74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</row>
    <row r="42" spans="1:148" s="60" customFormat="1" ht="18" customHeight="1" thickBot="1" x14ac:dyDescent="0.3">
      <c r="A42" s="497"/>
      <c r="B42" s="403" t="s">
        <v>156</v>
      </c>
      <c r="C42" s="412"/>
      <c r="D42" s="495"/>
      <c r="E42" s="394"/>
      <c r="F42" s="72">
        <f t="shared" si="21"/>
        <v>61588</v>
      </c>
      <c r="G42" s="210">
        <v>0</v>
      </c>
      <c r="H42" s="210">
        <v>0</v>
      </c>
      <c r="I42" s="210">
        <v>0</v>
      </c>
      <c r="J42" s="97">
        <v>61588</v>
      </c>
      <c r="K42" s="413"/>
      <c r="L42" s="49"/>
      <c r="M42" s="49"/>
      <c r="N42" s="49"/>
      <c r="O42" s="34"/>
      <c r="P42" s="96">
        <f t="shared" si="25"/>
        <v>0</v>
      </c>
      <c r="Q42" s="210">
        <v>0</v>
      </c>
      <c r="R42" s="210">
        <v>0</v>
      </c>
      <c r="S42" s="210">
        <f t="shared" si="29"/>
        <v>0</v>
      </c>
      <c r="T42" s="97">
        <v>0</v>
      </c>
      <c r="U42" s="41"/>
      <c r="V42" s="8"/>
      <c r="W42" s="8"/>
      <c r="X42" s="8"/>
      <c r="Y42" s="7"/>
      <c r="Z42" s="41">
        <f t="shared" si="18"/>
        <v>0</v>
      </c>
      <c r="AA42" s="8">
        <v>0</v>
      </c>
      <c r="AB42" s="8">
        <v>0</v>
      </c>
      <c r="AC42" s="8">
        <v>0</v>
      </c>
      <c r="AD42" s="7">
        <f t="shared" si="20"/>
        <v>0</v>
      </c>
      <c r="AE42" s="74"/>
      <c r="AF42" s="74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</row>
    <row r="43" spans="1:148" s="60" customFormat="1" ht="18.600000000000001" hidden="1" customHeight="1" thickBot="1" x14ac:dyDescent="0.3">
      <c r="A43" s="93"/>
      <c r="B43" s="502"/>
      <c r="C43" s="503"/>
      <c r="D43" s="94" t="s">
        <v>13</v>
      </c>
      <c r="E43" s="93" t="s">
        <v>5</v>
      </c>
      <c r="F43" s="51">
        <f t="shared" ref="F43:T43" si="30">F44</f>
        <v>0</v>
      </c>
      <c r="G43" s="52">
        <f t="shared" si="30"/>
        <v>0</v>
      </c>
      <c r="H43" s="52">
        <f t="shared" si="30"/>
        <v>0</v>
      </c>
      <c r="I43" s="52">
        <f t="shared" si="30"/>
        <v>0</v>
      </c>
      <c r="J43" s="95">
        <f t="shared" si="30"/>
        <v>0</v>
      </c>
      <c r="K43" s="51">
        <f t="shared" si="30"/>
        <v>0</v>
      </c>
      <c r="L43" s="52">
        <f t="shared" si="30"/>
        <v>0</v>
      </c>
      <c r="M43" s="52">
        <f t="shared" si="30"/>
        <v>0</v>
      </c>
      <c r="N43" s="52">
        <f t="shared" si="30"/>
        <v>0</v>
      </c>
      <c r="O43" s="95">
        <f t="shared" si="30"/>
        <v>0</v>
      </c>
      <c r="P43" s="96">
        <f t="shared" si="30"/>
        <v>0</v>
      </c>
      <c r="Q43" s="46">
        <f t="shared" si="30"/>
        <v>0</v>
      </c>
      <c r="R43" s="46">
        <f t="shared" si="30"/>
        <v>0</v>
      </c>
      <c r="S43" s="46">
        <f t="shared" si="30"/>
        <v>0</v>
      </c>
      <c r="T43" s="97">
        <f t="shared" si="30"/>
        <v>0</v>
      </c>
      <c r="U43" s="98">
        <f t="shared" ref="U43" si="31">V43+W43+X43+Y43</f>
        <v>0</v>
      </c>
      <c r="V43" s="99">
        <v>0</v>
      </c>
      <c r="W43" s="99">
        <f>SUM(W46:W46)</f>
        <v>0</v>
      </c>
      <c r="X43" s="99">
        <v>0</v>
      </c>
      <c r="Y43" s="100">
        <v>0</v>
      </c>
      <c r="Z43" s="101">
        <f t="shared" ref="Z43" si="32">AA43+AB43+AC43+AD43</f>
        <v>0</v>
      </c>
      <c r="AA43" s="102">
        <v>0</v>
      </c>
      <c r="AB43" s="102">
        <f>SUM(AB46:AB46)</f>
        <v>0</v>
      </c>
      <c r="AC43" s="102">
        <v>0</v>
      </c>
      <c r="AD43" s="103">
        <v>0</v>
      </c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</row>
    <row r="44" spans="1:148" s="60" customFormat="1" ht="42.75" hidden="1" customHeight="1" thickBot="1" x14ac:dyDescent="0.3">
      <c r="A44" s="104"/>
      <c r="B44" s="105"/>
      <c r="C44" s="106"/>
      <c r="D44" s="107" t="s">
        <v>13</v>
      </c>
      <c r="E44" s="23"/>
      <c r="F44" s="48">
        <f t="shared" si="3"/>
        <v>0</v>
      </c>
      <c r="G44" s="108">
        <v>0</v>
      </c>
      <c r="H44" s="108">
        <v>0</v>
      </c>
      <c r="I44" s="108">
        <v>0</v>
      </c>
      <c r="J44" s="109">
        <v>0</v>
      </c>
      <c r="K44" s="48">
        <f t="shared" ref="K44" si="33">L44+M44+O44</f>
        <v>0</v>
      </c>
      <c r="L44" s="108">
        <v>0</v>
      </c>
      <c r="M44" s="108">
        <v>0</v>
      </c>
      <c r="N44" s="108">
        <v>0</v>
      </c>
      <c r="O44" s="110">
        <v>0</v>
      </c>
      <c r="P44" s="33">
        <f>Q44+R44+T44</f>
        <v>0</v>
      </c>
      <c r="Q44" s="111">
        <v>0</v>
      </c>
      <c r="R44" s="111">
        <v>0</v>
      </c>
      <c r="S44" s="111">
        <v>0</v>
      </c>
      <c r="T44" s="112">
        <v>0</v>
      </c>
      <c r="U44" s="113">
        <v>0</v>
      </c>
      <c r="V44" s="114">
        <v>0</v>
      </c>
      <c r="W44" s="114">
        <v>0</v>
      </c>
      <c r="X44" s="114">
        <v>0</v>
      </c>
      <c r="Y44" s="115">
        <v>0</v>
      </c>
      <c r="Z44" s="132">
        <v>0</v>
      </c>
      <c r="AA44" s="116">
        <v>0</v>
      </c>
      <c r="AB44" s="116">
        <v>0</v>
      </c>
      <c r="AC44" s="116">
        <v>0</v>
      </c>
      <c r="AD44" s="134">
        <v>0</v>
      </c>
      <c r="AE44" s="58"/>
      <c r="AF44" s="58"/>
      <c r="AG44" s="59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</row>
    <row r="45" spans="1:148" s="28" customFormat="1" ht="19.5" customHeight="1" thickBot="1" x14ac:dyDescent="0.3">
      <c r="A45" s="89"/>
      <c r="B45" s="427" t="s">
        <v>65</v>
      </c>
      <c r="C45" s="428"/>
      <c r="D45" s="429"/>
      <c r="E45" s="61" t="s">
        <v>7</v>
      </c>
      <c r="F45" s="63">
        <f t="shared" ref="F45:T45" si="34">F30+F39</f>
        <v>71799386</v>
      </c>
      <c r="G45" s="64">
        <f t="shared" si="34"/>
        <v>0</v>
      </c>
      <c r="H45" s="64">
        <f t="shared" si="34"/>
        <v>0</v>
      </c>
      <c r="I45" s="64">
        <f t="shared" si="34"/>
        <v>0</v>
      </c>
      <c r="J45" s="117">
        <f t="shared" si="34"/>
        <v>71799386</v>
      </c>
      <c r="K45" s="63">
        <f t="shared" si="34"/>
        <v>29608894</v>
      </c>
      <c r="L45" s="64">
        <f t="shared" si="34"/>
        <v>0</v>
      </c>
      <c r="M45" s="64">
        <f t="shared" si="34"/>
        <v>0</v>
      </c>
      <c r="N45" s="64">
        <f t="shared" si="34"/>
        <v>0</v>
      </c>
      <c r="O45" s="117">
        <f t="shared" si="34"/>
        <v>29608894</v>
      </c>
      <c r="P45" s="63">
        <f t="shared" si="34"/>
        <v>34231862.359999999</v>
      </c>
      <c r="Q45" s="64">
        <f t="shared" si="34"/>
        <v>0</v>
      </c>
      <c r="R45" s="64">
        <f t="shared" si="34"/>
        <v>0</v>
      </c>
      <c r="S45" s="64">
        <f t="shared" si="34"/>
        <v>0</v>
      </c>
      <c r="T45" s="117">
        <f t="shared" si="34"/>
        <v>34231862.359999999</v>
      </c>
      <c r="U45" s="90">
        <f>P45/K45*100</f>
        <v>115.61344493313395</v>
      </c>
      <c r="V45" s="55">
        <v>0</v>
      </c>
      <c r="W45" s="55">
        <v>0</v>
      </c>
      <c r="X45" s="55">
        <v>0</v>
      </c>
      <c r="Y45" s="91">
        <f t="shared" ref="Y45" si="35">T45/O45*100</f>
        <v>115.61344493313395</v>
      </c>
      <c r="Z45" s="133">
        <f>P45/F45*100</f>
        <v>47.677096235892606</v>
      </c>
      <c r="AA45" s="92">
        <v>0</v>
      </c>
      <c r="AB45" s="92">
        <v>0</v>
      </c>
      <c r="AC45" s="92">
        <v>0</v>
      </c>
      <c r="AD45" s="117">
        <f>T45/J45*100</f>
        <v>47.677096235892606</v>
      </c>
      <c r="AE45" s="26"/>
      <c r="AF45" s="26"/>
      <c r="AG45" s="71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</row>
    <row r="46" spans="1:148" s="161" customFormat="1" ht="16.5" customHeight="1" thickBot="1" x14ac:dyDescent="0.3">
      <c r="A46" s="204" t="s">
        <v>2</v>
      </c>
      <c r="B46" s="447" t="s">
        <v>66</v>
      </c>
      <c r="C46" s="501"/>
      <c r="D46" s="448"/>
      <c r="E46" s="205" t="s">
        <v>7</v>
      </c>
      <c r="F46" s="437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9"/>
      <c r="V46" s="439"/>
      <c r="W46" s="439"/>
      <c r="X46" s="439"/>
      <c r="Y46" s="439"/>
      <c r="Z46" s="438"/>
      <c r="AA46" s="438"/>
      <c r="AB46" s="438"/>
      <c r="AC46" s="438"/>
      <c r="AD46" s="440"/>
      <c r="AE46" s="160"/>
      <c r="AF46" s="160"/>
      <c r="AG46" s="27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160"/>
      <c r="CC46" s="160"/>
      <c r="CD46" s="160"/>
      <c r="CE46" s="160"/>
      <c r="CF46" s="160"/>
      <c r="CG46" s="160"/>
      <c r="CH46" s="160"/>
      <c r="CI46" s="160"/>
      <c r="CJ46" s="160"/>
      <c r="CK46" s="160"/>
      <c r="CL46" s="160"/>
      <c r="CM46" s="160"/>
      <c r="CN46" s="160"/>
      <c r="CO46" s="160"/>
      <c r="CP46" s="160"/>
      <c r="CQ46" s="160"/>
      <c r="CR46" s="160"/>
      <c r="CS46" s="160"/>
      <c r="CT46" s="160"/>
      <c r="CU46" s="160"/>
      <c r="CV46" s="160"/>
      <c r="CW46" s="160"/>
      <c r="CX46" s="160"/>
      <c r="CY46" s="160"/>
      <c r="CZ46" s="160"/>
      <c r="DA46" s="160"/>
      <c r="DB46" s="160"/>
      <c r="DC46" s="160"/>
      <c r="DD46" s="160"/>
      <c r="DE46" s="160"/>
      <c r="DF46" s="160"/>
      <c r="DG46" s="160"/>
      <c r="DH46" s="160"/>
      <c r="DI46" s="160"/>
      <c r="DJ46" s="160"/>
      <c r="DK46" s="160"/>
      <c r="DL46" s="160"/>
      <c r="DM46" s="160"/>
      <c r="DN46" s="160"/>
      <c r="DO46" s="160"/>
      <c r="DP46" s="160"/>
      <c r="DQ46" s="160"/>
      <c r="DR46" s="160"/>
      <c r="DS46" s="160"/>
      <c r="DT46" s="160"/>
      <c r="DU46" s="160"/>
      <c r="DV46" s="160"/>
      <c r="DW46" s="160"/>
      <c r="DX46" s="160"/>
      <c r="DY46" s="160"/>
      <c r="DZ46" s="160"/>
      <c r="EA46" s="160"/>
      <c r="EB46" s="160"/>
      <c r="EC46" s="160"/>
      <c r="ED46" s="160"/>
      <c r="EE46" s="160"/>
      <c r="EF46" s="160"/>
      <c r="EG46" s="160"/>
      <c r="EH46" s="160"/>
      <c r="EI46" s="160"/>
      <c r="EJ46" s="160"/>
      <c r="EK46" s="160"/>
      <c r="EL46" s="160"/>
      <c r="EM46" s="160"/>
      <c r="EN46" s="160"/>
      <c r="EO46" s="160"/>
      <c r="EP46" s="160"/>
      <c r="EQ46" s="160"/>
      <c r="ER46" s="160"/>
    </row>
    <row r="47" spans="1:148" s="28" customFormat="1" ht="30.75" customHeight="1" thickBot="1" x14ac:dyDescent="0.3">
      <c r="A47" s="206"/>
      <c r="B47" s="207" t="s">
        <v>0</v>
      </c>
      <c r="C47" s="18" t="s">
        <v>103</v>
      </c>
      <c r="D47" s="45" t="s">
        <v>9</v>
      </c>
      <c r="E47" s="45" t="s">
        <v>5</v>
      </c>
      <c r="F47" s="197">
        <f t="shared" ref="F47" si="36">G47+H47+J47</f>
        <v>116614780</v>
      </c>
      <c r="G47" s="198">
        <v>0</v>
      </c>
      <c r="H47" s="198">
        <v>0</v>
      </c>
      <c r="I47" s="198">
        <v>0</v>
      </c>
      <c r="J47" s="199">
        <v>116614780</v>
      </c>
      <c r="K47" s="208">
        <f t="shared" ref="K47" si="37">L47+M47+N47+O47</f>
        <v>90299717</v>
      </c>
      <c r="L47" s="209">
        <v>0</v>
      </c>
      <c r="M47" s="209">
        <v>0</v>
      </c>
      <c r="N47" s="209">
        <v>0</v>
      </c>
      <c r="O47" s="121">
        <v>90299717</v>
      </c>
      <c r="P47" s="72">
        <f>T47</f>
        <v>116453753.92</v>
      </c>
      <c r="Q47" s="210">
        <v>0</v>
      </c>
      <c r="R47" s="210">
        <v>0</v>
      </c>
      <c r="S47" s="210">
        <v>0</v>
      </c>
      <c r="T47" s="122">
        <v>116453753.92</v>
      </c>
      <c r="U47" s="211">
        <f>P47/K47*100</f>
        <v>128.96358680725433</v>
      </c>
      <c r="V47" s="212">
        <v>0</v>
      </c>
      <c r="W47" s="212">
        <v>0</v>
      </c>
      <c r="X47" s="212">
        <v>0</v>
      </c>
      <c r="Y47" s="122">
        <f>T47/O47*100</f>
        <v>128.96358680725433</v>
      </c>
      <c r="Z47" s="213">
        <f>P47/F47*100</f>
        <v>99.861916233945649</v>
      </c>
      <c r="AA47" s="214">
        <v>0</v>
      </c>
      <c r="AB47" s="214">
        <v>0</v>
      </c>
      <c r="AC47" s="214">
        <v>0</v>
      </c>
      <c r="AD47" s="215">
        <f>T47/J47*100</f>
        <v>99.861916233945649</v>
      </c>
      <c r="AE47" s="26"/>
      <c r="AF47" s="26"/>
      <c r="AG47" s="27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</row>
    <row r="48" spans="1:148" s="28" customFormat="1" ht="19.5" customHeight="1" thickBot="1" x14ac:dyDescent="0.3">
      <c r="A48" s="61"/>
      <c r="B48" s="427" t="s">
        <v>124</v>
      </c>
      <c r="C48" s="428"/>
      <c r="D48" s="429"/>
      <c r="E48" s="61" t="s">
        <v>7</v>
      </c>
      <c r="F48" s="133">
        <f>F47</f>
        <v>116614780</v>
      </c>
      <c r="G48" s="216">
        <f t="shared" ref="G48:J48" si="38">G47</f>
        <v>0</v>
      </c>
      <c r="H48" s="216">
        <f t="shared" si="38"/>
        <v>0</v>
      </c>
      <c r="I48" s="216">
        <f t="shared" si="38"/>
        <v>0</v>
      </c>
      <c r="J48" s="117">
        <f t="shared" si="38"/>
        <v>116614780</v>
      </c>
      <c r="K48" s="133">
        <f>K47</f>
        <v>90299717</v>
      </c>
      <c r="L48" s="216">
        <f t="shared" ref="L48" si="39">L47</f>
        <v>0</v>
      </c>
      <c r="M48" s="216">
        <f t="shared" ref="M48" si="40">M47</f>
        <v>0</v>
      </c>
      <c r="N48" s="216">
        <f t="shared" ref="N48" si="41">N47</f>
        <v>0</v>
      </c>
      <c r="O48" s="117">
        <f t="shared" ref="O48" si="42">O47</f>
        <v>90299717</v>
      </c>
      <c r="P48" s="217">
        <f>P47</f>
        <v>116453753.92</v>
      </c>
      <c r="Q48" s="216">
        <f t="shared" ref="Q48" si="43">Q47</f>
        <v>0</v>
      </c>
      <c r="R48" s="216">
        <f t="shared" ref="R48" si="44">R47</f>
        <v>0</v>
      </c>
      <c r="S48" s="216">
        <f t="shared" ref="S48" si="45">S47</f>
        <v>0</v>
      </c>
      <c r="T48" s="117">
        <f t="shared" ref="T48" si="46">T47</f>
        <v>116453753.92</v>
      </c>
      <c r="U48" s="218">
        <f>P48/K48*100</f>
        <v>128.96358680725433</v>
      </c>
      <c r="V48" s="219">
        <v>0</v>
      </c>
      <c r="W48" s="220">
        <v>0</v>
      </c>
      <c r="X48" s="219">
        <v>0</v>
      </c>
      <c r="Y48" s="221">
        <f t="shared" ref="Y48" si="47">T48/O48*100</f>
        <v>128.96358680725433</v>
      </c>
      <c r="Z48" s="222">
        <f>P48/F48*100</f>
        <v>99.861916233945649</v>
      </c>
      <c r="AA48" s="223">
        <v>0</v>
      </c>
      <c r="AB48" s="223">
        <v>0</v>
      </c>
      <c r="AC48" s="223">
        <v>0</v>
      </c>
      <c r="AD48" s="224">
        <f>T48/J48*100</f>
        <v>99.861916233945649</v>
      </c>
      <c r="AE48" s="26"/>
      <c r="AF48" s="26"/>
      <c r="AG48" s="71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</row>
    <row r="49" spans="1:148" s="226" customFormat="1" ht="15" customHeight="1" thickBot="1" x14ac:dyDescent="0.25">
      <c r="A49" s="498" t="s">
        <v>34</v>
      </c>
      <c r="B49" s="451" t="s">
        <v>88</v>
      </c>
      <c r="C49" s="452"/>
      <c r="D49" s="453"/>
      <c r="E49" s="61" t="s">
        <v>7</v>
      </c>
      <c r="F49" s="441"/>
      <c r="G49" s="442"/>
      <c r="H49" s="442"/>
      <c r="I49" s="442"/>
      <c r="J49" s="442"/>
      <c r="K49" s="442"/>
      <c r="L49" s="442"/>
      <c r="M49" s="442"/>
      <c r="N49" s="442"/>
      <c r="O49" s="442"/>
      <c r="P49" s="443"/>
      <c r="Q49" s="443"/>
      <c r="R49" s="443"/>
      <c r="S49" s="443"/>
      <c r="T49" s="443"/>
      <c r="U49" s="443"/>
      <c r="V49" s="443"/>
      <c r="W49" s="443"/>
      <c r="X49" s="443"/>
      <c r="Y49" s="443"/>
      <c r="Z49" s="443"/>
      <c r="AA49" s="443"/>
      <c r="AB49" s="443"/>
      <c r="AC49" s="443"/>
      <c r="AD49" s="444"/>
      <c r="AE49" s="225"/>
      <c r="AF49" s="225"/>
      <c r="AG49" s="225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</row>
    <row r="50" spans="1:148" s="226" customFormat="1" ht="48" customHeight="1" thickBot="1" x14ac:dyDescent="0.25">
      <c r="A50" s="499"/>
      <c r="B50" s="422" t="s">
        <v>94</v>
      </c>
      <c r="C50" s="423"/>
      <c r="D50" s="227"/>
      <c r="E50" s="61"/>
      <c r="F50" s="61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9"/>
      <c r="AE50" s="225"/>
      <c r="AF50" s="225"/>
      <c r="AG50" s="225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</row>
    <row r="51" spans="1:148" s="60" customFormat="1" ht="41.25" customHeight="1" thickBot="1" x14ac:dyDescent="0.3">
      <c r="A51" s="500"/>
      <c r="B51" s="44" t="s">
        <v>129</v>
      </c>
      <c r="C51" s="19" t="s">
        <v>141</v>
      </c>
      <c r="D51" s="45" t="s">
        <v>14</v>
      </c>
      <c r="E51" s="136" t="s">
        <v>5</v>
      </c>
      <c r="F51" s="136">
        <f>G51+H51+J51</f>
        <v>83006880</v>
      </c>
      <c r="G51" s="46">
        <v>0</v>
      </c>
      <c r="H51" s="46">
        <v>0</v>
      </c>
      <c r="I51" s="46">
        <v>0</v>
      </c>
      <c r="J51" s="47">
        <v>83006880</v>
      </c>
      <c r="K51" s="48">
        <f>L51+M51+O51</f>
        <v>0</v>
      </c>
      <c r="L51" s="49">
        <v>0</v>
      </c>
      <c r="M51" s="49">
        <v>0</v>
      </c>
      <c r="N51" s="49">
        <v>0</v>
      </c>
      <c r="O51" s="50">
        <v>0</v>
      </c>
      <c r="P51" s="51">
        <f>Q51+R51+T51</f>
        <v>0</v>
      </c>
      <c r="Q51" s="52">
        <v>0</v>
      </c>
      <c r="R51" s="52">
        <v>0</v>
      </c>
      <c r="S51" s="52">
        <v>0</v>
      </c>
      <c r="T51" s="53">
        <v>0</v>
      </c>
      <c r="U51" s="54">
        <v>0</v>
      </c>
      <c r="V51" s="55">
        <v>0</v>
      </c>
      <c r="W51" s="55">
        <v>0</v>
      </c>
      <c r="X51" s="55">
        <v>0</v>
      </c>
      <c r="Y51" s="56">
        <v>0</v>
      </c>
      <c r="Z51" s="57">
        <f>P51/F51*100</f>
        <v>0</v>
      </c>
      <c r="AA51" s="55">
        <v>0</v>
      </c>
      <c r="AB51" s="55">
        <v>0</v>
      </c>
      <c r="AC51" s="55">
        <v>0</v>
      </c>
      <c r="AD51" s="56">
        <f>T51/J51*100</f>
        <v>0</v>
      </c>
      <c r="AE51" s="58"/>
      <c r="AF51" s="58"/>
      <c r="AG51" s="59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</row>
    <row r="52" spans="1:148" s="28" customFormat="1" ht="19.5" customHeight="1" thickBot="1" x14ac:dyDescent="0.3">
      <c r="A52" s="61"/>
      <c r="B52" s="427" t="s">
        <v>123</v>
      </c>
      <c r="C52" s="428"/>
      <c r="D52" s="428"/>
      <c r="E52" s="62" t="s">
        <v>7</v>
      </c>
      <c r="F52" s="63">
        <f>F51</f>
        <v>83006880</v>
      </c>
      <c r="G52" s="64">
        <f t="shared" ref="G52:T52" si="48">G51</f>
        <v>0</v>
      </c>
      <c r="H52" s="64">
        <f t="shared" si="48"/>
        <v>0</v>
      </c>
      <c r="I52" s="64">
        <f t="shared" si="48"/>
        <v>0</v>
      </c>
      <c r="J52" s="64">
        <f t="shared" si="48"/>
        <v>83006880</v>
      </c>
      <c r="K52" s="63">
        <f>K51</f>
        <v>0</v>
      </c>
      <c r="L52" s="64">
        <f t="shared" si="48"/>
        <v>0</v>
      </c>
      <c r="M52" s="64">
        <f t="shared" si="48"/>
        <v>0</v>
      </c>
      <c r="N52" s="64">
        <f t="shared" si="48"/>
        <v>0</v>
      </c>
      <c r="O52" s="64">
        <f t="shared" si="48"/>
        <v>0</v>
      </c>
      <c r="P52" s="63">
        <f>P51</f>
        <v>0</v>
      </c>
      <c r="Q52" s="64">
        <f t="shared" si="48"/>
        <v>0</v>
      </c>
      <c r="R52" s="64">
        <f t="shared" si="48"/>
        <v>0</v>
      </c>
      <c r="S52" s="64">
        <f t="shared" si="48"/>
        <v>0</v>
      </c>
      <c r="T52" s="64">
        <f t="shared" si="48"/>
        <v>0</v>
      </c>
      <c r="U52" s="65">
        <v>0</v>
      </c>
      <c r="V52" s="66">
        <v>0</v>
      </c>
      <c r="W52" s="66">
        <v>0</v>
      </c>
      <c r="X52" s="66">
        <v>0</v>
      </c>
      <c r="Y52" s="67">
        <v>0</v>
      </c>
      <c r="Z52" s="68">
        <v>0</v>
      </c>
      <c r="AA52" s="69">
        <v>0</v>
      </c>
      <c r="AB52" s="69">
        <v>0</v>
      </c>
      <c r="AC52" s="69">
        <v>0</v>
      </c>
      <c r="AD52" s="70">
        <v>0</v>
      </c>
      <c r="AE52" s="26"/>
      <c r="AF52" s="26"/>
      <c r="AG52" s="71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</row>
    <row r="53" spans="1:148" s="28" customFormat="1" ht="31.5" hidden="1" customHeight="1" thickBot="1" x14ac:dyDescent="0.3">
      <c r="A53" s="230" t="s">
        <v>35</v>
      </c>
      <c r="B53" s="231" t="s">
        <v>36</v>
      </c>
      <c r="C53" s="20"/>
      <c r="D53" s="232" t="s">
        <v>9</v>
      </c>
      <c r="E53" s="233" t="s">
        <v>7</v>
      </c>
      <c r="F53" s="136">
        <f t="shared" ref="F53" si="49">G53+H53+J53</f>
        <v>0</v>
      </c>
      <c r="G53" s="234">
        <v>0</v>
      </c>
      <c r="H53" s="234">
        <v>0</v>
      </c>
      <c r="I53" s="234">
        <v>0</v>
      </c>
      <c r="J53" s="97">
        <v>0</v>
      </c>
      <c r="K53" s="48">
        <f t="shared" ref="K53" si="50">L53+M53+O53</f>
        <v>0</v>
      </c>
      <c r="L53" s="108">
        <v>0</v>
      </c>
      <c r="M53" s="108">
        <v>0</v>
      </c>
      <c r="N53" s="49">
        <v>0</v>
      </c>
      <c r="O53" s="39">
        <v>0</v>
      </c>
      <c r="P53" s="48">
        <f t="shared" ref="P53" si="51">Q53+R53+S53+T53</f>
        <v>0</v>
      </c>
      <c r="Q53" s="49">
        <v>0</v>
      </c>
      <c r="R53" s="49">
        <v>0</v>
      </c>
      <c r="S53" s="49">
        <v>0</v>
      </c>
      <c r="T53" s="39">
        <v>0</v>
      </c>
      <c r="U53" s="235">
        <v>0</v>
      </c>
      <c r="V53" s="236">
        <v>0</v>
      </c>
      <c r="W53" s="236">
        <v>0</v>
      </c>
      <c r="X53" s="236">
        <v>0</v>
      </c>
      <c r="Y53" s="237">
        <v>0</v>
      </c>
      <c r="Z53" s="238">
        <v>0</v>
      </c>
      <c r="AA53" s="116">
        <v>0</v>
      </c>
      <c r="AB53" s="116">
        <v>0</v>
      </c>
      <c r="AC53" s="116">
        <v>0</v>
      </c>
      <c r="AD53" s="239">
        <v>0</v>
      </c>
      <c r="AE53" s="26"/>
      <c r="AF53" s="26"/>
      <c r="AG53" s="27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</row>
    <row r="54" spans="1:148" s="28" customFormat="1" ht="19.5" hidden="1" customHeight="1" thickBot="1" x14ac:dyDescent="0.3">
      <c r="A54" s="61"/>
      <c r="B54" s="427" t="s">
        <v>125</v>
      </c>
      <c r="C54" s="428"/>
      <c r="D54" s="429"/>
      <c r="E54" s="62" t="s">
        <v>7</v>
      </c>
      <c r="F54" s="240">
        <f>F53</f>
        <v>0</v>
      </c>
      <c r="G54" s="241">
        <f t="shared" ref="G54" si="52">G53</f>
        <v>0</v>
      </c>
      <c r="H54" s="241">
        <f t="shared" ref="H54" si="53">H53</f>
        <v>0</v>
      </c>
      <c r="I54" s="241">
        <f t="shared" ref="I54" si="54">I53</f>
        <v>0</v>
      </c>
      <c r="J54" s="242">
        <f t="shared" ref="J54:O54" si="55">J53</f>
        <v>0</v>
      </c>
      <c r="K54" s="242">
        <f t="shared" si="55"/>
        <v>0</v>
      </c>
      <c r="L54" s="242">
        <f t="shared" si="55"/>
        <v>0</v>
      </c>
      <c r="M54" s="242">
        <f t="shared" si="55"/>
        <v>0</v>
      </c>
      <c r="N54" s="242">
        <f t="shared" si="55"/>
        <v>0</v>
      </c>
      <c r="O54" s="242">
        <f t="shared" si="55"/>
        <v>0</v>
      </c>
      <c r="P54" s="243">
        <f>P53</f>
        <v>0</v>
      </c>
      <c r="Q54" s="244">
        <f t="shared" ref="Q54" si="56">Q53</f>
        <v>0</v>
      </c>
      <c r="R54" s="244">
        <f t="shared" ref="R54" si="57">R53</f>
        <v>0</v>
      </c>
      <c r="S54" s="244">
        <f t="shared" ref="S54" si="58">S53</f>
        <v>0</v>
      </c>
      <c r="T54" s="245">
        <f t="shared" ref="T54" si="59">T53</f>
        <v>0</v>
      </c>
      <c r="U54" s="65">
        <v>0</v>
      </c>
      <c r="V54" s="66">
        <v>0</v>
      </c>
      <c r="W54" s="66">
        <v>0</v>
      </c>
      <c r="X54" s="66">
        <v>0</v>
      </c>
      <c r="Y54" s="67">
        <v>0</v>
      </c>
      <c r="Z54" s="68">
        <v>0</v>
      </c>
      <c r="AA54" s="69">
        <v>0</v>
      </c>
      <c r="AB54" s="69">
        <v>0</v>
      </c>
      <c r="AC54" s="69">
        <v>0</v>
      </c>
      <c r="AD54" s="70">
        <v>0</v>
      </c>
      <c r="AE54" s="26"/>
      <c r="AF54" s="26"/>
      <c r="AG54" s="71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</row>
    <row r="55" spans="1:148" s="28" customFormat="1" ht="17.25" customHeight="1" thickBot="1" x14ac:dyDescent="0.3">
      <c r="A55" s="246"/>
      <c r="B55" s="504" t="s">
        <v>15</v>
      </c>
      <c r="C55" s="505"/>
      <c r="D55" s="505"/>
      <c r="E55" s="206"/>
      <c r="F55" s="133">
        <f t="shared" ref="F55:T55" si="60">F52+F48+F45+F28</f>
        <v>4561676187</v>
      </c>
      <c r="G55" s="216">
        <f t="shared" si="60"/>
        <v>3362143821.6799998</v>
      </c>
      <c r="H55" s="216">
        <f t="shared" si="60"/>
        <v>37631308.32</v>
      </c>
      <c r="I55" s="216">
        <f t="shared" si="60"/>
        <v>341067780</v>
      </c>
      <c r="J55" s="64">
        <f t="shared" si="60"/>
        <v>820833277</v>
      </c>
      <c r="K55" s="133" t="e">
        <f t="shared" si="60"/>
        <v>#REF!</v>
      </c>
      <c r="L55" s="216" t="e">
        <f t="shared" si="60"/>
        <v>#REF!</v>
      </c>
      <c r="M55" s="216" t="e">
        <f t="shared" si="60"/>
        <v>#REF!</v>
      </c>
      <c r="N55" s="216" t="e">
        <f t="shared" si="60"/>
        <v>#REF!</v>
      </c>
      <c r="O55" s="117" t="e">
        <f t="shared" si="60"/>
        <v>#REF!</v>
      </c>
      <c r="P55" s="133">
        <f t="shared" si="60"/>
        <v>4253934804.6799998</v>
      </c>
      <c r="Q55" s="216">
        <f t="shared" si="60"/>
        <v>3237790546.54</v>
      </c>
      <c r="R55" s="216">
        <f t="shared" si="60"/>
        <v>32371964.080000002</v>
      </c>
      <c r="S55" s="216">
        <f t="shared" si="60"/>
        <v>338029359.68000001</v>
      </c>
      <c r="T55" s="117">
        <f t="shared" si="60"/>
        <v>645742934.38</v>
      </c>
      <c r="U55" s="247" t="e">
        <f>P55/K55*100</f>
        <v>#REF!</v>
      </c>
      <c r="V55" s="64" t="e">
        <f>Q55/L55*100</f>
        <v>#REF!</v>
      </c>
      <c r="W55" s="64">
        <v>0</v>
      </c>
      <c r="X55" s="64" t="e">
        <f>S55/N55*100</f>
        <v>#REF!</v>
      </c>
      <c r="Y55" s="117" t="e">
        <f>T55/O55*100</f>
        <v>#REF!</v>
      </c>
      <c r="Z55" s="248">
        <f>P55/F55*100</f>
        <v>93.253765289237094</v>
      </c>
      <c r="AA55" s="248">
        <f>Q55/G55*100</f>
        <v>96.301369550638</v>
      </c>
      <c r="AB55" s="248">
        <f>R55/H55*100</f>
        <v>86.024019693185096</v>
      </c>
      <c r="AC55" s="248">
        <f>S55/I55*100</f>
        <v>99.109144721908365</v>
      </c>
      <c r="AD55" s="249">
        <f>T55/J55*100</f>
        <v>78.669195374251373</v>
      </c>
      <c r="AE55" s="26"/>
      <c r="AF55" s="26"/>
      <c r="AG55" s="71"/>
      <c r="AH55" s="26"/>
      <c r="AI55" s="250"/>
      <c r="AJ55" s="250"/>
      <c r="AK55" s="250"/>
      <c r="AL55" s="250"/>
      <c r="AM55" s="250"/>
      <c r="AN55" s="250" t="e">
        <f>K55-F49-K17</f>
        <v>#REF!</v>
      </c>
      <c r="AO55" s="250" t="e">
        <f>L55-L49-L17</f>
        <v>#REF!</v>
      </c>
      <c r="AP55" s="250" t="e">
        <f>M55-M49-M17</f>
        <v>#REF!</v>
      </c>
      <c r="AQ55" s="250" t="e">
        <f>N55-N49-N17</f>
        <v>#REF!</v>
      </c>
      <c r="AR55" s="250" t="e">
        <f>O55-O49-O17</f>
        <v>#REF!</v>
      </c>
      <c r="AS55" s="250">
        <f>P55-P49-P17</f>
        <v>3915905445</v>
      </c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</row>
    <row r="56" spans="1:148" s="169" customFormat="1" ht="20.25" customHeight="1" thickBot="1" x14ac:dyDescent="0.3">
      <c r="A56" s="455" t="s">
        <v>84</v>
      </c>
      <c r="B56" s="456"/>
      <c r="C56" s="456"/>
      <c r="D56" s="456"/>
      <c r="E56" s="456"/>
      <c r="F56" s="463"/>
      <c r="G56" s="463"/>
      <c r="H56" s="463"/>
      <c r="I56" s="463"/>
      <c r="J56" s="463"/>
      <c r="K56" s="463"/>
      <c r="L56" s="463"/>
      <c r="M56" s="463"/>
      <c r="N56" s="463"/>
      <c r="O56" s="463"/>
      <c r="P56" s="463"/>
      <c r="Q56" s="463"/>
      <c r="R56" s="463"/>
      <c r="S56" s="463"/>
      <c r="T56" s="463"/>
      <c r="U56" s="463"/>
      <c r="V56" s="463"/>
      <c r="W56" s="463"/>
      <c r="X56" s="463"/>
      <c r="Y56" s="463"/>
      <c r="Z56" s="456"/>
      <c r="AA56" s="456"/>
      <c r="AB56" s="456"/>
      <c r="AC56" s="456"/>
      <c r="AD56" s="457"/>
      <c r="AE56" s="167"/>
      <c r="AF56" s="167"/>
      <c r="AG56" s="251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  <c r="DX56" s="167"/>
      <c r="DY56" s="167"/>
      <c r="DZ56" s="167"/>
      <c r="EA56" s="167"/>
      <c r="EB56" s="167"/>
      <c r="EC56" s="167"/>
      <c r="ED56" s="167"/>
      <c r="EE56" s="167"/>
      <c r="EF56" s="167"/>
      <c r="EG56" s="167"/>
      <c r="EH56" s="167"/>
      <c r="EI56" s="167"/>
      <c r="EJ56" s="167"/>
      <c r="EK56" s="167"/>
      <c r="EL56" s="167"/>
      <c r="EM56" s="167"/>
      <c r="EN56" s="167"/>
      <c r="EO56" s="167"/>
      <c r="EP56" s="167"/>
      <c r="EQ56" s="167"/>
      <c r="ER56" s="167"/>
    </row>
    <row r="57" spans="1:148" s="28" customFormat="1" ht="15" customHeight="1" thickBot="1" x14ac:dyDescent="0.3">
      <c r="A57" s="486" t="s">
        <v>16</v>
      </c>
      <c r="B57" s="427" t="s">
        <v>132</v>
      </c>
      <c r="C57" s="428"/>
      <c r="D57" s="429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3"/>
      <c r="Z57" s="252"/>
      <c r="AA57" s="252"/>
      <c r="AB57" s="252"/>
      <c r="AC57" s="252"/>
      <c r="AD57" s="253"/>
      <c r="AE57" s="26"/>
      <c r="AF57" s="26"/>
      <c r="AG57" s="27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</row>
    <row r="58" spans="1:148" s="271" customFormat="1" ht="66.75" customHeight="1" thickBot="1" x14ac:dyDescent="0.25">
      <c r="A58" s="487"/>
      <c r="B58" s="254" t="s">
        <v>120</v>
      </c>
      <c r="C58" s="21" t="s">
        <v>126</v>
      </c>
      <c r="D58" s="255" t="s">
        <v>9</v>
      </c>
      <c r="E58" s="256" t="s">
        <v>10</v>
      </c>
      <c r="F58" s="257">
        <f t="shared" ref="F58:F59" si="61">G58+H58+J58</f>
        <v>2082931</v>
      </c>
      <c r="G58" s="258">
        <v>2082931</v>
      </c>
      <c r="H58" s="258">
        <v>0</v>
      </c>
      <c r="I58" s="258">
        <v>0</v>
      </c>
      <c r="J58" s="259">
        <v>0</v>
      </c>
      <c r="K58" s="260">
        <f t="shared" ref="K58:K59" si="62">L58+M58+N58+O58</f>
        <v>2980326</v>
      </c>
      <c r="L58" s="261">
        <v>2980326</v>
      </c>
      <c r="M58" s="261">
        <v>0</v>
      </c>
      <c r="N58" s="261">
        <v>0</v>
      </c>
      <c r="O58" s="262">
        <v>0</v>
      </c>
      <c r="P58" s="260">
        <f t="shared" ref="P58:P59" si="63">Q58+R58+S58+T58</f>
        <v>2082926.23</v>
      </c>
      <c r="Q58" s="261">
        <v>2082926.23</v>
      </c>
      <c r="R58" s="261">
        <v>0</v>
      </c>
      <c r="S58" s="261">
        <v>0</v>
      </c>
      <c r="T58" s="263">
        <v>0</v>
      </c>
      <c r="U58" s="211">
        <f>P58/K58*100</f>
        <v>69.889207757809046</v>
      </c>
      <c r="V58" s="264">
        <f>Q58/L58*100</f>
        <v>69.889207757809046</v>
      </c>
      <c r="W58" s="265">
        <v>0</v>
      </c>
      <c r="X58" s="264">
        <v>0</v>
      </c>
      <c r="Y58" s="266">
        <v>0</v>
      </c>
      <c r="Z58" s="84">
        <f>P58/F58*100</f>
        <v>99.999770995774711</v>
      </c>
      <c r="AA58" s="258">
        <f>Q58/G58*100</f>
        <v>99.999770995774711</v>
      </c>
      <c r="AB58" s="267">
        <f>SUM(AB59:AB60)</f>
        <v>0</v>
      </c>
      <c r="AC58" s="267">
        <v>0</v>
      </c>
      <c r="AD58" s="268">
        <v>0</v>
      </c>
      <c r="AE58" s="269"/>
      <c r="AF58" s="270"/>
      <c r="AG58" s="474"/>
      <c r="AH58" s="269"/>
      <c r="AI58" s="269"/>
      <c r="AJ58" s="269"/>
      <c r="AK58" s="269"/>
      <c r="AL58" s="269"/>
      <c r="AM58" s="269"/>
      <c r="AN58" s="269"/>
      <c r="AO58" s="269"/>
      <c r="AP58" s="269"/>
      <c r="AQ58" s="269"/>
      <c r="AR58" s="269"/>
      <c r="AS58" s="269"/>
      <c r="AT58" s="269"/>
      <c r="AU58" s="269"/>
      <c r="AV58" s="269"/>
      <c r="AW58" s="269"/>
      <c r="AX58" s="269"/>
      <c r="AY58" s="269"/>
      <c r="AZ58" s="269"/>
      <c r="BA58" s="269"/>
      <c r="BB58" s="269"/>
      <c r="BC58" s="269"/>
      <c r="BD58" s="269"/>
      <c r="BE58" s="269"/>
      <c r="BF58" s="269"/>
      <c r="BG58" s="269"/>
      <c r="BH58" s="269"/>
      <c r="BI58" s="269"/>
      <c r="BJ58" s="269"/>
      <c r="BK58" s="269"/>
      <c r="BL58" s="269"/>
      <c r="BM58" s="269"/>
      <c r="BN58" s="269"/>
      <c r="BO58" s="269"/>
      <c r="BP58" s="269"/>
      <c r="BQ58" s="269"/>
      <c r="BR58" s="269"/>
      <c r="BS58" s="269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6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269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269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269"/>
      <c r="EC58" s="269"/>
      <c r="ED58" s="269"/>
      <c r="EE58" s="269"/>
      <c r="EF58" s="269"/>
      <c r="EG58" s="269"/>
      <c r="EH58" s="269"/>
      <c r="EI58" s="269"/>
      <c r="EJ58" s="269"/>
      <c r="EK58" s="269"/>
      <c r="EL58" s="269"/>
      <c r="EM58" s="269"/>
      <c r="EN58" s="269"/>
      <c r="EO58" s="269"/>
      <c r="EP58" s="269"/>
      <c r="EQ58" s="269"/>
      <c r="ER58" s="269"/>
    </row>
    <row r="59" spans="1:148" s="28" customFormat="1" ht="37.5" customHeight="1" thickBot="1" x14ac:dyDescent="0.3">
      <c r="A59" s="506"/>
      <c r="B59" s="272" t="s">
        <v>0</v>
      </c>
      <c r="C59" s="22" t="s">
        <v>102</v>
      </c>
      <c r="D59" s="45" t="s">
        <v>9</v>
      </c>
      <c r="E59" s="197" t="s">
        <v>10</v>
      </c>
      <c r="F59" s="48">
        <f t="shared" si="61"/>
        <v>1093237</v>
      </c>
      <c r="G59" s="209">
        <v>0</v>
      </c>
      <c r="H59" s="209">
        <v>0</v>
      </c>
      <c r="I59" s="209">
        <v>0</v>
      </c>
      <c r="J59" s="79">
        <v>1093237</v>
      </c>
      <c r="K59" s="208">
        <f t="shared" si="62"/>
        <v>693200</v>
      </c>
      <c r="L59" s="209">
        <v>0</v>
      </c>
      <c r="M59" s="209">
        <v>0</v>
      </c>
      <c r="N59" s="209">
        <v>0</v>
      </c>
      <c r="O59" s="78">
        <v>693200</v>
      </c>
      <c r="P59" s="208">
        <f t="shared" si="63"/>
        <v>1093237</v>
      </c>
      <c r="Q59" s="209">
        <v>0</v>
      </c>
      <c r="R59" s="209">
        <v>0</v>
      </c>
      <c r="S59" s="209">
        <v>0</v>
      </c>
      <c r="T59" s="79">
        <v>1093237</v>
      </c>
      <c r="U59" s="211">
        <f>P59/K59*100</f>
        <v>157.70874206578188</v>
      </c>
      <c r="V59" s="264">
        <v>0</v>
      </c>
      <c r="W59" s="265">
        <v>0</v>
      </c>
      <c r="X59" s="264">
        <v>0</v>
      </c>
      <c r="Y59" s="266">
        <f>T59/O59*100</f>
        <v>157.70874206578188</v>
      </c>
      <c r="Z59" s="273">
        <f>P59/F59*100</f>
        <v>100</v>
      </c>
      <c r="AA59" s="236">
        <v>0</v>
      </c>
      <c r="AB59" s="114">
        <f>SUM(AB60:AB60)</f>
        <v>0</v>
      </c>
      <c r="AC59" s="114">
        <v>0</v>
      </c>
      <c r="AD59" s="274">
        <f>T59/J59*100</f>
        <v>100</v>
      </c>
      <c r="AE59" s="26"/>
      <c r="AF59" s="26"/>
      <c r="AG59" s="474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</row>
    <row r="60" spans="1:148" s="28" customFormat="1" ht="15.75" customHeight="1" thickBot="1" x14ac:dyDescent="0.3">
      <c r="A60" s="275"/>
      <c r="B60" s="461" t="s">
        <v>17</v>
      </c>
      <c r="C60" s="462"/>
      <c r="D60" s="462"/>
      <c r="E60" s="61" t="s">
        <v>7</v>
      </c>
      <c r="F60" s="133">
        <f>F58+F59</f>
        <v>3176168</v>
      </c>
      <c r="G60" s="216">
        <f t="shared" ref="G60:T60" si="64">G58+G59</f>
        <v>2082931</v>
      </c>
      <c r="H60" s="216">
        <f t="shared" si="64"/>
        <v>0</v>
      </c>
      <c r="I60" s="216">
        <f t="shared" si="64"/>
        <v>0</v>
      </c>
      <c r="J60" s="117">
        <f t="shared" si="64"/>
        <v>1093237</v>
      </c>
      <c r="K60" s="133">
        <f>K58+K59</f>
        <v>3673526</v>
      </c>
      <c r="L60" s="216">
        <f t="shared" si="64"/>
        <v>2980326</v>
      </c>
      <c r="M60" s="216">
        <f t="shared" si="64"/>
        <v>0</v>
      </c>
      <c r="N60" s="216">
        <f t="shared" si="64"/>
        <v>0</v>
      </c>
      <c r="O60" s="117">
        <f t="shared" si="64"/>
        <v>693200</v>
      </c>
      <c r="P60" s="133">
        <f>P58+P59</f>
        <v>3176163.23</v>
      </c>
      <c r="Q60" s="216">
        <f t="shared" si="64"/>
        <v>2082926.23</v>
      </c>
      <c r="R60" s="216">
        <f t="shared" si="64"/>
        <v>0</v>
      </c>
      <c r="S60" s="216">
        <f t="shared" si="64"/>
        <v>0</v>
      </c>
      <c r="T60" s="117">
        <f t="shared" si="64"/>
        <v>1093237</v>
      </c>
      <c r="U60" s="218">
        <f>P60/K60*100</f>
        <v>86.460888802747007</v>
      </c>
      <c r="V60" s="219">
        <f>Q60/L60*100</f>
        <v>69.889207757809046</v>
      </c>
      <c r="W60" s="220">
        <v>0</v>
      </c>
      <c r="X60" s="219">
        <v>0</v>
      </c>
      <c r="Y60" s="219">
        <f>T60/O60*100</f>
        <v>157.70874206578188</v>
      </c>
      <c r="Z60" s="133">
        <f>P60/F60*100</f>
        <v>99.999849819027204</v>
      </c>
      <c r="AA60" s="216">
        <f>Q60/G60*100</f>
        <v>99.999770995774711</v>
      </c>
      <c r="AB60" s="69">
        <v>0</v>
      </c>
      <c r="AC60" s="69">
        <v>0</v>
      </c>
      <c r="AD60" s="276">
        <f>T60/J60*100</f>
        <v>100</v>
      </c>
      <c r="AE60" s="26"/>
      <c r="AF60" s="26"/>
      <c r="AG60" s="27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</row>
    <row r="61" spans="1:148" s="169" customFormat="1" ht="21.75" customHeight="1" thickBot="1" x14ac:dyDescent="0.3">
      <c r="A61" s="455" t="s">
        <v>137</v>
      </c>
      <c r="B61" s="456"/>
      <c r="C61" s="456"/>
      <c r="D61" s="456"/>
      <c r="E61" s="456"/>
      <c r="F61" s="463"/>
      <c r="G61" s="463"/>
      <c r="H61" s="463"/>
      <c r="I61" s="463"/>
      <c r="J61" s="463"/>
      <c r="K61" s="456"/>
      <c r="L61" s="456"/>
      <c r="M61" s="456"/>
      <c r="N61" s="456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63"/>
      <c r="AA61" s="463"/>
      <c r="AB61" s="463"/>
      <c r="AC61" s="463"/>
      <c r="AD61" s="464"/>
      <c r="AE61" s="167"/>
      <c r="AF61" s="167"/>
      <c r="AG61" s="170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7"/>
      <c r="DE61" s="167"/>
      <c r="DF61" s="167"/>
      <c r="DG61" s="167"/>
      <c r="DH61" s="167"/>
      <c r="DI61" s="167"/>
      <c r="DJ61" s="167"/>
      <c r="DK61" s="167"/>
      <c r="DL61" s="167"/>
      <c r="DM61" s="167"/>
      <c r="DN61" s="167"/>
      <c r="DO61" s="167"/>
      <c r="DP61" s="167"/>
      <c r="DQ61" s="167"/>
      <c r="DR61" s="167"/>
      <c r="DS61" s="167"/>
      <c r="DT61" s="167"/>
      <c r="DU61" s="167"/>
      <c r="DV61" s="167"/>
      <c r="DW61" s="167"/>
      <c r="DX61" s="167"/>
      <c r="DY61" s="167"/>
      <c r="DZ61" s="167"/>
      <c r="EA61" s="167"/>
      <c r="EB61" s="167"/>
      <c r="EC61" s="167"/>
      <c r="ED61" s="167"/>
      <c r="EE61" s="167"/>
      <c r="EF61" s="167"/>
      <c r="EG61" s="167"/>
      <c r="EH61" s="167"/>
      <c r="EI61" s="167"/>
      <c r="EJ61" s="167"/>
      <c r="EK61" s="167"/>
      <c r="EL61" s="167"/>
      <c r="EM61" s="167"/>
      <c r="EN61" s="167"/>
      <c r="EO61" s="167"/>
      <c r="EP61" s="167"/>
      <c r="EQ61" s="167"/>
      <c r="ER61" s="167"/>
    </row>
    <row r="62" spans="1:148" s="161" customFormat="1" ht="19.5" customHeight="1" thickBot="1" x14ac:dyDescent="0.3">
      <c r="A62" s="496" t="s">
        <v>18</v>
      </c>
      <c r="B62" s="488" t="s">
        <v>19</v>
      </c>
      <c r="C62" s="489"/>
      <c r="D62" s="490"/>
      <c r="E62" s="277"/>
      <c r="F62" s="277"/>
      <c r="G62" s="252"/>
      <c r="H62" s="252"/>
      <c r="I62" s="252"/>
      <c r="J62" s="253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3"/>
      <c r="Z62" s="252"/>
      <c r="AA62" s="252"/>
      <c r="AB62" s="252"/>
      <c r="AC62" s="252"/>
      <c r="AD62" s="253"/>
      <c r="AE62" s="160"/>
      <c r="AF62" s="160"/>
      <c r="AG62" s="27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0"/>
      <c r="BR62" s="160"/>
      <c r="BS62" s="160"/>
      <c r="BT62" s="160"/>
      <c r="BU62" s="160"/>
      <c r="BV62" s="160"/>
      <c r="BW62" s="160"/>
      <c r="BX62" s="160"/>
      <c r="BY62" s="160"/>
      <c r="BZ62" s="160"/>
      <c r="CA62" s="160"/>
      <c r="CB62" s="160"/>
      <c r="CC62" s="160"/>
      <c r="CD62" s="160"/>
      <c r="CE62" s="160"/>
      <c r="CF62" s="160"/>
      <c r="CG62" s="160"/>
      <c r="CH62" s="160"/>
      <c r="CI62" s="160"/>
      <c r="CJ62" s="160"/>
      <c r="CK62" s="160"/>
      <c r="CL62" s="160"/>
      <c r="CM62" s="160"/>
      <c r="CN62" s="160"/>
      <c r="CO62" s="160"/>
      <c r="CP62" s="160"/>
      <c r="CQ62" s="160"/>
      <c r="CR62" s="160"/>
      <c r="CS62" s="160"/>
      <c r="CT62" s="160"/>
      <c r="CU62" s="160"/>
      <c r="CV62" s="160"/>
      <c r="CW62" s="160"/>
      <c r="CX62" s="160"/>
      <c r="CY62" s="160"/>
      <c r="CZ62" s="160"/>
      <c r="DA62" s="160"/>
      <c r="DB62" s="160"/>
      <c r="DC62" s="160"/>
      <c r="DD62" s="160"/>
      <c r="DE62" s="160"/>
      <c r="DF62" s="160"/>
      <c r="DG62" s="160"/>
      <c r="DH62" s="160"/>
      <c r="DI62" s="160"/>
      <c r="DJ62" s="160"/>
      <c r="DK62" s="160"/>
      <c r="DL62" s="160"/>
      <c r="DM62" s="160"/>
      <c r="DN62" s="160"/>
      <c r="DO62" s="160"/>
      <c r="DP62" s="160"/>
      <c r="DQ62" s="160"/>
      <c r="DR62" s="160"/>
      <c r="DS62" s="160"/>
      <c r="DT62" s="160"/>
      <c r="DU62" s="160"/>
      <c r="DV62" s="160"/>
      <c r="DW62" s="160"/>
      <c r="DX62" s="160"/>
      <c r="DY62" s="160"/>
      <c r="DZ62" s="160"/>
      <c r="EA62" s="160"/>
      <c r="EB62" s="160"/>
      <c r="EC62" s="160"/>
      <c r="ED62" s="160"/>
      <c r="EE62" s="160"/>
      <c r="EF62" s="160"/>
      <c r="EG62" s="160"/>
      <c r="EH62" s="160"/>
      <c r="EI62" s="160"/>
      <c r="EJ62" s="160"/>
      <c r="EK62" s="160"/>
      <c r="EL62" s="160"/>
      <c r="EM62" s="160"/>
      <c r="EN62" s="160"/>
      <c r="EO62" s="160"/>
      <c r="EP62" s="160"/>
      <c r="EQ62" s="160"/>
      <c r="ER62" s="160"/>
    </row>
    <row r="63" spans="1:148" s="28" customFormat="1" ht="29.25" hidden="1" customHeight="1" x14ac:dyDescent="0.25">
      <c r="A63" s="507"/>
      <c r="B63" s="278" t="s">
        <v>59</v>
      </c>
      <c r="C63" s="13" t="s">
        <v>58</v>
      </c>
      <c r="D63" s="279" t="s">
        <v>9</v>
      </c>
      <c r="E63" s="23" t="s">
        <v>10</v>
      </c>
      <c r="F63" s="33">
        <f t="shared" ref="F63:F66" si="65">G63+H63+I63+J63</f>
        <v>0</v>
      </c>
      <c r="G63" s="36">
        <v>0</v>
      </c>
      <c r="H63" s="36">
        <v>0</v>
      </c>
      <c r="I63" s="36">
        <v>0</v>
      </c>
      <c r="J63" s="38">
        <v>0</v>
      </c>
      <c r="K63" s="188">
        <f t="shared" ref="K63:K66" si="66">L63+M63+N63+O63</f>
        <v>0</v>
      </c>
      <c r="L63" s="36"/>
      <c r="M63" s="36">
        <v>0</v>
      </c>
      <c r="N63" s="36">
        <v>0</v>
      </c>
      <c r="O63" s="37">
        <v>0</v>
      </c>
      <c r="P63" s="33">
        <f t="shared" ref="P63:P66" si="67">Q63+R63+S63+T63</f>
        <v>0</v>
      </c>
      <c r="Q63" s="36">
        <v>0</v>
      </c>
      <c r="R63" s="36">
        <v>0</v>
      </c>
      <c r="S63" s="36">
        <v>0</v>
      </c>
      <c r="T63" s="38">
        <v>0</v>
      </c>
      <c r="U63" s="183">
        <v>0</v>
      </c>
      <c r="V63" s="183">
        <v>0</v>
      </c>
      <c r="W63" s="182">
        <v>0</v>
      </c>
      <c r="X63" s="182">
        <v>0</v>
      </c>
      <c r="Y63" s="184">
        <v>0</v>
      </c>
      <c r="Z63" s="280">
        <v>0</v>
      </c>
      <c r="AA63" s="85">
        <v>0</v>
      </c>
      <c r="AB63" s="281">
        <f t="shared" ref="AB63:AB64" si="68">SUM(AB64:AB66)</f>
        <v>0</v>
      </c>
      <c r="AC63" s="281">
        <v>0</v>
      </c>
      <c r="AD63" s="282">
        <v>0</v>
      </c>
      <c r="AE63" s="26"/>
      <c r="AF63" s="26"/>
      <c r="AG63" s="27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</row>
    <row r="64" spans="1:148" s="28" customFormat="1" ht="60" customHeight="1" x14ac:dyDescent="0.25">
      <c r="A64" s="507"/>
      <c r="B64" s="129" t="s">
        <v>79</v>
      </c>
      <c r="C64" s="14" t="s">
        <v>56</v>
      </c>
      <c r="D64" s="283" t="s">
        <v>9</v>
      </c>
      <c r="E64" s="130" t="s">
        <v>10</v>
      </c>
      <c r="F64" s="75">
        <f t="shared" si="65"/>
        <v>2622537</v>
      </c>
      <c r="G64" s="24">
        <v>2622537</v>
      </c>
      <c r="H64" s="24">
        <v>0</v>
      </c>
      <c r="I64" s="24">
        <v>0</v>
      </c>
      <c r="J64" s="77">
        <v>0</v>
      </c>
      <c r="K64" s="131">
        <f t="shared" si="66"/>
        <v>1240753</v>
      </c>
      <c r="L64" s="24">
        <v>1240753</v>
      </c>
      <c r="M64" s="24">
        <v>0</v>
      </c>
      <c r="N64" s="24">
        <v>0</v>
      </c>
      <c r="O64" s="76">
        <v>0</v>
      </c>
      <c r="P64" s="75">
        <f t="shared" si="67"/>
        <v>2622495.6800000002</v>
      </c>
      <c r="Q64" s="24">
        <v>2622495.6800000002</v>
      </c>
      <c r="R64" s="24">
        <v>0</v>
      </c>
      <c r="S64" s="24">
        <v>0</v>
      </c>
      <c r="T64" s="77">
        <v>0</v>
      </c>
      <c r="U64" s="284">
        <v>0</v>
      </c>
      <c r="V64" s="285">
        <v>0</v>
      </c>
      <c r="W64" s="285">
        <v>0</v>
      </c>
      <c r="X64" s="285">
        <v>0</v>
      </c>
      <c r="Y64" s="286">
        <v>0</v>
      </c>
      <c r="Z64" s="125">
        <f>P64/F64*100</f>
        <v>99.998424426423739</v>
      </c>
      <c r="AA64" s="4">
        <f>Q64/G64*100</f>
        <v>99.998424426423739</v>
      </c>
      <c r="AB64" s="99">
        <f t="shared" si="68"/>
        <v>0</v>
      </c>
      <c r="AC64" s="99">
        <v>0</v>
      </c>
      <c r="AD64" s="100">
        <v>0</v>
      </c>
      <c r="AE64" s="26"/>
      <c r="AF64" s="26"/>
      <c r="AG64" s="27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</row>
    <row r="65" spans="1:148" s="28" customFormat="1" ht="28.5" customHeight="1" x14ac:dyDescent="0.25">
      <c r="A65" s="507"/>
      <c r="B65" s="129" t="s">
        <v>55</v>
      </c>
      <c r="C65" s="14" t="s">
        <v>57</v>
      </c>
      <c r="D65" s="283" t="s">
        <v>9</v>
      </c>
      <c r="E65" s="130" t="s">
        <v>5</v>
      </c>
      <c r="F65" s="75">
        <f t="shared" si="65"/>
        <v>1143694</v>
      </c>
      <c r="G65" s="24">
        <v>0</v>
      </c>
      <c r="H65" s="24">
        <v>0</v>
      </c>
      <c r="I65" s="24">
        <v>0</v>
      </c>
      <c r="J65" s="77">
        <v>1143694</v>
      </c>
      <c r="K65" s="131">
        <f t="shared" si="66"/>
        <v>1200727</v>
      </c>
      <c r="L65" s="24">
        <v>0</v>
      </c>
      <c r="M65" s="24">
        <v>0</v>
      </c>
      <c r="N65" s="24">
        <v>0</v>
      </c>
      <c r="O65" s="76">
        <v>1200727</v>
      </c>
      <c r="P65" s="75">
        <f t="shared" si="67"/>
        <v>1010532.82</v>
      </c>
      <c r="Q65" s="24">
        <v>0</v>
      </c>
      <c r="R65" s="24">
        <v>0</v>
      </c>
      <c r="S65" s="76">
        <v>0</v>
      </c>
      <c r="T65" s="77">
        <v>1010532.82</v>
      </c>
      <c r="U65" s="192">
        <f>P65/K65*100</f>
        <v>84.160081350715018</v>
      </c>
      <c r="V65" s="8">
        <v>0</v>
      </c>
      <c r="W65" s="8">
        <v>0</v>
      </c>
      <c r="X65" s="8">
        <v>0</v>
      </c>
      <c r="Y65" s="7">
        <f>T65/O65*100</f>
        <v>84.160081350715018</v>
      </c>
      <c r="Z65" s="40">
        <f>P65/F65*100</f>
        <v>88.356922393577292</v>
      </c>
      <c r="AA65" s="8">
        <v>0</v>
      </c>
      <c r="AB65" s="8">
        <v>0</v>
      </c>
      <c r="AC65" s="8">
        <v>0</v>
      </c>
      <c r="AD65" s="7">
        <f>T65/J65*100</f>
        <v>88.356922393577292</v>
      </c>
      <c r="AE65" s="26"/>
      <c r="AF65" s="26"/>
      <c r="AG65" s="27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</row>
    <row r="66" spans="1:148" s="28" customFormat="1" ht="32.25" customHeight="1" thickBot="1" x14ac:dyDescent="0.3">
      <c r="A66" s="497"/>
      <c r="B66" s="272" t="s">
        <v>60</v>
      </c>
      <c r="C66" s="22" t="s">
        <v>46</v>
      </c>
      <c r="D66" s="45" t="s">
        <v>9</v>
      </c>
      <c r="E66" s="197" t="s">
        <v>5</v>
      </c>
      <c r="F66" s="208">
        <f t="shared" si="65"/>
        <v>1403754</v>
      </c>
      <c r="G66" s="209">
        <v>0</v>
      </c>
      <c r="H66" s="209">
        <v>0</v>
      </c>
      <c r="I66" s="209">
        <v>0</v>
      </c>
      <c r="J66" s="79">
        <v>1403754</v>
      </c>
      <c r="K66" s="287">
        <f t="shared" si="66"/>
        <v>3855195</v>
      </c>
      <c r="L66" s="209">
        <v>0</v>
      </c>
      <c r="M66" s="209">
        <v>0</v>
      </c>
      <c r="N66" s="209">
        <v>0</v>
      </c>
      <c r="O66" s="78">
        <v>3855195</v>
      </c>
      <c r="P66" s="208">
        <f t="shared" si="67"/>
        <v>264.32</v>
      </c>
      <c r="Q66" s="209">
        <v>0</v>
      </c>
      <c r="R66" s="209">
        <v>0</v>
      </c>
      <c r="S66" s="209">
        <v>0</v>
      </c>
      <c r="T66" s="79">
        <v>264.32</v>
      </c>
      <c r="U66" s="288">
        <f t="shared" ref="U66" si="69">V66+W66+X66+Y66</f>
        <v>0</v>
      </c>
      <c r="V66" s="8">
        <v>0</v>
      </c>
      <c r="W66" s="8">
        <v>0</v>
      </c>
      <c r="X66" s="8">
        <v>0</v>
      </c>
      <c r="Y66" s="10">
        <v>0</v>
      </c>
      <c r="Z66" s="40">
        <f>P66/F66*100</f>
        <v>1.8829510013862825E-2</v>
      </c>
      <c r="AA66" s="289">
        <v>0</v>
      </c>
      <c r="AB66" s="289">
        <v>0</v>
      </c>
      <c r="AC66" s="289">
        <v>0</v>
      </c>
      <c r="AD66" s="7">
        <f>T66/J66*100</f>
        <v>1.8829510013862825E-2</v>
      </c>
      <c r="AE66" s="26"/>
      <c r="AF66" s="26"/>
      <c r="AG66" s="27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</row>
    <row r="67" spans="1:148" s="28" customFormat="1" ht="15.75" customHeight="1" thickBot="1" x14ac:dyDescent="0.3">
      <c r="A67" s="290"/>
      <c r="B67" s="491" t="s">
        <v>20</v>
      </c>
      <c r="C67" s="489"/>
      <c r="D67" s="489"/>
      <c r="E67" s="61" t="s">
        <v>7</v>
      </c>
      <c r="F67" s="133">
        <f>F63+F64+F65+F66</f>
        <v>5169985</v>
      </c>
      <c r="G67" s="216">
        <f t="shared" ref="G67:T67" si="70">G63+G64+G65+G66</f>
        <v>2622537</v>
      </c>
      <c r="H67" s="216">
        <f t="shared" si="70"/>
        <v>0</v>
      </c>
      <c r="I67" s="216">
        <f t="shared" si="70"/>
        <v>0</v>
      </c>
      <c r="J67" s="117">
        <f t="shared" si="70"/>
        <v>2547448</v>
      </c>
      <c r="K67" s="133">
        <f>K63+K64+K65+K66</f>
        <v>6296675</v>
      </c>
      <c r="L67" s="216">
        <f t="shared" si="70"/>
        <v>1240753</v>
      </c>
      <c r="M67" s="216">
        <f t="shared" si="70"/>
        <v>0</v>
      </c>
      <c r="N67" s="216">
        <f t="shared" si="70"/>
        <v>0</v>
      </c>
      <c r="O67" s="117">
        <f t="shared" si="70"/>
        <v>5055922</v>
      </c>
      <c r="P67" s="133">
        <f>P63+P64+P65+P66</f>
        <v>3633292.82</v>
      </c>
      <c r="Q67" s="216">
        <f t="shared" si="70"/>
        <v>2622495.6800000002</v>
      </c>
      <c r="R67" s="216">
        <f t="shared" si="70"/>
        <v>0</v>
      </c>
      <c r="S67" s="216">
        <f t="shared" si="70"/>
        <v>0</v>
      </c>
      <c r="T67" s="117">
        <f t="shared" si="70"/>
        <v>1010797.1399999999</v>
      </c>
      <c r="U67" s="63">
        <f>P67/K67*100</f>
        <v>57.701768314229327</v>
      </c>
      <c r="V67" s="64">
        <f>Q67/L67*100</f>
        <v>211.36323506773712</v>
      </c>
      <c r="W67" s="291">
        <v>0</v>
      </c>
      <c r="X67" s="291">
        <v>0</v>
      </c>
      <c r="Y67" s="117">
        <f>T67/O67*100</f>
        <v>19.992340467277778</v>
      </c>
      <c r="Z67" s="63">
        <f>P67/F67*100</f>
        <v>70.276660764006081</v>
      </c>
      <c r="AA67" s="216">
        <f>Q67/G67*100</f>
        <v>99.998424426423739</v>
      </c>
      <c r="AB67" s="69">
        <v>0</v>
      </c>
      <c r="AC67" s="69">
        <v>0</v>
      </c>
      <c r="AD67" s="117">
        <f>T67/J67*100</f>
        <v>39.678813463513286</v>
      </c>
      <c r="AE67" s="26"/>
      <c r="AF67" s="26"/>
      <c r="AG67" s="27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</row>
    <row r="68" spans="1:148" s="169" customFormat="1" ht="16.5" customHeight="1" thickBot="1" x14ac:dyDescent="0.3">
      <c r="A68" s="492" t="s">
        <v>138</v>
      </c>
      <c r="B68" s="477"/>
      <c r="C68" s="477"/>
      <c r="D68" s="477"/>
      <c r="E68" s="463"/>
      <c r="F68" s="463"/>
      <c r="G68" s="463"/>
      <c r="H68" s="463"/>
      <c r="I68" s="463"/>
      <c r="J68" s="463"/>
      <c r="K68" s="463"/>
      <c r="L68" s="463"/>
      <c r="M68" s="463"/>
      <c r="N68" s="463"/>
      <c r="O68" s="463"/>
      <c r="P68" s="463"/>
      <c r="Q68" s="463"/>
      <c r="R68" s="463"/>
      <c r="S68" s="463"/>
      <c r="T68" s="463"/>
      <c r="U68" s="463"/>
      <c r="V68" s="463"/>
      <c r="W68" s="463"/>
      <c r="X68" s="463"/>
      <c r="Y68" s="463"/>
      <c r="Z68" s="463"/>
      <c r="AA68" s="463"/>
      <c r="AB68" s="463"/>
      <c r="AC68" s="463"/>
      <c r="AD68" s="464"/>
      <c r="AE68" s="167"/>
      <c r="AF68" s="167"/>
      <c r="AG68" s="170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  <c r="CM68" s="167"/>
      <c r="CN68" s="167"/>
      <c r="CO68" s="167"/>
      <c r="CP68" s="167"/>
      <c r="CQ68" s="167"/>
      <c r="CR68" s="167"/>
      <c r="CS68" s="167"/>
      <c r="CT68" s="167"/>
      <c r="CU68" s="167"/>
      <c r="CV68" s="167"/>
      <c r="CW68" s="167"/>
      <c r="CX68" s="167"/>
      <c r="CY68" s="167"/>
      <c r="CZ68" s="167"/>
      <c r="DA68" s="167"/>
      <c r="DB68" s="167"/>
      <c r="DC68" s="167"/>
      <c r="DD68" s="167"/>
      <c r="DE68" s="167"/>
      <c r="DF68" s="167"/>
      <c r="DG68" s="167"/>
      <c r="DH68" s="167"/>
      <c r="DI68" s="167"/>
      <c r="DJ68" s="167"/>
      <c r="DK68" s="167"/>
      <c r="DL68" s="167"/>
      <c r="DM68" s="167"/>
      <c r="DN68" s="167"/>
      <c r="DO68" s="167"/>
      <c r="DP68" s="167"/>
      <c r="DQ68" s="167"/>
      <c r="DR68" s="167"/>
      <c r="DS68" s="167"/>
      <c r="DT68" s="167"/>
      <c r="DU68" s="167"/>
      <c r="DV68" s="167"/>
      <c r="DW68" s="167"/>
      <c r="DX68" s="167"/>
      <c r="DY68" s="167"/>
      <c r="DZ68" s="167"/>
      <c r="EA68" s="167"/>
      <c r="EB68" s="167"/>
      <c r="EC68" s="167"/>
      <c r="ED68" s="167"/>
      <c r="EE68" s="167"/>
      <c r="EF68" s="167"/>
      <c r="EG68" s="167"/>
      <c r="EH68" s="167"/>
      <c r="EI68" s="167"/>
      <c r="EJ68" s="167"/>
      <c r="EK68" s="167"/>
      <c r="EL68" s="167"/>
      <c r="EM68" s="167"/>
      <c r="EN68" s="167"/>
      <c r="EO68" s="167"/>
      <c r="EP68" s="167"/>
      <c r="EQ68" s="167"/>
      <c r="ER68" s="167"/>
    </row>
    <row r="69" spans="1:148" s="161" customFormat="1" ht="17.25" customHeight="1" thickBot="1" x14ac:dyDescent="0.3">
      <c r="A69" s="496" t="s">
        <v>21</v>
      </c>
      <c r="B69" s="488" t="s">
        <v>85</v>
      </c>
      <c r="C69" s="489"/>
      <c r="D69" s="490"/>
      <c r="E69" s="62" t="s">
        <v>7</v>
      </c>
      <c r="F69" s="485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433"/>
      <c r="AE69" s="160"/>
      <c r="AF69" s="160"/>
      <c r="AG69" s="27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  <c r="BV69" s="160"/>
      <c r="BW69" s="160"/>
      <c r="BX69" s="160"/>
      <c r="BY69" s="160"/>
      <c r="BZ69" s="160"/>
      <c r="CA69" s="160"/>
      <c r="CB69" s="160"/>
      <c r="CC69" s="160"/>
      <c r="CD69" s="160"/>
      <c r="CE69" s="160"/>
      <c r="CF69" s="160"/>
      <c r="CG69" s="160"/>
      <c r="CH69" s="160"/>
      <c r="CI69" s="160"/>
      <c r="CJ69" s="160"/>
      <c r="CK69" s="160"/>
      <c r="CL69" s="160"/>
      <c r="CM69" s="160"/>
      <c r="CN69" s="160"/>
      <c r="CO69" s="160"/>
      <c r="CP69" s="160"/>
      <c r="CQ69" s="160"/>
      <c r="CR69" s="160"/>
      <c r="CS69" s="160"/>
      <c r="CT69" s="160"/>
      <c r="CU69" s="160"/>
      <c r="CV69" s="160"/>
      <c r="CW69" s="160"/>
      <c r="CX69" s="160"/>
      <c r="CY69" s="160"/>
      <c r="CZ69" s="160"/>
      <c r="DA69" s="160"/>
      <c r="DB69" s="160"/>
      <c r="DC69" s="160"/>
      <c r="DD69" s="160"/>
      <c r="DE69" s="160"/>
      <c r="DF69" s="160"/>
      <c r="DG69" s="160"/>
      <c r="DH69" s="160"/>
      <c r="DI69" s="160"/>
      <c r="DJ69" s="160"/>
      <c r="DK69" s="160"/>
      <c r="DL69" s="160"/>
      <c r="DM69" s="160"/>
      <c r="DN69" s="160"/>
      <c r="DO69" s="160"/>
      <c r="DP69" s="160"/>
      <c r="DQ69" s="160"/>
      <c r="DR69" s="160"/>
      <c r="DS69" s="160"/>
      <c r="DT69" s="160"/>
      <c r="DU69" s="160"/>
      <c r="DV69" s="160"/>
      <c r="DW69" s="160"/>
      <c r="DX69" s="160"/>
      <c r="DY69" s="160"/>
      <c r="DZ69" s="160"/>
      <c r="EA69" s="160"/>
      <c r="EB69" s="160"/>
      <c r="EC69" s="160"/>
      <c r="ED69" s="160"/>
      <c r="EE69" s="160"/>
      <c r="EF69" s="160"/>
      <c r="EG69" s="160"/>
      <c r="EH69" s="160"/>
      <c r="EI69" s="160"/>
      <c r="EJ69" s="160"/>
      <c r="EK69" s="160"/>
      <c r="EL69" s="160"/>
      <c r="EM69" s="160"/>
      <c r="EN69" s="160"/>
      <c r="EO69" s="160"/>
      <c r="EP69" s="160"/>
      <c r="EQ69" s="160"/>
      <c r="ER69" s="160"/>
    </row>
    <row r="70" spans="1:148" s="28" customFormat="1" ht="31.15" customHeight="1" x14ac:dyDescent="0.25">
      <c r="A70" s="507"/>
      <c r="B70" s="292" t="s">
        <v>53</v>
      </c>
      <c r="C70" s="29" t="s">
        <v>45</v>
      </c>
      <c r="D70" s="279" t="s">
        <v>9</v>
      </c>
      <c r="E70" s="293" t="s">
        <v>5</v>
      </c>
      <c r="F70" s="180">
        <f t="shared" ref="F70:F74" si="71">G70+H70+I70+J70</f>
        <v>40540600</v>
      </c>
      <c r="G70" s="83">
        <v>0</v>
      </c>
      <c r="H70" s="83">
        <v>0</v>
      </c>
      <c r="I70" s="83">
        <v>0</v>
      </c>
      <c r="J70" s="179">
        <v>40540600</v>
      </c>
      <c r="K70" s="180">
        <f t="shared" ref="K70:K74" si="72">L70+M70+N70+O70</f>
        <v>30466728</v>
      </c>
      <c r="L70" s="83">
        <v>0</v>
      </c>
      <c r="M70" s="83">
        <v>0</v>
      </c>
      <c r="N70" s="83">
        <v>0</v>
      </c>
      <c r="O70" s="88">
        <v>30466728</v>
      </c>
      <c r="P70" s="180">
        <f t="shared" ref="P70:P74" si="73">Q70+R70+S70+T70</f>
        <v>39821474.719999999</v>
      </c>
      <c r="Q70" s="83">
        <v>0</v>
      </c>
      <c r="R70" s="83">
        <v>0</v>
      </c>
      <c r="S70" s="83">
        <v>0</v>
      </c>
      <c r="T70" s="88">
        <v>39821474.719999999</v>
      </c>
      <c r="U70" s="294">
        <f>P70/K70*100</f>
        <v>130.70479613038853</v>
      </c>
      <c r="V70" s="182">
        <v>0</v>
      </c>
      <c r="W70" s="182">
        <v>0</v>
      </c>
      <c r="X70" s="182">
        <v>0</v>
      </c>
      <c r="Y70" s="295">
        <f>T70/O70*100</f>
        <v>130.70479613038853</v>
      </c>
      <c r="Z70" s="192">
        <f t="shared" ref="Z70:AA75" si="74">P70/F70*100</f>
        <v>98.226160244298313</v>
      </c>
      <c r="AA70" s="85">
        <v>0</v>
      </c>
      <c r="AB70" s="190">
        <v>0</v>
      </c>
      <c r="AC70" s="190">
        <v>0</v>
      </c>
      <c r="AD70" s="112">
        <f>T70/J70*100</f>
        <v>98.226160244298313</v>
      </c>
      <c r="AE70" s="26"/>
      <c r="AF70" s="26"/>
      <c r="AG70" s="27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</row>
    <row r="71" spans="1:148" s="28" customFormat="1" ht="29.45" customHeight="1" x14ac:dyDescent="0.25">
      <c r="A71" s="507"/>
      <c r="B71" s="129" t="s">
        <v>1</v>
      </c>
      <c r="C71" s="14" t="s">
        <v>47</v>
      </c>
      <c r="D71" s="283" t="s">
        <v>9</v>
      </c>
      <c r="E71" s="296" t="s">
        <v>5</v>
      </c>
      <c r="F71" s="75">
        <f t="shared" si="71"/>
        <v>3478363</v>
      </c>
      <c r="G71" s="24">
        <v>0</v>
      </c>
      <c r="H71" s="24">
        <v>0</v>
      </c>
      <c r="I71" s="24">
        <v>0</v>
      </c>
      <c r="J71" s="76">
        <v>3478363</v>
      </c>
      <c r="K71" s="75">
        <f t="shared" si="72"/>
        <v>3541283</v>
      </c>
      <c r="L71" s="24">
        <v>0</v>
      </c>
      <c r="M71" s="24">
        <v>0</v>
      </c>
      <c r="N71" s="24">
        <v>0</v>
      </c>
      <c r="O71" s="77">
        <v>3541283</v>
      </c>
      <c r="P71" s="75">
        <f t="shared" si="73"/>
        <v>3447271.09</v>
      </c>
      <c r="Q71" s="24">
        <v>0</v>
      </c>
      <c r="R71" s="24">
        <v>0</v>
      </c>
      <c r="S71" s="24">
        <v>0</v>
      </c>
      <c r="T71" s="77">
        <v>3447271.09</v>
      </c>
      <c r="U71" s="297">
        <f>P71/K71*100</f>
        <v>97.34525848400142</v>
      </c>
      <c r="V71" s="9">
        <v>0</v>
      </c>
      <c r="W71" s="9">
        <v>0</v>
      </c>
      <c r="X71" s="9">
        <v>0</v>
      </c>
      <c r="Y71" s="6">
        <f>T71/O71*100</f>
        <v>97.34525848400142</v>
      </c>
      <c r="Z71" s="125">
        <f t="shared" si="74"/>
        <v>99.106133833645302</v>
      </c>
      <c r="AA71" s="8">
        <v>0</v>
      </c>
      <c r="AB71" s="8">
        <v>0</v>
      </c>
      <c r="AC71" s="8">
        <v>0</v>
      </c>
      <c r="AD71" s="7">
        <f>T71/J71*100</f>
        <v>99.106133833645302</v>
      </c>
      <c r="AE71" s="26"/>
      <c r="AF71" s="26"/>
      <c r="AG71" s="27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</row>
    <row r="72" spans="1:148" s="28" customFormat="1" ht="30.6" customHeight="1" x14ac:dyDescent="0.25">
      <c r="A72" s="507"/>
      <c r="B72" s="129" t="s">
        <v>62</v>
      </c>
      <c r="C72" s="14" t="s">
        <v>44</v>
      </c>
      <c r="D72" s="283" t="s">
        <v>9</v>
      </c>
      <c r="E72" s="296" t="s">
        <v>10</v>
      </c>
      <c r="F72" s="75">
        <f t="shared" si="71"/>
        <v>489000</v>
      </c>
      <c r="G72" s="24">
        <v>489000</v>
      </c>
      <c r="H72" s="24">
        <v>0</v>
      </c>
      <c r="I72" s="24">
        <v>0</v>
      </c>
      <c r="J72" s="76">
        <v>0</v>
      </c>
      <c r="K72" s="75">
        <f t="shared" si="72"/>
        <v>489000</v>
      </c>
      <c r="L72" s="24">
        <v>489000</v>
      </c>
      <c r="M72" s="24">
        <v>0</v>
      </c>
      <c r="N72" s="24">
        <v>0</v>
      </c>
      <c r="O72" s="77">
        <v>0</v>
      </c>
      <c r="P72" s="75">
        <f t="shared" si="73"/>
        <v>488929</v>
      </c>
      <c r="Q72" s="24">
        <v>488929</v>
      </c>
      <c r="R72" s="24">
        <v>0</v>
      </c>
      <c r="S72" s="24">
        <v>0</v>
      </c>
      <c r="T72" s="77">
        <v>0</v>
      </c>
      <c r="U72" s="298">
        <v>0</v>
      </c>
      <c r="V72" s="9">
        <v>0</v>
      </c>
      <c r="W72" s="9">
        <v>0</v>
      </c>
      <c r="X72" s="9">
        <v>0</v>
      </c>
      <c r="Y72" s="9">
        <v>0</v>
      </c>
      <c r="Z72" s="125">
        <f t="shared" si="74"/>
        <v>99.98548057259714</v>
      </c>
      <c r="AA72" s="4">
        <f t="shared" si="74"/>
        <v>99.98548057259714</v>
      </c>
      <c r="AB72" s="8">
        <v>0</v>
      </c>
      <c r="AC72" s="8">
        <v>0</v>
      </c>
      <c r="AD72" s="10">
        <v>0</v>
      </c>
      <c r="AE72" s="26"/>
      <c r="AF72" s="26"/>
      <c r="AG72" s="27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</row>
    <row r="73" spans="1:148" s="28" customFormat="1" ht="41.25" customHeight="1" x14ac:dyDescent="0.25">
      <c r="A73" s="507"/>
      <c r="B73" s="129" t="s">
        <v>61</v>
      </c>
      <c r="C73" s="14" t="s">
        <v>39</v>
      </c>
      <c r="D73" s="283" t="s">
        <v>9</v>
      </c>
      <c r="E73" s="296" t="s">
        <v>10</v>
      </c>
      <c r="F73" s="75">
        <f t="shared" si="71"/>
        <v>2881763</v>
      </c>
      <c r="G73" s="24">
        <v>2881763</v>
      </c>
      <c r="H73" s="24">
        <v>0</v>
      </c>
      <c r="I73" s="24">
        <v>0</v>
      </c>
      <c r="J73" s="76">
        <v>0</v>
      </c>
      <c r="K73" s="75">
        <f t="shared" si="72"/>
        <v>7163825</v>
      </c>
      <c r="L73" s="24">
        <v>7163825</v>
      </c>
      <c r="M73" s="24">
        <v>0</v>
      </c>
      <c r="N73" s="24">
        <v>0</v>
      </c>
      <c r="O73" s="77">
        <v>0</v>
      </c>
      <c r="P73" s="75">
        <f t="shared" si="73"/>
        <v>2881762.2</v>
      </c>
      <c r="Q73" s="24">
        <v>2881762.2</v>
      </c>
      <c r="R73" s="24">
        <v>0</v>
      </c>
      <c r="S73" s="24">
        <v>0</v>
      </c>
      <c r="T73" s="77">
        <v>0</v>
      </c>
      <c r="U73" s="297">
        <f>P73/K73*100</f>
        <v>40.226585657801529</v>
      </c>
      <c r="V73" s="6">
        <f>Q73/L73*100</f>
        <v>40.226585657801529</v>
      </c>
      <c r="W73" s="9">
        <v>0</v>
      </c>
      <c r="X73" s="9">
        <v>0</v>
      </c>
      <c r="Y73" s="9">
        <v>0</v>
      </c>
      <c r="Z73" s="125">
        <f t="shared" si="74"/>
        <v>99.999972239216078</v>
      </c>
      <c r="AA73" s="4">
        <f t="shared" si="74"/>
        <v>99.999972239216078</v>
      </c>
      <c r="AB73" s="8">
        <v>0</v>
      </c>
      <c r="AC73" s="8">
        <v>0</v>
      </c>
      <c r="AD73" s="10">
        <v>0</v>
      </c>
      <c r="AE73" s="26"/>
      <c r="AF73" s="26"/>
      <c r="AG73" s="27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</row>
    <row r="74" spans="1:148" s="28" customFormat="1" ht="29.45" customHeight="1" x14ac:dyDescent="0.25">
      <c r="A74" s="507"/>
      <c r="B74" s="129" t="s">
        <v>80</v>
      </c>
      <c r="C74" s="14" t="s">
        <v>43</v>
      </c>
      <c r="D74" s="283" t="s">
        <v>9</v>
      </c>
      <c r="E74" s="296" t="s">
        <v>5</v>
      </c>
      <c r="F74" s="75">
        <f t="shared" si="71"/>
        <v>2940549</v>
      </c>
      <c r="G74" s="24">
        <v>0</v>
      </c>
      <c r="H74" s="24">
        <v>0</v>
      </c>
      <c r="I74" s="24">
        <v>0</v>
      </c>
      <c r="J74" s="76">
        <v>2940549</v>
      </c>
      <c r="K74" s="75">
        <f t="shared" si="72"/>
        <v>13455500</v>
      </c>
      <c r="L74" s="24">
        <v>0</v>
      </c>
      <c r="M74" s="24">
        <v>0</v>
      </c>
      <c r="N74" s="24">
        <v>0</v>
      </c>
      <c r="O74" s="77">
        <v>13455500</v>
      </c>
      <c r="P74" s="75">
        <f t="shared" si="73"/>
        <v>1849096.56</v>
      </c>
      <c r="Q74" s="24">
        <v>0</v>
      </c>
      <c r="R74" s="24">
        <v>0</v>
      </c>
      <c r="S74" s="24">
        <v>0</v>
      </c>
      <c r="T74" s="77">
        <v>1849096.56</v>
      </c>
      <c r="U74" s="297">
        <f>P74/K74*100</f>
        <v>13.742310282040801</v>
      </c>
      <c r="V74" s="9">
        <v>0</v>
      </c>
      <c r="W74" s="9">
        <v>0</v>
      </c>
      <c r="X74" s="8">
        <v>0</v>
      </c>
      <c r="Y74" s="6">
        <f>T74/O74*100</f>
        <v>13.742310282040801</v>
      </c>
      <c r="Z74" s="125">
        <f t="shared" si="74"/>
        <v>62.882698434884098</v>
      </c>
      <c r="AA74" s="8">
        <v>0</v>
      </c>
      <c r="AB74" s="8">
        <v>0</v>
      </c>
      <c r="AC74" s="8">
        <v>0</v>
      </c>
      <c r="AD74" s="7">
        <f>T74/J74*100</f>
        <v>62.882698434884098</v>
      </c>
      <c r="AE74" s="26"/>
      <c r="AF74" s="26"/>
      <c r="AG74" s="27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</row>
    <row r="75" spans="1:148" s="60" customFormat="1" ht="36" customHeight="1" thickBot="1" x14ac:dyDescent="0.3">
      <c r="A75" s="497"/>
      <c r="B75" s="118" t="s">
        <v>30</v>
      </c>
      <c r="C75" s="18"/>
      <c r="D75" s="119" t="s">
        <v>9</v>
      </c>
      <c r="E75" s="120" t="s">
        <v>11</v>
      </c>
      <c r="F75" s="107">
        <f>G75+H75+I75+J75</f>
        <v>235142.98</v>
      </c>
      <c r="G75" s="49">
        <v>0</v>
      </c>
      <c r="H75" s="49">
        <v>0</v>
      </c>
      <c r="I75" s="34">
        <v>235142.98</v>
      </c>
      <c r="J75" s="121">
        <v>0</v>
      </c>
      <c r="K75" s="136">
        <f>L75+M75+N75+O75</f>
        <v>234414.93</v>
      </c>
      <c r="L75" s="46">
        <v>0</v>
      </c>
      <c r="M75" s="46">
        <v>0</v>
      </c>
      <c r="N75" s="34">
        <v>234414.93</v>
      </c>
      <c r="O75" s="122">
        <v>0</v>
      </c>
      <c r="P75" s="48">
        <f>Q75+R75+S75+T75</f>
        <v>235142.98</v>
      </c>
      <c r="Q75" s="49">
        <v>0</v>
      </c>
      <c r="R75" s="49">
        <v>0</v>
      </c>
      <c r="S75" s="34">
        <v>235142.98</v>
      </c>
      <c r="T75" s="79">
        <v>0</v>
      </c>
      <c r="U75" s="123">
        <f>P75/K75*100</f>
        <v>100.31058175347449</v>
      </c>
      <c r="V75" s="124">
        <v>0</v>
      </c>
      <c r="W75" s="124">
        <v>0</v>
      </c>
      <c r="X75" s="109">
        <f>S75/N75*100</f>
        <v>100.31058175347449</v>
      </c>
      <c r="Y75" s="109">
        <v>0</v>
      </c>
      <c r="Z75" s="125">
        <f t="shared" si="74"/>
        <v>100</v>
      </c>
      <c r="AA75" s="73">
        <v>0</v>
      </c>
      <c r="AB75" s="126">
        <v>0</v>
      </c>
      <c r="AC75" s="127">
        <f>S75/I75*100</f>
        <v>100</v>
      </c>
      <c r="AD75" s="128">
        <v>0</v>
      </c>
      <c r="AE75" s="473"/>
      <c r="AF75" s="473"/>
      <c r="AG75" s="473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</row>
    <row r="76" spans="1:148" s="304" customFormat="1" ht="17.25" customHeight="1" thickBot="1" x14ac:dyDescent="0.3">
      <c r="A76" s="89"/>
      <c r="B76" s="523" t="s">
        <v>139</v>
      </c>
      <c r="C76" s="524"/>
      <c r="D76" s="525"/>
      <c r="E76" s="299"/>
      <c r="F76" s="218">
        <f>F70+F71+F72+F73+F74+F75</f>
        <v>50565417.979999997</v>
      </c>
      <c r="G76" s="216">
        <f t="shared" ref="G76:T76" si="75">G70+G71+G72+G73+G74+G75</f>
        <v>3370763</v>
      </c>
      <c r="H76" s="64">
        <f t="shared" si="75"/>
        <v>0</v>
      </c>
      <c r="I76" s="64">
        <f t="shared" si="75"/>
        <v>235142.98</v>
      </c>
      <c r="J76" s="117">
        <f t="shared" si="75"/>
        <v>46959512</v>
      </c>
      <c r="K76" s="218">
        <f>K70+K71+K72+K73+K74+K75</f>
        <v>55350750.93</v>
      </c>
      <c r="L76" s="216">
        <f t="shared" si="75"/>
        <v>7652825</v>
      </c>
      <c r="M76" s="64">
        <f t="shared" si="75"/>
        <v>0</v>
      </c>
      <c r="N76" s="64">
        <f t="shared" si="75"/>
        <v>234414.93</v>
      </c>
      <c r="O76" s="117">
        <f t="shared" si="75"/>
        <v>47463511</v>
      </c>
      <c r="P76" s="218">
        <f>P70+P71+P72+P73+P74+P75</f>
        <v>48723676.550000004</v>
      </c>
      <c r="Q76" s="216">
        <f t="shared" si="75"/>
        <v>3370691.2</v>
      </c>
      <c r="R76" s="64">
        <f t="shared" si="75"/>
        <v>0</v>
      </c>
      <c r="S76" s="64">
        <f t="shared" si="75"/>
        <v>235142.98</v>
      </c>
      <c r="T76" s="117">
        <f t="shared" si="75"/>
        <v>45117842.370000005</v>
      </c>
      <c r="U76" s="63">
        <f>P76/K76*100</f>
        <v>88.027128324995971</v>
      </c>
      <c r="V76" s="64">
        <f>Q76/L76*100</f>
        <v>44.04505787078628</v>
      </c>
      <c r="W76" s="64">
        <v>0</v>
      </c>
      <c r="X76" s="64">
        <f t="shared" ref="X76" si="76">S76/N76*100</f>
        <v>100.31058175347449</v>
      </c>
      <c r="Y76" s="117">
        <f>T76/O76*100</f>
        <v>95.057953824781322</v>
      </c>
      <c r="Z76" s="63">
        <f>P76/F76*100</f>
        <v>96.357705515796482</v>
      </c>
      <c r="AA76" s="300">
        <f>Q76/G76*100</f>
        <v>99.997869918472475</v>
      </c>
      <c r="AB76" s="291">
        <v>0</v>
      </c>
      <c r="AC76" s="301">
        <f>S76/I76*100</f>
        <v>100</v>
      </c>
      <c r="AD76" s="117">
        <f>T76/J76*100</f>
        <v>96.078175535554976</v>
      </c>
      <c r="AE76" s="302"/>
      <c r="AF76" s="302"/>
      <c r="AG76" s="303"/>
      <c r="AH76" s="302"/>
      <c r="AI76" s="302"/>
      <c r="AJ76" s="302"/>
      <c r="AK76" s="302"/>
      <c r="AL76" s="302"/>
      <c r="AM76" s="302"/>
      <c r="AN76" s="302"/>
      <c r="AO76" s="302"/>
      <c r="AP76" s="302"/>
      <c r="AQ76" s="302"/>
      <c r="AR76" s="302"/>
      <c r="AS76" s="302"/>
      <c r="AT76" s="302"/>
      <c r="AU76" s="302"/>
      <c r="AV76" s="302"/>
      <c r="AW76" s="302"/>
      <c r="AX76" s="302"/>
      <c r="AY76" s="302"/>
      <c r="AZ76" s="302"/>
      <c r="BA76" s="302"/>
      <c r="BB76" s="302"/>
      <c r="BC76" s="302"/>
      <c r="BD76" s="302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  <c r="BQ76" s="302"/>
      <c r="BR76" s="302"/>
      <c r="BS76" s="302"/>
      <c r="BT76" s="302"/>
      <c r="BU76" s="302"/>
      <c r="BV76" s="302"/>
      <c r="BW76" s="302"/>
      <c r="BX76" s="302"/>
      <c r="BY76" s="302"/>
      <c r="BZ76" s="302"/>
      <c r="CA76" s="302"/>
      <c r="CB76" s="302"/>
      <c r="CC76" s="302"/>
      <c r="CD76" s="302"/>
      <c r="CE76" s="302"/>
      <c r="CF76" s="302"/>
      <c r="CG76" s="302"/>
      <c r="CH76" s="302"/>
      <c r="CI76" s="302"/>
      <c r="CJ76" s="302"/>
      <c r="CK76" s="302"/>
      <c r="CL76" s="302"/>
      <c r="CM76" s="302"/>
      <c r="CN76" s="302"/>
      <c r="CO76" s="302"/>
      <c r="CP76" s="302"/>
      <c r="CQ76" s="302"/>
      <c r="CR76" s="302"/>
      <c r="CS76" s="302"/>
      <c r="CT76" s="302"/>
      <c r="CU76" s="302"/>
      <c r="CV76" s="302"/>
      <c r="CW76" s="302"/>
      <c r="CX76" s="302"/>
      <c r="CY76" s="302"/>
      <c r="CZ76" s="302"/>
      <c r="DA76" s="302"/>
      <c r="DB76" s="302"/>
      <c r="DC76" s="302"/>
      <c r="DD76" s="302"/>
      <c r="DE76" s="302"/>
      <c r="DF76" s="302"/>
      <c r="DG76" s="302"/>
      <c r="DH76" s="302"/>
      <c r="DI76" s="302"/>
      <c r="DJ76" s="302"/>
      <c r="DK76" s="302"/>
      <c r="DL76" s="302"/>
      <c r="DM76" s="302"/>
      <c r="DN76" s="302"/>
      <c r="DO76" s="302"/>
      <c r="DP76" s="302"/>
      <c r="DQ76" s="302"/>
      <c r="DR76" s="302"/>
      <c r="DS76" s="302"/>
      <c r="DT76" s="302"/>
      <c r="DU76" s="302"/>
      <c r="DV76" s="302"/>
      <c r="DW76" s="302"/>
      <c r="DX76" s="302"/>
      <c r="DY76" s="302"/>
      <c r="DZ76" s="302"/>
      <c r="EA76" s="302"/>
      <c r="EB76" s="302"/>
      <c r="EC76" s="302"/>
      <c r="ED76" s="302"/>
      <c r="EE76" s="302"/>
      <c r="EF76" s="302"/>
      <c r="EG76" s="302"/>
      <c r="EH76" s="302"/>
      <c r="EI76" s="302"/>
      <c r="EJ76" s="302"/>
      <c r="EK76" s="302"/>
      <c r="EL76" s="302"/>
      <c r="EM76" s="302"/>
      <c r="EN76" s="302"/>
      <c r="EO76" s="302"/>
      <c r="EP76" s="302"/>
      <c r="EQ76" s="302"/>
      <c r="ER76" s="302"/>
    </row>
    <row r="77" spans="1:148" s="161" customFormat="1" ht="31.5" customHeight="1" thickBot="1" x14ac:dyDescent="0.3">
      <c r="A77" s="496" t="s">
        <v>95</v>
      </c>
      <c r="B77" s="482" t="s">
        <v>133</v>
      </c>
      <c r="C77" s="483"/>
      <c r="D77" s="484"/>
      <c r="E77" s="228" t="s">
        <v>7</v>
      </c>
      <c r="F77" s="485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  <c r="U77" s="432"/>
      <c r="V77" s="432"/>
      <c r="W77" s="432"/>
      <c r="X77" s="432"/>
      <c r="Y77" s="432"/>
      <c r="Z77" s="432"/>
      <c r="AA77" s="432"/>
      <c r="AB77" s="432"/>
      <c r="AC77" s="432"/>
      <c r="AD77" s="433"/>
      <c r="AE77" s="305"/>
      <c r="AF77" s="305"/>
      <c r="AG77" s="305"/>
      <c r="AH77" s="305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  <c r="BI77" s="160"/>
      <c r="BJ77" s="160"/>
      <c r="BK77" s="160"/>
      <c r="BL77" s="160"/>
      <c r="BM77" s="160"/>
      <c r="BN77" s="160"/>
      <c r="BO77" s="160"/>
      <c r="BP77" s="160"/>
      <c r="BQ77" s="160"/>
      <c r="BR77" s="160"/>
      <c r="BS77" s="160"/>
      <c r="BT77" s="160"/>
      <c r="BU77" s="160"/>
      <c r="BV77" s="160"/>
      <c r="BW77" s="160"/>
      <c r="BX77" s="160"/>
      <c r="BY77" s="160"/>
      <c r="BZ77" s="160"/>
      <c r="CA77" s="160"/>
      <c r="CB77" s="160"/>
      <c r="CC77" s="160"/>
      <c r="CD77" s="160"/>
      <c r="CE77" s="160"/>
      <c r="CF77" s="160"/>
      <c r="CG77" s="160"/>
      <c r="CH77" s="160"/>
      <c r="CI77" s="160"/>
      <c r="CJ77" s="160"/>
      <c r="CK77" s="160"/>
      <c r="CL77" s="160"/>
      <c r="CM77" s="160"/>
      <c r="CN77" s="160"/>
      <c r="CO77" s="160"/>
      <c r="CP77" s="160"/>
      <c r="CQ77" s="160"/>
      <c r="CR77" s="160"/>
      <c r="CS77" s="160"/>
      <c r="CT77" s="160"/>
      <c r="CU77" s="160"/>
      <c r="CV77" s="160"/>
      <c r="CW77" s="160"/>
      <c r="CX77" s="160"/>
      <c r="CY77" s="160"/>
      <c r="CZ77" s="160"/>
      <c r="DA77" s="160"/>
      <c r="DB77" s="160"/>
      <c r="DC77" s="160"/>
      <c r="DD77" s="160"/>
      <c r="DE77" s="160"/>
      <c r="DF77" s="160"/>
      <c r="DG77" s="160"/>
      <c r="DH77" s="160"/>
      <c r="DI77" s="160"/>
      <c r="DJ77" s="160"/>
      <c r="DK77" s="160"/>
      <c r="DL77" s="160"/>
      <c r="DM77" s="160"/>
      <c r="DN77" s="160"/>
      <c r="DO77" s="160"/>
      <c r="DP77" s="160"/>
      <c r="DQ77" s="160"/>
      <c r="DR77" s="160"/>
      <c r="DS77" s="160"/>
      <c r="DT77" s="160"/>
      <c r="DU77" s="160"/>
      <c r="DV77" s="160"/>
      <c r="DW77" s="160"/>
      <c r="DX77" s="160"/>
      <c r="DY77" s="160"/>
      <c r="DZ77" s="160"/>
      <c r="EA77" s="160"/>
      <c r="EB77" s="160"/>
      <c r="EC77" s="160"/>
      <c r="ED77" s="160"/>
      <c r="EE77" s="160"/>
      <c r="EF77" s="160"/>
      <c r="EG77" s="160"/>
      <c r="EH77" s="160"/>
      <c r="EI77" s="160"/>
      <c r="EJ77" s="160"/>
      <c r="EK77" s="160"/>
      <c r="EL77" s="160"/>
      <c r="EM77" s="160"/>
      <c r="EN77" s="160"/>
      <c r="EO77" s="160"/>
      <c r="EP77" s="160"/>
      <c r="EQ77" s="160"/>
      <c r="ER77" s="160"/>
    </row>
    <row r="78" spans="1:148" s="28" customFormat="1" ht="30.75" customHeight="1" thickBot="1" x14ac:dyDescent="0.3">
      <c r="A78" s="497"/>
      <c r="B78" s="278" t="s">
        <v>0</v>
      </c>
      <c r="C78" s="13" t="s">
        <v>96</v>
      </c>
      <c r="D78" s="45" t="s">
        <v>9</v>
      </c>
      <c r="E78" s="306" t="s">
        <v>5</v>
      </c>
      <c r="F78" s="96">
        <f t="shared" ref="F78" si="77">G78+H78+I78+J78</f>
        <v>12000</v>
      </c>
      <c r="G78" s="46">
        <v>0</v>
      </c>
      <c r="H78" s="46">
        <v>0</v>
      </c>
      <c r="I78" s="46">
        <v>0</v>
      </c>
      <c r="J78" s="307">
        <v>12000</v>
      </c>
      <c r="K78" s="308">
        <f t="shared" ref="K78" si="78">L78+M78+N78+O78</f>
        <v>12000</v>
      </c>
      <c r="L78" s="309">
        <v>0</v>
      </c>
      <c r="M78" s="309">
        <v>0</v>
      </c>
      <c r="N78" s="309">
        <v>0</v>
      </c>
      <c r="O78" s="310">
        <v>12000</v>
      </c>
      <c r="P78" s="180">
        <f t="shared" ref="P78" si="79">Q78+R78+S78+T78</f>
        <v>12000</v>
      </c>
      <c r="Q78" s="83">
        <v>0</v>
      </c>
      <c r="R78" s="83">
        <v>0</v>
      </c>
      <c r="S78" s="83">
        <v>0</v>
      </c>
      <c r="T78" s="88">
        <v>12000</v>
      </c>
      <c r="U78" s="123">
        <f>P78/K78*100</f>
        <v>100</v>
      </c>
      <c r="V78" s="124">
        <v>0</v>
      </c>
      <c r="W78" s="124">
        <v>0</v>
      </c>
      <c r="X78" s="124">
        <v>0</v>
      </c>
      <c r="Y78" s="109">
        <f>T78/O78*100</f>
        <v>100</v>
      </c>
      <c r="Z78" s="90">
        <f>P78/F78*100</f>
        <v>100</v>
      </c>
      <c r="AA78" s="311">
        <v>0</v>
      </c>
      <c r="AB78" s="55">
        <v>0</v>
      </c>
      <c r="AC78" s="73">
        <v>0</v>
      </c>
      <c r="AD78" s="312">
        <f>T78/J78*100</f>
        <v>100</v>
      </c>
      <c r="AE78" s="313"/>
      <c r="AF78" s="26"/>
      <c r="AG78" s="27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</row>
    <row r="79" spans="1:148" s="304" customFormat="1" ht="17.25" customHeight="1" thickBot="1" x14ac:dyDescent="0.3">
      <c r="A79" s="89"/>
      <c r="B79" s="427" t="s">
        <v>139</v>
      </c>
      <c r="C79" s="428"/>
      <c r="D79" s="429"/>
      <c r="E79" s="299"/>
      <c r="F79" s="218">
        <f>F78</f>
        <v>12000</v>
      </c>
      <c r="G79" s="216">
        <f t="shared" ref="G79:J79" si="80">G78</f>
        <v>0</v>
      </c>
      <c r="H79" s="64">
        <f t="shared" si="80"/>
        <v>0</v>
      </c>
      <c r="I79" s="64">
        <f t="shared" si="80"/>
        <v>0</v>
      </c>
      <c r="J79" s="64">
        <f t="shared" si="80"/>
        <v>12000</v>
      </c>
      <c r="K79" s="133">
        <f>K78</f>
        <v>12000</v>
      </c>
      <c r="L79" s="216">
        <f t="shared" ref="L79:O79" si="81">L78</f>
        <v>0</v>
      </c>
      <c r="M79" s="216">
        <f t="shared" si="81"/>
        <v>0</v>
      </c>
      <c r="N79" s="216">
        <f t="shared" si="81"/>
        <v>0</v>
      </c>
      <c r="O79" s="117">
        <f t="shared" si="81"/>
        <v>12000</v>
      </c>
      <c r="P79" s="218">
        <f>P78</f>
        <v>12000</v>
      </c>
      <c r="Q79" s="216">
        <f t="shared" ref="Q79" si="82">Q78</f>
        <v>0</v>
      </c>
      <c r="R79" s="64">
        <f t="shared" ref="R79" si="83">R78</f>
        <v>0</v>
      </c>
      <c r="S79" s="64">
        <f t="shared" ref="S79" si="84">S78</f>
        <v>0</v>
      </c>
      <c r="T79" s="117">
        <f t="shared" ref="T79" si="85">T78</f>
        <v>12000</v>
      </c>
      <c r="U79" s="63">
        <f>P79/K79*100</f>
        <v>100</v>
      </c>
      <c r="V79" s="291">
        <v>0</v>
      </c>
      <c r="W79" s="291">
        <v>0</v>
      </c>
      <c r="X79" s="291">
        <v>0</v>
      </c>
      <c r="Y79" s="64">
        <f>T79/O79*100</f>
        <v>100</v>
      </c>
      <c r="Z79" s="63">
        <f>P79/F79*100</f>
        <v>100</v>
      </c>
      <c r="AA79" s="311">
        <v>0</v>
      </c>
      <c r="AB79" s="291">
        <v>0</v>
      </c>
      <c r="AC79" s="92">
        <v>0</v>
      </c>
      <c r="AD79" s="117">
        <f>T79/J79*100</f>
        <v>100</v>
      </c>
      <c r="AE79" s="302"/>
      <c r="AF79" s="302"/>
      <c r="AG79" s="303"/>
      <c r="AH79" s="302"/>
      <c r="AI79" s="302"/>
      <c r="AJ79" s="302"/>
      <c r="AK79" s="302"/>
      <c r="AL79" s="302"/>
      <c r="AM79" s="302"/>
      <c r="AN79" s="302"/>
      <c r="AO79" s="302"/>
      <c r="AP79" s="302"/>
      <c r="AQ79" s="302"/>
      <c r="AR79" s="302"/>
      <c r="AS79" s="302"/>
      <c r="AT79" s="302"/>
      <c r="AU79" s="302"/>
      <c r="AV79" s="302"/>
      <c r="AW79" s="302"/>
      <c r="AX79" s="302"/>
      <c r="AY79" s="302"/>
      <c r="AZ79" s="302"/>
      <c r="BA79" s="302"/>
      <c r="BB79" s="302"/>
      <c r="BC79" s="302"/>
      <c r="BD79" s="302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  <c r="BP79" s="302"/>
      <c r="BQ79" s="302"/>
      <c r="BR79" s="302"/>
      <c r="BS79" s="302"/>
      <c r="BT79" s="302"/>
      <c r="BU79" s="302"/>
      <c r="BV79" s="302"/>
      <c r="BW79" s="302"/>
      <c r="BX79" s="302"/>
      <c r="BY79" s="302"/>
      <c r="BZ79" s="302"/>
      <c r="CA79" s="302"/>
      <c r="CB79" s="302"/>
      <c r="CC79" s="302"/>
      <c r="CD79" s="302"/>
      <c r="CE79" s="302"/>
      <c r="CF79" s="302"/>
      <c r="CG79" s="302"/>
      <c r="CH79" s="302"/>
      <c r="CI79" s="302"/>
      <c r="CJ79" s="302"/>
      <c r="CK79" s="302"/>
      <c r="CL79" s="302"/>
      <c r="CM79" s="302"/>
      <c r="CN79" s="302"/>
      <c r="CO79" s="302"/>
      <c r="CP79" s="302"/>
      <c r="CQ79" s="302"/>
      <c r="CR79" s="302"/>
      <c r="CS79" s="302"/>
      <c r="CT79" s="302"/>
      <c r="CU79" s="302"/>
      <c r="CV79" s="302"/>
      <c r="CW79" s="302"/>
      <c r="CX79" s="302"/>
      <c r="CY79" s="302"/>
      <c r="CZ79" s="302"/>
      <c r="DA79" s="302"/>
      <c r="DB79" s="302"/>
      <c r="DC79" s="302"/>
      <c r="DD79" s="302"/>
      <c r="DE79" s="302"/>
      <c r="DF79" s="302"/>
      <c r="DG79" s="302"/>
      <c r="DH79" s="302"/>
      <c r="DI79" s="302"/>
      <c r="DJ79" s="302"/>
      <c r="DK79" s="302"/>
      <c r="DL79" s="302"/>
      <c r="DM79" s="302"/>
      <c r="DN79" s="302"/>
      <c r="DO79" s="302"/>
      <c r="DP79" s="302"/>
      <c r="DQ79" s="302"/>
      <c r="DR79" s="302"/>
      <c r="DS79" s="302"/>
      <c r="DT79" s="302"/>
      <c r="DU79" s="302"/>
      <c r="DV79" s="302"/>
      <c r="DW79" s="302"/>
      <c r="DX79" s="302"/>
      <c r="DY79" s="302"/>
      <c r="DZ79" s="302"/>
      <c r="EA79" s="302"/>
      <c r="EB79" s="302"/>
      <c r="EC79" s="302"/>
      <c r="ED79" s="302"/>
      <c r="EE79" s="302"/>
      <c r="EF79" s="302"/>
      <c r="EG79" s="302"/>
      <c r="EH79" s="302"/>
      <c r="EI79" s="302"/>
      <c r="EJ79" s="302"/>
      <c r="EK79" s="302"/>
      <c r="EL79" s="302"/>
      <c r="EM79" s="302"/>
      <c r="EN79" s="302"/>
      <c r="EO79" s="302"/>
      <c r="EP79" s="302"/>
      <c r="EQ79" s="302"/>
      <c r="ER79" s="302"/>
    </row>
    <row r="80" spans="1:148" s="28" customFormat="1" ht="18.75" customHeight="1" thickBot="1" x14ac:dyDescent="0.3">
      <c r="A80" s="61"/>
      <c r="B80" s="488" t="s">
        <v>22</v>
      </c>
      <c r="C80" s="489"/>
      <c r="D80" s="490"/>
      <c r="E80" s="203"/>
      <c r="F80" s="63">
        <f>F76+F79</f>
        <v>50577417.979999997</v>
      </c>
      <c r="G80" s="216">
        <f t="shared" ref="G80:T80" si="86">G76+G79</f>
        <v>3370763</v>
      </c>
      <c r="H80" s="64">
        <f t="shared" si="86"/>
        <v>0</v>
      </c>
      <c r="I80" s="64">
        <f t="shared" si="86"/>
        <v>235142.98</v>
      </c>
      <c r="J80" s="64">
        <f t="shared" si="86"/>
        <v>46971512</v>
      </c>
      <c r="K80" s="314">
        <f>K76+K79</f>
        <v>55362750.93</v>
      </c>
      <c r="L80" s="315">
        <f t="shared" si="86"/>
        <v>7652825</v>
      </c>
      <c r="M80" s="316">
        <f t="shared" si="86"/>
        <v>0</v>
      </c>
      <c r="N80" s="316">
        <f t="shared" si="86"/>
        <v>234414.93</v>
      </c>
      <c r="O80" s="224">
        <f t="shared" si="86"/>
        <v>47475511</v>
      </c>
      <c r="P80" s="63">
        <f>P76+P79</f>
        <v>48735676.550000004</v>
      </c>
      <c r="Q80" s="216">
        <f t="shared" si="86"/>
        <v>3370691.2</v>
      </c>
      <c r="R80" s="64">
        <f t="shared" si="86"/>
        <v>0</v>
      </c>
      <c r="S80" s="64">
        <f t="shared" si="86"/>
        <v>235142.98</v>
      </c>
      <c r="T80" s="117">
        <f t="shared" si="86"/>
        <v>45129842.370000005</v>
      </c>
      <c r="U80" s="63">
        <f>P80/K80*100</f>
        <v>88.029723471690943</v>
      </c>
      <c r="V80" s="291">
        <v>0</v>
      </c>
      <c r="W80" s="291">
        <v>0</v>
      </c>
      <c r="X80" s="317">
        <f>S80/N80*100</f>
        <v>100.31058175347449</v>
      </c>
      <c r="Y80" s="117">
        <f>T80/O80*100</f>
        <v>95.059202985724596</v>
      </c>
      <c r="Z80" s="63">
        <f>P80/F80*100</f>
        <v>96.358569686716152</v>
      </c>
      <c r="AA80" s="216">
        <f>Q80/G80*100</f>
        <v>99.997869918472475</v>
      </c>
      <c r="AB80" s="291">
        <v>0</v>
      </c>
      <c r="AC80" s="301">
        <f>S80/I80*100</f>
        <v>100</v>
      </c>
      <c r="AD80" s="117">
        <f>T80/J80*100</f>
        <v>96.079177459733472</v>
      </c>
      <c r="AE80" s="160"/>
      <c r="AF80" s="160"/>
      <c r="AG80" s="27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</row>
    <row r="81" spans="1:148" s="169" customFormat="1" ht="19.5" customHeight="1" thickBot="1" x14ac:dyDescent="0.3">
      <c r="A81" s="475" t="s">
        <v>86</v>
      </c>
      <c r="B81" s="476"/>
      <c r="C81" s="476"/>
      <c r="D81" s="476"/>
      <c r="E81" s="476"/>
      <c r="F81" s="477"/>
      <c r="G81" s="477"/>
      <c r="H81" s="477"/>
      <c r="I81" s="477"/>
      <c r="J81" s="477"/>
      <c r="K81" s="477"/>
      <c r="L81" s="477"/>
      <c r="M81" s="477"/>
      <c r="N81" s="477"/>
      <c r="O81" s="477"/>
      <c r="P81" s="477"/>
      <c r="Q81" s="477"/>
      <c r="R81" s="477"/>
      <c r="S81" s="477"/>
      <c r="T81" s="477"/>
      <c r="U81" s="477"/>
      <c r="V81" s="477"/>
      <c r="W81" s="477"/>
      <c r="X81" s="477"/>
      <c r="Y81" s="477"/>
      <c r="Z81" s="477"/>
      <c r="AA81" s="477"/>
      <c r="AB81" s="477"/>
      <c r="AC81" s="477"/>
      <c r="AD81" s="478"/>
      <c r="AE81" s="167"/>
      <c r="AF81" s="167"/>
      <c r="AG81" s="170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7"/>
      <c r="BR81" s="167"/>
      <c r="BS81" s="167"/>
      <c r="BT81" s="167"/>
      <c r="BU81" s="167"/>
      <c r="BV81" s="167"/>
      <c r="BW81" s="167"/>
      <c r="BX81" s="167"/>
      <c r="BY81" s="167"/>
      <c r="BZ81" s="167"/>
      <c r="CA81" s="167"/>
      <c r="CB81" s="167"/>
      <c r="CC81" s="167"/>
      <c r="CD81" s="167"/>
      <c r="CE81" s="167"/>
      <c r="CF81" s="167"/>
      <c r="CG81" s="167"/>
      <c r="CH81" s="167"/>
      <c r="CI81" s="167"/>
      <c r="CJ81" s="167"/>
      <c r="CK81" s="167"/>
      <c r="CL81" s="167"/>
      <c r="CM81" s="167"/>
      <c r="CN81" s="167"/>
      <c r="CO81" s="167"/>
      <c r="CP81" s="167"/>
      <c r="CQ81" s="167"/>
      <c r="CR81" s="167"/>
      <c r="CS81" s="167"/>
      <c r="CT81" s="167"/>
      <c r="CU81" s="167"/>
      <c r="CV81" s="167"/>
      <c r="CW81" s="167"/>
      <c r="CX81" s="167"/>
      <c r="CY81" s="167"/>
      <c r="CZ81" s="167"/>
      <c r="DA81" s="167"/>
      <c r="DB81" s="167"/>
      <c r="DC81" s="167"/>
      <c r="DD81" s="167"/>
      <c r="DE81" s="167"/>
      <c r="DF81" s="167"/>
      <c r="DG81" s="167"/>
      <c r="DH81" s="167"/>
      <c r="DI81" s="167"/>
      <c r="DJ81" s="167"/>
      <c r="DK81" s="167"/>
      <c r="DL81" s="167"/>
      <c r="DM81" s="167"/>
      <c r="DN81" s="167"/>
      <c r="DO81" s="167"/>
      <c r="DP81" s="167"/>
      <c r="DQ81" s="167"/>
      <c r="DR81" s="167"/>
      <c r="DS81" s="167"/>
      <c r="DT81" s="167"/>
      <c r="DU81" s="167"/>
      <c r="DV81" s="167"/>
      <c r="DW81" s="167"/>
      <c r="DX81" s="167"/>
      <c r="DY81" s="167"/>
      <c r="DZ81" s="167"/>
      <c r="EA81" s="167"/>
      <c r="EB81" s="167"/>
      <c r="EC81" s="167"/>
      <c r="ED81" s="167"/>
      <c r="EE81" s="167"/>
      <c r="EF81" s="167"/>
      <c r="EG81" s="167"/>
      <c r="EH81" s="167"/>
      <c r="EI81" s="167"/>
      <c r="EJ81" s="167"/>
      <c r="EK81" s="167"/>
      <c r="EL81" s="167"/>
      <c r="EM81" s="167"/>
      <c r="EN81" s="167"/>
      <c r="EO81" s="167"/>
      <c r="EP81" s="167"/>
      <c r="EQ81" s="167"/>
      <c r="ER81" s="167"/>
    </row>
    <row r="82" spans="1:148" s="304" customFormat="1" ht="34.5" customHeight="1" thickBot="1" x14ac:dyDescent="0.3">
      <c r="A82" s="486" t="s">
        <v>23</v>
      </c>
      <c r="B82" s="427" t="s">
        <v>134</v>
      </c>
      <c r="C82" s="428"/>
      <c r="D82" s="429"/>
      <c r="E82" s="62" t="s">
        <v>7</v>
      </c>
      <c r="F82" s="479"/>
      <c r="G82" s="480"/>
      <c r="H82" s="480"/>
      <c r="I82" s="480"/>
      <c r="J82" s="480"/>
      <c r="K82" s="480"/>
      <c r="L82" s="480"/>
      <c r="M82" s="480"/>
      <c r="N82" s="480"/>
      <c r="O82" s="480"/>
      <c r="P82" s="480"/>
      <c r="Q82" s="480"/>
      <c r="R82" s="480"/>
      <c r="S82" s="480"/>
      <c r="T82" s="480"/>
      <c r="U82" s="480"/>
      <c r="V82" s="480"/>
      <c r="W82" s="480"/>
      <c r="X82" s="480"/>
      <c r="Y82" s="480"/>
      <c r="Z82" s="480"/>
      <c r="AA82" s="480"/>
      <c r="AB82" s="480"/>
      <c r="AC82" s="480"/>
      <c r="AD82" s="481"/>
      <c r="AE82" s="302"/>
      <c r="AF82" s="302"/>
      <c r="AG82" s="303"/>
      <c r="AH82" s="302"/>
      <c r="AI82" s="302"/>
      <c r="AJ82" s="302"/>
      <c r="AK82" s="302"/>
      <c r="AL82" s="302"/>
      <c r="AM82" s="302"/>
      <c r="AN82" s="302"/>
      <c r="AO82" s="302"/>
      <c r="AP82" s="302"/>
      <c r="AQ82" s="302"/>
      <c r="AR82" s="302"/>
      <c r="AS82" s="302"/>
      <c r="AT82" s="302"/>
      <c r="AU82" s="302"/>
      <c r="AV82" s="302"/>
      <c r="AW82" s="302"/>
      <c r="AX82" s="302"/>
      <c r="AY82" s="302"/>
      <c r="AZ82" s="302"/>
      <c r="BA82" s="302"/>
      <c r="BB82" s="302"/>
      <c r="BC82" s="302"/>
      <c r="BD82" s="302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  <c r="BP82" s="302"/>
      <c r="BQ82" s="302"/>
      <c r="BR82" s="302"/>
      <c r="BS82" s="302"/>
      <c r="BT82" s="302"/>
      <c r="BU82" s="302"/>
      <c r="BV82" s="302"/>
      <c r="BW82" s="302"/>
      <c r="BX82" s="302"/>
      <c r="BY82" s="302"/>
      <c r="BZ82" s="302"/>
      <c r="CA82" s="302"/>
      <c r="CB82" s="302"/>
      <c r="CC82" s="302"/>
      <c r="CD82" s="302"/>
      <c r="CE82" s="302"/>
      <c r="CF82" s="302"/>
      <c r="CG82" s="302"/>
      <c r="CH82" s="302"/>
      <c r="CI82" s="302"/>
      <c r="CJ82" s="302"/>
      <c r="CK82" s="302"/>
      <c r="CL82" s="302"/>
      <c r="CM82" s="302"/>
      <c r="CN82" s="302"/>
      <c r="CO82" s="302"/>
      <c r="CP82" s="302"/>
      <c r="CQ82" s="302"/>
      <c r="CR82" s="302"/>
      <c r="CS82" s="302"/>
      <c r="CT82" s="302"/>
      <c r="CU82" s="302"/>
      <c r="CV82" s="302"/>
      <c r="CW82" s="302"/>
      <c r="CX82" s="302"/>
      <c r="CY82" s="302"/>
      <c r="CZ82" s="302"/>
      <c r="DA82" s="302"/>
      <c r="DB82" s="302"/>
      <c r="DC82" s="302"/>
      <c r="DD82" s="302"/>
      <c r="DE82" s="302"/>
      <c r="DF82" s="302"/>
      <c r="DG82" s="302"/>
      <c r="DH82" s="302"/>
      <c r="DI82" s="302"/>
      <c r="DJ82" s="302"/>
      <c r="DK82" s="302"/>
      <c r="DL82" s="302"/>
      <c r="DM82" s="302"/>
      <c r="DN82" s="302"/>
      <c r="DO82" s="302"/>
      <c r="DP82" s="302"/>
      <c r="DQ82" s="302"/>
      <c r="DR82" s="302"/>
      <c r="DS82" s="302"/>
      <c r="DT82" s="302"/>
      <c r="DU82" s="302"/>
      <c r="DV82" s="302"/>
      <c r="DW82" s="302"/>
      <c r="DX82" s="302"/>
      <c r="DY82" s="302"/>
      <c r="DZ82" s="302"/>
      <c r="EA82" s="302"/>
      <c r="EB82" s="302"/>
      <c r="EC82" s="302"/>
      <c r="ED82" s="302"/>
      <c r="EE82" s="302"/>
      <c r="EF82" s="302"/>
      <c r="EG82" s="302"/>
      <c r="EH82" s="302"/>
      <c r="EI82" s="302"/>
      <c r="EJ82" s="302"/>
      <c r="EK82" s="302"/>
      <c r="EL82" s="302"/>
      <c r="EM82" s="302"/>
      <c r="EN82" s="302"/>
      <c r="EO82" s="302"/>
      <c r="EP82" s="302"/>
      <c r="EQ82" s="302"/>
      <c r="ER82" s="302"/>
    </row>
    <row r="83" spans="1:148" s="321" customFormat="1" ht="21.75" customHeight="1" x14ac:dyDescent="0.25">
      <c r="A83" s="487"/>
      <c r="B83" s="318" t="s">
        <v>81</v>
      </c>
      <c r="C83" s="29" t="s">
        <v>127</v>
      </c>
      <c r="D83" s="493" t="s">
        <v>9</v>
      </c>
      <c r="E83" s="233" t="s">
        <v>5</v>
      </c>
      <c r="F83" s="84">
        <f>G83+H83+I83+J83</f>
        <v>699442</v>
      </c>
      <c r="G83" s="181">
        <v>0</v>
      </c>
      <c r="H83" s="181">
        <v>0</v>
      </c>
      <c r="I83" s="181">
        <v>0</v>
      </c>
      <c r="J83" s="86">
        <v>699442</v>
      </c>
      <c r="K83" s="84">
        <f>L83+M83+N83+O83</f>
        <v>454792</v>
      </c>
      <c r="L83" s="181">
        <v>0</v>
      </c>
      <c r="M83" s="181">
        <v>0</v>
      </c>
      <c r="N83" s="181">
        <v>0</v>
      </c>
      <c r="O83" s="86">
        <v>454792</v>
      </c>
      <c r="P83" s="84">
        <f>Q83+R83+S83+T83</f>
        <v>621379.42000000004</v>
      </c>
      <c r="Q83" s="181">
        <v>0</v>
      </c>
      <c r="R83" s="181">
        <v>0</v>
      </c>
      <c r="S83" s="181">
        <v>0</v>
      </c>
      <c r="T83" s="86">
        <v>621379.42000000004</v>
      </c>
      <c r="U83" s="183">
        <f>P83/K83*100</f>
        <v>136.62936463262326</v>
      </c>
      <c r="V83" s="182">
        <v>0</v>
      </c>
      <c r="W83" s="182">
        <v>0</v>
      </c>
      <c r="X83" s="182">
        <v>0</v>
      </c>
      <c r="Y83" s="295">
        <f>T83/O83*100</f>
        <v>136.62936463262326</v>
      </c>
      <c r="Z83" s="84">
        <f>P83/F83*100</f>
        <v>88.839306189791301</v>
      </c>
      <c r="AA83" s="85">
        <v>0</v>
      </c>
      <c r="AB83" s="85">
        <v>0</v>
      </c>
      <c r="AC83" s="85">
        <v>0</v>
      </c>
      <c r="AD83" s="86">
        <f>T83/J83*100</f>
        <v>88.839306189791301</v>
      </c>
      <c r="AE83" s="319"/>
      <c r="AF83" s="319"/>
      <c r="AG83" s="320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  <c r="BB83" s="319"/>
      <c r="BC83" s="319"/>
      <c r="BD83" s="319"/>
      <c r="BE83" s="319"/>
      <c r="BF83" s="319"/>
      <c r="BG83" s="319"/>
      <c r="BH83" s="319"/>
      <c r="BI83" s="319"/>
      <c r="BJ83" s="319"/>
      <c r="BK83" s="319"/>
      <c r="BL83" s="319"/>
      <c r="BM83" s="319"/>
      <c r="BN83" s="319"/>
      <c r="BO83" s="319"/>
      <c r="BP83" s="319"/>
      <c r="BQ83" s="319"/>
      <c r="BR83" s="319"/>
      <c r="BS83" s="319"/>
      <c r="BT83" s="319"/>
      <c r="BU83" s="319"/>
      <c r="BV83" s="319"/>
      <c r="BW83" s="319"/>
      <c r="BX83" s="319"/>
      <c r="BY83" s="319"/>
      <c r="BZ83" s="319"/>
      <c r="CA83" s="319"/>
      <c r="CB83" s="319"/>
      <c r="CC83" s="319"/>
      <c r="CD83" s="319"/>
      <c r="CE83" s="319"/>
      <c r="CF83" s="319"/>
      <c r="CG83" s="319"/>
      <c r="CH83" s="319"/>
      <c r="CI83" s="319"/>
      <c r="CJ83" s="319"/>
      <c r="CK83" s="319"/>
      <c r="CL83" s="319"/>
      <c r="CM83" s="319"/>
      <c r="CN83" s="319"/>
      <c r="CO83" s="319"/>
      <c r="CP83" s="319"/>
      <c r="CQ83" s="319"/>
      <c r="CR83" s="319"/>
      <c r="CS83" s="319"/>
      <c r="CT83" s="319"/>
      <c r="CU83" s="319"/>
      <c r="CV83" s="319"/>
      <c r="CW83" s="319"/>
      <c r="CX83" s="319"/>
      <c r="CY83" s="319"/>
      <c r="CZ83" s="319"/>
      <c r="DA83" s="319"/>
      <c r="DB83" s="319"/>
      <c r="DC83" s="319"/>
      <c r="DD83" s="319"/>
      <c r="DE83" s="319"/>
      <c r="DF83" s="319"/>
      <c r="DG83" s="319"/>
      <c r="DH83" s="319"/>
      <c r="DI83" s="319"/>
      <c r="DJ83" s="319"/>
      <c r="DK83" s="319"/>
      <c r="DL83" s="319"/>
      <c r="DM83" s="319"/>
      <c r="DN83" s="319"/>
      <c r="DO83" s="319"/>
      <c r="DP83" s="319"/>
      <c r="DQ83" s="319"/>
      <c r="DR83" s="319"/>
      <c r="DS83" s="319"/>
      <c r="DT83" s="319"/>
      <c r="DU83" s="319"/>
      <c r="DV83" s="319"/>
      <c r="DW83" s="319"/>
      <c r="DX83" s="319"/>
      <c r="DY83" s="319"/>
      <c r="DZ83" s="319"/>
      <c r="EA83" s="319"/>
      <c r="EB83" s="319"/>
      <c r="EC83" s="319"/>
      <c r="ED83" s="319"/>
      <c r="EE83" s="319"/>
      <c r="EF83" s="319"/>
      <c r="EG83" s="319"/>
      <c r="EH83" s="319"/>
      <c r="EI83" s="319"/>
      <c r="EJ83" s="319"/>
      <c r="EK83" s="319"/>
      <c r="EL83" s="319"/>
      <c r="EM83" s="319"/>
      <c r="EN83" s="319"/>
      <c r="EO83" s="319"/>
      <c r="EP83" s="319"/>
      <c r="EQ83" s="319"/>
      <c r="ER83" s="319"/>
    </row>
    <row r="84" spans="1:148" s="321" customFormat="1" ht="21.75" customHeight="1" thickBot="1" x14ac:dyDescent="0.3">
      <c r="A84" s="487"/>
      <c r="B84" s="322" t="s">
        <v>82</v>
      </c>
      <c r="C84" s="13" t="s">
        <v>72</v>
      </c>
      <c r="D84" s="494"/>
      <c r="E84" s="45" t="s">
        <v>5</v>
      </c>
      <c r="F84" s="323">
        <f>G84+H84+I84+J84</f>
        <v>57759728</v>
      </c>
      <c r="G84" s="111">
        <v>0</v>
      </c>
      <c r="H84" s="111">
        <v>0</v>
      </c>
      <c r="I84" s="111">
        <v>0</v>
      </c>
      <c r="J84" s="112">
        <v>57759728</v>
      </c>
      <c r="K84" s="323">
        <f>L84+M84+N84+O84</f>
        <v>45316133</v>
      </c>
      <c r="L84" s="111">
        <v>0</v>
      </c>
      <c r="M84" s="111">
        <v>0</v>
      </c>
      <c r="N84" s="111">
        <v>0</v>
      </c>
      <c r="O84" s="112">
        <v>45316133</v>
      </c>
      <c r="P84" s="323">
        <f>Q84+R84+S84+T84</f>
        <v>56653841.990000002</v>
      </c>
      <c r="Q84" s="111">
        <v>0</v>
      </c>
      <c r="R84" s="111">
        <v>0</v>
      </c>
      <c r="S84" s="111">
        <v>0</v>
      </c>
      <c r="T84" s="112">
        <v>56653841.990000002</v>
      </c>
      <c r="U84" s="192">
        <f>P84/K84*100</f>
        <v>125.01914492571554</v>
      </c>
      <c r="V84" s="191">
        <v>0</v>
      </c>
      <c r="W84" s="191">
        <v>0</v>
      </c>
      <c r="X84" s="191">
        <v>0</v>
      </c>
      <c r="Y84" s="200">
        <f>T84/O84*100</f>
        <v>125.01914492571554</v>
      </c>
      <c r="Z84" s="323">
        <f>P84/F84*100</f>
        <v>98.085368390238955</v>
      </c>
      <c r="AA84" s="190">
        <v>0</v>
      </c>
      <c r="AB84" s="190">
        <v>0</v>
      </c>
      <c r="AC84" s="190">
        <v>0</v>
      </c>
      <c r="AD84" s="112">
        <f>T84/J84*100</f>
        <v>98.085368390238955</v>
      </c>
      <c r="AE84" s="319"/>
      <c r="AF84" s="319"/>
      <c r="AG84" s="320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  <c r="BB84" s="319"/>
      <c r="BC84" s="319"/>
      <c r="BD84" s="319"/>
      <c r="BE84" s="319"/>
      <c r="BF84" s="319"/>
      <c r="BG84" s="319"/>
      <c r="BH84" s="319"/>
      <c r="BI84" s="319"/>
      <c r="BJ84" s="319"/>
      <c r="BK84" s="319"/>
      <c r="BL84" s="319"/>
      <c r="BM84" s="319"/>
      <c r="BN84" s="319"/>
      <c r="BO84" s="319"/>
      <c r="BP84" s="319"/>
      <c r="BQ84" s="319"/>
      <c r="BR84" s="319"/>
      <c r="BS84" s="319"/>
      <c r="BT84" s="319"/>
      <c r="BU84" s="319"/>
      <c r="BV84" s="319"/>
      <c r="BW84" s="319"/>
      <c r="BX84" s="319"/>
      <c r="BY84" s="319"/>
      <c r="BZ84" s="319"/>
      <c r="CA84" s="319"/>
      <c r="CB84" s="319"/>
      <c r="CC84" s="319"/>
      <c r="CD84" s="319"/>
      <c r="CE84" s="319"/>
      <c r="CF84" s="319"/>
      <c r="CG84" s="319"/>
      <c r="CH84" s="319"/>
      <c r="CI84" s="319"/>
      <c r="CJ84" s="319"/>
      <c r="CK84" s="319"/>
      <c r="CL84" s="319"/>
      <c r="CM84" s="319"/>
      <c r="CN84" s="319"/>
      <c r="CO84" s="319"/>
      <c r="CP84" s="319"/>
      <c r="CQ84" s="319"/>
      <c r="CR84" s="319"/>
      <c r="CS84" s="319"/>
      <c r="CT84" s="319"/>
      <c r="CU84" s="319"/>
      <c r="CV84" s="319"/>
      <c r="CW84" s="319"/>
      <c r="CX84" s="319"/>
      <c r="CY84" s="319"/>
      <c r="CZ84" s="319"/>
      <c r="DA84" s="319"/>
      <c r="DB84" s="319"/>
      <c r="DC84" s="319"/>
      <c r="DD84" s="319"/>
      <c r="DE84" s="319"/>
      <c r="DF84" s="319"/>
      <c r="DG84" s="319"/>
      <c r="DH84" s="319"/>
      <c r="DI84" s="319"/>
      <c r="DJ84" s="319"/>
      <c r="DK84" s="319"/>
      <c r="DL84" s="319"/>
      <c r="DM84" s="319"/>
      <c r="DN84" s="319"/>
      <c r="DO84" s="319"/>
      <c r="DP84" s="319"/>
      <c r="DQ84" s="319"/>
      <c r="DR84" s="319"/>
      <c r="DS84" s="319"/>
      <c r="DT84" s="319"/>
      <c r="DU84" s="319"/>
      <c r="DV84" s="319"/>
      <c r="DW84" s="319"/>
      <c r="DX84" s="319"/>
      <c r="DY84" s="319"/>
      <c r="DZ84" s="319"/>
      <c r="EA84" s="319"/>
      <c r="EB84" s="319"/>
      <c r="EC84" s="319"/>
      <c r="ED84" s="319"/>
      <c r="EE84" s="319"/>
      <c r="EF84" s="319"/>
      <c r="EG84" s="319"/>
      <c r="EH84" s="319"/>
      <c r="EI84" s="319"/>
      <c r="EJ84" s="319"/>
      <c r="EK84" s="319"/>
      <c r="EL84" s="319"/>
      <c r="EM84" s="319"/>
      <c r="EN84" s="319"/>
      <c r="EO84" s="319"/>
      <c r="EP84" s="319"/>
      <c r="EQ84" s="319"/>
      <c r="ER84" s="319"/>
    </row>
    <row r="85" spans="1:148" s="321" customFormat="1" ht="27.75" hidden="1" customHeight="1" thickBot="1" x14ac:dyDescent="0.3">
      <c r="A85" s="104"/>
      <c r="B85" s="324" t="s">
        <v>89</v>
      </c>
      <c r="C85" s="18" t="s">
        <v>90</v>
      </c>
      <c r="D85" s="495"/>
      <c r="E85" s="140"/>
      <c r="F85" s="323">
        <f>H85</f>
        <v>0</v>
      </c>
      <c r="G85" s="108">
        <v>0</v>
      </c>
      <c r="H85" s="108">
        <v>0</v>
      </c>
      <c r="I85" s="108">
        <v>0</v>
      </c>
      <c r="J85" s="110">
        <v>0</v>
      </c>
      <c r="K85" s="323">
        <f>L85+M85+N85+O85</f>
        <v>0</v>
      </c>
      <c r="L85" s="108">
        <v>0</v>
      </c>
      <c r="M85" s="108">
        <v>0</v>
      </c>
      <c r="N85" s="108">
        <v>0</v>
      </c>
      <c r="O85" s="110">
        <v>0</v>
      </c>
      <c r="P85" s="323">
        <f>R85</f>
        <v>0</v>
      </c>
      <c r="Q85" s="108">
        <v>0</v>
      </c>
      <c r="R85" s="108">
        <v>0</v>
      </c>
      <c r="S85" s="108">
        <v>0</v>
      </c>
      <c r="T85" s="110">
        <v>0</v>
      </c>
      <c r="U85" s="143"/>
      <c r="V85" s="124"/>
      <c r="W85" s="124"/>
      <c r="X85" s="124"/>
      <c r="Y85" s="109"/>
      <c r="Z85" s="273">
        <v>0</v>
      </c>
      <c r="AA85" s="289">
        <v>0</v>
      </c>
      <c r="AB85" s="108">
        <v>0</v>
      </c>
      <c r="AC85" s="289">
        <v>0</v>
      </c>
      <c r="AD85" s="110">
        <v>0</v>
      </c>
      <c r="AE85" s="319"/>
      <c r="AF85" s="319"/>
      <c r="AG85" s="320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  <c r="BB85" s="319"/>
      <c r="BC85" s="319"/>
      <c r="BD85" s="319"/>
      <c r="BE85" s="319"/>
      <c r="BF85" s="319"/>
      <c r="BG85" s="319"/>
      <c r="BH85" s="319"/>
      <c r="BI85" s="319"/>
      <c r="BJ85" s="319"/>
      <c r="BK85" s="319"/>
      <c r="BL85" s="319"/>
      <c r="BM85" s="319"/>
      <c r="BN85" s="319"/>
      <c r="BO85" s="319"/>
      <c r="BP85" s="319"/>
      <c r="BQ85" s="319"/>
      <c r="BR85" s="319"/>
      <c r="BS85" s="319"/>
      <c r="BT85" s="319"/>
      <c r="BU85" s="319"/>
      <c r="BV85" s="319"/>
      <c r="BW85" s="319"/>
      <c r="BX85" s="319"/>
      <c r="BY85" s="319"/>
      <c r="BZ85" s="319"/>
      <c r="CA85" s="319"/>
      <c r="CB85" s="319"/>
      <c r="CC85" s="319"/>
      <c r="CD85" s="319"/>
      <c r="CE85" s="319"/>
      <c r="CF85" s="319"/>
      <c r="CG85" s="319"/>
      <c r="CH85" s="319"/>
      <c r="CI85" s="319"/>
      <c r="CJ85" s="319"/>
      <c r="CK85" s="319"/>
      <c r="CL85" s="319"/>
      <c r="CM85" s="319"/>
      <c r="CN85" s="319"/>
      <c r="CO85" s="319"/>
      <c r="CP85" s="319"/>
      <c r="CQ85" s="319"/>
      <c r="CR85" s="319"/>
      <c r="CS85" s="319"/>
      <c r="CT85" s="319"/>
      <c r="CU85" s="319"/>
      <c r="CV85" s="319"/>
      <c r="CW85" s="319"/>
      <c r="CX85" s="319"/>
      <c r="CY85" s="319"/>
      <c r="CZ85" s="319"/>
      <c r="DA85" s="319"/>
      <c r="DB85" s="319"/>
      <c r="DC85" s="319"/>
      <c r="DD85" s="319"/>
      <c r="DE85" s="319"/>
      <c r="DF85" s="319"/>
      <c r="DG85" s="319"/>
      <c r="DH85" s="319"/>
      <c r="DI85" s="319"/>
      <c r="DJ85" s="319"/>
      <c r="DK85" s="319"/>
      <c r="DL85" s="319"/>
      <c r="DM85" s="319"/>
      <c r="DN85" s="319"/>
      <c r="DO85" s="319"/>
      <c r="DP85" s="319"/>
      <c r="DQ85" s="319"/>
      <c r="DR85" s="319"/>
      <c r="DS85" s="319"/>
      <c r="DT85" s="319"/>
      <c r="DU85" s="319"/>
      <c r="DV85" s="319"/>
      <c r="DW85" s="319"/>
      <c r="DX85" s="319"/>
      <c r="DY85" s="319"/>
      <c r="DZ85" s="319"/>
      <c r="EA85" s="319"/>
      <c r="EB85" s="319"/>
      <c r="EC85" s="319"/>
      <c r="ED85" s="319"/>
      <c r="EE85" s="319"/>
      <c r="EF85" s="319"/>
      <c r="EG85" s="319"/>
      <c r="EH85" s="319"/>
      <c r="EI85" s="319"/>
      <c r="EJ85" s="319"/>
      <c r="EK85" s="319"/>
      <c r="EL85" s="319"/>
      <c r="EM85" s="319"/>
      <c r="EN85" s="319"/>
      <c r="EO85" s="319"/>
      <c r="EP85" s="319"/>
      <c r="EQ85" s="319"/>
      <c r="ER85" s="319"/>
    </row>
    <row r="86" spans="1:148" s="304" customFormat="1" ht="17.25" customHeight="1" thickBot="1" x14ac:dyDescent="0.3">
      <c r="A86" s="89"/>
      <c r="B86" s="461" t="s">
        <v>83</v>
      </c>
      <c r="C86" s="462"/>
      <c r="D86" s="512"/>
      <c r="E86" s="325"/>
      <c r="F86" s="218">
        <f>F83+F84+F85</f>
        <v>58459170</v>
      </c>
      <c r="G86" s="64">
        <f t="shared" ref="G86:T86" si="87">G83+G84+G85</f>
        <v>0</v>
      </c>
      <c r="H86" s="64">
        <f t="shared" si="87"/>
        <v>0</v>
      </c>
      <c r="I86" s="64">
        <f t="shared" si="87"/>
        <v>0</v>
      </c>
      <c r="J86" s="117">
        <f t="shared" si="87"/>
        <v>58459170</v>
      </c>
      <c r="K86" s="218">
        <f>K83+K84+K85</f>
        <v>45770925</v>
      </c>
      <c r="L86" s="64">
        <f t="shared" si="87"/>
        <v>0</v>
      </c>
      <c r="M86" s="64">
        <f t="shared" si="87"/>
        <v>0</v>
      </c>
      <c r="N86" s="64">
        <f t="shared" si="87"/>
        <v>0</v>
      </c>
      <c r="O86" s="117">
        <f t="shared" si="87"/>
        <v>45770925</v>
      </c>
      <c r="P86" s="218">
        <f>P83+P84+P85</f>
        <v>57275221.410000004</v>
      </c>
      <c r="Q86" s="64">
        <f t="shared" si="87"/>
        <v>0</v>
      </c>
      <c r="R86" s="64">
        <f t="shared" si="87"/>
        <v>0</v>
      </c>
      <c r="S86" s="64">
        <f t="shared" si="87"/>
        <v>0</v>
      </c>
      <c r="T86" s="117">
        <f t="shared" si="87"/>
        <v>57275221.410000004</v>
      </c>
      <c r="U86" s="63">
        <f>P86/K86*100</f>
        <v>125.13450713526109</v>
      </c>
      <c r="V86" s="291">
        <v>0</v>
      </c>
      <c r="W86" s="291">
        <v>0</v>
      </c>
      <c r="X86" s="291">
        <v>0</v>
      </c>
      <c r="Y86" s="64">
        <f>T86/O86*100</f>
        <v>125.13450713526109</v>
      </c>
      <c r="Z86" s="63">
        <f>P86/F86*100</f>
        <v>97.974742730695638</v>
      </c>
      <c r="AA86" s="291">
        <v>0</v>
      </c>
      <c r="AB86" s="291">
        <v>0</v>
      </c>
      <c r="AC86" s="291">
        <v>0</v>
      </c>
      <c r="AD86" s="117">
        <f>T86/J86*100</f>
        <v>97.974742730695638</v>
      </c>
      <c r="AE86" s="302"/>
      <c r="AF86" s="302"/>
      <c r="AG86" s="303"/>
      <c r="AH86" s="302"/>
      <c r="AI86" s="302"/>
      <c r="AJ86" s="302"/>
      <c r="AK86" s="302"/>
      <c r="AL86" s="302"/>
      <c r="AM86" s="302"/>
      <c r="AN86" s="302"/>
      <c r="AO86" s="302"/>
      <c r="AP86" s="302"/>
      <c r="AQ86" s="302"/>
      <c r="AR86" s="302"/>
      <c r="AS86" s="302"/>
      <c r="AT86" s="302"/>
      <c r="AU86" s="302"/>
      <c r="AV86" s="302"/>
      <c r="AW86" s="302"/>
      <c r="AX86" s="302"/>
      <c r="AY86" s="302"/>
      <c r="AZ86" s="302"/>
      <c r="BA86" s="302"/>
      <c r="BB86" s="302"/>
      <c r="BC86" s="302"/>
      <c r="BD86" s="302"/>
      <c r="BE86" s="302"/>
      <c r="BF86" s="302"/>
      <c r="BG86" s="302"/>
      <c r="BH86" s="302"/>
      <c r="BI86" s="302"/>
      <c r="BJ86" s="302"/>
      <c r="BK86" s="302"/>
      <c r="BL86" s="302"/>
      <c r="BM86" s="302"/>
      <c r="BN86" s="302"/>
      <c r="BO86" s="302"/>
      <c r="BP86" s="302"/>
      <c r="BQ86" s="302"/>
      <c r="BR86" s="302"/>
      <c r="BS86" s="302"/>
      <c r="BT86" s="302"/>
      <c r="BU86" s="302"/>
      <c r="BV86" s="302"/>
      <c r="BW86" s="302"/>
      <c r="BX86" s="302"/>
      <c r="BY86" s="302"/>
      <c r="BZ86" s="302"/>
      <c r="CA86" s="302"/>
      <c r="CB86" s="302"/>
      <c r="CC86" s="302"/>
      <c r="CD86" s="302"/>
      <c r="CE86" s="302"/>
      <c r="CF86" s="302"/>
      <c r="CG86" s="302"/>
      <c r="CH86" s="302"/>
      <c r="CI86" s="302"/>
      <c r="CJ86" s="302"/>
      <c r="CK86" s="302"/>
      <c r="CL86" s="302"/>
      <c r="CM86" s="302"/>
      <c r="CN86" s="302"/>
      <c r="CO86" s="302"/>
      <c r="CP86" s="302"/>
      <c r="CQ86" s="302"/>
      <c r="CR86" s="302"/>
      <c r="CS86" s="302"/>
      <c r="CT86" s="302"/>
      <c r="CU86" s="302"/>
      <c r="CV86" s="302"/>
      <c r="CW86" s="302"/>
      <c r="CX86" s="302"/>
      <c r="CY86" s="302"/>
      <c r="CZ86" s="302"/>
      <c r="DA86" s="302"/>
      <c r="DB86" s="302"/>
      <c r="DC86" s="302"/>
      <c r="DD86" s="302"/>
      <c r="DE86" s="302"/>
      <c r="DF86" s="302"/>
      <c r="DG86" s="302"/>
      <c r="DH86" s="302"/>
      <c r="DI86" s="302"/>
      <c r="DJ86" s="302"/>
      <c r="DK86" s="302"/>
      <c r="DL86" s="302"/>
      <c r="DM86" s="302"/>
      <c r="DN86" s="302"/>
      <c r="DO86" s="302"/>
      <c r="DP86" s="302"/>
      <c r="DQ86" s="302"/>
      <c r="DR86" s="302"/>
      <c r="DS86" s="302"/>
      <c r="DT86" s="302"/>
      <c r="DU86" s="302"/>
      <c r="DV86" s="302"/>
      <c r="DW86" s="302"/>
      <c r="DX86" s="302"/>
      <c r="DY86" s="302"/>
      <c r="DZ86" s="302"/>
      <c r="EA86" s="302"/>
      <c r="EB86" s="302"/>
      <c r="EC86" s="302"/>
      <c r="ED86" s="302"/>
      <c r="EE86" s="302"/>
      <c r="EF86" s="302"/>
      <c r="EG86" s="302"/>
      <c r="EH86" s="302"/>
      <c r="EI86" s="302"/>
      <c r="EJ86" s="302"/>
      <c r="EK86" s="302"/>
      <c r="EL86" s="302"/>
      <c r="EM86" s="302"/>
      <c r="EN86" s="302"/>
      <c r="EO86" s="302"/>
      <c r="EP86" s="302"/>
      <c r="EQ86" s="302"/>
      <c r="ER86" s="302"/>
    </row>
    <row r="87" spans="1:148" s="321" customFormat="1" ht="18.75" customHeight="1" thickBot="1" x14ac:dyDescent="0.3">
      <c r="A87" s="486" t="s">
        <v>24</v>
      </c>
      <c r="B87" s="482" t="s">
        <v>135</v>
      </c>
      <c r="C87" s="483"/>
      <c r="D87" s="484"/>
      <c r="E87" s="228" t="s">
        <v>7</v>
      </c>
      <c r="F87" s="479"/>
      <c r="G87" s="480"/>
      <c r="H87" s="480"/>
      <c r="I87" s="480"/>
      <c r="J87" s="480"/>
      <c r="K87" s="480"/>
      <c r="L87" s="480"/>
      <c r="M87" s="480"/>
      <c r="N87" s="480"/>
      <c r="O87" s="480"/>
      <c r="P87" s="480"/>
      <c r="Q87" s="480"/>
      <c r="R87" s="480"/>
      <c r="S87" s="480"/>
      <c r="T87" s="480"/>
      <c r="U87" s="480"/>
      <c r="V87" s="480"/>
      <c r="W87" s="480"/>
      <c r="X87" s="480"/>
      <c r="Y87" s="480"/>
      <c r="Z87" s="480"/>
      <c r="AA87" s="480"/>
      <c r="AB87" s="480"/>
      <c r="AC87" s="480"/>
      <c r="AD87" s="481"/>
      <c r="AE87" s="319"/>
      <c r="AF87" s="319"/>
      <c r="AG87" s="320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  <c r="BB87" s="319"/>
      <c r="BC87" s="319"/>
      <c r="BD87" s="319"/>
      <c r="BE87" s="319"/>
      <c r="BF87" s="319"/>
      <c r="BG87" s="319"/>
      <c r="BH87" s="319"/>
      <c r="BI87" s="319"/>
      <c r="BJ87" s="319"/>
      <c r="BK87" s="319"/>
      <c r="BL87" s="319"/>
      <c r="BM87" s="319"/>
      <c r="BN87" s="319"/>
      <c r="BO87" s="319"/>
      <c r="BP87" s="319"/>
      <c r="BQ87" s="319"/>
      <c r="BR87" s="319"/>
      <c r="BS87" s="319"/>
      <c r="BT87" s="319"/>
      <c r="BU87" s="319"/>
      <c r="BV87" s="319"/>
      <c r="BW87" s="319"/>
      <c r="BX87" s="319"/>
      <c r="BY87" s="319"/>
      <c r="BZ87" s="319"/>
      <c r="CA87" s="319"/>
      <c r="CB87" s="319"/>
      <c r="CC87" s="319"/>
      <c r="CD87" s="319"/>
      <c r="CE87" s="319"/>
      <c r="CF87" s="319"/>
      <c r="CG87" s="319"/>
      <c r="CH87" s="319"/>
      <c r="CI87" s="319"/>
      <c r="CJ87" s="319"/>
      <c r="CK87" s="319"/>
      <c r="CL87" s="319"/>
      <c r="CM87" s="319"/>
      <c r="CN87" s="319"/>
      <c r="CO87" s="319"/>
      <c r="CP87" s="319"/>
      <c r="CQ87" s="319"/>
      <c r="CR87" s="319"/>
      <c r="CS87" s="319"/>
      <c r="CT87" s="319"/>
      <c r="CU87" s="319"/>
      <c r="CV87" s="319"/>
      <c r="CW87" s="319"/>
      <c r="CX87" s="319"/>
      <c r="CY87" s="319"/>
      <c r="CZ87" s="319"/>
      <c r="DA87" s="319"/>
      <c r="DB87" s="319"/>
      <c r="DC87" s="319"/>
      <c r="DD87" s="319"/>
      <c r="DE87" s="319"/>
      <c r="DF87" s="319"/>
      <c r="DG87" s="319"/>
      <c r="DH87" s="319"/>
      <c r="DI87" s="319"/>
      <c r="DJ87" s="319"/>
      <c r="DK87" s="319"/>
      <c r="DL87" s="319"/>
      <c r="DM87" s="319"/>
      <c r="DN87" s="319"/>
      <c r="DO87" s="319"/>
      <c r="DP87" s="319"/>
      <c r="DQ87" s="319"/>
      <c r="DR87" s="319"/>
      <c r="DS87" s="319"/>
      <c r="DT87" s="319"/>
      <c r="DU87" s="319"/>
      <c r="DV87" s="319"/>
      <c r="DW87" s="319"/>
      <c r="DX87" s="319"/>
      <c r="DY87" s="319"/>
      <c r="DZ87" s="319"/>
      <c r="EA87" s="319"/>
      <c r="EB87" s="319"/>
      <c r="EC87" s="319"/>
      <c r="ED87" s="319"/>
      <c r="EE87" s="319"/>
      <c r="EF87" s="319"/>
      <c r="EG87" s="319"/>
      <c r="EH87" s="319"/>
      <c r="EI87" s="319"/>
      <c r="EJ87" s="319"/>
      <c r="EK87" s="319"/>
      <c r="EL87" s="319"/>
      <c r="EM87" s="319"/>
      <c r="EN87" s="319"/>
      <c r="EO87" s="319"/>
      <c r="EP87" s="319"/>
      <c r="EQ87" s="319"/>
      <c r="ER87" s="319"/>
    </row>
    <row r="88" spans="1:148" s="321" customFormat="1" ht="28.15" customHeight="1" thickBot="1" x14ac:dyDescent="0.3">
      <c r="A88" s="509"/>
      <c r="B88" s="176" t="s">
        <v>53</v>
      </c>
      <c r="C88" s="29" t="s">
        <v>48</v>
      </c>
      <c r="D88" s="279" t="s">
        <v>9</v>
      </c>
      <c r="E88" s="25" t="s">
        <v>5</v>
      </c>
      <c r="F88" s="84">
        <f t="shared" ref="F88" si="88">G88+H88+I88+J88</f>
        <v>67387150</v>
      </c>
      <c r="G88" s="326">
        <v>0</v>
      </c>
      <c r="H88" s="326">
        <v>0</v>
      </c>
      <c r="I88" s="326">
        <v>0</v>
      </c>
      <c r="J88" s="86">
        <v>67387150</v>
      </c>
      <c r="K88" s="84">
        <f t="shared" ref="K88" si="89">L88+M88+N88+O88</f>
        <v>56197340</v>
      </c>
      <c r="L88" s="326">
        <v>0</v>
      </c>
      <c r="M88" s="326">
        <v>0</v>
      </c>
      <c r="N88" s="326">
        <v>0</v>
      </c>
      <c r="O88" s="86">
        <v>56197340</v>
      </c>
      <c r="P88" s="84">
        <f>Q88+R88+S88+T88</f>
        <v>65695413.539999999</v>
      </c>
      <c r="Q88" s="326">
        <v>0</v>
      </c>
      <c r="R88" s="326">
        <v>0</v>
      </c>
      <c r="S88" s="326">
        <v>0</v>
      </c>
      <c r="T88" s="86">
        <v>65695413.539999999</v>
      </c>
      <c r="U88" s="294">
        <f>P88/K88*100</f>
        <v>116.90128668011688</v>
      </c>
      <c r="V88" s="327">
        <v>0</v>
      </c>
      <c r="W88" s="327">
        <v>0</v>
      </c>
      <c r="X88" s="327">
        <v>0</v>
      </c>
      <c r="Y88" s="295">
        <f>T88/O88*100</f>
        <v>116.90128668011688</v>
      </c>
      <c r="Z88" s="84">
        <f>P88/F88*100</f>
        <v>97.489526623399271</v>
      </c>
      <c r="AA88" s="85">
        <v>0</v>
      </c>
      <c r="AB88" s="85">
        <v>0</v>
      </c>
      <c r="AC88" s="85">
        <v>0</v>
      </c>
      <c r="AD88" s="86">
        <f>T88/J88*100</f>
        <v>97.489526623399271</v>
      </c>
      <c r="AE88" s="328" t="s">
        <v>142</v>
      </c>
      <c r="AF88" s="319"/>
      <c r="AG88" s="320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  <c r="BB88" s="319"/>
      <c r="BC88" s="319"/>
      <c r="BD88" s="319"/>
      <c r="BE88" s="319"/>
      <c r="BF88" s="319"/>
      <c r="BG88" s="319"/>
      <c r="BH88" s="319"/>
      <c r="BI88" s="319"/>
      <c r="BJ88" s="319"/>
      <c r="BK88" s="319"/>
      <c r="BL88" s="319"/>
      <c r="BM88" s="319"/>
      <c r="BN88" s="319"/>
      <c r="BO88" s="319"/>
      <c r="BP88" s="319"/>
      <c r="BQ88" s="319"/>
      <c r="BR88" s="319"/>
      <c r="BS88" s="319"/>
      <c r="BT88" s="319"/>
      <c r="BU88" s="319"/>
      <c r="BV88" s="319"/>
      <c r="BW88" s="319"/>
      <c r="BX88" s="319"/>
      <c r="BY88" s="319"/>
      <c r="BZ88" s="319"/>
      <c r="CA88" s="319"/>
      <c r="CB88" s="319"/>
      <c r="CC88" s="319"/>
      <c r="CD88" s="319"/>
      <c r="CE88" s="319"/>
      <c r="CF88" s="319"/>
      <c r="CG88" s="319"/>
      <c r="CH88" s="319"/>
      <c r="CI88" s="319"/>
      <c r="CJ88" s="319"/>
      <c r="CK88" s="319"/>
      <c r="CL88" s="319"/>
      <c r="CM88" s="319"/>
      <c r="CN88" s="319"/>
      <c r="CO88" s="319"/>
      <c r="CP88" s="319"/>
      <c r="CQ88" s="319"/>
      <c r="CR88" s="319"/>
      <c r="CS88" s="319"/>
      <c r="CT88" s="319"/>
      <c r="CU88" s="319"/>
      <c r="CV88" s="319"/>
      <c r="CW88" s="319"/>
      <c r="CX88" s="319"/>
      <c r="CY88" s="319"/>
      <c r="CZ88" s="319"/>
      <c r="DA88" s="319"/>
      <c r="DB88" s="319"/>
      <c r="DC88" s="319"/>
      <c r="DD88" s="319"/>
      <c r="DE88" s="319"/>
      <c r="DF88" s="319"/>
      <c r="DG88" s="319"/>
      <c r="DH88" s="319"/>
      <c r="DI88" s="319"/>
      <c r="DJ88" s="319"/>
      <c r="DK88" s="319"/>
      <c r="DL88" s="319"/>
      <c r="DM88" s="319"/>
      <c r="DN88" s="319"/>
      <c r="DO88" s="319"/>
      <c r="DP88" s="319"/>
      <c r="DQ88" s="319"/>
      <c r="DR88" s="319"/>
      <c r="DS88" s="319"/>
      <c r="DT88" s="319"/>
      <c r="DU88" s="319"/>
      <c r="DV88" s="319"/>
      <c r="DW88" s="319"/>
      <c r="DX88" s="319"/>
      <c r="DY88" s="319"/>
      <c r="DZ88" s="319"/>
      <c r="EA88" s="319"/>
      <c r="EB88" s="319"/>
      <c r="EC88" s="319"/>
      <c r="ED88" s="319"/>
      <c r="EE88" s="319"/>
      <c r="EF88" s="319"/>
      <c r="EG88" s="319"/>
      <c r="EH88" s="319"/>
      <c r="EI88" s="319"/>
      <c r="EJ88" s="319"/>
      <c r="EK88" s="319"/>
      <c r="EL88" s="319"/>
      <c r="EM88" s="319"/>
      <c r="EN88" s="319"/>
      <c r="EO88" s="319"/>
      <c r="EP88" s="319"/>
      <c r="EQ88" s="319"/>
      <c r="ER88" s="319"/>
    </row>
    <row r="89" spans="1:148" s="48" customFormat="1" ht="31.5" hidden="1" customHeight="1" thickBot="1" x14ac:dyDescent="0.3">
      <c r="A89" s="329"/>
      <c r="B89" s="330" t="s">
        <v>91</v>
      </c>
      <c r="C89" s="15" t="s">
        <v>93</v>
      </c>
      <c r="D89" s="45" t="s">
        <v>14</v>
      </c>
      <c r="E89" s="331"/>
      <c r="F89" s="208">
        <f t="shared" ref="F89" si="90">G89+H89+J89</f>
        <v>0</v>
      </c>
      <c r="G89" s="332">
        <v>0</v>
      </c>
      <c r="H89" s="332">
        <v>0</v>
      </c>
      <c r="I89" s="332">
        <v>0</v>
      </c>
      <c r="J89" s="333">
        <v>0</v>
      </c>
      <c r="K89" s="208">
        <f t="shared" ref="K89" si="91">L89+M89+O89</f>
        <v>0</v>
      </c>
      <c r="L89" s="332">
        <v>0</v>
      </c>
      <c r="M89" s="332">
        <v>0</v>
      </c>
      <c r="N89" s="332">
        <v>0</v>
      </c>
      <c r="O89" s="333">
        <v>0</v>
      </c>
      <c r="P89" s="208">
        <f t="shared" ref="P89" si="92">Q89+R89+T89</f>
        <v>0</v>
      </c>
      <c r="Q89" s="332">
        <v>0</v>
      </c>
      <c r="R89" s="332">
        <v>0</v>
      </c>
      <c r="S89" s="332">
        <v>0</v>
      </c>
      <c r="T89" s="333">
        <v>0</v>
      </c>
      <c r="U89" s="334"/>
      <c r="V89" s="198"/>
      <c r="W89" s="198"/>
      <c r="X89" s="198"/>
      <c r="Y89" s="121"/>
      <c r="Z89" s="335">
        <v>0</v>
      </c>
      <c r="AA89" s="126"/>
      <c r="AB89" s="126"/>
      <c r="AC89" s="126"/>
      <c r="AD89" s="199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  <c r="CP89" s="140"/>
      <c r="CQ89" s="140"/>
      <c r="CR89" s="140"/>
      <c r="CS89" s="140"/>
      <c r="CT89" s="140"/>
      <c r="CU89" s="140"/>
      <c r="CV89" s="140"/>
      <c r="CW89" s="140"/>
      <c r="CX89" s="140"/>
      <c r="CY89" s="140"/>
      <c r="CZ89" s="140"/>
      <c r="DA89" s="140"/>
      <c r="DB89" s="140"/>
      <c r="DC89" s="140"/>
      <c r="DD89" s="140"/>
      <c r="DE89" s="140"/>
      <c r="DF89" s="140"/>
      <c r="DG89" s="140"/>
      <c r="DH89" s="140"/>
      <c r="DI89" s="140"/>
      <c r="DJ89" s="140"/>
      <c r="DK89" s="140"/>
      <c r="DL89" s="140"/>
      <c r="DM89" s="140"/>
      <c r="DN89" s="140"/>
      <c r="DO89" s="140"/>
      <c r="DP89" s="140"/>
      <c r="DQ89" s="140"/>
      <c r="DR89" s="140"/>
      <c r="DS89" s="140"/>
      <c r="DT89" s="140"/>
      <c r="DU89" s="140"/>
      <c r="DV89" s="140"/>
      <c r="DW89" s="140"/>
      <c r="DX89" s="140"/>
      <c r="DY89" s="140"/>
      <c r="DZ89" s="140"/>
      <c r="EA89" s="140"/>
      <c r="EB89" s="140"/>
      <c r="EC89" s="140"/>
      <c r="ED89" s="140"/>
      <c r="EE89" s="140"/>
      <c r="EF89" s="140"/>
      <c r="EG89" s="140"/>
      <c r="EH89" s="140"/>
      <c r="EI89" s="140"/>
      <c r="EJ89" s="140"/>
      <c r="EK89" s="140"/>
      <c r="EL89" s="140"/>
      <c r="EM89" s="140"/>
      <c r="EN89" s="140"/>
      <c r="EO89" s="140"/>
      <c r="EP89" s="140"/>
      <c r="EQ89" s="140"/>
      <c r="ER89" s="140"/>
    </row>
    <row r="90" spans="1:148" s="304" customFormat="1" ht="16.5" customHeight="1" thickBot="1" x14ac:dyDescent="0.3">
      <c r="A90" s="61"/>
      <c r="B90" s="488" t="s">
        <v>83</v>
      </c>
      <c r="C90" s="489"/>
      <c r="D90" s="490"/>
      <c r="E90" s="228"/>
      <c r="F90" s="63">
        <f>F88+F89</f>
        <v>67387150</v>
      </c>
      <c r="G90" s="336">
        <f t="shared" ref="G90:J90" si="93">G88+G89</f>
        <v>0</v>
      </c>
      <c r="H90" s="336">
        <f t="shared" si="93"/>
        <v>0</v>
      </c>
      <c r="I90" s="336">
        <f t="shared" si="93"/>
        <v>0</v>
      </c>
      <c r="J90" s="117">
        <f t="shared" si="93"/>
        <v>67387150</v>
      </c>
      <c r="K90" s="63">
        <f>K88+K89</f>
        <v>56197340</v>
      </c>
      <c r="L90" s="336">
        <f t="shared" ref="L90:O90" si="94">L88+L89</f>
        <v>0</v>
      </c>
      <c r="M90" s="336">
        <f t="shared" si="94"/>
        <v>0</v>
      </c>
      <c r="N90" s="336">
        <f t="shared" si="94"/>
        <v>0</v>
      </c>
      <c r="O90" s="117">
        <f t="shared" si="94"/>
        <v>56197340</v>
      </c>
      <c r="P90" s="63">
        <f>P88+P89</f>
        <v>65695413.539999999</v>
      </c>
      <c r="Q90" s="336">
        <f t="shared" ref="Q90:T90" si="95">Q88+Q89</f>
        <v>0</v>
      </c>
      <c r="R90" s="336">
        <f t="shared" si="95"/>
        <v>0</v>
      </c>
      <c r="S90" s="336">
        <f t="shared" si="95"/>
        <v>0</v>
      </c>
      <c r="T90" s="117">
        <f t="shared" si="95"/>
        <v>65695413.539999999</v>
      </c>
      <c r="U90" s="133">
        <f t="shared" ref="U90:Y90" si="96">U89+U88</f>
        <v>116.90128668011688</v>
      </c>
      <c r="V90" s="337">
        <f t="shared" si="96"/>
        <v>0</v>
      </c>
      <c r="W90" s="337">
        <f t="shared" si="96"/>
        <v>0</v>
      </c>
      <c r="X90" s="337">
        <f t="shared" si="96"/>
        <v>0</v>
      </c>
      <c r="Y90" s="117">
        <f t="shared" si="96"/>
        <v>116.90128668011688</v>
      </c>
      <c r="Z90" s="133">
        <f>P90/F90*100</f>
        <v>97.489526623399271</v>
      </c>
      <c r="AA90" s="69">
        <v>0</v>
      </c>
      <c r="AB90" s="69">
        <v>0</v>
      </c>
      <c r="AC90" s="69">
        <v>0</v>
      </c>
      <c r="AD90" s="117">
        <f>T90/J90*100</f>
        <v>97.489526623399271</v>
      </c>
      <c r="AE90" s="302"/>
      <c r="AF90" s="302"/>
      <c r="AG90" s="303"/>
      <c r="AH90" s="302"/>
      <c r="AI90" s="302"/>
      <c r="AJ90" s="302"/>
      <c r="AK90" s="302"/>
      <c r="AL90" s="302"/>
      <c r="AM90" s="302"/>
      <c r="AN90" s="302"/>
      <c r="AO90" s="302"/>
      <c r="AP90" s="302"/>
      <c r="AQ90" s="302"/>
      <c r="AR90" s="302"/>
      <c r="AS90" s="302"/>
      <c r="AT90" s="302"/>
      <c r="AU90" s="302"/>
      <c r="AV90" s="302"/>
      <c r="AW90" s="302"/>
      <c r="AX90" s="302"/>
      <c r="AY90" s="302"/>
      <c r="AZ90" s="302"/>
      <c r="BA90" s="302"/>
      <c r="BB90" s="302"/>
      <c r="BC90" s="302"/>
      <c r="BD90" s="302"/>
      <c r="BE90" s="302"/>
      <c r="BF90" s="302"/>
      <c r="BG90" s="302"/>
      <c r="BH90" s="302"/>
      <c r="BI90" s="302"/>
      <c r="BJ90" s="302"/>
      <c r="BK90" s="302"/>
      <c r="BL90" s="302"/>
      <c r="BM90" s="302"/>
      <c r="BN90" s="302"/>
      <c r="BO90" s="302"/>
      <c r="BP90" s="302"/>
      <c r="BQ90" s="302"/>
      <c r="BR90" s="302"/>
      <c r="BS90" s="302"/>
      <c r="BT90" s="302"/>
      <c r="BU90" s="302"/>
      <c r="BV90" s="302"/>
      <c r="BW90" s="302"/>
      <c r="BX90" s="302"/>
      <c r="BY90" s="302"/>
      <c r="BZ90" s="302"/>
      <c r="CA90" s="302"/>
      <c r="CB90" s="302"/>
      <c r="CC90" s="302"/>
      <c r="CD90" s="302"/>
      <c r="CE90" s="302"/>
      <c r="CF90" s="302"/>
      <c r="CG90" s="302"/>
      <c r="CH90" s="302"/>
      <c r="CI90" s="302"/>
      <c r="CJ90" s="302"/>
      <c r="CK90" s="302"/>
      <c r="CL90" s="302"/>
      <c r="CM90" s="302"/>
      <c r="CN90" s="302"/>
      <c r="CO90" s="302"/>
      <c r="CP90" s="302"/>
      <c r="CQ90" s="302"/>
      <c r="CR90" s="302"/>
      <c r="CS90" s="302"/>
      <c r="CT90" s="302"/>
      <c r="CU90" s="302"/>
      <c r="CV90" s="302"/>
      <c r="CW90" s="302"/>
      <c r="CX90" s="302"/>
      <c r="CY90" s="302"/>
      <c r="CZ90" s="302"/>
      <c r="DA90" s="302"/>
      <c r="DB90" s="302"/>
      <c r="DC90" s="302"/>
      <c r="DD90" s="302"/>
      <c r="DE90" s="302"/>
      <c r="DF90" s="302"/>
      <c r="DG90" s="302"/>
      <c r="DH90" s="302"/>
      <c r="DI90" s="302"/>
      <c r="DJ90" s="302"/>
      <c r="DK90" s="302"/>
      <c r="DL90" s="302"/>
      <c r="DM90" s="302"/>
      <c r="DN90" s="302"/>
      <c r="DO90" s="302"/>
      <c r="DP90" s="302"/>
      <c r="DQ90" s="302"/>
      <c r="DR90" s="302"/>
      <c r="DS90" s="302"/>
      <c r="DT90" s="302"/>
      <c r="DU90" s="302"/>
      <c r="DV90" s="302"/>
      <c r="DW90" s="302"/>
      <c r="DX90" s="302"/>
      <c r="DY90" s="302"/>
      <c r="DZ90" s="302"/>
      <c r="EA90" s="302"/>
      <c r="EB90" s="302"/>
      <c r="EC90" s="302"/>
      <c r="ED90" s="302"/>
      <c r="EE90" s="302"/>
      <c r="EF90" s="302"/>
      <c r="EG90" s="302"/>
      <c r="EH90" s="302"/>
      <c r="EI90" s="302"/>
      <c r="EJ90" s="302"/>
      <c r="EK90" s="302"/>
      <c r="EL90" s="302"/>
      <c r="EM90" s="302"/>
      <c r="EN90" s="302"/>
      <c r="EO90" s="302"/>
      <c r="EP90" s="302"/>
      <c r="EQ90" s="302"/>
      <c r="ER90" s="302"/>
    </row>
    <row r="91" spans="1:148" s="321" customFormat="1" ht="19.5" hidden="1" customHeight="1" thickBot="1" x14ac:dyDescent="0.3">
      <c r="A91" s="104"/>
      <c r="B91" s="138"/>
      <c r="C91" s="30"/>
      <c r="D91" s="97" t="s">
        <v>14</v>
      </c>
      <c r="E91" s="25"/>
      <c r="F91" s="143"/>
      <c r="G91" s="338"/>
      <c r="H91" s="338"/>
      <c r="I91" s="338"/>
      <c r="J91" s="215"/>
      <c r="K91" s="143"/>
      <c r="L91" s="338"/>
      <c r="M91" s="338"/>
      <c r="N91" s="338"/>
      <c r="O91" s="215"/>
      <c r="P91" s="143"/>
      <c r="Q91" s="338"/>
      <c r="R91" s="338"/>
      <c r="S91" s="338"/>
      <c r="T91" s="215"/>
      <c r="U91" s="339"/>
      <c r="V91" s="338"/>
      <c r="W91" s="338"/>
      <c r="X91" s="338"/>
      <c r="Y91" s="340"/>
      <c r="Z91" s="341"/>
      <c r="AA91" s="214"/>
      <c r="AB91" s="214"/>
      <c r="AC91" s="214"/>
      <c r="AD91" s="215"/>
      <c r="AE91" s="319"/>
      <c r="AF91" s="319"/>
      <c r="AG91" s="320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  <c r="BB91" s="319"/>
      <c r="BC91" s="319"/>
      <c r="BD91" s="319"/>
      <c r="BE91" s="319"/>
      <c r="BF91" s="319"/>
      <c r="BG91" s="319"/>
      <c r="BH91" s="319"/>
      <c r="BI91" s="319"/>
      <c r="BJ91" s="319"/>
      <c r="BK91" s="319"/>
      <c r="BL91" s="319"/>
      <c r="BM91" s="319"/>
      <c r="BN91" s="319"/>
      <c r="BO91" s="319"/>
      <c r="BP91" s="319"/>
      <c r="BQ91" s="319"/>
      <c r="BR91" s="319"/>
      <c r="BS91" s="319"/>
      <c r="BT91" s="319"/>
      <c r="BU91" s="319"/>
      <c r="BV91" s="319"/>
      <c r="BW91" s="319"/>
      <c r="BX91" s="319"/>
      <c r="BY91" s="319"/>
      <c r="BZ91" s="319"/>
      <c r="CA91" s="319"/>
      <c r="CB91" s="319"/>
      <c r="CC91" s="319"/>
      <c r="CD91" s="319"/>
      <c r="CE91" s="319"/>
      <c r="CF91" s="319"/>
      <c r="CG91" s="319"/>
      <c r="CH91" s="319"/>
      <c r="CI91" s="319"/>
      <c r="CJ91" s="319"/>
      <c r="CK91" s="319"/>
      <c r="CL91" s="319"/>
      <c r="CM91" s="319"/>
      <c r="CN91" s="319"/>
      <c r="CO91" s="319"/>
      <c r="CP91" s="319"/>
      <c r="CQ91" s="319"/>
      <c r="CR91" s="319"/>
      <c r="CS91" s="319"/>
      <c r="CT91" s="319"/>
      <c r="CU91" s="319"/>
      <c r="CV91" s="319"/>
      <c r="CW91" s="319"/>
      <c r="CX91" s="319"/>
      <c r="CY91" s="319"/>
      <c r="CZ91" s="319"/>
      <c r="DA91" s="319"/>
      <c r="DB91" s="319"/>
      <c r="DC91" s="319"/>
      <c r="DD91" s="319"/>
      <c r="DE91" s="319"/>
      <c r="DF91" s="319"/>
      <c r="DG91" s="319"/>
      <c r="DH91" s="319"/>
      <c r="DI91" s="319"/>
      <c r="DJ91" s="319"/>
      <c r="DK91" s="319"/>
      <c r="DL91" s="319"/>
      <c r="DM91" s="319"/>
      <c r="DN91" s="319"/>
      <c r="DO91" s="319"/>
      <c r="DP91" s="319"/>
      <c r="DQ91" s="319"/>
      <c r="DR91" s="319"/>
      <c r="DS91" s="319"/>
      <c r="DT91" s="319"/>
      <c r="DU91" s="319"/>
      <c r="DV91" s="319"/>
      <c r="DW91" s="319"/>
      <c r="DX91" s="319"/>
      <c r="DY91" s="319"/>
      <c r="DZ91" s="319"/>
      <c r="EA91" s="319"/>
      <c r="EB91" s="319"/>
      <c r="EC91" s="319"/>
      <c r="ED91" s="319"/>
      <c r="EE91" s="319"/>
      <c r="EF91" s="319"/>
      <c r="EG91" s="319"/>
      <c r="EH91" s="319"/>
      <c r="EI91" s="319"/>
      <c r="EJ91" s="319"/>
      <c r="EK91" s="319"/>
      <c r="EL91" s="319"/>
      <c r="EM91" s="319"/>
      <c r="EN91" s="319"/>
      <c r="EO91" s="319"/>
      <c r="EP91" s="319"/>
      <c r="EQ91" s="319"/>
      <c r="ER91" s="319"/>
    </row>
    <row r="92" spans="1:148" s="28" customFormat="1" ht="16.5" customHeight="1" thickBot="1" x14ac:dyDescent="0.3">
      <c r="A92" s="89"/>
      <c r="B92" s="488" t="s">
        <v>25</v>
      </c>
      <c r="C92" s="489"/>
      <c r="D92" s="490"/>
      <c r="E92" s="229" t="s">
        <v>7</v>
      </c>
      <c r="F92" s="63">
        <f>F86+F90</f>
        <v>125846320</v>
      </c>
      <c r="G92" s="337">
        <f t="shared" ref="G92:T92" si="97">G86+G90</f>
        <v>0</v>
      </c>
      <c r="H92" s="337">
        <f t="shared" si="97"/>
        <v>0</v>
      </c>
      <c r="I92" s="337">
        <f t="shared" si="97"/>
        <v>0</v>
      </c>
      <c r="J92" s="117">
        <f t="shared" si="97"/>
        <v>125846320</v>
      </c>
      <c r="K92" s="63">
        <f>K86+K90</f>
        <v>101968265</v>
      </c>
      <c r="L92" s="337">
        <f t="shared" si="97"/>
        <v>0</v>
      </c>
      <c r="M92" s="337">
        <f t="shared" si="97"/>
        <v>0</v>
      </c>
      <c r="N92" s="337">
        <f t="shared" si="97"/>
        <v>0</v>
      </c>
      <c r="O92" s="117">
        <f t="shared" si="97"/>
        <v>101968265</v>
      </c>
      <c r="P92" s="63">
        <f>P86+P90</f>
        <v>122970634.95</v>
      </c>
      <c r="Q92" s="337">
        <f t="shared" si="97"/>
        <v>0</v>
      </c>
      <c r="R92" s="337">
        <f t="shared" si="97"/>
        <v>0</v>
      </c>
      <c r="S92" s="337">
        <f t="shared" si="97"/>
        <v>0</v>
      </c>
      <c r="T92" s="117">
        <f t="shared" si="97"/>
        <v>122970634.95</v>
      </c>
      <c r="U92" s="247">
        <f>P92/K92*100</f>
        <v>120.59696705636797</v>
      </c>
      <c r="V92" s="337">
        <v>0</v>
      </c>
      <c r="W92" s="336">
        <v>0</v>
      </c>
      <c r="X92" s="336">
        <v>0</v>
      </c>
      <c r="Y92" s="316">
        <f>T92/O92*100</f>
        <v>120.59696705636797</v>
      </c>
      <c r="Z92" s="222">
        <f>P92/F92*100</f>
        <v>97.714923209514595</v>
      </c>
      <c r="AA92" s="69">
        <v>0</v>
      </c>
      <c r="AB92" s="291">
        <v>0</v>
      </c>
      <c r="AC92" s="69">
        <v>0</v>
      </c>
      <c r="AD92" s="117">
        <f>T92/J92*100</f>
        <v>97.714923209514595</v>
      </c>
      <c r="AE92" s="26"/>
      <c r="AF92" s="26"/>
      <c r="AG92" s="27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</row>
    <row r="93" spans="1:148" s="169" customFormat="1" ht="24" customHeight="1" thickBot="1" x14ac:dyDescent="0.3">
      <c r="A93" s="475" t="s">
        <v>87</v>
      </c>
      <c r="B93" s="476"/>
      <c r="C93" s="476"/>
      <c r="D93" s="476"/>
      <c r="E93" s="476"/>
      <c r="F93" s="476"/>
      <c r="G93" s="476"/>
      <c r="H93" s="476"/>
      <c r="I93" s="476"/>
      <c r="J93" s="476"/>
      <c r="K93" s="476"/>
      <c r="L93" s="476"/>
      <c r="M93" s="476"/>
      <c r="N93" s="476"/>
      <c r="O93" s="476"/>
      <c r="P93" s="476"/>
      <c r="Q93" s="476"/>
      <c r="R93" s="476"/>
      <c r="S93" s="476"/>
      <c r="T93" s="476"/>
      <c r="U93" s="476"/>
      <c r="V93" s="476"/>
      <c r="W93" s="476"/>
      <c r="X93" s="476"/>
      <c r="Y93" s="476"/>
      <c r="Z93" s="476"/>
      <c r="AA93" s="476"/>
      <c r="AB93" s="476"/>
      <c r="AC93" s="476"/>
      <c r="AD93" s="516"/>
      <c r="AE93" s="167"/>
      <c r="AF93" s="167"/>
      <c r="AG93" s="170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167"/>
      <c r="BZ93" s="167"/>
      <c r="CA93" s="167"/>
      <c r="CB93" s="167"/>
      <c r="CC93" s="167"/>
      <c r="CD93" s="167"/>
      <c r="CE93" s="167"/>
      <c r="CF93" s="167"/>
      <c r="CG93" s="167"/>
      <c r="CH93" s="167"/>
      <c r="CI93" s="167"/>
      <c r="CJ93" s="167"/>
      <c r="CK93" s="167"/>
      <c r="CL93" s="167"/>
      <c r="CM93" s="167"/>
      <c r="CN93" s="167"/>
      <c r="CO93" s="167"/>
      <c r="CP93" s="167"/>
      <c r="CQ93" s="167"/>
      <c r="CR93" s="167"/>
      <c r="CS93" s="167"/>
      <c r="CT93" s="167"/>
      <c r="CU93" s="167"/>
      <c r="CV93" s="167"/>
      <c r="CW93" s="167"/>
      <c r="CX93" s="167"/>
      <c r="CY93" s="167"/>
      <c r="CZ93" s="167"/>
      <c r="DA93" s="167"/>
      <c r="DB93" s="167"/>
      <c r="DC93" s="167"/>
      <c r="DD93" s="167"/>
      <c r="DE93" s="167"/>
      <c r="DF93" s="167"/>
      <c r="DG93" s="167"/>
      <c r="DH93" s="167"/>
      <c r="DI93" s="167"/>
      <c r="DJ93" s="167"/>
      <c r="DK93" s="167"/>
      <c r="DL93" s="167"/>
      <c r="DM93" s="167"/>
      <c r="DN93" s="167"/>
      <c r="DO93" s="167"/>
      <c r="DP93" s="167"/>
      <c r="DQ93" s="167"/>
      <c r="DR93" s="167"/>
      <c r="DS93" s="167"/>
      <c r="DT93" s="167"/>
      <c r="DU93" s="167"/>
      <c r="DV93" s="167"/>
      <c r="DW93" s="167"/>
      <c r="DX93" s="167"/>
      <c r="DY93" s="167"/>
      <c r="DZ93" s="167"/>
      <c r="EA93" s="167"/>
      <c r="EB93" s="167"/>
      <c r="EC93" s="167"/>
      <c r="ED93" s="167"/>
      <c r="EE93" s="167"/>
      <c r="EF93" s="167"/>
      <c r="EG93" s="167"/>
      <c r="EH93" s="167"/>
      <c r="EI93" s="167"/>
      <c r="EJ93" s="167"/>
      <c r="EK93" s="167"/>
      <c r="EL93" s="167"/>
      <c r="EM93" s="167"/>
      <c r="EN93" s="167"/>
      <c r="EO93" s="167"/>
      <c r="EP93" s="167"/>
      <c r="EQ93" s="167"/>
      <c r="ER93" s="167"/>
    </row>
    <row r="94" spans="1:148" s="304" customFormat="1" ht="31.5" customHeight="1" thickBot="1" x14ac:dyDescent="0.3">
      <c r="A94" s="486" t="s">
        <v>26</v>
      </c>
      <c r="B94" s="427" t="s">
        <v>146</v>
      </c>
      <c r="C94" s="428"/>
      <c r="D94" s="429"/>
      <c r="E94" s="228" t="s">
        <v>7</v>
      </c>
      <c r="F94" s="517"/>
      <c r="G94" s="518"/>
      <c r="H94" s="518"/>
      <c r="I94" s="518"/>
      <c r="J94" s="518"/>
      <c r="K94" s="518"/>
      <c r="L94" s="518"/>
      <c r="M94" s="518"/>
      <c r="N94" s="518"/>
      <c r="O94" s="518"/>
      <c r="P94" s="518"/>
      <c r="Q94" s="518"/>
      <c r="R94" s="518"/>
      <c r="S94" s="518"/>
      <c r="T94" s="518"/>
      <c r="U94" s="518"/>
      <c r="V94" s="518"/>
      <c r="W94" s="518"/>
      <c r="X94" s="518"/>
      <c r="Y94" s="518"/>
      <c r="Z94" s="518"/>
      <c r="AA94" s="518"/>
      <c r="AB94" s="518"/>
      <c r="AC94" s="518"/>
      <c r="AD94" s="519"/>
      <c r="AE94" s="302"/>
      <c r="AF94" s="302"/>
      <c r="AG94" s="303"/>
      <c r="AH94" s="302"/>
      <c r="AI94" s="302"/>
      <c r="AJ94" s="302"/>
      <c r="AK94" s="302"/>
      <c r="AL94" s="302"/>
      <c r="AM94" s="302"/>
      <c r="AN94" s="302"/>
      <c r="AO94" s="302"/>
      <c r="AP94" s="302"/>
      <c r="AQ94" s="302"/>
      <c r="AR94" s="302"/>
      <c r="AS94" s="302"/>
      <c r="AT94" s="302"/>
      <c r="AU94" s="302"/>
      <c r="AV94" s="302"/>
      <c r="AW94" s="302"/>
      <c r="AX94" s="302"/>
      <c r="AY94" s="302"/>
      <c r="AZ94" s="302"/>
      <c r="BA94" s="302"/>
      <c r="BB94" s="302"/>
      <c r="BC94" s="302"/>
      <c r="BD94" s="302"/>
      <c r="BE94" s="302"/>
      <c r="BF94" s="302"/>
      <c r="BG94" s="302"/>
      <c r="BH94" s="302"/>
      <c r="BI94" s="302"/>
      <c r="BJ94" s="302"/>
      <c r="BK94" s="302"/>
      <c r="BL94" s="302"/>
      <c r="BM94" s="302"/>
      <c r="BN94" s="302"/>
      <c r="BO94" s="302"/>
      <c r="BP94" s="302"/>
      <c r="BQ94" s="302"/>
      <c r="BR94" s="302"/>
      <c r="BS94" s="302"/>
      <c r="BT94" s="302"/>
      <c r="BU94" s="302"/>
      <c r="BV94" s="302"/>
      <c r="BW94" s="302"/>
      <c r="BX94" s="302"/>
      <c r="BY94" s="302"/>
      <c r="BZ94" s="302"/>
      <c r="CA94" s="302"/>
      <c r="CB94" s="302"/>
      <c r="CC94" s="302"/>
      <c r="CD94" s="302"/>
      <c r="CE94" s="302"/>
      <c r="CF94" s="302"/>
      <c r="CG94" s="302"/>
      <c r="CH94" s="302"/>
      <c r="CI94" s="302"/>
      <c r="CJ94" s="302"/>
      <c r="CK94" s="302"/>
      <c r="CL94" s="302"/>
      <c r="CM94" s="302"/>
      <c r="CN94" s="302"/>
      <c r="CO94" s="302"/>
      <c r="CP94" s="302"/>
      <c r="CQ94" s="302"/>
      <c r="CR94" s="302"/>
      <c r="CS94" s="302"/>
      <c r="CT94" s="302"/>
      <c r="CU94" s="302"/>
      <c r="CV94" s="302"/>
      <c r="CW94" s="302"/>
      <c r="CX94" s="302"/>
      <c r="CY94" s="302"/>
      <c r="CZ94" s="302"/>
      <c r="DA94" s="302"/>
      <c r="DB94" s="302"/>
      <c r="DC94" s="302"/>
      <c r="DD94" s="302"/>
      <c r="DE94" s="302"/>
      <c r="DF94" s="302"/>
      <c r="DG94" s="302"/>
      <c r="DH94" s="302"/>
      <c r="DI94" s="302"/>
      <c r="DJ94" s="302"/>
      <c r="DK94" s="302"/>
      <c r="DL94" s="302"/>
      <c r="DM94" s="302"/>
      <c r="DN94" s="302"/>
      <c r="DO94" s="302"/>
      <c r="DP94" s="302"/>
      <c r="DQ94" s="302"/>
      <c r="DR94" s="302"/>
      <c r="DS94" s="302"/>
      <c r="DT94" s="302"/>
      <c r="DU94" s="302"/>
      <c r="DV94" s="302"/>
      <c r="DW94" s="302"/>
      <c r="DX94" s="302"/>
      <c r="DY94" s="302"/>
      <c r="DZ94" s="302"/>
      <c r="EA94" s="302"/>
      <c r="EB94" s="302"/>
      <c r="EC94" s="302"/>
      <c r="ED94" s="302"/>
      <c r="EE94" s="302"/>
      <c r="EF94" s="302"/>
      <c r="EG94" s="302"/>
      <c r="EH94" s="302"/>
      <c r="EI94" s="302"/>
      <c r="EJ94" s="302"/>
      <c r="EK94" s="302"/>
      <c r="EL94" s="302"/>
      <c r="EM94" s="302"/>
      <c r="EN94" s="302"/>
      <c r="EO94" s="302"/>
      <c r="EP94" s="302"/>
      <c r="EQ94" s="302"/>
      <c r="ER94" s="302"/>
    </row>
    <row r="95" spans="1:148" s="321" customFormat="1" ht="28.9" customHeight="1" thickBot="1" x14ac:dyDescent="0.3">
      <c r="A95" s="506"/>
      <c r="B95" s="342" t="s">
        <v>0</v>
      </c>
      <c r="C95" s="31" t="s">
        <v>128</v>
      </c>
      <c r="D95" s="306" t="s">
        <v>9</v>
      </c>
      <c r="E95" s="343" t="s">
        <v>5</v>
      </c>
      <c r="F95" s="51">
        <f>G95+H95+I95+J95</f>
        <v>30000</v>
      </c>
      <c r="G95" s="52">
        <v>0</v>
      </c>
      <c r="H95" s="52">
        <v>0</v>
      </c>
      <c r="I95" s="52">
        <v>0</v>
      </c>
      <c r="J95" s="95">
        <v>30000</v>
      </c>
      <c r="K95" s="51">
        <f>L95+M95+N95+O95</f>
        <v>30000</v>
      </c>
      <c r="L95" s="52">
        <v>0</v>
      </c>
      <c r="M95" s="52">
        <v>0</v>
      </c>
      <c r="N95" s="52">
        <v>0</v>
      </c>
      <c r="O95" s="344">
        <v>30000</v>
      </c>
      <c r="P95" s="51">
        <f>Q95+R95+T95</f>
        <v>30000</v>
      </c>
      <c r="Q95" s="52">
        <v>0</v>
      </c>
      <c r="R95" s="52">
        <v>0</v>
      </c>
      <c r="S95" s="52">
        <v>0</v>
      </c>
      <c r="T95" s="95">
        <v>30000</v>
      </c>
      <c r="U95" s="90">
        <f>V95+W95+X95+Y95</f>
        <v>0</v>
      </c>
      <c r="V95" s="311">
        <v>0</v>
      </c>
      <c r="W95" s="311">
        <v>0</v>
      </c>
      <c r="X95" s="311">
        <v>0</v>
      </c>
      <c r="Y95" s="86">
        <v>0</v>
      </c>
      <c r="Z95" s="90">
        <f>P95/F95*100</f>
        <v>100</v>
      </c>
      <c r="AA95" s="55">
        <v>0</v>
      </c>
      <c r="AB95" s="55">
        <v>0</v>
      </c>
      <c r="AC95" s="55">
        <v>0</v>
      </c>
      <c r="AD95" s="91">
        <f>T95/J95*100</f>
        <v>100</v>
      </c>
      <c r="AE95" s="319"/>
      <c r="AF95" s="319"/>
      <c r="AG95" s="320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  <c r="BB95" s="319"/>
      <c r="BC95" s="319"/>
      <c r="BD95" s="319"/>
      <c r="BE95" s="319"/>
      <c r="BF95" s="319"/>
      <c r="BG95" s="319"/>
      <c r="BH95" s="319"/>
      <c r="BI95" s="319"/>
      <c r="BJ95" s="319"/>
      <c r="BK95" s="319"/>
      <c r="BL95" s="319"/>
      <c r="BM95" s="319"/>
      <c r="BN95" s="319"/>
      <c r="BO95" s="319"/>
      <c r="BP95" s="319"/>
      <c r="BQ95" s="319"/>
      <c r="BR95" s="319"/>
      <c r="BS95" s="319"/>
      <c r="BT95" s="319"/>
      <c r="BU95" s="319"/>
      <c r="BV95" s="319"/>
      <c r="BW95" s="319"/>
      <c r="BX95" s="319"/>
      <c r="BY95" s="319"/>
      <c r="BZ95" s="319"/>
      <c r="CA95" s="319"/>
      <c r="CB95" s="319"/>
      <c r="CC95" s="319"/>
      <c r="CD95" s="319"/>
      <c r="CE95" s="319"/>
      <c r="CF95" s="319"/>
      <c r="CG95" s="319"/>
      <c r="CH95" s="319"/>
      <c r="CI95" s="319"/>
      <c r="CJ95" s="319"/>
      <c r="CK95" s="319"/>
      <c r="CL95" s="319"/>
      <c r="CM95" s="319"/>
      <c r="CN95" s="319"/>
      <c r="CO95" s="319"/>
      <c r="CP95" s="319"/>
      <c r="CQ95" s="319"/>
      <c r="CR95" s="319"/>
      <c r="CS95" s="319"/>
      <c r="CT95" s="319"/>
      <c r="CU95" s="319"/>
      <c r="CV95" s="319"/>
      <c r="CW95" s="319"/>
      <c r="CX95" s="319"/>
      <c r="CY95" s="319"/>
      <c r="CZ95" s="319"/>
      <c r="DA95" s="319"/>
      <c r="DB95" s="319"/>
      <c r="DC95" s="319"/>
      <c r="DD95" s="319"/>
      <c r="DE95" s="319"/>
      <c r="DF95" s="319"/>
      <c r="DG95" s="319"/>
      <c r="DH95" s="319"/>
      <c r="DI95" s="319"/>
      <c r="DJ95" s="319"/>
      <c r="DK95" s="319"/>
      <c r="DL95" s="319"/>
      <c r="DM95" s="319"/>
      <c r="DN95" s="319"/>
      <c r="DO95" s="319"/>
      <c r="DP95" s="319"/>
      <c r="DQ95" s="319"/>
      <c r="DR95" s="319"/>
      <c r="DS95" s="319"/>
      <c r="DT95" s="319"/>
      <c r="DU95" s="319"/>
      <c r="DV95" s="319"/>
      <c r="DW95" s="319"/>
      <c r="DX95" s="319"/>
      <c r="DY95" s="319"/>
      <c r="DZ95" s="319"/>
      <c r="EA95" s="319"/>
      <c r="EB95" s="319"/>
      <c r="EC95" s="319"/>
      <c r="ED95" s="319"/>
      <c r="EE95" s="319"/>
      <c r="EF95" s="319"/>
      <c r="EG95" s="319"/>
      <c r="EH95" s="319"/>
      <c r="EI95" s="319"/>
      <c r="EJ95" s="319"/>
      <c r="EK95" s="319"/>
      <c r="EL95" s="319"/>
      <c r="EM95" s="319"/>
      <c r="EN95" s="319"/>
      <c r="EO95" s="319"/>
      <c r="EP95" s="319"/>
      <c r="EQ95" s="319"/>
      <c r="ER95" s="319"/>
    </row>
    <row r="96" spans="1:148" s="161" customFormat="1" ht="15" customHeight="1" thickBot="1" x14ac:dyDescent="0.3">
      <c r="A96" s="61"/>
      <c r="B96" s="513" t="s">
        <v>27</v>
      </c>
      <c r="C96" s="514"/>
      <c r="D96" s="515"/>
      <c r="E96" s="228" t="s">
        <v>7</v>
      </c>
      <c r="F96" s="218">
        <f>F95</f>
        <v>30000</v>
      </c>
      <c r="G96" s="219">
        <f t="shared" ref="G96:J96" si="98">G95</f>
        <v>0</v>
      </c>
      <c r="H96" s="219">
        <f t="shared" si="98"/>
        <v>0</v>
      </c>
      <c r="I96" s="345">
        <f t="shared" si="98"/>
        <v>0</v>
      </c>
      <c r="J96" s="345">
        <f t="shared" si="98"/>
        <v>30000</v>
      </c>
      <c r="K96" s="218">
        <f>K95</f>
        <v>30000</v>
      </c>
      <c r="L96" s="219">
        <f t="shared" ref="L96" si="99">L95</f>
        <v>0</v>
      </c>
      <c r="M96" s="219">
        <f t="shared" ref="M96" si="100">M95</f>
        <v>0</v>
      </c>
      <c r="N96" s="345">
        <f t="shared" ref="N96" si="101">N95</f>
        <v>0</v>
      </c>
      <c r="O96" s="345">
        <f t="shared" ref="O96" si="102">O95</f>
        <v>30000</v>
      </c>
      <c r="P96" s="218">
        <f>P95</f>
        <v>30000</v>
      </c>
      <c r="Q96" s="219">
        <f t="shared" ref="Q96" si="103">Q95</f>
        <v>0</v>
      </c>
      <c r="R96" s="219">
        <f t="shared" ref="R96" si="104">R95</f>
        <v>0</v>
      </c>
      <c r="S96" s="345">
        <f t="shared" ref="S96" si="105">S95</f>
        <v>0</v>
      </c>
      <c r="T96" s="345">
        <f t="shared" ref="T96" si="106">T95</f>
        <v>30000</v>
      </c>
      <c r="U96" s="346">
        <f>P96/K96*100</f>
        <v>100</v>
      </c>
      <c r="V96" s="345">
        <v>0</v>
      </c>
      <c r="W96" s="345">
        <v>0</v>
      </c>
      <c r="X96" s="345">
        <v>0</v>
      </c>
      <c r="Y96" s="221">
        <f>T96/O96*100</f>
        <v>100</v>
      </c>
      <c r="Z96" s="347">
        <f>P96/F96*100</f>
        <v>100</v>
      </c>
      <c r="AA96" s="66">
        <v>0</v>
      </c>
      <c r="AB96" s="66">
        <v>0</v>
      </c>
      <c r="AC96" s="66">
        <v>0</v>
      </c>
      <c r="AD96" s="221">
        <f>T96/J96*100</f>
        <v>100</v>
      </c>
      <c r="AE96" s="160"/>
      <c r="AF96" s="160"/>
      <c r="AG96" s="27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  <c r="BM96" s="160"/>
      <c r="BN96" s="160"/>
      <c r="BO96" s="160"/>
      <c r="BP96" s="160"/>
      <c r="BQ96" s="160"/>
      <c r="BR96" s="160"/>
      <c r="BS96" s="160"/>
      <c r="BT96" s="160"/>
      <c r="BU96" s="160"/>
      <c r="BV96" s="160"/>
      <c r="BW96" s="160"/>
      <c r="BX96" s="160"/>
      <c r="BY96" s="160"/>
      <c r="BZ96" s="160"/>
      <c r="CA96" s="160"/>
      <c r="CB96" s="160"/>
      <c r="CC96" s="160"/>
      <c r="CD96" s="160"/>
      <c r="CE96" s="160"/>
      <c r="CF96" s="160"/>
      <c r="CG96" s="160"/>
      <c r="CH96" s="160"/>
      <c r="CI96" s="160"/>
      <c r="CJ96" s="160"/>
      <c r="CK96" s="160"/>
      <c r="CL96" s="160"/>
      <c r="CM96" s="160"/>
      <c r="CN96" s="160"/>
      <c r="CO96" s="160"/>
      <c r="CP96" s="160"/>
      <c r="CQ96" s="160"/>
      <c r="CR96" s="160"/>
      <c r="CS96" s="160"/>
      <c r="CT96" s="160"/>
      <c r="CU96" s="160"/>
      <c r="CV96" s="160"/>
      <c r="CW96" s="160"/>
      <c r="CX96" s="160"/>
      <c r="CY96" s="160"/>
      <c r="CZ96" s="160"/>
      <c r="DA96" s="160"/>
      <c r="DB96" s="160"/>
      <c r="DC96" s="160"/>
      <c r="DD96" s="160"/>
      <c r="DE96" s="160"/>
      <c r="DF96" s="160"/>
      <c r="DG96" s="160"/>
      <c r="DH96" s="160"/>
      <c r="DI96" s="160"/>
      <c r="DJ96" s="160"/>
      <c r="DK96" s="160"/>
      <c r="DL96" s="160"/>
      <c r="DM96" s="160"/>
      <c r="DN96" s="160"/>
      <c r="DO96" s="160"/>
      <c r="DP96" s="160"/>
      <c r="DQ96" s="160"/>
      <c r="DR96" s="160"/>
      <c r="DS96" s="160"/>
      <c r="DT96" s="160"/>
      <c r="DU96" s="160"/>
      <c r="DV96" s="160"/>
      <c r="DW96" s="160"/>
      <c r="DX96" s="160"/>
      <c r="DY96" s="160"/>
      <c r="DZ96" s="160"/>
      <c r="EA96" s="160"/>
      <c r="EB96" s="160"/>
      <c r="EC96" s="160"/>
      <c r="ED96" s="160"/>
      <c r="EE96" s="160"/>
      <c r="EF96" s="160"/>
      <c r="EG96" s="160"/>
      <c r="EH96" s="160"/>
      <c r="EI96" s="160"/>
      <c r="EJ96" s="160"/>
      <c r="EK96" s="160"/>
      <c r="EL96" s="160"/>
      <c r="EM96" s="160"/>
      <c r="EN96" s="160"/>
      <c r="EO96" s="160"/>
      <c r="EP96" s="160"/>
      <c r="EQ96" s="160"/>
      <c r="ER96" s="160"/>
    </row>
    <row r="97" spans="1:148" s="28" customFormat="1" ht="27.75" customHeight="1" x14ac:dyDescent="0.25">
      <c r="A97" s="471" t="s">
        <v>28</v>
      </c>
      <c r="B97" s="472"/>
      <c r="C97" s="472"/>
      <c r="D97" s="205" t="s">
        <v>9</v>
      </c>
      <c r="E97" s="348" t="s">
        <v>7</v>
      </c>
      <c r="F97" s="349">
        <f>F96+F92+F80+F67+F60+F48+F28</f>
        <v>4591669811.9799995</v>
      </c>
      <c r="G97" s="350">
        <f>G96+G92+G80+G67+G60+G48+G28+G54</f>
        <v>3370220052.6799998</v>
      </c>
      <c r="H97" s="350">
        <f>H96+H92+H80+H67+H60+H48+H28+H54</f>
        <v>37631308.32</v>
      </c>
      <c r="I97" s="350">
        <f>I96+I92+I80+I67+I60+I48+I28+I54</f>
        <v>341302922.98000002</v>
      </c>
      <c r="J97" s="351">
        <f>J96+J92+J80+J67+J60+J48+J28+J54</f>
        <v>842515528</v>
      </c>
      <c r="K97" s="349" t="e">
        <f>K96+K92+K80+K67+K60+K48+K28</f>
        <v>#REF!</v>
      </c>
      <c r="L97" s="350" t="e">
        <f>L96+L92+L80+L67+L60+L48+L28+L54</f>
        <v>#REF!</v>
      </c>
      <c r="M97" s="350" t="e">
        <f>M96+M92+M80+M67+M60+M48+M28+M54</f>
        <v>#REF!</v>
      </c>
      <c r="N97" s="350" t="e">
        <f>N96+N92+N80+N67+N60+N48+N28+N54</f>
        <v>#REF!</v>
      </c>
      <c r="O97" s="351" t="e">
        <f>O96+O92+O80+O67+O60+O48+O28+O54</f>
        <v>#REF!</v>
      </c>
      <c r="P97" s="349">
        <f>P96+P92+P80+P67+P60+P48+P28</f>
        <v>4398248709.8699999</v>
      </c>
      <c r="Q97" s="350">
        <f>Q96+Q92+Q80+Q67+Q60+Q48+Q28+Q54</f>
        <v>3245866659.6500001</v>
      </c>
      <c r="R97" s="350">
        <f>R96+R92+R80+R67+R60+R48+R28+R54</f>
        <v>32371964.080000002</v>
      </c>
      <c r="S97" s="350">
        <f>S96+S92+S80+S67+S60+S48+S28+S54</f>
        <v>338264502.66000003</v>
      </c>
      <c r="T97" s="351">
        <f>T96+T92+T80+T67+T60+T48+T28+T54</f>
        <v>781745583.48000002</v>
      </c>
      <c r="U97" s="349" t="e">
        <f>P97/K97*100</f>
        <v>#REF!</v>
      </c>
      <c r="V97" s="350" t="e">
        <f>Q97/L97*100</f>
        <v>#REF!</v>
      </c>
      <c r="W97" s="350">
        <v>0</v>
      </c>
      <c r="X97" s="350" t="e">
        <f>S97/N97*100</f>
        <v>#REF!</v>
      </c>
      <c r="Y97" s="351" t="e">
        <f>T97/O97*100</f>
        <v>#REF!</v>
      </c>
      <c r="Z97" s="349">
        <f>P97/F97*100</f>
        <v>95.787565090038711</v>
      </c>
      <c r="AA97" s="350">
        <f>Q97/G97*100</f>
        <v>96.310229270307914</v>
      </c>
      <c r="AB97" s="350">
        <f>R97/H97*100</f>
        <v>86.024019693185096</v>
      </c>
      <c r="AC97" s="350">
        <f>S97/I97*100</f>
        <v>99.10975848273705</v>
      </c>
      <c r="AD97" s="351">
        <f>T97/J97*100</f>
        <v>92.787083145605834</v>
      </c>
      <c r="AE97" s="305"/>
      <c r="AF97" s="305"/>
      <c r="AG97" s="305"/>
      <c r="AH97" s="305"/>
      <c r="AI97" s="352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</row>
    <row r="98" spans="1:148" s="28" customFormat="1" ht="12.75" customHeight="1" x14ac:dyDescent="0.25">
      <c r="A98" s="510"/>
      <c r="B98" s="511"/>
      <c r="C98" s="511"/>
      <c r="D98" s="353"/>
      <c r="E98" s="354"/>
      <c r="F98" s="75"/>
      <c r="G98" s="355"/>
      <c r="H98" s="355"/>
      <c r="I98" s="355"/>
      <c r="J98" s="356"/>
      <c r="K98" s="75"/>
      <c r="L98" s="355"/>
      <c r="M98" s="355"/>
      <c r="N98" s="355"/>
      <c r="O98" s="356"/>
      <c r="P98" s="75"/>
      <c r="Q98" s="355"/>
      <c r="R98" s="355"/>
      <c r="S98" s="355"/>
      <c r="T98" s="356"/>
      <c r="U98" s="33"/>
      <c r="V98" s="355"/>
      <c r="W98" s="355"/>
      <c r="X98" s="355"/>
      <c r="Y98" s="356"/>
      <c r="Z98" s="75"/>
      <c r="AA98" s="355"/>
      <c r="AB98" s="357"/>
      <c r="AC98" s="355"/>
      <c r="AD98" s="356"/>
      <c r="AE98" s="26"/>
      <c r="AF98" s="26"/>
      <c r="AG98" s="27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</row>
    <row r="99" spans="1:148" s="28" customFormat="1" ht="17.45" customHeight="1" x14ac:dyDescent="0.25">
      <c r="A99" s="469" t="s">
        <v>28</v>
      </c>
      <c r="B99" s="470"/>
      <c r="C99" s="470"/>
      <c r="D99" s="358" t="s">
        <v>14</v>
      </c>
      <c r="E99" s="359" t="s">
        <v>7</v>
      </c>
      <c r="F99" s="360">
        <f>F45+F52</f>
        <v>154806266</v>
      </c>
      <c r="G99" s="300">
        <f t="shared" ref="G99:J99" si="107">G45+G52</f>
        <v>0</v>
      </c>
      <c r="H99" s="300">
        <f t="shared" si="107"/>
        <v>0</v>
      </c>
      <c r="I99" s="300">
        <f t="shared" si="107"/>
        <v>0</v>
      </c>
      <c r="J99" s="361">
        <f t="shared" si="107"/>
        <v>154806266</v>
      </c>
      <c r="K99" s="360">
        <f>K45+K52</f>
        <v>29608894</v>
      </c>
      <c r="L99" s="300">
        <f t="shared" ref="L99:O99" si="108">L45+L52</f>
        <v>0</v>
      </c>
      <c r="M99" s="300">
        <f t="shared" si="108"/>
        <v>0</v>
      </c>
      <c r="N99" s="300">
        <f t="shared" si="108"/>
        <v>0</v>
      </c>
      <c r="O99" s="361">
        <f t="shared" si="108"/>
        <v>29608894</v>
      </c>
      <c r="P99" s="360">
        <f>P45+P52</f>
        <v>34231862.359999999</v>
      </c>
      <c r="Q99" s="300">
        <f t="shared" ref="Q99:T99" si="109">Q45+Q52</f>
        <v>0</v>
      </c>
      <c r="R99" s="300">
        <f>R45+R52</f>
        <v>0</v>
      </c>
      <c r="S99" s="300">
        <f t="shared" si="109"/>
        <v>0</v>
      </c>
      <c r="T99" s="361">
        <f t="shared" si="109"/>
        <v>34231862.359999999</v>
      </c>
      <c r="U99" s="362">
        <f>P99/K99*100</f>
        <v>115.61344493313395</v>
      </c>
      <c r="V99" s="363">
        <v>0</v>
      </c>
      <c r="W99" s="363">
        <v>0</v>
      </c>
      <c r="X99" s="363">
        <v>0</v>
      </c>
      <c r="Y99" s="364">
        <f>T99/O99*100</f>
        <v>115.61344493313395</v>
      </c>
      <c r="Z99" s="365">
        <f>P99/F99*100</f>
        <v>22.112711096590886</v>
      </c>
      <c r="AA99" s="363">
        <v>0</v>
      </c>
      <c r="AB99" s="366">
        <v>0</v>
      </c>
      <c r="AC99" s="363">
        <v>0</v>
      </c>
      <c r="AD99" s="367">
        <f>T99/J99*100</f>
        <v>22.112711096590886</v>
      </c>
      <c r="AE99" s="368"/>
      <c r="AF99" s="368"/>
      <c r="AG99" s="368"/>
      <c r="AH99" s="368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</row>
    <row r="100" spans="1:148" s="28" customFormat="1" ht="13.5" hidden="1" customHeight="1" x14ac:dyDescent="0.25">
      <c r="A100" s="469"/>
      <c r="B100" s="470"/>
      <c r="C100" s="470"/>
      <c r="D100" s="358"/>
      <c r="E100" s="359"/>
      <c r="F100" s="360"/>
      <c r="G100" s="300"/>
      <c r="H100" s="300"/>
      <c r="I100" s="300"/>
      <c r="J100" s="361"/>
      <c r="K100" s="360"/>
      <c r="L100" s="300"/>
      <c r="M100" s="300"/>
      <c r="N100" s="300"/>
      <c r="O100" s="361"/>
      <c r="P100" s="360"/>
      <c r="Q100" s="300"/>
      <c r="R100" s="300"/>
      <c r="S100" s="300"/>
      <c r="T100" s="361"/>
      <c r="U100" s="369"/>
      <c r="V100" s="300"/>
      <c r="W100" s="300"/>
      <c r="X100" s="300"/>
      <c r="Y100" s="370"/>
      <c r="Z100" s="360"/>
      <c r="AA100" s="300"/>
      <c r="AB100" s="371"/>
      <c r="AC100" s="300"/>
      <c r="AD100" s="372"/>
      <c r="AE100" s="26"/>
      <c r="AF100" s="26"/>
      <c r="AG100" s="27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</row>
    <row r="101" spans="1:148" s="28" customFormat="1" ht="19.5" hidden="1" customHeight="1" x14ac:dyDescent="0.25">
      <c r="A101" s="469" t="s">
        <v>28</v>
      </c>
      <c r="B101" s="470"/>
      <c r="C101" s="470"/>
      <c r="D101" s="358" t="s">
        <v>37</v>
      </c>
      <c r="E101" s="359" t="s">
        <v>7</v>
      </c>
      <c r="F101" s="360">
        <v>0</v>
      </c>
      <c r="G101" s="300">
        <f>G30</f>
        <v>0</v>
      </c>
      <c r="H101" s="300">
        <f>H30</f>
        <v>0</v>
      </c>
      <c r="I101" s="300">
        <f>I30</f>
        <v>0</v>
      </c>
      <c r="J101" s="361">
        <v>0</v>
      </c>
      <c r="K101" s="360">
        <v>0</v>
      </c>
      <c r="L101" s="300">
        <f>L30</f>
        <v>0</v>
      </c>
      <c r="M101" s="300">
        <f>M30</f>
        <v>0</v>
      </c>
      <c r="N101" s="300">
        <f>N30</f>
        <v>0</v>
      </c>
      <c r="O101" s="361">
        <v>0</v>
      </c>
      <c r="P101" s="360">
        <v>0</v>
      </c>
      <c r="Q101" s="300">
        <f>Q30</f>
        <v>0</v>
      </c>
      <c r="R101" s="300">
        <f>R30</f>
        <v>0</v>
      </c>
      <c r="S101" s="300">
        <f>S30</f>
        <v>0</v>
      </c>
      <c r="T101" s="361">
        <v>0</v>
      </c>
      <c r="U101" s="373">
        <v>0</v>
      </c>
      <c r="V101" s="371">
        <v>0</v>
      </c>
      <c r="W101" s="371">
        <v>0</v>
      </c>
      <c r="X101" s="371">
        <v>0</v>
      </c>
      <c r="Y101" s="9">
        <v>0</v>
      </c>
      <c r="Z101" s="374">
        <v>0</v>
      </c>
      <c r="AA101" s="371">
        <v>0</v>
      </c>
      <c r="AB101" s="371">
        <v>0</v>
      </c>
      <c r="AC101" s="371">
        <v>0</v>
      </c>
      <c r="AD101" s="375">
        <v>0</v>
      </c>
      <c r="AE101" s="26"/>
      <c r="AF101" s="26"/>
      <c r="AG101" s="71"/>
      <c r="AH101" s="71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</row>
    <row r="102" spans="1:148" s="161" customFormat="1" ht="17.25" customHeight="1" thickBot="1" x14ac:dyDescent="0.3">
      <c r="A102" s="500" t="s">
        <v>115</v>
      </c>
      <c r="B102" s="520"/>
      <c r="C102" s="520"/>
      <c r="D102" s="119"/>
      <c r="E102" s="376"/>
      <c r="F102" s="377">
        <f>F97+F99+F101</f>
        <v>4746476077.9799995</v>
      </c>
      <c r="G102" s="378">
        <f t="shared" ref="G102:J102" si="110">G97+G99+G101</f>
        <v>3370220052.6799998</v>
      </c>
      <c r="H102" s="378">
        <f t="shared" si="110"/>
        <v>37631308.32</v>
      </c>
      <c r="I102" s="378">
        <f t="shared" si="110"/>
        <v>341302922.98000002</v>
      </c>
      <c r="J102" s="379">
        <f t="shared" si="110"/>
        <v>997321794</v>
      </c>
      <c r="K102" s="377" t="e">
        <f>K97+K99+K101</f>
        <v>#REF!</v>
      </c>
      <c r="L102" s="378" t="e">
        <f>L97+L99+L101</f>
        <v>#REF!</v>
      </c>
      <c r="M102" s="378" t="e">
        <f t="shared" ref="M102:O102" si="111">M97+M99+M101</f>
        <v>#REF!</v>
      </c>
      <c r="N102" s="378" t="e">
        <f t="shared" si="111"/>
        <v>#REF!</v>
      </c>
      <c r="O102" s="379" t="e">
        <f t="shared" si="111"/>
        <v>#REF!</v>
      </c>
      <c r="P102" s="377">
        <f>P97+P99+P101</f>
        <v>4432480572.2299995</v>
      </c>
      <c r="Q102" s="378">
        <f t="shared" ref="Q102:T102" si="112">Q97+Q99+Q101</f>
        <v>3245866659.6500001</v>
      </c>
      <c r="R102" s="378">
        <f t="shared" si="112"/>
        <v>32371964.080000002</v>
      </c>
      <c r="S102" s="378">
        <f t="shared" si="112"/>
        <v>338264502.66000003</v>
      </c>
      <c r="T102" s="379">
        <f t="shared" si="112"/>
        <v>815977445.84000003</v>
      </c>
      <c r="U102" s="380" t="e">
        <f>P102/K102*100</f>
        <v>#REF!</v>
      </c>
      <c r="V102" s="301" t="e">
        <f>Q102/L102*100</f>
        <v>#REF!</v>
      </c>
      <c r="W102" s="92">
        <v>0</v>
      </c>
      <c r="X102" s="301" t="e">
        <f>S102/N102*100</f>
        <v>#REF!</v>
      </c>
      <c r="Y102" s="381" t="e">
        <f>T102/O102*100</f>
        <v>#REF!</v>
      </c>
      <c r="Z102" s="222">
        <f>P102/F102*100</f>
        <v>93.384660523062621</v>
      </c>
      <c r="AA102" s="301">
        <f>Q102/G102*100</f>
        <v>96.310229270307914</v>
      </c>
      <c r="AB102" s="301">
        <f>R102/H102*100</f>
        <v>86.024019693185096</v>
      </c>
      <c r="AC102" s="301">
        <f>S102/I102*100</f>
        <v>99.10975848273705</v>
      </c>
      <c r="AD102" s="382">
        <f>T102/J102*100</f>
        <v>81.816867008122358</v>
      </c>
      <c r="AE102" s="160"/>
      <c r="AF102" s="160"/>
      <c r="AG102" s="71"/>
      <c r="AH102" s="71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160"/>
      <c r="BI102" s="160"/>
      <c r="BJ102" s="160"/>
      <c r="BK102" s="160"/>
      <c r="BL102" s="160"/>
      <c r="BM102" s="160"/>
      <c r="BN102" s="160"/>
      <c r="BO102" s="160"/>
      <c r="BP102" s="160"/>
      <c r="BQ102" s="160"/>
      <c r="BR102" s="160"/>
      <c r="BS102" s="160"/>
      <c r="BT102" s="160"/>
      <c r="BU102" s="160"/>
      <c r="BV102" s="160"/>
      <c r="BW102" s="160"/>
      <c r="BX102" s="160"/>
      <c r="BY102" s="160"/>
      <c r="BZ102" s="160"/>
      <c r="CA102" s="160"/>
      <c r="CB102" s="160"/>
      <c r="CC102" s="160"/>
      <c r="CD102" s="160"/>
      <c r="CE102" s="160"/>
      <c r="CF102" s="160"/>
      <c r="CG102" s="160"/>
      <c r="CH102" s="160"/>
      <c r="CI102" s="160"/>
      <c r="CJ102" s="160"/>
      <c r="CK102" s="160"/>
      <c r="CL102" s="160"/>
      <c r="CM102" s="160"/>
      <c r="CN102" s="160"/>
      <c r="CO102" s="160"/>
      <c r="CP102" s="160"/>
      <c r="CQ102" s="160"/>
      <c r="CR102" s="160"/>
      <c r="CS102" s="160"/>
      <c r="CT102" s="160"/>
      <c r="CU102" s="160"/>
      <c r="CV102" s="160"/>
      <c r="CW102" s="160"/>
      <c r="CX102" s="160"/>
      <c r="CY102" s="160"/>
      <c r="CZ102" s="160"/>
      <c r="DA102" s="160"/>
      <c r="DB102" s="160"/>
      <c r="DC102" s="160"/>
      <c r="DD102" s="160"/>
      <c r="DE102" s="160"/>
      <c r="DF102" s="160"/>
      <c r="DG102" s="160"/>
      <c r="DH102" s="160"/>
      <c r="DI102" s="160"/>
      <c r="DJ102" s="160"/>
      <c r="DK102" s="160"/>
      <c r="DL102" s="160"/>
      <c r="DM102" s="160"/>
      <c r="DN102" s="160"/>
      <c r="DO102" s="160"/>
      <c r="DP102" s="160"/>
      <c r="DQ102" s="160"/>
      <c r="DR102" s="160"/>
      <c r="DS102" s="160"/>
      <c r="DT102" s="160"/>
      <c r="DU102" s="160"/>
      <c r="DV102" s="160"/>
      <c r="DW102" s="160"/>
      <c r="DX102" s="160"/>
      <c r="DY102" s="160"/>
      <c r="DZ102" s="160"/>
      <c r="EA102" s="160"/>
      <c r="EB102" s="160"/>
      <c r="EC102" s="160"/>
      <c r="ED102" s="160"/>
      <c r="EE102" s="160"/>
      <c r="EF102" s="160"/>
      <c r="EG102" s="160"/>
      <c r="EH102" s="160"/>
      <c r="EI102" s="160"/>
      <c r="EJ102" s="160"/>
      <c r="EK102" s="160"/>
      <c r="EL102" s="160"/>
      <c r="EM102" s="160"/>
      <c r="EN102" s="160"/>
      <c r="EO102" s="160"/>
      <c r="EP102" s="160"/>
      <c r="EQ102" s="160"/>
      <c r="ER102" s="160"/>
    </row>
    <row r="103" spans="1:148" s="28" customFormat="1" x14ac:dyDescent="0.25">
      <c r="A103" s="161"/>
      <c r="B103" s="383"/>
      <c r="C103" s="32"/>
      <c r="D103" s="384"/>
      <c r="E103" s="321"/>
      <c r="AE103" s="26"/>
      <c r="AF103" s="26"/>
      <c r="AG103" s="27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</row>
    <row r="104" spans="1:148" s="28" customFormat="1" x14ac:dyDescent="0.25">
      <c r="A104" s="161"/>
      <c r="B104" s="383"/>
      <c r="C104" s="32"/>
      <c r="D104" s="384"/>
      <c r="E104" s="321"/>
      <c r="F104" s="414"/>
      <c r="AE104" s="26"/>
      <c r="AF104" s="26"/>
      <c r="AG104" s="27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</row>
    <row r="105" spans="1:148" s="28" customFormat="1" hidden="1" x14ac:dyDescent="0.25">
      <c r="A105" s="161"/>
      <c r="B105" s="508" t="s">
        <v>145</v>
      </c>
      <c r="C105" s="508"/>
      <c r="D105" s="384" t="s">
        <v>140</v>
      </c>
      <c r="E105" s="321"/>
      <c r="F105" s="385"/>
      <c r="G105" s="385">
        <f t="shared" ref="G105:T105" si="113">G97-G75-G17</f>
        <v>3370220052.6799998</v>
      </c>
      <c r="H105" s="385">
        <f t="shared" si="113"/>
        <v>37631308.32</v>
      </c>
      <c r="I105" s="385">
        <f t="shared" si="113"/>
        <v>0</v>
      </c>
      <c r="J105" s="385">
        <f t="shared" si="113"/>
        <v>842515528</v>
      </c>
      <c r="K105" s="385" t="e">
        <f t="shared" si="113"/>
        <v>#REF!</v>
      </c>
      <c r="L105" s="385" t="e">
        <f t="shared" si="113"/>
        <v>#REF!</v>
      </c>
      <c r="M105" s="385" t="e">
        <f t="shared" si="113"/>
        <v>#REF!</v>
      </c>
      <c r="N105" s="385" t="e">
        <f t="shared" si="113"/>
        <v>#REF!</v>
      </c>
      <c r="O105" s="385" t="e">
        <f t="shared" si="113"/>
        <v>#REF!</v>
      </c>
      <c r="P105" s="385">
        <f t="shared" si="113"/>
        <v>4059984207.2100005</v>
      </c>
      <c r="Q105" s="385">
        <f t="shared" si="113"/>
        <v>3245866659.6500001</v>
      </c>
      <c r="R105" s="385">
        <f t="shared" si="113"/>
        <v>32371964.080000002</v>
      </c>
      <c r="S105" s="385">
        <f t="shared" si="113"/>
        <v>0</v>
      </c>
      <c r="T105" s="385">
        <f t="shared" si="113"/>
        <v>781745583.48000002</v>
      </c>
      <c r="U105" s="385" t="e">
        <f>U97-U90-U75-U17</f>
        <v>#REF!</v>
      </c>
      <c r="V105" s="385" t="e">
        <f>V97-V90-V75-V17</f>
        <v>#REF!</v>
      </c>
      <c r="W105" s="385">
        <f>W97-W90-W75-W17</f>
        <v>0</v>
      </c>
      <c r="X105" s="385" t="e">
        <f>X97-X90-X75-X17</f>
        <v>#REF!</v>
      </c>
      <c r="Y105" s="385" t="e">
        <f>Y97-Y90-Y75-Y17</f>
        <v>#REF!</v>
      </c>
      <c r="Z105" s="385" t="e">
        <f>P105/F105*100</f>
        <v>#DIV/0!</v>
      </c>
      <c r="AA105" s="385"/>
      <c r="AB105" s="385"/>
      <c r="AC105" s="385"/>
      <c r="AD105" s="385"/>
      <c r="AE105" s="352"/>
      <c r="AF105" s="352"/>
      <c r="AG105" s="352"/>
      <c r="AH105" s="352"/>
      <c r="AI105" s="385"/>
      <c r="AJ105" s="385">
        <f t="shared" ref="AJ105:BM105" si="114">AJ97-AJ90-AJ75-AJ17</f>
        <v>0</v>
      </c>
      <c r="AK105" s="385">
        <f t="shared" si="114"/>
        <v>0</v>
      </c>
      <c r="AL105" s="385">
        <f t="shared" si="114"/>
        <v>0</v>
      </c>
      <c r="AM105" s="385">
        <f t="shared" si="114"/>
        <v>0</v>
      </c>
      <c r="AN105" s="385">
        <f t="shared" si="114"/>
        <v>0</v>
      </c>
      <c r="AO105" s="385">
        <f t="shared" si="114"/>
        <v>0</v>
      </c>
      <c r="AP105" s="385">
        <f t="shared" si="114"/>
        <v>0</v>
      </c>
      <c r="AQ105" s="385">
        <f t="shared" si="114"/>
        <v>0</v>
      </c>
      <c r="AR105" s="385">
        <f t="shared" si="114"/>
        <v>0</v>
      </c>
      <c r="AS105" s="385">
        <f t="shared" si="114"/>
        <v>0</v>
      </c>
      <c r="AT105" s="385">
        <f t="shared" si="114"/>
        <v>0</v>
      </c>
      <c r="AU105" s="385">
        <f t="shared" si="114"/>
        <v>0</v>
      </c>
      <c r="AV105" s="385">
        <f t="shared" si="114"/>
        <v>0</v>
      </c>
      <c r="AW105" s="385">
        <f t="shared" si="114"/>
        <v>0</v>
      </c>
      <c r="AX105" s="385">
        <f t="shared" si="114"/>
        <v>0</v>
      </c>
      <c r="AY105" s="385">
        <f t="shared" si="114"/>
        <v>0</v>
      </c>
      <c r="AZ105" s="385">
        <f t="shared" si="114"/>
        <v>0</v>
      </c>
      <c r="BA105" s="385">
        <f t="shared" si="114"/>
        <v>0</v>
      </c>
      <c r="BB105" s="385">
        <f t="shared" si="114"/>
        <v>0</v>
      </c>
      <c r="BC105" s="385">
        <f t="shared" si="114"/>
        <v>0</v>
      </c>
      <c r="BD105" s="385">
        <f t="shared" si="114"/>
        <v>0</v>
      </c>
      <c r="BE105" s="385">
        <f t="shared" si="114"/>
        <v>0</v>
      </c>
      <c r="BF105" s="385">
        <f t="shared" si="114"/>
        <v>0</v>
      </c>
      <c r="BG105" s="385">
        <f t="shared" si="114"/>
        <v>0</v>
      </c>
      <c r="BH105" s="385">
        <f t="shared" si="114"/>
        <v>0</v>
      </c>
      <c r="BI105" s="385">
        <f t="shared" si="114"/>
        <v>0</v>
      </c>
      <c r="BJ105" s="385">
        <f t="shared" si="114"/>
        <v>0</v>
      </c>
      <c r="BK105" s="385">
        <f t="shared" si="114"/>
        <v>0</v>
      </c>
      <c r="BL105" s="385">
        <f t="shared" si="114"/>
        <v>0</v>
      </c>
      <c r="BM105" s="385">
        <f t="shared" si="114"/>
        <v>0</v>
      </c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</row>
    <row r="106" spans="1:148" s="28" customFormat="1" x14ac:dyDescent="0.25">
      <c r="A106" s="161"/>
      <c r="B106" s="383"/>
      <c r="C106" s="32"/>
      <c r="D106" s="384"/>
      <c r="E106" s="321"/>
      <c r="F106" s="385"/>
      <c r="AE106" s="26"/>
      <c r="AF106" s="26"/>
      <c r="AG106" s="27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</row>
    <row r="107" spans="1:148" s="28" customFormat="1" x14ac:dyDescent="0.25">
      <c r="A107" s="161"/>
      <c r="B107" s="383"/>
      <c r="C107" s="32"/>
      <c r="D107" s="384"/>
      <c r="E107" s="321"/>
      <c r="F107" s="386"/>
      <c r="K107" s="385"/>
      <c r="P107" s="386"/>
      <c r="AE107" s="26"/>
      <c r="AF107" s="26"/>
      <c r="AG107" s="27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</row>
    <row r="109" spans="1:148" x14ac:dyDescent="0.25">
      <c r="F109" s="386"/>
      <c r="G109" s="386"/>
      <c r="H109" s="386"/>
      <c r="I109" s="386"/>
      <c r="J109" s="386"/>
      <c r="K109" s="386"/>
      <c r="L109" s="386"/>
      <c r="M109" s="386"/>
      <c r="N109" s="386"/>
      <c r="O109" s="386"/>
      <c r="P109" s="386"/>
      <c r="Q109" s="386"/>
      <c r="R109" s="386"/>
      <c r="S109" s="386"/>
      <c r="T109" s="386"/>
      <c r="U109" s="386"/>
      <c r="V109" s="386"/>
      <c r="W109" s="386"/>
      <c r="X109" s="386"/>
      <c r="Y109" s="386"/>
      <c r="Z109" s="386"/>
      <c r="AA109" s="386"/>
      <c r="AB109" s="386"/>
      <c r="AC109" s="386"/>
      <c r="AD109" s="386"/>
    </row>
    <row r="111" spans="1:148" x14ac:dyDescent="0.25">
      <c r="F111" s="388"/>
      <c r="G111" s="388"/>
      <c r="H111" s="388"/>
      <c r="I111" s="388"/>
      <c r="J111" s="388"/>
    </row>
    <row r="113" spans="6:10" x14ac:dyDescent="0.25">
      <c r="F113" s="388"/>
      <c r="G113" s="388"/>
      <c r="H113" s="388"/>
      <c r="I113" s="388"/>
      <c r="J113" s="388"/>
    </row>
  </sheetData>
  <mergeCells count="81">
    <mergeCell ref="B105:C105"/>
    <mergeCell ref="A87:A88"/>
    <mergeCell ref="B94:D94"/>
    <mergeCell ref="A98:C98"/>
    <mergeCell ref="B86:D86"/>
    <mergeCell ref="B96:D96"/>
    <mergeCell ref="B92:D92"/>
    <mergeCell ref="A93:AD93"/>
    <mergeCell ref="F94:AD94"/>
    <mergeCell ref="A94:A95"/>
    <mergeCell ref="B90:D90"/>
    <mergeCell ref="A101:C101"/>
    <mergeCell ref="A102:C102"/>
    <mergeCell ref="A77:A78"/>
    <mergeCell ref="B29:C29"/>
    <mergeCell ref="B54:D54"/>
    <mergeCell ref="A56:AD56"/>
    <mergeCell ref="A49:A51"/>
    <mergeCell ref="B46:D46"/>
    <mergeCell ref="B43:C43"/>
    <mergeCell ref="B55:D55"/>
    <mergeCell ref="B57:D57"/>
    <mergeCell ref="A57:A59"/>
    <mergeCell ref="A62:A66"/>
    <mergeCell ref="A69:A75"/>
    <mergeCell ref="D29:D42"/>
    <mergeCell ref="A29:A42"/>
    <mergeCell ref="E30:E41"/>
    <mergeCell ref="B76:D76"/>
    <mergeCell ref="D83:D85"/>
    <mergeCell ref="F82:AD82"/>
    <mergeCell ref="B82:D82"/>
    <mergeCell ref="B80:D80"/>
    <mergeCell ref="B77:D77"/>
    <mergeCell ref="A100:C100"/>
    <mergeCell ref="A97:C97"/>
    <mergeCell ref="A99:C99"/>
    <mergeCell ref="AE75:AG75"/>
    <mergeCell ref="AG58:AG59"/>
    <mergeCell ref="A81:AD81"/>
    <mergeCell ref="F87:AD87"/>
    <mergeCell ref="B87:D87"/>
    <mergeCell ref="F77:AD77"/>
    <mergeCell ref="A82:A84"/>
    <mergeCell ref="F69:AD69"/>
    <mergeCell ref="B79:D79"/>
    <mergeCell ref="B62:D62"/>
    <mergeCell ref="B67:D67"/>
    <mergeCell ref="A68:AD68"/>
    <mergeCell ref="B69:D69"/>
    <mergeCell ref="A1:AD1"/>
    <mergeCell ref="A6:AD6"/>
    <mergeCell ref="Z2:AD2"/>
    <mergeCell ref="B60:D60"/>
    <mergeCell ref="A61:AD61"/>
    <mergeCell ref="A2:A3"/>
    <mergeCell ref="D2:D3"/>
    <mergeCell ref="E2:E3"/>
    <mergeCell ref="K2:O2"/>
    <mergeCell ref="P2:T2"/>
    <mergeCell ref="U2:Y2"/>
    <mergeCell ref="F2:J2"/>
    <mergeCell ref="B28:D28"/>
    <mergeCell ref="B45:D45"/>
    <mergeCell ref="C2:C3"/>
    <mergeCell ref="B52:D52"/>
    <mergeCell ref="A8:A27"/>
    <mergeCell ref="AI17:AM17"/>
    <mergeCell ref="B50:C50"/>
    <mergeCell ref="A5:AD5"/>
    <mergeCell ref="B48:D48"/>
    <mergeCell ref="F7:AD7"/>
    <mergeCell ref="B7:C7"/>
    <mergeCell ref="F29:AD29"/>
    <mergeCell ref="F46:AD46"/>
    <mergeCell ref="F49:AD49"/>
    <mergeCell ref="AE19:AF19"/>
    <mergeCell ref="AE17:AG17"/>
    <mergeCell ref="B30:C30"/>
    <mergeCell ref="B39:C39"/>
    <mergeCell ref="B49:D49"/>
  </mergeCells>
  <pageMargins left="0.25" right="0.25" top="0.75" bottom="0.75" header="0.3" footer="0.3"/>
  <pageSetup paperSize="9" scale="42" fitToHeight="0" orientation="landscape" r:id="rId1"/>
  <rowBreaks count="1" manualBreakCount="1">
    <brk id="3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31.12.2020 г</vt:lpstr>
      <vt:lpstr>'на 31.12.2020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2021-01-22T03:42:26Z</dcterms:modified>
</cp:coreProperties>
</file>