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0.11.2020 г" sheetId="13" r:id="rId1"/>
  </sheets>
  <definedNames>
    <definedName name="_xlnm.Print_Area" localSheetId="0">'на 30.11.2020 г'!$A$1:$AD$97</definedName>
  </definedNames>
  <calcPr calcId="144525"/>
</workbook>
</file>

<file path=xl/calcChain.xml><?xml version="1.0" encoding="utf-8"?>
<calcChain xmlns="http://schemas.openxmlformats.org/spreadsheetml/2006/main">
  <c r="Q34" i="13" l="1"/>
  <c r="R34" i="13"/>
  <c r="S34" i="13"/>
  <c r="T34" i="13"/>
  <c r="P34" i="13"/>
  <c r="G34" i="13"/>
  <c r="H34" i="13"/>
  <c r="I34" i="13"/>
  <c r="J34" i="13"/>
  <c r="F34" i="13"/>
  <c r="U39" i="13"/>
  <c r="K39" i="13"/>
  <c r="F39" i="13"/>
  <c r="G28" i="13"/>
  <c r="H28" i="13"/>
  <c r="I28" i="13"/>
  <c r="J28" i="13"/>
  <c r="L28" i="13"/>
  <c r="M28" i="13"/>
  <c r="N28" i="13"/>
  <c r="O28" i="13"/>
  <c r="Q28" i="13"/>
  <c r="R28" i="13"/>
  <c r="S28" i="13"/>
  <c r="T28" i="13"/>
  <c r="F27" i="13"/>
  <c r="AD26" i="13"/>
  <c r="AB26" i="13"/>
  <c r="AA26" i="13"/>
  <c r="P26" i="13"/>
  <c r="Z26" i="13" s="1"/>
  <c r="K26" i="13"/>
  <c r="F26" i="13"/>
  <c r="G101" i="13" l="1"/>
  <c r="H101" i="13"/>
  <c r="I101" i="13"/>
  <c r="J101" i="13"/>
  <c r="L101" i="13"/>
  <c r="M101" i="13"/>
  <c r="N101" i="13"/>
  <c r="O101" i="13"/>
  <c r="Q101" i="13"/>
  <c r="S101" i="13"/>
  <c r="T101" i="13"/>
  <c r="AD61" i="13" l="1"/>
  <c r="Z61" i="13"/>
  <c r="AA23" i="13" l="1"/>
  <c r="Z55" i="13" l="1"/>
  <c r="AD36" i="13" l="1"/>
  <c r="AB25" i="13" l="1"/>
  <c r="P8" i="13" l="1"/>
  <c r="P9" i="13"/>
  <c r="U9" i="13" l="1"/>
  <c r="U17" i="13"/>
  <c r="U8" i="13"/>
  <c r="Y91" i="13" l="1"/>
  <c r="U91" i="13"/>
  <c r="X28" i="13" l="1"/>
  <c r="L49" i="13"/>
  <c r="M49" i="13"/>
  <c r="N49" i="13"/>
  <c r="O49" i="13"/>
  <c r="O50" i="13"/>
  <c r="AD35" i="13" l="1"/>
  <c r="V28" i="13" l="1"/>
  <c r="AB28" i="13"/>
  <c r="AC28" i="13"/>
  <c r="AD28" i="13" l="1"/>
  <c r="Y28" i="13"/>
  <c r="AA28" i="13"/>
  <c r="P23" i="13"/>
  <c r="P24" i="13"/>
  <c r="P25" i="13"/>
  <c r="Y54" i="13" l="1"/>
  <c r="V53" i="13"/>
  <c r="T47" i="13" l="1"/>
  <c r="S47" i="13"/>
  <c r="R47" i="13"/>
  <c r="Q47" i="13"/>
  <c r="O47" i="13"/>
  <c r="N47" i="13"/>
  <c r="M47" i="13"/>
  <c r="L47" i="13"/>
  <c r="K46" i="13"/>
  <c r="K47" i="13" s="1"/>
  <c r="Y31" i="13"/>
  <c r="U31" i="13" s="1"/>
  <c r="U32" i="13"/>
  <c r="U33" i="13"/>
  <c r="Y35" i="13"/>
  <c r="U35" i="13" s="1"/>
  <c r="U36" i="13"/>
  <c r="V9" i="13"/>
  <c r="V10" i="13"/>
  <c r="V11" i="13"/>
  <c r="V8" i="13"/>
  <c r="W101" i="13" l="1"/>
  <c r="AJ100" i="13"/>
  <c r="AK100" i="13"/>
  <c r="AL100" i="13"/>
  <c r="AM100" i="13"/>
  <c r="AN100" i="13"/>
  <c r="AO100" i="13"/>
  <c r="AP100" i="13"/>
  <c r="AQ100" i="13"/>
  <c r="AR100" i="13"/>
  <c r="AS100" i="13"/>
  <c r="AT100" i="13"/>
  <c r="AU100" i="13"/>
  <c r="AV100" i="13"/>
  <c r="AW100" i="13"/>
  <c r="AX100" i="13"/>
  <c r="AY100" i="13"/>
  <c r="AZ100" i="13"/>
  <c r="BA100" i="13"/>
  <c r="BB100" i="13"/>
  <c r="BC100" i="13"/>
  <c r="BD100" i="13"/>
  <c r="BE100" i="13"/>
  <c r="BF100" i="13"/>
  <c r="BG100" i="13"/>
  <c r="BH100" i="13"/>
  <c r="BI100" i="13"/>
  <c r="BJ100" i="13"/>
  <c r="BK100" i="13"/>
  <c r="BL100" i="13"/>
  <c r="BM100" i="13"/>
  <c r="AC70" i="13" l="1"/>
  <c r="O74" i="13"/>
  <c r="L74" i="13"/>
  <c r="M74" i="13"/>
  <c r="N74" i="13"/>
  <c r="AA68" i="13"/>
  <c r="AA67" i="13"/>
  <c r="AD60" i="13"/>
  <c r="AD54" i="13"/>
  <c r="T55" i="13" l="1"/>
  <c r="S55" i="13"/>
  <c r="R55" i="13"/>
  <c r="Q55" i="13"/>
  <c r="O55" i="13"/>
  <c r="N55" i="13"/>
  <c r="M55" i="13"/>
  <c r="L55" i="13"/>
  <c r="T62" i="13"/>
  <c r="S62" i="13"/>
  <c r="R62" i="13"/>
  <c r="Q62" i="13"/>
  <c r="O62" i="13"/>
  <c r="N62" i="13"/>
  <c r="M62" i="13"/>
  <c r="L62" i="13"/>
  <c r="T71" i="13"/>
  <c r="Y71" i="13" s="1"/>
  <c r="S71" i="13"/>
  <c r="X71" i="13" s="1"/>
  <c r="R71" i="13"/>
  <c r="Q71" i="13"/>
  <c r="V71" i="13" s="1"/>
  <c r="O71" i="13"/>
  <c r="N71" i="13"/>
  <c r="M71" i="13"/>
  <c r="L71" i="13"/>
  <c r="T81" i="13"/>
  <c r="S81" i="13"/>
  <c r="R81" i="13"/>
  <c r="Q81" i="13"/>
  <c r="O81" i="13"/>
  <c r="N81" i="13"/>
  <c r="M81" i="13"/>
  <c r="L81" i="13"/>
  <c r="O85" i="13"/>
  <c r="N85" i="13"/>
  <c r="M85" i="13"/>
  <c r="M87" i="13" s="1"/>
  <c r="L85" i="13"/>
  <c r="K84" i="13"/>
  <c r="K83" i="13"/>
  <c r="S96" i="13"/>
  <c r="T43" i="13"/>
  <c r="S43" i="13"/>
  <c r="R43" i="13"/>
  <c r="Q43" i="13"/>
  <c r="O43" i="13"/>
  <c r="N43" i="13"/>
  <c r="M43" i="13"/>
  <c r="L43" i="13"/>
  <c r="G43" i="13"/>
  <c r="H43" i="13"/>
  <c r="I43" i="13"/>
  <c r="J43" i="13"/>
  <c r="P33" i="13"/>
  <c r="AB30" i="13"/>
  <c r="AA30" i="13"/>
  <c r="AD31" i="13"/>
  <c r="AD30" i="13" s="1"/>
  <c r="K38" i="13"/>
  <c r="K37" i="13" s="1"/>
  <c r="O37" i="13"/>
  <c r="N37" i="13"/>
  <c r="M37" i="13"/>
  <c r="L37" i="13"/>
  <c r="K36" i="13"/>
  <c r="K35" i="13"/>
  <c r="O34" i="13"/>
  <c r="N34" i="13"/>
  <c r="M34" i="13"/>
  <c r="L34" i="13"/>
  <c r="K33" i="13"/>
  <c r="K32" i="13"/>
  <c r="K31" i="13"/>
  <c r="O30" i="13"/>
  <c r="N30" i="13"/>
  <c r="M30" i="13"/>
  <c r="L30" i="13"/>
  <c r="Y43" i="13" l="1"/>
  <c r="N40" i="13"/>
  <c r="L87" i="13"/>
  <c r="L92" i="13" s="1"/>
  <c r="L100" i="13" s="1"/>
  <c r="K34" i="13"/>
  <c r="K85" i="13"/>
  <c r="N87" i="13"/>
  <c r="N92" i="13" s="1"/>
  <c r="N100" i="13" s="1"/>
  <c r="O40" i="13"/>
  <c r="L40" i="13"/>
  <c r="L50" i="13" s="1"/>
  <c r="M40" i="13"/>
  <c r="AD43" i="13"/>
  <c r="O87" i="13"/>
  <c r="O92" i="13" s="1"/>
  <c r="O100" i="13" s="1"/>
  <c r="L96" i="13"/>
  <c r="Y55" i="13"/>
  <c r="M50" i="13"/>
  <c r="V55" i="13"/>
  <c r="AC71" i="13"/>
  <c r="M96" i="13"/>
  <c r="N96" i="13"/>
  <c r="K30" i="13"/>
  <c r="K101" i="13" s="1"/>
  <c r="K24" i="13"/>
  <c r="K40" i="13" l="1"/>
  <c r="T85" i="13"/>
  <c r="T87" i="13" s="1"/>
  <c r="S85" i="13"/>
  <c r="S87" i="13" s="1"/>
  <c r="R85" i="13"/>
  <c r="R87" i="13" s="1"/>
  <c r="Q85" i="13"/>
  <c r="Q87" i="13" s="1"/>
  <c r="T74" i="13" l="1"/>
  <c r="T75" i="13" s="1"/>
  <c r="S74" i="13"/>
  <c r="S75" i="13" s="1"/>
  <c r="R74" i="13"/>
  <c r="R75" i="13" s="1"/>
  <c r="Q74" i="13"/>
  <c r="Q75" i="13" s="1"/>
  <c r="G74" i="13"/>
  <c r="H74" i="13"/>
  <c r="I74" i="13"/>
  <c r="J74" i="13"/>
  <c r="G71" i="13"/>
  <c r="AA71" i="13" s="1"/>
  <c r="H71" i="13"/>
  <c r="I71" i="13"/>
  <c r="I75" i="13" s="1"/>
  <c r="J71" i="13"/>
  <c r="J75" i="13" s="1"/>
  <c r="T49" i="13"/>
  <c r="S49" i="13"/>
  <c r="R49" i="13"/>
  <c r="Q49" i="13"/>
  <c r="J49" i="13"/>
  <c r="I49" i="13"/>
  <c r="H49" i="13"/>
  <c r="G49" i="13"/>
  <c r="G47" i="13"/>
  <c r="H47" i="13"/>
  <c r="I47" i="13"/>
  <c r="J47" i="13"/>
  <c r="Q30" i="13"/>
  <c r="T30" i="13"/>
  <c r="Y30" i="13" s="1"/>
  <c r="U30" i="13" s="1"/>
  <c r="AD75" i="13" l="1"/>
  <c r="Q96" i="13"/>
  <c r="N94" i="13"/>
  <c r="K94" i="13"/>
  <c r="O94" i="13"/>
  <c r="L94" i="13"/>
  <c r="L97" i="13" s="1"/>
  <c r="H75" i="13"/>
  <c r="M94" i="13"/>
  <c r="N75" i="13"/>
  <c r="X75" i="13" s="1"/>
  <c r="L75" i="13"/>
  <c r="M75" i="13"/>
  <c r="O75" i="13"/>
  <c r="Y75" i="13" s="1"/>
  <c r="G75" i="13"/>
  <c r="AA75" i="13" s="1"/>
  <c r="AD74" i="13"/>
  <c r="AD71" i="13"/>
  <c r="G30" i="13"/>
  <c r="H30" i="13"/>
  <c r="I30" i="13"/>
  <c r="J30" i="13"/>
  <c r="F33" i="13"/>
  <c r="AC75" i="13" l="1"/>
  <c r="Y74" i="13"/>
  <c r="Q40" i="13"/>
  <c r="G40" i="13"/>
  <c r="G94" i="13" s="1"/>
  <c r="H40" i="13"/>
  <c r="H94" i="13" s="1"/>
  <c r="I40" i="13"/>
  <c r="I94" i="13" s="1"/>
  <c r="J40" i="13"/>
  <c r="J94" i="13" s="1"/>
  <c r="AD34" i="13" l="1"/>
  <c r="T40" i="13"/>
  <c r="Y34" i="13"/>
  <c r="U34" i="13" s="1"/>
  <c r="Q94" i="13"/>
  <c r="Q50" i="13"/>
  <c r="G50" i="13"/>
  <c r="H50" i="13"/>
  <c r="I50" i="13"/>
  <c r="J50" i="13"/>
  <c r="F24" i="13"/>
  <c r="Y40" i="13" l="1"/>
  <c r="T50" i="13"/>
  <c r="AD50" i="13"/>
  <c r="AA50" i="13"/>
  <c r="T94" i="13"/>
  <c r="AD40" i="13"/>
  <c r="Y94" i="13"/>
  <c r="AD94" i="13"/>
  <c r="K8" i="13"/>
  <c r="K9" i="13"/>
  <c r="K10" i="13"/>
  <c r="K11" i="13"/>
  <c r="K12" i="13"/>
  <c r="K13" i="13"/>
  <c r="K14" i="13"/>
  <c r="K15" i="13"/>
  <c r="K16" i="13"/>
  <c r="N17" i="13"/>
  <c r="K18" i="13"/>
  <c r="K19" i="13"/>
  <c r="K20" i="13"/>
  <c r="K21" i="13"/>
  <c r="K22" i="13"/>
  <c r="K23" i="13"/>
  <c r="K25" i="13"/>
  <c r="K42" i="13"/>
  <c r="K43" i="13" s="1"/>
  <c r="K48" i="13"/>
  <c r="K49" i="13" s="1"/>
  <c r="K53" i="13"/>
  <c r="K54" i="13"/>
  <c r="K58" i="13"/>
  <c r="K59" i="13"/>
  <c r="K60" i="13"/>
  <c r="K61" i="13"/>
  <c r="K65" i="13"/>
  <c r="K66" i="13"/>
  <c r="K67" i="13"/>
  <c r="K68" i="13"/>
  <c r="K69" i="13"/>
  <c r="K70" i="13"/>
  <c r="K73" i="13"/>
  <c r="K74" i="13" s="1"/>
  <c r="K78" i="13"/>
  <c r="K79" i="13"/>
  <c r="K80" i="13"/>
  <c r="K90" i="13"/>
  <c r="K91" i="13" s="1"/>
  <c r="L91" i="13"/>
  <c r="M91" i="13"/>
  <c r="M92" i="13" s="1"/>
  <c r="M100" i="13" s="1"/>
  <c r="N91" i="13"/>
  <c r="O91" i="13"/>
  <c r="F23" i="13"/>
  <c r="Z23" i="13" s="1"/>
  <c r="F25" i="13"/>
  <c r="Z25" i="13" s="1"/>
  <c r="K28" i="13" l="1"/>
  <c r="N50" i="13"/>
  <c r="M97" i="13"/>
  <c r="K62" i="13"/>
  <c r="O97" i="13"/>
  <c r="K71" i="13"/>
  <c r="K81" i="13"/>
  <c r="K87" i="13" s="1"/>
  <c r="K55" i="13"/>
  <c r="K17" i="13"/>
  <c r="X17" i="13"/>
  <c r="K50" i="13" l="1"/>
  <c r="N97" i="13"/>
  <c r="K75" i="13"/>
  <c r="K92" i="13" l="1"/>
  <c r="J91" i="13"/>
  <c r="I91" i="13"/>
  <c r="H91" i="13"/>
  <c r="G91" i="13"/>
  <c r="F90" i="13"/>
  <c r="F91" i="13" s="1"/>
  <c r="J85" i="13"/>
  <c r="I85" i="13"/>
  <c r="H85" i="13"/>
  <c r="G85" i="13"/>
  <c r="F84" i="13"/>
  <c r="F83" i="13"/>
  <c r="I81" i="13"/>
  <c r="H81" i="13"/>
  <c r="G81" i="13"/>
  <c r="F80" i="13"/>
  <c r="F79" i="13"/>
  <c r="F78" i="13"/>
  <c r="F73" i="13"/>
  <c r="F74" i="13" s="1"/>
  <c r="F70" i="13"/>
  <c r="F69" i="13"/>
  <c r="F68" i="13"/>
  <c r="F67" i="13"/>
  <c r="F66" i="13"/>
  <c r="F65" i="13"/>
  <c r="I62" i="13"/>
  <c r="H62" i="13"/>
  <c r="F61" i="13"/>
  <c r="F60" i="13"/>
  <c r="F59" i="13"/>
  <c r="F58" i="13"/>
  <c r="J55" i="13"/>
  <c r="AD55" i="13" s="1"/>
  <c r="I55" i="13"/>
  <c r="H55" i="13"/>
  <c r="G55" i="13"/>
  <c r="F54" i="13"/>
  <c r="F53" i="13"/>
  <c r="F48" i="13"/>
  <c r="F49" i="13" s="1"/>
  <c r="F46" i="13"/>
  <c r="F47" i="13" s="1"/>
  <c r="F42" i="13"/>
  <c r="F43" i="13" s="1"/>
  <c r="F38" i="13"/>
  <c r="F37" i="13" s="1"/>
  <c r="J37" i="13"/>
  <c r="I37" i="13"/>
  <c r="H37" i="13"/>
  <c r="G37" i="13"/>
  <c r="F36" i="13"/>
  <c r="Z36" i="13" s="1"/>
  <c r="F35" i="13"/>
  <c r="F32" i="13"/>
  <c r="F31" i="13"/>
  <c r="I96" i="13"/>
  <c r="H96" i="13"/>
  <c r="G96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30" i="13" l="1"/>
  <c r="K100" i="13"/>
  <c r="K97" i="13"/>
  <c r="I87" i="13"/>
  <c r="F71" i="13"/>
  <c r="F75" i="13" s="1"/>
  <c r="F85" i="13"/>
  <c r="J62" i="13"/>
  <c r="AD62" i="13" s="1"/>
  <c r="H87" i="13"/>
  <c r="H92" i="13" s="1"/>
  <c r="H100" i="13" s="1"/>
  <c r="F81" i="13"/>
  <c r="G87" i="13"/>
  <c r="F62" i="13"/>
  <c r="F55" i="13"/>
  <c r="J81" i="13"/>
  <c r="J87" i="13" s="1"/>
  <c r="G62" i="13"/>
  <c r="F16" i="13"/>
  <c r="F28" i="13" s="1"/>
  <c r="F101" i="13" l="1"/>
  <c r="F92" i="13"/>
  <c r="F100" i="13" s="1"/>
  <c r="J92" i="13"/>
  <c r="F87" i="13"/>
  <c r="F40" i="13"/>
  <c r="F94" i="13" s="1"/>
  <c r="H97" i="13"/>
  <c r="G92" i="13"/>
  <c r="G100" i="13" s="1"/>
  <c r="I92" i="13"/>
  <c r="I100" i="13" s="1"/>
  <c r="J97" i="13" l="1"/>
  <c r="J100" i="13"/>
  <c r="F50" i="13"/>
  <c r="F97" i="13"/>
  <c r="I97" i="13"/>
  <c r="G97" i="13"/>
  <c r="R31" i="13" l="1"/>
  <c r="S31" i="13"/>
  <c r="S36" i="13"/>
  <c r="R30" i="13" l="1"/>
  <c r="R101" i="13" s="1"/>
  <c r="P31" i="13"/>
  <c r="Z31" i="13" s="1"/>
  <c r="Z30" i="13" s="1"/>
  <c r="AD65" i="13"/>
  <c r="AD66" i="13"/>
  <c r="AD69" i="13"/>
  <c r="AD73" i="13"/>
  <c r="R96" i="13" l="1"/>
  <c r="AD42" i="13"/>
  <c r="P79" i="13" l="1"/>
  <c r="P78" i="13"/>
  <c r="Y73" i="13"/>
  <c r="P73" i="13"/>
  <c r="P74" i="13" s="1"/>
  <c r="R35" i="13"/>
  <c r="S35" i="13"/>
  <c r="S40" i="13" s="1"/>
  <c r="S94" i="13" l="1"/>
  <c r="S50" i="13"/>
  <c r="AC50" i="13" s="1"/>
  <c r="R94" i="13"/>
  <c r="P35" i="13"/>
  <c r="Z35" i="13" s="1"/>
  <c r="Z74" i="13"/>
  <c r="U74" i="13"/>
  <c r="U73" i="13"/>
  <c r="Z73" i="13"/>
  <c r="P38" i="13"/>
  <c r="AD46" i="13"/>
  <c r="P46" i="13"/>
  <c r="P47" i="13" s="1"/>
  <c r="Z34" i="13" l="1"/>
  <c r="R50" i="13"/>
  <c r="Z46" i="13"/>
  <c r="V85" i="13"/>
  <c r="W85" i="13"/>
  <c r="W100" i="13" s="1"/>
  <c r="X85" i="13"/>
  <c r="P84" i="13"/>
  <c r="AB50" i="13" l="1"/>
  <c r="P42" i="13"/>
  <c r="P43" i="13" l="1"/>
  <c r="U43" i="13" s="1"/>
  <c r="U42" i="13"/>
  <c r="Z43" i="13"/>
  <c r="Z42" i="13"/>
  <c r="P80" i="13"/>
  <c r="P81" i="13" s="1"/>
  <c r="AD81" i="13" l="1"/>
  <c r="Q37" i="13" l="1"/>
  <c r="S37" i="13"/>
  <c r="T37" i="13"/>
  <c r="T91" i="13" l="1"/>
  <c r="T92" i="13" s="1"/>
  <c r="T100" i="13" s="1"/>
  <c r="S91" i="13"/>
  <c r="S92" i="13" s="1"/>
  <c r="S100" i="13" s="1"/>
  <c r="R91" i="13"/>
  <c r="R92" i="13" s="1"/>
  <c r="Q91" i="13"/>
  <c r="Q92" i="13" s="1"/>
  <c r="AD90" i="13"/>
  <c r="U90" i="13"/>
  <c r="P90" i="13"/>
  <c r="P91" i="13" s="1"/>
  <c r="AD83" i="13"/>
  <c r="Y83" i="13"/>
  <c r="Y85" i="13" s="1"/>
  <c r="P83" i="13"/>
  <c r="P85" i="13" s="1"/>
  <c r="P87" i="13" s="1"/>
  <c r="AD78" i="13"/>
  <c r="AD79" i="13"/>
  <c r="Y78" i="13"/>
  <c r="Y79" i="13"/>
  <c r="Y42" i="13"/>
  <c r="AA11" i="13"/>
  <c r="P11" i="13"/>
  <c r="U11" i="13" s="1"/>
  <c r="AA9" i="13"/>
  <c r="AB92" i="13" l="1"/>
  <c r="R100" i="13"/>
  <c r="AA92" i="13"/>
  <c r="Q100" i="13"/>
  <c r="V92" i="13"/>
  <c r="R97" i="13"/>
  <c r="AB97" i="13" s="1"/>
  <c r="T97" i="13"/>
  <c r="Q97" i="13"/>
  <c r="S97" i="13"/>
  <c r="AC92" i="13"/>
  <c r="Z90" i="13"/>
  <c r="Z9" i="13"/>
  <c r="Z78" i="13"/>
  <c r="Z83" i="13"/>
  <c r="U78" i="13"/>
  <c r="Y81" i="13"/>
  <c r="Z79" i="13"/>
  <c r="U79" i="13"/>
  <c r="Z85" i="13"/>
  <c r="AD85" i="13"/>
  <c r="U83" i="13"/>
  <c r="U85" i="13" s="1"/>
  <c r="Z11" i="13"/>
  <c r="Z81" i="13" l="1"/>
  <c r="U81" i="13"/>
  <c r="V68" i="13" l="1"/>
  <c r="Y69" i="13"/>
  <c r="Y65" i="13"/>
  <c r="U61" i="13"/>
  <c r="Y60" i="13"/>
  <c r="W37" i="13"/>
  <c r="Y18" i="13"/>
  <c r="Y20" i="13"/>
  <c r="Y21" i="13"/>
  <c r="V14" i="13"/>
  <c r="V20" i="13"/>
  <c r="V21" i="13"/>
  <c r="V22" i="13"/>
  <c r="Y16" i="13"/>
  <c r="Y15" i="13"/>
  <c r="V12" i="13"/>
  <c r="V13" i="13"/>
  <c r="X21" i="13"/>
  <c r="W21" i="13"/>
  <c r="X20" i="13"/>
  <c r="W20" i="13"/>
  <c r="U37" i="13" l="1"/>
  <c r="P17" i="13" l="1"/>
  <c r="P70" i="13"/>
  <c r="Z70" i="13" s="1"/>
  <c r="AA55" i="13" l="1"/>
  <c r="AD91" i="13"/>
  <c r="X92" i="13" l="1"/>
  <c r="V100" i="13"/>
  <c r="Y92" i="13"/>
  <c r="Y100" i="13" s="1"/>
  <c r="AD92" i="13"/>
  <c r="V62" i="13"/>
  <c r="Z91" i="13"/>
  <c r="AA62" i="13"/>
  <c r="Y62" i="13"/>
  <c r="Y87" i="13" l="1"/>
  <c r="AD87" i="13"/>
  <c r="Z87" i="13" l="1"/>
  <c r="U87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70" i="13"/>
  <c r="X70" i="13" l="1"/>
  <c r="X100" i="13" s="1"/>
  <c r="AA59" i="13"/>
  <c r="Y66" i="13" l="1"/>
  <c r="P37" i="13" l="1"/>
  <c r="P53" i="13"/>
  <c r="U53" i="13" s="1"/>
  <c r="AA53" i="13"/>
  <c r="P54" i="13"/>
  <c r="AB54" i="13"/>
  <c r="AB53" i="13" s="1"/>
  <c r="Z54" i="13" l="1"/>
  <c r="U54" i="13"/>
  <c r="Z53" i="13"/>
  <c r="P55" i="13"/>
  <c r="P20" i="13"/>
  <c r="U20" i="13" s="1"/>
  <c r="P21" i="13"/>
  <c r="U21" i="13" s="1"/>
  <c r="P22" i="13"/>
  <c r="Z22" i="13" l="1"/>
  <c r="U22" i="13"/>
  <c r="U55" i="13"/>
  <c r="Z21" i="13"/>
  <c r="Z20" i="13"/>
  <c r="AA8" i="13" l="1"/>
  <c r="P48" i="13" l="1"/>
  <c r="P49" i="13" s="1"/>
  <c r="P65" i="13" l="1"/>
  <c r="AP50" i="13"/>
  <c r="Z65" i="13" l="1"/>
  <c r="AO50" i="13"/>
  <c r="AQ50" i="13"/>
  <c r="AR50" i="13" l="1"/>
  <c r="Y50" i="13"/>
  <c r="Y101" i="13" s="1"/>
  <c r="P67" i="13" l="1"/>
  <c r="Z67" i="13" s="1"/>
  <c r="U65" i="13" l="1"/>
  <c r="AN50" i="13" l="1"/>
  <c r="AA10" i="13"/>
  <c r="AC17" i="13"/>
  <c r="P69" i="13"/>
  <c r="Z69" i="13" s="1"/>
  <c r="P68" i="13"/>
  <c r="Z68" i="13" s="1"/>
  <c r="P66" i="13"/>
  <c r="P61" i="13"/>
  <c r="P60" i="13"/>
  <c r="U60" i="13" s="1"/>
  <c r="P59" i="13"/>
  <c r="P58" i="13"/>
  <c r="P19" i="13"/>
  <c r="P18" i="13"/>
  <c r="U18" i="13" s="1"/>
  <c r="P16" i="13"/>
  <c r="U16" i="13" s="1"/>
  <c r="P15" i="13"/>
  <c r="P14" i="13"/>
  <c r="P13" i="13"/>
  <c r="P12" i="13"/>
  <c r="P10" i="13"/>
  <c r="U10" i="13" l="1"/>
  <c r="P28" i="13"/>
  <c r="Z19" i="13"/>
  <c r="U19" i="13"/>
  <c r="Z15" i="13"/>
  <c r="U15" i="13"/>
  <c r="Z14" i="13"/>
  <c r="U14" i="13"/>
  <c r="Z13" i="13"/>
  <c r="U13" i="13"/>
  <c r="Z12" i="13"/>
  <c r="U12" i="13"/>
  <c r="P62" i="13"/>
  <c r="Z62" i="13" s="1"/>
  <c r="P71" i="13"/>
  <c r="Z16" i="13"/>
  <c r="U66" i="13"/>
  <c r="Z66" i="13"/>
  <c r="U69" i="13"/>
  <c r="U68" i="13"/>
  <c r="Z8" i="13"/>
  <c r="Z10" i="13"/>
  <c r="Z18" i="13"/>
  <c r="Z60" i="13"/>
  <c r="Z59" i="13"/>
  <c r="AB59" i="13"/>
  <c r="Z28" i="13" l="1"/>
  <c r="U28" i="13"/>
  <c r="P75" i="13"/>
  <c r="U71" i="13"/>
  <c r="Z71" i="13"/>
  <c r="AD97" i="13"/>
  <c r="U62" i="13"/>
  <c r="AB58" i="13"/>
  <c r="U75" i="13" l="1"/>
  <c r="Z75" i="13"/>
  <c r="P92" i="13"/>
  <c r="P100" i="13" s="1"/>
  <c r="Z100" i="13" s="1"/>
  <c r="Y97" i="13"/>
  <c r="U92" i="13" l="1"/>
  <c r="U100" i="13" s="1"/>
  <c r="Z92" i="13"/>
  <c r="AB37" i="13"/>
  <c r="Z37" i="13" s="1"/>
  <c r="V50" i="13" l="1"/>
  <c r="V101" i="13" s="1"/>
  <c r="V97" i="13" l="1"/>
  <c r="AA97" i="13"/>
  <c r="X50" i="13" l="1"/>
  <c r="X101" i="13" s="1"/>
  <c r="X97" i="13"/>
  <c r="S32" i="13"/>
  <c r="P32" i="13" s="1"/>
  <c r="P30" i="13" s="1"/>
  <c r="AC97" i="13"/>
  <c r="P40" i="13" l="1"/>
  <c r="P50" i="13" s="1"/>
  <c r="Z50" i="13" s="1"/>
  <c r="P101" i="13"/>
  <c r="Z40" i="13"/>
  <c r="U40" i="13"/>
  <c r="P94" i="13"/>
  <c r="P97" i="13" l="1"/>
  <c r="Z97" i="13" s="1"/>
  <c r="Z94" i="13"/>
  <c r="U94" i="13"/>
  <c r="U50" i="13"/>
  <c r="U101" i="13" s="1"/>
  <c r="AS50" i="13"/>
  <c r="U97" i="13" l="1"/>
</calcChain>
</file>

<file path=xl/sharedStrings.xml><?xml version="1.0" encoding="utf-8"?>
<sst xmlns="http://schemas.openxmlformats.org/spreadsheetml/2006/main" count="285" uniqueCount="152">
  <si>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</si>
  <si>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</si>
  <si>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</si>
  <si>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</si>
  <si>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</si>
  <si>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</si>
  <si>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</si>
  <si>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</si>
  <si>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</si>
  <si>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</si>
  <si>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</si>
  <si>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</si>
  <si>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</si>
  <si>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</si>
  <si>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</si>
  <si>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</si>
  <si>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</si>
  <si>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</si>
  <si>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</si>
  <si>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</si>
  <si>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</si>
  <si>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</si>
  <si>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</si>
  <si>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</si>
  <si>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</si>
  <si>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</si>
  <si>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</si>
  <si>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</si>
  <si>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</si>
  <si>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</si>
  <si>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</si>
  <si>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</si>
  <si>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</si>
  <si>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</si>
  <si>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</si>
  <si>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</si>
  <si>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</si>
  <si>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</si>
  <si>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</si>
  <si>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</si>
  <si>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</si>
  <si>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</si>
  <si>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</si>
  <si>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</si>
  <si>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</si>
  <si>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</si>
  <si>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</si>
  <si>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</si>
  <si>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</si>
  <si>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</si>
  <si>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</si>
  <si>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</si>
  <si>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</si>
  <si>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</si>
  <si>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</si>
  <si>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</si>
  <si>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</si>
  <si>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</si>
  <si>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</si>
  <si>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</si>
  <si>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</si>
  <si>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</si>
  <si>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</si>
  <si>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</si>
  <si>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</si>
  <si>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</si>
  <si>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</si>
  <si>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</si>
  <si>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</si>
  <si>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</si>
  <si>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</si>
  <si>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</si>
  <si>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</si>
  <si>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</si>
  <si>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</si>
  <si>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</si>
  <si>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</si>
  <si>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</si>
  <si>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</si>
  <si>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</si>
  <si>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</si>
  <si>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</si>
  <si>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</si>
  <si>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</si>
  <si>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</si>
  <si>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</si>
  <si>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</si>
  <si>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Региональный проект «Современная школа» (показатель № 6)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</si>
  <si>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</si>
  <si>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</si>
  <si>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</si>
  <si>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</si>
  <si>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</si>
  <si>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</si>
  <si>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</si>
  <si>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</si>
  <si>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>% исполнения к годовому плану 2020 года</t>
  </si>
  <si>
    <t xml:space="preserve">Внебюджетные источники </t>
  </si>
  <si>
    <t>ПЛАН 2020 год (в рублях)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</si>
  <si>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</si>
  <si>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</si>
  <si>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</si>
  <si>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</si>
  <si>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</si>
  <si>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</si>
  <si>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</si>
  <si>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</si>
  <si>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</si>
  <si>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</si>
  <si>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</si>
  <si>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</si>
  <si>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</si>
  <si>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</si>
  <si>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</si>
  <si>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>3</t>
  </si>
  <si>
    <t xml:space="preserve">ВСЕГО </t>
  </si>
  <si>
    <t>0210153030.</t>
  </si>
  <si>
    <t>0210182480.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</si>
  <si>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</si>
  <si>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</si>
  <si>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</si>
  <si>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</si>
  <si>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</si>
  <si>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</si>
  <si>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</si>
  <si>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</si>
  <si>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</si>
  <si>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</si>
  <si>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</si>
  <si>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</si>
  <si>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предоставления дошкольного, общего, дополнительного образования (показатель №№ 1,2,5,7,8,21,22)</t>
  </si>
  <si>
    <t>Развитие материально-технической базы образовательных организаций (показатель № 6)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</si>
  <si>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</si>
  <si>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</si>
  <si>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</si>
  <si>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 xml:space="preserve">Обеспечение функционирования казённого учреждения (показатель №№ 4,15,16,17,18,23)
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</si>
  <si>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</si>
  <si>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</si>
  <si>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</si>
  <si>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</si>
  <si>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</si>
  <si>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</si>
  <si>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</si>
  <si>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ПЛАН на 9 месяцев 2020 года (рублей)</t>
  </si>
  <si>
    <t>% исполнения к плану 9 месяцев 2020 года</t>
  </si>
  <si>
    <t xml:space="preserve">без внебюджета       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</si>
  <si>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30.11.2020 года</t>
  </si>
  <si>
    <t>ДГиЗО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</si>
  <si>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</si>
  <si>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</si>
  <si>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–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</si>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</sst>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614">
    <xf numFmtId="0" fontId="0" fillId="0" borderId="0" xfId="0"/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4" fontId="13" fillId="2" borderId="19" xfId="0" applyNumberFormat="1" applyFont="1" applyFill="1" applyBorder="1" applyAlignment="1">
      <alignment horizontal="center" vertical="center"/>
    </xf>
    <xf numFmtId="3" fontId="13" fillId="2" borderId="20" xfId="0" applyNumberFormat="1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horizontal="center" vertical="center"/>
    </xf>
    <xf numFmtId="4" fontId="13" fillId="2" borderId="16" xfId="0" applyNumberFormat="1" applyFont="1" applyFill="1" applyBorder="1" applyAlignment="1">
      <alignment horizontal="center" vertical="center"/>
    </xf>
    <xf numFmtId="3" fontId="13" fillId="2" borderId="16" xfId="0" applyNumberFormat="1" applyFont="1" applyFill="1" applyBorder="1" applyAlignment="1">
      <alignment horizontal="center" vertical="center"/>
    </xf>
    <xf numFmtId="4" fontId="13" fillId="2" borderId="18" xfId="0" applyNumberFormat="1" applyFont="1" applyFill="1" applyBorder="1" applyAlignment="1">
      <alignment horizontal="center" vertical="center"/>
    </xf>
    <xf numFmtId="4" fontId="16" fillId="2" borderId="35" xfId="0" applyNumberFormat="1" applyFont="1" applyFill="1" applyBorder="1" applyAlignment="1">
      <alignment horizontal="center" vertical="center"/>
    </xf>
    <xf numFmtId="4" fontId="16" fillId="2" borderId="29" xfId="0" applyNumberFormat="1" applyFont="1" applyFill="1" applyBorder="1" applyAlignment="1">
      <alignment horizontal="center" vertical="center"/>
    </xf>
    <xf numFmtId="4" fontId="16" fillId="2" borderId="36" xfId="0" applyNumberFormat="1" applyFont="1" applyFill="1" applyBorder="1" applyAlignment="1">
      <alignment horizontal="center" vertical="center"/>
    </xf>
    <xf numFmtId="4" fontId="16" fillId="2" borderId="14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4" fontId="16" fillId="2" borderId="25" xfId="0" applyNumberFormat="1" applyFont="1" applyFill="1" applyBorder="1" applyAlignment="1">
      <alignment horizontal="center" vertical="center"/>
    </xf>
    <xf numFmtId="4" fontId="16" fillId="2" borderId="56" xfId="0" applyNumberFormat="1" applyFont="1" applyFill="1" applyBorder="1" applyAlignment="1">
      <alignment horizontal="center" vertical="center"/>
    </xf>
    <xf numFmtId="4" fontId="16" fillId="2" borderId="40" xfId="0" applyNumberFormat="1" applyFont="1" applyFill="1" applyBorder="1" applyAlignment="1">
      <alignment horizontal="center" vertical="center"/>
    </xf>
    <xf numFmtId="4" fontId="13" fillId="2" borderId="20" xfId="0" applyNumberFormat="1" applyFont="1" applyFill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/>
    </xf>
    <xf numFmtId="4" fontId="13" fillId="2" borderId="60" xfId="0" applyNumberFormat="1" applyFont="1" applyFill="1" applyBorder="1" applyAlignment="1">
      <alignment vertical="center" wrapText="1"/>
    </xf>
    <xf numFmtId="4" fontId="13" fillId="2" borderId="57" xfId="0" applyNumberFormat="1" applyFont="1" applyFill="1" applyBorder="1" applyAlignment="1">
      <alignment vertical="center" wrapText="1"/>
    </xf>
    <xf numFmtId="3" fontId="13" fillId="2" borderId="21" xfId="0" applyNumberFormat="1" applyFont="1" applyFill="1" applyBorder="1" applyAlignment="1">
      <alignment horizontal="center" vertical="center"/>
    </xf>
    <xf numFmtId="4" fontId="13" fillId="2" borderId="42" xfId="0" applyNumberFormat="1" applyFont="1" applyFill="1" applyBorder="1" applyAlignment="1">
      <alignment horizontal="center" vertical="center"/>
    </xf>
    <xf numFmtId="3" fontId="13" fillId="2" borderId="42" xfId="0" applyNumberFormat="1" applyFont="1" applyFill="1" applyBorder="1" applyAlignment="1">
      <alignment horizontal="center" vertical="center"/>
    </xf>
    <xf numFmtId="4" fontId="13" fillId="2" borderId="29" xfId="0" applyNumberFormat="1" applyFont="1" applyFill="1" applyBorder="1" applyAlignment="1">
      <alignment horizontal="center" vertical="center"/>
    </xf>
    <xf numFmtId="4" fontId="13" fillId="2" borderId="34" xfId="0" applyNumberFormat="1" applyFont="1" applyFill="1" applyBorder="1" applyAlignment="1">
      <alignment horizontal="center" vertical="center"/>
    </xf>
    <xf numFmtId="4" fontId="13" fillId="2" borderId="31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4" fontId="13" fillId="2" borderId="22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4" fontId="13" fillId="2" borderId="14" xfId="0" applyNumberFormat="1" applyFont="1" applyFill="1" applyBorder="1" applyAlignment="1">
      <alignment horizontal="center" vertical="center"/>
    </xf>
    <xf numFmtId="3" fontId="13" fillId="2" borderId="22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4" fontId="16" fillId="2" borderId="36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4" xfId="0" applyNumberFormat="1" applyFont="1" applyFill="1" applyBorder="1" applyAlignment="1">
      <alignment horizontal="center" vertical="center" wrapText="1"/>
    </xf>
    <xf numFmtId="3" fontId="13" fillId="2" borderId="34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/>
    </xf>
    <xf numFmtId="4" fontId="13" fillId="2" borderId="45" xfId="0" applyNumberFormat="1" applyFont="1" applyFill="1" applyBorder="1" applyAlignment="1">
      <alignment horizontal="center" vertical="center"/>
    </xf>
    <xf numFmtId="166" fontId="13" fillId="2" borderId="42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39" xfId="0" applyNumberFormat="1" applyFont="1" applyFill="1" applyBorder="1" applyAlignment="1">
      <alignment horizontal="center" vertical="center"/>
    </xf>
    <xf numFmtId="4" fontId="16" fillId="2" borderId="4" xfId="0" applyNumberFormat="1" applyFont="1" applyFill="1" applyBorder="1" applyAlignment="1">
      <alignment horizontal="center" vertical="center" wrapText="1"/>
    </xf>
    <xf numFmtId="4" fontId="16" fillId="2" borderId="47" xfId="0" applyNumberFormat="1" applyFont="1" applyFill="1" applyBorder="1" applyAlignment="1">
      <alignment horizontal="center" vertical="center" wrapText="1"/>
    </xf>
    <xf numFmtId="4" fontId="16" fillId="2" borderId="22" xfId="0" applyNumberFormat="1" applyFont="1" applyFill="1" applyBorder="1" applyAlignment="1">
      <alignment horizontal="left" vertical="top" wrapText="1"/>
    </xf>
    <xf numFmtId="4" fontId="16" fillId="2" borderId="22" xfId="0" applyNumberFormat="1" applyFont="1" applyFill="1" applyBorder="1" applyAlignment="1">
      <alignment horizontal="center" vertical="center"/>
    </xf>
    <xf numFmtId="4" fontId="16" fillId="2" borderId="23" xfId="0" applyNumberFormat="1" applyFont="1" applyFill="1" applyBorder="1" applyAlignment="1">
      <alignment horizontal="left" vertical="top" wrapText="1"/>
    </xf>
    <xf numFmtId="4" fontId="16" fillId="2" borderId="3" xfId="0" applyNumberFormat="1" applyFont="1" applyFill="1" applyBorder="1" applyAlignment="1">
      <alignment horizontal="center" vertical="center"/>
    </xf>
    <xf numFmtId="4" fontId="16" fillId="2" borderId="48" xfId="0" applyNumberFormat="1" applyFont="1" applyFill="1" applyBorder="1" applyAlignment="1">
      <alignment horizontal="center" vertical="center"/>
    </xf>
    <xf numFmtId="4" fontId="16" fillId="2" borderId="5" xfId="0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/>
    </xf>
    <xf numFmtId="4" fontId="16" fillId="2" borderId="23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4" fontId="16" fillId="2" borderId="32" xfId="0" applyNumberFormat="1" applyFont="1" applyFill="1" applyBorder="1" applyAlignment="1">
      <alignment horizontal="center" vertical="center" wrapText="1"/>
    </xf>
    <xf numFmtId="4" fontId="16" fillId="2" borderId="30" xfId="0" applyNumberFormat="1" applyFont="1" applyFill="1" applyBorder="1" applyAlignment="1">
      <alignment horizontal="center" vertical="center" wrapText="1"/>
    </xf>
    <xf numFmtId="4" fontId="16" fillId="2" borderId="27" xfId="0" applyNumberFormat="1" applyFont="1" applyFill="1" applyBorder="1" applyAlignment="1">
      <alignment horizontal="center" vertical="center" wrapText="1"/>
    </xf>
    <xf numFmtId="4" fontId="16" fillId="2" borderId="48" xfId="0" applyNumberFormat="1" applyFont="1" applyFill="1" applyBorder="1" applyAlignment="1">
      <alignment horizontal="center" vertical="center" wrapText="1"/>
    </xf>
    <xf numFmtId="4" fontId="16" fillId="2" borderId="22" xfId="0" applyNumberFormat="1" applyFont="1" applyFill="1" applyBorder="1" applyAlignment="1">
      <alignment horizontal="center" vertical="center" wrapText="1"/>
    </xf>
    <xf numFmtId="4" fontId="16" fillId="2" borderId="31" xfId="0" applyNumberFormat="1" applyFont="1" applyFill="1" applyBorder="1" applyAlignment="1">
      <alignment horizontal="center" vertical="center"/>
    </xf>
    <xf numFmtId="4" fontId="16" fillId="2" borderId="24" xfId="0" applyNumberFormat="1" applyFont="1" applyFill="1" applyBorder="1" applyAlignment="1">
      <alignment horizontal="center" vertical="center"/>
    </xf>
    <xf numFmtId="4" fontId="16" fillId="2" borderId="38" xfId="0" applyNumberFormat="1" applyFont="1" applyFill="1" applyBorder="1" applyAlignment="1">
      <alignment horizontal="center" vertical="center"/>
    </xf>
    <xf numFmtId="4" fontId="16" fillId="2" borderId="13" xfId="0" applyNumberFormat="1" applyFont="1" applyFill="1" applyBorder="1" applyAlignment="1">
      <alignment horizontal="center" vertical="center"/>
    </xf>
    <xf numFmtId="166" fontId="16" fillId="2" borderId="8" xfId="0" applyNumberFormat="1" applyFont="1" applyFill="1" applyBorder="1" applyAlignment="1">
      <alignment horizontal="center" vertical="center"/>
    </xf>
    <xf numFmtId="49" fontId="18" fillId="2" borderId="23" xfId="0" applyNumberFormat="1" applyFont="1" applyFill="1" applyBorder="1" applyAlignment="1" applyProtection="1">
      <alignment horizontal="center" vertical="center" wrapText="1"/>
    </xf>
    <xf numFmtId="166" fontId="16" fillId="2" borderId="3" xfId="0" applyNumberFormat="1" applyFont="1" applyFill="1" applyBorder="1" applyAlignment="1">
      <alignment horizontal="center" vertical="center" wrapText="1"/>
    </xf>
    <xf numFmtId="4" fontId="18" fillId="2" borderId="27" xfId="0" applyNumberFormat="1" applyFont="1" applyFill="1" applyBorder="1" applyAlignment="1" applyProtection="1">
      <alignment horizontal="center" vertical="center" wrapText="1"/>
    </xf>
    <xf numFmtId="4" fontId="16" fillId="2" borderId="23" xfId="0" applyNumberFormat="1" applyFont="1" applyFill="1" applyBorder="1" applyAlignment="1">
      <alignment horizontal="center" vertical="center" wrapText="1"/>
    </xf>
    <xf numFmtId="4" fontId="16" fillId="2" borderId="27" xfId="0" applyNumberFormat="1" applyFont="1" applyFill="1" applyBorder="1" applyAlignment="1">
      <alignment horizontal="center" vertical="center"/>
    </xf>
    <xf numFmtId="4" fontId="16" fillId="2" borderId="13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6" fontId="16" fillId="2" borderId="41" xfId="0" applyNumberFormat="1" applyFont="1" applyFill="1" applyBorder="1" applyAlignment="1">
      <alignment horizontal="center" vertical="center"/>
    </xf>
    <xf numFmtId="4" fontId="16" fillId="2" borderId="15" xfId="0" applyNumberFormat="1" applyFont="1" applyFill="1" applyBorder="1" applyAlignment="1">
      <alignment horizontal="center" vertical="center"/>
    </xf>
    <xf numFmtId="3" fontId="16" fillId="2" borderId="17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/>
    </xf>
    <xf numFmtId="4" fontId="16" fillId="2" borderId="32" xfId="0" applyNumberFormat="1" applyFont="1" applyFill="1" applyBorder="1" applyAlignment="1">
      <alignment horizontal="center" vertical="center"/>
    </xf>
    <xf numFmtId="4" fontId="13" fillId="2" borderId="63" xfId="0" applyNumberFormat="1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4" fontId="16" fillId="2" borderId="20" xfId="0" applyNumberFormat="1" applyFont="1" applyFill="1" applyBorder="1" applyAlignment="1">
      <alignment horizontal="center" vertical="center" wrapText="1"/>
    </xf>
    <xf numFmtId="4" fontId="16" fillId="2" borderId="2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4" fontId="16" fillId="2" borderId="15" xfId="0" applyNumberFormat="1" applyFont="1" applyFill="1" applyBorder="1" applyAlignment="1">
      <alignment horizontal="center" vertical="center" wrapText="1"/>
    </xf>
    <xf numFmtId="4" fontId="16" fillId="2" borderId="17" xfId="0" applyNumberFormat="1" applyFont="1" applyFill="1" applyBorder="1" applyAlignment="1">
      <alignment horizontal="center" vertical="center" wrapText="1"/>
    </xf>
    <xf numFmtId="4" fontId="16" fillId="2" borderId="38" xfId="0" applyNumberFormat="1" applyFont="1" applyFill="1" applyBorder="1" applyAlignment="1">
      <alignment horizontal="center" vertical="center" wrapText="1"/>
    </xf>
    <xf numFmtId="3" fontId="13" fillId="2" borderId="19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 wrapText="1"/>
    </xf>
    <xf numFmtId="4" fontId="13" fillId="2" borderId="70" xfId="0" applyNumberFormat="1" applyFont="1" applyFill="1" applyBorder="1" applyAlignment="1">
      <alignment horizontal="center" vertical="center" wrapText="1"/>
    </xf>
    <xf numFmtId="4" fontId="16" fillId="2" borderId="65" xfId="0" applyNumberFormat="1" applyFont="1" applyFill="1" applyBorder="1" applyAlignment="1">
      <alignment horizontal="center" vertical="center" wrapText="1"/>
    </xf>
    <xf numFmtId="4" fontId="16" fillId="2" borderId="52" xfId="0" applyNumberFormat="1" applyFont="1" applyFill="1" applyBorder="1" applyAlignment="1">
      <alignment horizontal="center" vertical="center" wrapText="1"/>
    </xf>
    <xf numFmtId="4" fontId="13" fillId="2" borderId="60" xfId="0" applyNumberFormat="1" applyFont="1" applyFill="1" applyBorder="1" applyAlignment="1">
      <alignment horizontal="center" vertical="center" wrapText="1"/>
    </xf>
    <xf numFmtId="4" fontId="13" fillId="2" borderId="51" xfId="0" applyNumberFormat="1" applyFont="1" applyFill="1" applyBorder="1" applyAlignment="1">
      <alignment horizontal="center" vertical="center"/>
    </xf>
    <xf numFmtId="4" fontId="16" fillId="2" borderId="24" xfId="0" applyNumberFormat="1" applyFont="1" applyFill="1" applyBorder="1" applyAlignment="1">
      <alignment horizontal="center" vertical="center" wrapText="1"/>
    </xf>
    <xf numFmtId="3" fontId="13" fillId="2" borderId="39" xfId="0" applyNumberFormat="1" applyFont="1" applyFill="1" applyBorder="1" applyAlignment="1">
      <alignment horizontal="center" vertical="center"/>
    </xf>
    <xf numFmtId="4" fontId="16" fillId="2" borderId="19" xfId="0" applyNumberFormat="1" applyFont="1" applyFill="1" applyBorder="1" applyAlignment="1">
      <alignment horizontal="center" vertical="center" wrapText="1"/>
    </xf>
    <xf numFmtId="4" fontId="16" fillId="2" borderId="10" xfId="0" applyNumberFormat="1" applyFont="1" applyFill="1" applyBorder="1" applyAlignment="1">
      <alignment horizontal="center" vertical="center"/>
    </xf>
    <xf numFmtId="4" fontId="16" fillId="2" borderId="11" xfId="0" applyNumberFormat="1" applyFont="1" applyFill="1" applyBorder="1" applyAlignment="1">
      <alignment horizontal="center" vertical="center"/>
    </xf>
    <xf numFmtId="3" fontId="16" fillId="2" borderId="36" xfId="0" applyNumberFormat="1" applyFont="1" applyFill="1" applyBorder="1" applyAlignment="1">
      <alignment horizontal="center" vertical="center"/>
    </xf>
    <xf numFmtId="3" fontId="16" fillId="2" borderId="40" xfId="0" applyNumberFormat="1" applyFont="1" applyFill="1" applyBorder="1" applyAlignment="1">
      <alignment horizontal="center" vertical="center"/>
    </xf>
    <xf numFmtId="4" fontId="16" fillId="2" borderId="50" xfId="0" applyNumberFormat="1" applyFont="1" applyFill="1" applyBorder="1" applyAlignment="1">
      <alignment horizontal="center" vertical="center"/>
    </xf>
    <xf numFmtId="4" fontId="16" fillId="2" borderId="55" xfId="0" applyNumberFormat="1" applyFont="1" applyFill="1" applyBorder="1" applyAlignment="1">
      <alignment horizontal="center" vertical="center"/>
    </xf>
    <xf numFmtId="4" fontId="16" fillId="2" borderId="41" xfId="0" applyNumberFormat="1" applyFont="1" applyFill="1" applyBorder="1" applyAlignment="1">
      <alignment horizontal="center" vertical="center"/>
    </xf>
    <xf numFmtId="4" fontId="16" fillId="2" borderId="19" xfId="0" applyNumberFormat="1" applyFont="1" applyFill="1" applyBorder="1" applyAlignment="1">
      <alignment horizontal="center" vertical="center"/>
    </xf>
    <xf numFmtId="4" fontId="16" fillId="2" borderId="20" xfId="0" applyNumberFormat="1" applyFont="1" applyFill="1" applyBorder="1" applyAlignment="1">
      <alignment horizontal="center" vertical="center"/>
    </xf>
    <xf numFmtId="4" fontId="13" fillId="2" borderId="23" xfId="0" applyNumberFormat="1" applyFont="1" applyFill="1" applyBorder="1" applyAlignment="1">
      <alignment horizontal="center" vertical="center"/>
    </xf>
    <xf numFmtId="4" fontId="13" fillId="2" borderId="43" xfId="0" applyNumberFormat="1" applyFont="1" applyFill="1" applyBorder="1" applyAlignment="1">
      <alignment horizontal="center" vertical="center"/>
    </xf>
    <xf numFmtId="3" fontId="13" fillId="2" borderId="43" xfId="0" applyNumberFormat="1" applyFont="1" applyFill="1" applyBorder="1" applyAlignment="1">
      <alignment horizontal="center" vertical="center"/>
    </xf>
    <xf numFmtId="4" fontId="13" fillId="2" borderId="44" xfId="0" applyNumberFormat="1" applyFont="1" applyFill="1" applyBorder="1" applyAlignment="1">
      <alignment horizontal="center" vertical="center"/>
    </xf>
    <xf numFmtId="4" fontId="13" fillId="2" borderId="37" xfId="0" applyNumberFormat="1" applyFont="1" applyFill="1" applyBorder="1" applyAlignment="1">
      <alignment horizontal="center" vertical="center"/>
    </xf>
    <xf numFmtId="4" fontId="13" fillId="2" borderId="46" xfId="0" applyNumberFormat="1" applyFont="1" applyFill="1" applyBorder="1" applyAlignment="1">
      <alignment horizontal="center" vertical="center" wrapText="1"/>
    </xf>
    <xf numFmtId="165" fontId="13" fillId="2" borderId="21" xfId="0" applyNumberFormat="1" applyFont="1" applyFill="1" applyBorder="1" applyAlignment="1">
      <alignment horizontal="center" vertical="center"/>
    </xf>
    <xf numFmtId="165" fontId="13" fillId="2" borderId="42" xfId="0" applyNumberFormat="1" applyFont="1" applyFill="1" applyBorder="1" applyAlignment="1">
      <alignment horizontal="center" vertical="center"/>
    </xf>
    <xf numFmtId="4" fontId="16" fillId="2" borderId="72" xfId="0" applyNumberFormat="1" applyFont="1" applyFill="1" applyBorder="1" applyAlignment="1">
      <alignment horizontal="center" vertical="center" wrapText="1"/>
    </xf>
    <xf numFmtId="4" fontId="16" fillId="2" borderId="17" xfId="0" applyNumberFormat="1" applyFont="1" applyFill="1" applyBorder="1" applyAlignment="1">
      <alignment horizontal="center" vertical="center"/>
    </xf>
    <xf numFmtId="4" fontId="16" fillId="2" borderId="19" xfId="0" applyNumberFormat="1" applyFont="1" applyFill="1" applyBorder="1" applyAlignment="1">
      <alignment horizontal="left" vertical="center" wrapText="1"/>
    </xf>
    <xf numFmtId="4" fontId="16" fillId="2" borderId="21" xfId="0" applyNumberFormat="1" applyFont="1" applyFill="1" applyBorder="1" applyAlignment="1">
      <alignment horizontal="left" vertical="center" wrapText="1"/>
    </xf>
    <xf numFmtId="165" fontId="13" fillId="2" borderId="28" xfId="0" applyNumberFormat="1" applyFont="1" applyFill="1" applyBorder="1" applyAlignment="1">
      <alignment horizontal="center" vertical="center"/>
    </xf>
    <xf numFmtId="165" fontId="13" fillId="2" borderId="39" xfId="0" applyNumberFormat="1" applyFont="1" applyFill="1" applyBorder="1" applyAlignment="1">
      <alignment horizontal="center" vertical="center"/>
    </xf>
    <xf numFmtId="165" fontId="13" fillId="2" borderId="34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165" fontId="13" fillId="2" borderId="19" xfId="0" applyNumberFormat="1" applyFont="1" applyFill="1" applyBorder="1" applyAlignment="1">
      <alignment horizontal="center" vertical="center"/>
    </xf>
    <xf numFmtId="166" fontId="13" fillId="2" borderId="20" xfId="0" applyNumberFormat="1" applyFont="1" applyFill="1" applyBorder="1" applyAlignment="1">
      <alignment horizontal="center" vertical="center"/>
    </xf>
    <xf numFmtId="4" fontId="13" fillId="2" borderId="41" xfId="0" applyNumberFormat="1" applyFont="1" applyFill="1" applyBorder="1" applyAlignment="1">
      <alignment horizontal="center" vertical="center"/>
    </xf>
    <xf numFmtId="4" fontId="13" fillId="2" borderId="17" xfId="0" applyNumberFormat="1" applyFont="1" applyFill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center" vertical="center"/>
    </xf>
    <xf numFmtId="4" fontId="13" fillId="2" borderId="35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2" borderId="14" xfId="0" applyNumberFormat="1" applyFont="1" applyFill="1" applyBorder="1" applyAlignment="1">
      <alignment horizontal="center" vertical="center" wrapText="1"/>
    </xf>
    <xf numFmtId="166" fontId="16" fillId="2" borderId="10" xfId="0" applyNumberFormat="1" applyFont="1" applyFill="1" applyBorder="1" applyAlignment="1">
      <alignment horizontal="center" vertical="center"/>
    </xf>
    <xf numFmtId="4" fontId="13" fillId="2" borderId="49" xfId="0" applyNumberFormat="1" applyFont="1" applyFill="1" applyBorder="1" applyAlignment="1">
      <alignment horizontal="center" vertical="center"/>
    </xf>
    <xf numFmtId="4" fontId="13" fillId="2" borderId="4" xfId="0" applyNumberFormat="1" applyFont="1" applyFill="1" applyBorder="1" applyAlignment="1">
      <alignment horizontal="center" vertical="center"/>
    </xf>
    <xf numFmtId="4" fontId="13" fillId="2" borderId="47" xfId="0" applyNumberFormat="1" applyFont="1" applyFill="1" applyBorder="1" applyAlignment="1">
      <alignment horizontal="center" vertical="center"/>
    </xf>
    <xf numFmtId="4" fontId="16" fillId="2" borderId="35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center" vertical="center"/>
    </xf>
    <xf numFmtId="4" fontId="13" fillId="2" borderId="65" xfId="0" applyNumberFormat="1" applyFont="1" applyFill="1" applyBorder="1" applyAlignment="1">
      <alignment horizontal="center" vertical="center" wrapText="1"/>
    </xf>
    <xf numFmtId="4" fontId="13" fillId="2" borderId="2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4" fontId="13" fillId="2" borderId="30" xfId="0" applyNumberFormat="1" applyFont="1" applyFill="1" applyBorder="1" applyAlignment="1">
      <alignment horizontal="center" vertical="center"/>
    </xf>
    <xf numFmtId="4" fontId="16" fillId="2" borderId="59" xfId="0" applyNumberFormat="1" applyFont="1" applyFill="1" applyBorder="1" applyAlignment="1">
      <alignment horizontal="center" vertical="center" wrapText="1"/>
    </xf>
    <xf numFmtId="4" fontId="13" fillId="2" borderId="68" xfId="0" applyNumberFormat="1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left" vertical="top" wrapText="1"/>
    </xf>
    <xf numFmtId="0" fontId="16" fillId="2" borderId="46" xfId="0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 applyProtection="1">
      <alignment horizontal="right" vertical="center" wrapText="1"/>
    </xf>
    <xf numFmtId="4" fontId="16" fillId="2" borderId="12" xfId="0" applyNumberFormat="1" applyFont="1" applyFill="1" applyBorder="1" applyAlignment="1">
      <alignment horizontal="center" vertical="center" wrapText="1"/>
    </xf>
    <xf numFmtId="4" fontId="16" fillId="2" borderId="8" xfId="0" applyNumberFormat="1" applyFont="1" applyFill="1" applyBorder="1" applyAlignment="1">
      <alignment horizontal="center" vertical="center" wrapText="1"/>
    </xf>
    <xf numFmtId="4" fontId="16" fillId="2" borderId="29" xfId="0" applyNumberFormat="1" applyFont="1" applyFill="1" applyBorder="1" applyAlignment="1">
      <alignment horizontal="center" vertical="center" wrapText="1"/>
    </xf>
    <xf numFmtId="4" fontId="16" fillId="2" borderId="10" xfId="0" applyNumberFormat="1" applyFont="1" applyFill="1" applyBorder="1" applyAlignment="1">
      <alignment horizontal="center" vertical="center" wrapText="1"/>
    </xf>
    <xf numFmtId="4" fontId="16" fillId="2" borderId="46" xfId="0" applyNumberFormat="1" applyFont="1" applyFill="1" applyBorder="1" applyAlignment="1">
      <alignment horizontal="center" vertical="center"/>
    </xf>
    <xf numFmtId="4" fontId="16" fillId="2" borderId="8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29" xfId="0" applyNumberFormat="1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left" vertical="top" wrapText="1"/>
    </xf>
    <xf numFmtId="0" fontId="16" fillId="2" borderId="56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 applyProtection="1">
      <alignment horizontal="right" vertical="center" wrapText="1"/>
    </xf>
    <xf numFmtId="4" fontId="16" fillId="2" borderId="49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47" xfId="0" applyNumberFormat="1" applyFont="1" applyFill="1" applyBorder="1" applyAlignment="1">
      <alignment horizontal="center" vertical="center"/>
    </xf>
    <xf numFmtId="3" fontId="16" fillId="2" borderId="30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left" vertical="top" wrapText="1"/>
    </xf>
    <xf numFmtId="0" fontId="16" fillId="2" borderId="59" xfId="0" applyFont="1" applyFill="1" applyBorder="1" applyAlignment="1">
      <alignment horizontal="center" vertical="center" wrapText="1"/>
    </xf>
    <xf numFmtId="4" fontId="16" fillId="2" borderId="43" xfId="0" applyNumberFormat="1" applyFont="1" applyFill="1" applyBorder="1" applyAlignment="1">
      <alignment horizontal="center" vertical="center" wrapText="1"/>
    </xf>
    <xf numFmtId="4" fontId="16" fillId="2" borderId="59" xfId="0" applyNumberFormat="1" applyFont="1" applyFill="1" applyBorder="1" applyAlignment="1">
      <alignment horizontal="center" vertical="center"/>
    </xf>
    <xf numFmtId="3" fontId="16" fillId="2" borderId="56" xfId="0" applyNumberFormat="1" applyFont="1" applyFill="1" applyBorder="1" applyAlignment="1">
      <alignment horizontal="center" vertical="center"/>
    </xf>
    <xf numFmtId="4" fontId="16" fillId="2" borderId="30" xfId="0" applyNumberFormat="1" applyFont="1" applyFill="1" applyBorder="1" applyAlignment="1">
      <alignment horizontal="center" vertical="center"/>
    </xf>
    <xf numFmtId="4" fontId="16" fillId="2" borderId="47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left" vertical="center" wrapText="1"/>
    </xf>
    <xf numFmtId="165" fontId="16" fillId="2" borderId="14" xfId="0" applyNumberFormat="1" applyFont="1" applyFill="1" applyBorder="1" applyAlignment="1" applyProtection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 applyProtection="1">
      <alignment horizontal="center" vertical="center" wrapText="1"/>
    </xf>
    <xf numFmtId="4" fontId="16" fillId="2" borderId="18" xfId="0" applyNumberFormat="1" applyFont="1" applyFill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center" vertical="center" wrapText="1"/>
    </xf>
    <xf numFmtId="4" fontId="16" fillId="2" borderId="15" xfId="0" applyNumberFormat="1" applyFont="1" applyFill="1" applyBorder="1" applyAlignment="1">
      <alignment horizontal="left" vertical="center" wrapText="1"/>
    </xf>
    <xf numFmtId="4" fontId="12" fillId="2" borderId="24" xfId="0" applyNumberFormat="1" applyFont="1" applyFill="1" applyBorder="1" applyAlignment="1">
      <alignment horizontal="left" wrapText="1"/>
    </xf>
    <xf numFmtId="4" fontId="12" fillId="2" borderId="70" xfId="0" applyNumberFormat="1" applyFont="1" applyFill="1" applyBorder="1" applyAlignment="1">
      <alignment horizontal="center" vertical="center" wrapText="1"/>
    </xf>
    <xf numFmtId="4" fontId="12" fillId="2" borderId="46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4" fontId="12" fillId="2" borderId="29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12" fillId="2" borderId="47" xfId="0" applyNumberFormat="1" applyFont="1" applyFill="1" applyBorder="1" applyAlignment="1">
      <alignment horizontal="center" vertical="center" wrapText="1"/>
    </xf>
    <xf numFmtId="4" fontId="12" fillId="2" borderId="30" xfId="0" applyNumberFormat="1" applyFont="1" applyFill="1" applyBorder="1" applyAlignment="1">
      <alignment horizontal="center" vertical="center" wrapText="1"/>
    </xf>
    <xf numFmtId="4" fontId="16" fillId="2" borderId="28" xfId="0" applyNumberFormat="1" applyFont="1" applyFill="1" applyBorder="1" applyAlignment="1">
      <alignment horizontal="center" vertical="center"/>
    </xf>
    <xf numFmtId="4" fontId="16" fillId="2" borderId="39" xfId="0" applyNumberFormat="1" applyFont="1" applyFill="1" applyBorder="1" applyAlignment="1">
      <alignment horizontal="center" vertical="center"/>
    </xf>
    <xf numFmtId="3" fontId="16" fillId="2" borderId="39" xfId="0" applyNumberFormat="1" applyFont="1" applyFill="1" applyBorder="1" applyAlignment="1">
      <alignment horizontal="center" vertical="center"/>
    </xf>
    <xf numFmtId="4" fontId="16" fillId="2" borderId="34" xfId="0" applyNumberFormat="1" applyFont="1" applyFill="1" applyBorder="1" applyAlignment="1">
      <alignment horizontal="center" vertical="center"/>
    </xf>
    <xf numFmtId="4" fontId="16" fillId="2" borderId="32" xfId="0" applyNumberFormat="1" applyFont="1" applyFill="1" applyBorder="1" applyAlignment="1">
      <alignment horizontal="left" vertical="top" wrapText="1"/>
    </xf>
    <xf numFmtId="4" fontId="16" fillId="2" borderId="3" xfId="0" applyNumberFormat="1" applyFont="1" applyFill="1" applyBorder="1" applyAlignment="1">
      <alignment horizontal="center" vertical="center" wrapText="1"/>
    </xf>
    <xf numFmtId="4" fontId="16" fillId="2" borderId="24" xfId="0" applyNumberFormat="1" applyFont="1" applyFill="1" applyBorder="1" applyAlignment="1">
      <alignment horizontal="left" vertical="top" wrapText="1"/>
    </xf>
    <xf numFmtId="4" fontId="16" fillId="2" borderId="56" xfId="0" applyNumberFormat="1" applyFont="1" applyFill="1" applyBorder="1" applyAlignment="1">
      <alignment horizontal="center" vertical="center" wrapText="1"/>
    </xf>
    <xf numFmtId="3" fontId="16" fillId="2" borderId="46" xfId="0" applyNumberFormat="1" applyFont="1" applyFill="1" applyBorder="1" applyAlignment="1">
      <alignment horizontal="center" vertical="center"/>
    </xf>
    <xf numFmtId="166" fontId="16" fillId="2" borderId="56" xfId="0" applyNumberFormat="1" applyFont="1" applyFill="1" applyBorder="1" applyAlignment="1">
      <alignment horizontal="center" vertical="center"/>
    </xf>
    <xf numFmtId="166" fontId="16" fillId="2" borderId="47" xfId="0" applyNumberFormat="1" applyFont="1" applyFill="1" applyBorder="1" applyAlignment="1">
      <alignment horizontal="center" vertical="center"/>
    </xf>
    <xf numFmtId="166" fontId="16" fillId="2" borderId="30" xfId="0" applyNumberFormat="1" applyFont="1" applyFill="1" applyBorder="1" applyAlignment="1">
      <alignment horizontal="center" vertical="center"/>
    </xf>
    <xf numFmtId="4" fontId="16" fillId="2" borderId="75" xfId="0" applyNumberFormat="1" applyFont="1" applyFill="1" applyBorder="1" applyAlignment="1">
      <alignment horizontal="center" vertical="center" wrapText="1"/>
    </xf>
    <xf numFmtId="4" fontId="16" fillId="2" borderId="51" xfId="0" applyNumberFormat="1" applyFont="1" applyFill="1" applyBorder="1" applyAlignment="1">
      <alignment horizontal="center" vertical="center"/>
    </xf>
    <xf numFmtId="3" fontId="16" fillId="2" borderId="51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/>
    </xf>
    <xf numFmtId="166" fontId="16" fillId="2" borderId="21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3" fontId="16" fillId="2" borderId="21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4" xfId="0" applyNumberFormat="1" applyFont="1" applyFill="1" applyBorder="1" applyAlignment="1" applyProtection="1">
      <alignment horizontal="center" vertical="center"/>
    </xf>
    <xf numFmtId="4" fontId="16" fillId="0" borderId="36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59" xfId="0" applyNumberFormat="1" applyFont="1" applyFill="1" applyBorder="1" applyAlignment="1">
      <alignment horizontal="center" vertical="center"/>
    </xf>
    <xf numFmtId="49" fontId="16" fillId="0" borderId="29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9" fontId="16" fillId="0" borderId="48" xfId="0" applyNumberFormat="1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51" xfId="0" applyNumberFormat="1" applyFont="1" applyFill="1" applyBorder="1" applyAlignment="1">
      <alignment horizontal="center" vertical="center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9" fontId="16" fillId="0" borderId="55" xfId="0" applyNumberFormat="1" applyFont="1" applyFill="1" applyBorder="1" applyAlignment="1">
      <alignment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9" fontId="12" fillId="0" borderId="47" xfId="0" applyNumberFormat="1" applyFont="1" applyFill="1" applyBorder="1" applyAlignment="1">
      <alignment horizontal="center" vertical="center" wrapText="1"/>
    </xf>
    <xf numFmtId="49" fontId="16" fillId="0" borderId="37" xfId="0" applyNumberFormat="1" applyFont="1" applyFill="1" applyBorder="1" applyAlignment="1">
      <alignment horizontal="center" vertical="center" wrapText="1"/>
    </xf>
    <xf numFmtId="4" fontId="13" fillId="2" borderId="68" xfId="0" applyNumberFormat="1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4" fontId="13" fillId="2" borderId="28" xfId="0" applyNumberFormat="1" applyFont="1" applyFill="1" applyBorder="1" applyAlignment="1">
      <alignment horizontal="center" vertical="center"/>
    </xf>
    <xf numFmtId="4" fontId="13" fillId="2" borderId="60" xfId="0" applyNumberFormat="1" applyFont="1" applyFill="1" applyBorder="1" applyAlignment="1">
      <alignment horizontal="center" vertical="center"/>
    </xf>
    <xf numFmtId="4" fontId="13" fillId="2" borderId="57" xfId="0" applyNumberFormat="1" applyFont="1" applyFill="1" applyBorder="1" applyAlignment="1">
      <alignment horizontal="center" vertical="center"/>
    </xf>
    <xf numFmtId="4" fontId="16" fillId="2" borderId="26" xfId="0" applyNumberFormat="1" applyFont="1" applyFill="1" applyBorder="1" applyAlignment="1">
      <alignment horizontal="center" vertical="center" wrapText="1"/>
    </xf>
    <xf numFmtId="4" fontId="13" fillId="2" borderId="63" xfId="0" applyNumberFormat="1" applyFont="1" applyFill="1" applyBorder="1" applyAlignment="1">
      <alignment horizontal="center" vertical="center"/>
    </xf>
    <xf numFmtId="165" fontId="13" fillId="2" borderId="63" xfId="0" applyNumberFormat="1" applyFont="1" applyFill="1" applyBorder="1" applyAlignment="1">
      <alignment horizontal="center" vertical="center"/>
    </xf>
    <xf numFmtId="4" fontId="13" fillId="2" borderId="28" xfId="0" applyNumberFormat="1" applyFont="1" applyFill="1" applyBorder="1" applyAlignment="1">
      <alignment horizontal="center" vertical="center" wrapText="1"/>
    </xf>
    <xf numFmtId="4" fontId="16" fillId="2" borderId="53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4" fontId="13" fillId="2" borderId="56" xfId="0" applyNumberFormat="1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4" fillId="2" borderId="0" xfId="0" applyFont="1" applyFill="1"/>
    <xf numFmtId="0" fontId="21" fillId="2" borderId="7" xfId="0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9" fillId="2" borderId="0" xfId="0" applyFont="1" applyFill="1"/>
    <xf numFmtId="0" fontId="21" fillId="2" borderId="32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13" fillId="2" borderId="68" xfId="0" applyFont="1" applyFill="1" applyBorder="1" applyAlignment="1">
      <alignment horizontal="center" vertical="center" wrapText="1"/>
    </xf>
    <xf numFmtId="165" fontId="15" fillId="2" borderId="0" xfId="0" applyNumberFormat="1" applyFont="1" applyFill="1" applyBorder="1" applyAlignment="1">
      <alignment horizontal="center"/>
    </xf>
    <xf numFmtId="165" fontId="19" fillId="2" borderId="0" xfId="0" applyNumberFormat="1" applyFont="1" applyFill="1" applyBorder="1" applyAlignment="1">
      <alignment horizontal="center"/>
    </xf>
    <xf numFmtId="0" fontId="16" fillId="2" borderId="70" xfId="0" applyFont="1" applyFill="1" applyBorder="1" applyAlignment="1">
      <alignment horizontal="center" vertical="center" wrapText="1"/>
    </xf>
    <xf numFmtId="4" fontId="16" fillId="2" borderId="46" xfId="0" applyNumberFormat="1" applyFont="1" applyFill="1" applyBorder="1" applyAlignment="1">
      <alignment horizontal="center" vertical="center" wrapText="1"/>
    </xf>
    <xf numFmtId="4" fontId="16" fillId="2" borderId="3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4" fontId="16" fillId="2" borderId="2" xfId="0" applyNumberFormat="1" applyFont="1" applyFill="1" applyBorder="1" applyAlignment="1">
      <alignment horizontal="center" vertical="center" wrapText="1"/>
    </xf>
    <xf numFmtId="0" fontId="16" fillId="0" borderId="71" xfId="0" applyFont="1" applyFill="1" applyBorder="1" applyAlignment="1">
      <alignment horizontal="center" vertical="center" wrapText="1"/>
    </xf>
    <xf numFmtId="4" fontId="16" fillId="0" borderId="56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3" fontId="16" fillId="2" borderId="3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center" vertical="center" wrapText="1"/>
    </xf>
    <xf numFmtId="3" fontId="16" fillId="2" borderId="30" xfId="0" applyNumberFormat="1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center" vertical="center" wrapText="1"/>
    </xf>
    <xf numFmtId="3" fontId="16" fillId="2" borderId="16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4" fontId="13" fillId="2" borderId="68" xfId="0" applyNumberFormat="1" applyFont="1" applyFill="1" applyBorder="1" applyAlignment="1">
      <alignment horizontal="left" vertical="center" wrapText="1"/>
    </xf>
    <xf numFmtId="4" fontId="13" fillId="2" borderId="57" xfId="0" applyNumberFormat="1" applyFont="1" applyFill="1" applyBorder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3" fontId="16" fillId="2" borderId="5" xfId="0" applyNumberFormat="1" applyFont="1" applyFill="1" applyBorder="1" applyAlignment="1">
      <alignment horizontal="center" vertical="center" wrapText="1"/>
    </xf>
    <xf numFmtId="3" fontId="16" fillId="2" borderId="40" xfId="0" applyNumberFormat="1" applyFont="1" applyFill="1" applyBorder="1" applyAlignment="1">
      <alignment horizontal="center" vertical="center" wrapText="1"/>
    </xf>
    <xf numFmtId="3" fontId="16" fillId="2" borderId="24" xfId="0" applyNumberFormat="1" applyFont="1" applyFill="1" applyBorder="1" applyAlignment="1">
      <alignment horizontal="center" vertical="center" wrapText="1"/>
    </xf>
    <xf numFmtId="4" fontId="13" fillId="2" borderId="24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horizontal="center"/>
    </xf>
    <xf numFmtId="4" fontId="25" fillId="2" borderId="0" xfId="0" applyNumberFormat="1" applyFont="1" applyFill="1" applyBorder="1" applyAlignment="1">
      <alignment horizontal="center"/>
    </xf>
    <xf numFmtId="4" fontId="12" fillId="2" borderId="31" xfId="0" applyNumberFormat="1" applyFont="1" applyFill="1" applyBorder="1" applyAlignment="1">
      <alignment horizontal="center" vertical="center" wrapText="1"/>
    </xf>
    <xf numFmtId="4" fontId="12" fillId="2" borderId="24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3" fontId="12" fillId="2" borderId="29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/>
    </xf>
    <xf numFmtId="4" fontId="26" fillId="2" borderId="0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4" fontId="12" fillId="2" borderId="38" xfId="0" applyNumberFormat="1" applyFont="1" applyFill="1" applyBorder="1" applyAlignment="1">
      <alignment horizontal="center" vertical="center" wrapText="1"/>
    </xf>
    <xf numFmtId="4" fontId="13" fillId="2" borderId="31" xfId="0" applyNumberFormat="1" applyFont="1" applyFill="1" applyBorder="1" applyAlignment="1">
      <alignment horizontal="center" vertical="center" wrapText="1"/>
    </xf>
    <xf numFmtId="4" fontId="27" fillId="2" borderId="21" xfId="0" applyNumberFormat="1" applyFont="1" applyFill="1" applyBorder="1" applyAlignment="1">
      <alignment horizontal="center" vertical="center" wrapText="1"/>
    </xf>
    <xf numFmtId="4" fontId="13" fillId="2" borderId="63" xfId="0" applyNumberFormat="1" applyFont="1" applyFill="1" applyBorder="1" applyAlignment="1">
      <alignment vertical="center" wrapText="1"/>
    </xf>
    <xf numFmtId="4" fontId="16" fillId="2" borderId="70" xfId="0" applyNumberFormat="1" applyFont="1" applyFill="1" applyBorder="1" applyAlignment="1">
      <alignment horizontal="center" vertical="center" wrapText="1"/>
    </xf>
    <xf numFmtId="3" fontId="16" fillId="2" borderId="8" xfId="0" applyNumberFormat="1" applyFont="1" applyFill="1" applyBorder="1" applyAlignment="1">
      <alignment horizontal="center" vertical="center" wrapText="1"/>
    </xf>
    <xf numFmtId="3" fontId="16" fillId="2" borderId="29" xfId="0" applyNumberFormat="1" applyFont="1" applyFill="1" applyBorder="1" applyAlignment="1">
      <alignment horizontal="center" vertical="center" wrapText="1"/>
    </xf>
    <xf numFmtId="4" fontId="16" fillId="2" borderId="71" xfId="0" applyNumberFormat="1" applyFont="1" applyFill="1" applyBorder="1" applyAlignment="1">
      <alignment horizontal="center" vertical="center" wrapText="1"/>
    </xf>
    <xf numFmtId="4" fontId="16" fillId="2" borderId="50" xfId="0" applyNumberFormat="1" applyFont="1" applyFill="1" applyBorder="1" applyAlignment="1">
      <alignment horizontal="center" vertical="center" wrapText="1"/>
    </xf>
    <xf numFmtId="4" fontId="13" fillId="2" borderId="19" xfId="0" applyNumberFormat="1" applyFont="1" applyFill="1" applyBorder="1" applyAlignment="1">
      <alignment horizontal="center" vertical="center" wrapText="1"/>
    </xf>
    <xf numFmtId="4" fontId="16" fillId="2" borderId="31" xfId="0" applyNumberFormat="1" applyFont="1" applyFill="1" applyBorder="1" applyAlignment="1">
      <alignment horizontal="left" vertical="top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" fontId="16" fillId="2" borderId="74" xfId="0" applyNumberFormat="1" applyFont="1" applyFill="1" applyBorder="1" applyAlignment="1">
      <alignment horizontal="center" vertical="center" wrapText="1"/>
    </xf>
    <xf numFmtId="4" fontId="16" fillId="2" borderId="73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4" fontId="16" fillId="2" borderId="68" xfId="0" applyNumberFormat="1" applyFont="1" applyFill="1" applyBorder="1" applyAlignment="1">
      <alignment horizontal="center" vertical="center" wrapText="1"/>
    </xf>
    <xf numFmtId="4" fontId="16" fillId="2" borderId="41" xfId="0" applyNumberFormat="1" applyFont="1" applyFill="1" applyBorder="1" applyAlignment="1">
      <alignment horizontal="center" vertical="center" wrapText="1"/>
    </xf>
    <xf numFmtId="4" fontId="16" fillId="2" borderId="7" xfId="0" applyNumberFormat="1" applyFont="1" applyFill="1" applyBorder="1" applyAlignment="1">
      <alignment horizontal="center" vertical="center" wrapText="1"/>
    </xf>
    <xf numFmtId="4" fontId="16" fillId="2" borderId="9" xfId="0" applyNumberFormat="1" applyFont="1" applyFill="1" applyBorder="1" applyAlignment="1">
      <alignment horizontal="center" vertical="center" wrapText="1"/>
    </xf>
    <xf numFmtId="4" fontId="16" fillId="2" borderId="34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/>
    </xf>
    <xf numFmtId="4" fontId="16" fillId="2" borderId="42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6" fillId="2" borderId="59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left" vertical="center" wrapText="1"/>
    </xf>
    <xf numFmtId="4" fontId="13" fillId="2" borderId="52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left" vertical="top" wrapText="1"/>
    </xf>
    <xf numFmtId="49" fontId="16" fillId="0" borderId="42" xfId="0" applyNumberFormat="1" applyFont="1" applyFill="1" applyBorder="1" applyAlignment="1">
      <alignment horizontal="center" vertical="center" wrapText="1"/>
    </xf>
    <xf numFmtId="4" fontId="16" fillId="2" borderId="60" xfId="0" applyNumberFormat="1" applyFont="1" applyFill="1" applyBorder="1" applyAlignment="1">
      <alignment horizontal="center" vertical="center" wrapText="1"/>
    </xf>
    <xf numFmtId="4" fontId="16" fillId="2" borderId="42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/>
    </xf>
    <xf numFmtId="0" fontId="13" fillId="2" borderId="71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/>
    </xf>
    <xf numFmtId="4" fontId="14" fillId="2" borderId="14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4" fontId="13" fillId="2" borderId="71" xfId="0" applyNumberFormat="1" applyFont="1" applyFill="1" applyBorder="1" applyAlignment="1">
      <alignment horizontal="center" vertical="center" wrapText="1"/>
    </xf>
    <xf numFmtId="4" fontId="13" fillId="2" borderId="36" xfId="0" applyNumberFormat="1" applyFont="1" applyFill="1" applyBorder="1" applyAlignment="1">
      <alignment horizontal="center" vertical="center" wrapText="1"/>
    </xf>
    <xf numFmtId="4" fontId="13" fillId="2" borderId="14" xfId="0" applyNumberFormat="1" applyFont="1" applyFill="1" applyBorder="1" applyAlignment="1">
      <alignment horizontal="center" vertical="center" wrapText="1"/>
    </xf>
    <xf numFmtId="4" fontId="13" fillId="2" borderId="58" xfId="0" applyNumberFormat="1" applyFont="1" applyFill="1" applyBorder="1" applyAlignment="1">
      <alignment horizontal="center" vertical="center" wrapText="1"/>
    </xf>
    <xf numFmtId="4" fontId="13" fillId="2" borderId="32" xfId="0" applyNumberFormat="1" applyFont="1" applyFill="1" applyBorder="1" applyAlignment="1">
      <alignment horizontal="center" vertical="center" wrapText="1"/>
    </xf>
    <xf numFmtId="4" fontId="13" fillId="2" borderId="16" xfId="0" applyNumberFormat="1" applyFont="1" applyFill="1" applyBorder="1" applyAlignment="1">
      <alignment horizontal="center" vertical="center" wrapText="1"/>
    </xf>
    <xf numFmtId="4" fontId="13" fillId="2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/>
    </xf>
    <xf numFmtId="4" fontId="14" fillId="0" borderId="0" xfId="0" applyNumberFormat="1" applyFont="1"/>
    <xf numFmtId="0" fontId="14" fillId="2" borderId="0" xfId="0" applyFont="1" applyFill="1" applyAlignment="1">
      <alignment vertical="center"/>
    </xf>
    <xf numFmtId="4" fontId="14" fillId="2" borderId="0" xfId="0" applyNumberFormat="1" applyFont="1" applyFill="1"/>
    <xf numFmtId="4" fontId="16" fillId="2" borderId="9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4" fontId="16" fillId="0" borderId="3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/>
    </xf>
    <xf numFmtId="4" fontId="16" fillId="0" borderId="4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49" fontId="16" fillId="0" borderId="15" xfId="0" applyNumberFormat="1" applyFont="1" applyFill="1" applyBorder="1" applyAlignment="1" applyProtection="1">
      <alignment horizontal="left" vertical="center" wrapText="1"/>
    </xf>
    <xf numFmtId="4" fontId="16" fillId="0" borderId="53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 applyProtection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38" xfId="0" applyNumberFormat="1" applyFont="1" applyFill="1" applyBorder="1" applyAlignment="1" applyProtection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 applyProtection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3" fontId="16" fillId="0" borderId="21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32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 wrapText="1"/>
    </xf>
    <xf numFmtId="3" fontId="16" fillId="0" borderId="43" xfId="0" applyNumberFormat="1" applyFont="1" applyFill="1" applyBorder="1" applyAlignment="1">
      <alignment horizontal="center" vertical="center"/>
    </xf>
    <xf numFmtId="4" fontId="16" fillId="0" borderId="75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67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/>
    </xf>
    <xf numFmtId="3" fontId="16" fillId="0" borderId="8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6" fillId="0" borderId="63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3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left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27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76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4" fontId="16" fillId="0" borderId="5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59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3" fontId="13" fillId="2" borderId="17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4" fontId="13" fillId="2" borderId="63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4" fontId="16" fillId="2" borderId="25" xfId="0" applyNumberFormat="1" applyFont="1" applyFill="1" applyBorder="1" applyAlignment="1">
      <alignment horizontal="center" vertical="center" wrapText="1"/>
    </xf>
    <xf numFmtId="3" fontId="16" fillId="2" borderId="27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 applyProtection="1">
      <alignment horizontal="center" vertical="center" wrapText="1"/>
    </xf>
    <xf numFmtId="4" fontId="16" fillId="2" borderId="18" xfId="0" applyNumberFormat="1" applyFont="1" applyFill="1" applyBorder="1" applyAlignment="1">
      <alignment horizontal="center" vertical="center" wrapText="1"/>
    </xf>
    <xf numFmtId="4" fontId="16" fillId="2" borderId="43" xfId="0" applyNumberFormat="1" applyFont="1" applyFill="1" applyBorder="1" applyAlignment="1">
      <alignment horizontal="center" vertical="center"/>
    </xf>
    <xf numFmtId="3" fontId="16" fillId="2" borderId="32" xfId="0" applyNumberFormat="1" applyFont="1" applyFill="1" applyBorder="1" applyAlignment="1">
      <alignment horizontal="center" vertical="center"/>
    </xf>
    <xf numFmtId="3" fontId="16" fillId="2" borderId="18" xfId="0" applyNumberFormat="1" applyFont="1" applyFill="1" applyBorder="1" applyAlignment="1">
      <alignment horizontal="center" vertical="center"/>
    </xf>
    <xf numFmtId="49" fontId="16" fillId="0" borderId="32" xfId="0" applyNumberFormat="1" applyFont="1" applyFill="1" applyBorder="1" applyAlignment="1" applyProtection="1">
      <alignment horizontal="left" vertical="center" wrapText="1"/>
    </xf>
    <xf numFmtId="49" fontId="16" fillId="0" borderId="76" xfId="0" applyNumberFormat="1" applyFont="1" applyFill="1" applyBorder="1" applyAlignment="1">
      <alignment horizontal="center" vertical="center" wrapText="1"/>
    </xf>
    <xf numFmtId="4" fontId="16" fillId="2" borderId="55" xfId="0" applyNumberFormat="1" applyFont="1" applyFill="1" applyBorder="1" applyAlignment="1">
      <alignment horizontal="center" vertical="center" wrapText="1"/>
    </xf>
    <xf numFmtId="4" fontId="16" fillId="2" borderId="44" xfId="0" applyNumberFormat="1" applyFont="1" applyFill="1" applyBorder="1" applyAlignment="1">
      <alignment horizontal="center" vertical="center" wrapText="1"/>
    </xf>
    <xf numFmtId="4" fontId="16" fillId="2" borderId="37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/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49" fontId="13" fillId="0" borderId="39" xfId="0" applyNumberFormat="1" applyFont="1" applyFill="1" applyBorder="1" applyAlignment="1">
      <alignment horizontal="center" vertical="center" wrapText="1"/>
    </xf>
    <xf numFmtId="49" fontId="13" fillId="0" borderId="41" xfId="0" applyNumberFormat="1" applyFont="1" applyFill="1" applyBorder="1" applyAlignment="1">
      <alignment horizontal="center" vertical="center" wrapText="1"/>
    </xf>
    <xf numFmtId="4" fontId="16" fillId="2" borderId="28" xfId="0" applyNumberFormat="1" applyFont="1" applyFill="1" applyBorder="1" applyAlignment="1">
      <alignment horizontal="center" vertical="center" wrapText="1"/>
    </xf>
    <xf numFmtId="4" fontId="16" fillId="2" borderId="25" xfId="0" applyNumberFormat="1" applyFont="1" applyFill="1" applyBorder="1" applyAlignment="1">
      <alignment horizontal="center" vertical="center" wrapText="1"/>
    </xf>
    <xf numFmtId="4" fontId="16" fillId="2" borderId="26" xfId="0" applyNumberFormat="1" applyFont="1" applyFill="1" applyBorder="1" applyAlignment="1">
      <alignment horizontal="center" vertical="center" wrapText="1"/>
    </xf>
    <xf numFmtId="4" fontId="13" fillId="2" borderId="69" xfId="0" applyNumberFormat="1" applyFont="1" applyFill="1" applyBorder="1" applyAlignment="1">
      <alignment horizontal="center" vertical="top" wrapText="1"/>
    </xf>
    <xf numFmtId="4" fontId="13" fillId="2" borderId="66" xfId="0" applyNumberFormat="1" applyFont="1" applyFill="1" applyBorder="1" applyAlignment="1">
      <alignment horizontal="center" vertical="top" wrapText="1"/>
    </xf>
    <xf numFmtId="4" fontId="13" fillId="2" borderId="53" xfId="0" applyNumberFormat="1" applyFont="1" applyFill="1" applyBorder="1" applyAlignment="1">
      <alignment horizontal="center" vertical="top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3" fillId="2" borderId="63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63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67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62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left" vertical="center" wrapText="1"/>
    </xf>
    <xf numFmtId="0" fontId="13" fillId="2" borderId="60" xfId="0" applyFont="1" applyFill="1" applyBorder="1" applyAlignment="1">
      <alignment horizontal="left" vertical="center" wrapText="1"/>
    </xf>
    <xf numFmtId="0" fontId="13" fillId="2" borderId="57" xfId="0" applyFont="1" applyFill="1" applyBorder="1" applyAlignment="1">
      <alignment horizontal="left" vertical="center" wrapText="1"/>
    </xf>
    <xf numFmtId="0" fontId="16" fillId="2" borderId="59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165" fontId="13" fillId="2" borderId="63" xfId="0" applyNumberFormat="1" applyFont="1" applyFill="1" applyBorder="1" applyAlignment="1">
      <alignment horizontal="center" vertical="center" wrapText="1"/>
    </xf>
    <xf numFmtId="165" fontId="13" fillId="2" borderId="60" xfId="0" applyNumberFormat="1" applyFont="1" applyFill="1" applyBorder="1" applyAlignment="1">
      <alignment horizontal="center" vertical="center" wrapText="1"/>
    </xf>
    <xf numFmtId="165" fontId="13" fillId="2" borderId="57" xfId="0" applyNumberFormat="1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4" fontId="13" fillId="2" borderId="64" xfId="0" applyNumberFormat="1" applyFont="1" applyFill="1" applyBorder="1" applyAlignment="1">
      <alignment horizontal="center" vertical="center" wrapText="1"/>
    </xf>
    <xf numFmtId="4" fontId="13" fillId="2" borderId="58" xfId="0" applyNumberFormat="1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/>
    </xf>
    <xf numFmtId="0" fontId="13" fillId="0" borderId="63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0" fontId="13" fillId="0" borderId="57" xfId="0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4" fontId="13" fillId="2" borderId="28" xfId="0" applyNumberFormat="1" applyFont="1" applyFill="1" applyBorder="1" applyAlignment="1">
      <alignment horizontal="center" vertical="top" wrapText="1"/>
    </xf>
    <xf numFmtId="4" fontId="13" fillId="2" borderId="25" xfId="0" applyNumberFormat="1" applyFont="1" applyFill="1" applyBorder="1" applyAlignment="1">
      <alignment horizontal="center" vertical="top" wrapText="1"/>
    </xf>
    <xf numFmtId="4" fontId="13" fillId="2" borderId="26" xfId="0" applyNumberFormat="1" applyFont="1" applyFill="1" applyBorder="1" applyAlignment="1">
      <alignment horizontal="center" vertical="top" wrapText="1"/>
    </xf>
    <xf numFmtId="165" fontId="13" fillId="2" borderId="63" xfId="0" applyNumberFormat="1" applyFont="1" applyFill="1" applyBorder="1" applyAlignment="1">
      <alignment horizontal="center" vertical="center"/>
    </xf>
    <xf numFmtId="165" fontId="13" fillId="2" borderId="60" xfId="0" applyNumberFormat="1" applyFont="1" applyFill="1" applyBorder="1" applyAlignment="1">
      <alignment horizontal="center" vertical="center"/>
    </xf>
    <xf numFmtId="165" fontId="13" fillId="2" borderId="57" xfId="0" applyNumberFormat="1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left" vertical="top" wrapText="1"/>
    </xf>
    <xf numFmtId="0" fontId="13" fillId="2" borderId="60" xfId="0" applyFont="1" applyFill="1" applyBorder="1" applyAlignment="1">
      <alignment horizontal="left" vertical="top" wrapText="1"/>
    </xf>
    <xf numFmtId="0" fontId="13" fillId="2" borderId="57" xfId="0" applyFont="1" applyFill="1" applyBorder="1" applyAlignment="1">
      <alignment horizontal="left" vertical="top" wrapText="1"/>
    </xf>
    <xf numFmtId="0" fontId="21" fillId="2" borderId="33" xfId="0" applyFont="1" applyFill="1" applyBorder="1" applyAlignment="1">
      <alignment horizontal="center" vertical="center" wrapText="1"/>
    </xf>
    <xf numFmtId="4" fontId="13" fillId="2" borderId="63" xfId="0" applyNumberFormat="1" applyFont="1" applyFill="1" applyBorder="1" applyAlignment="1">
      <alignment horizontal="left" vertical="center" wrapText="1"/>
    </xf>
    <xf numFmtId="4" fontId="13" fillId="2" borderId="57" xfId="0" applyNumberFormat="1" applyFont="1" applyFill="1" applyBorder="1" applyAlignment="1">
      <alignment horizontal="left" vertical="center" wrapText="1"/>
    </xf>
    <xf numFmtId="4" fontId="13" fillId="2" borderId="28" xfId="0" applyNumberFormat="1" applyFont="1" applyFill="1" applyBorder="1" applyAlignment="1">
      <alignment horizontal="center" vertical="center" wrapText="1"/>
    </xf>
    <xf numFmtId="4" fontId="13" fillId="2" borderId="54" xfId="0" applyNumberFormat="1" applyFont="1" applyFill="1" applyBorder="1" applyAlignment="1">
      <alignment horizontal="center" vertical="center" wrapText="1"/>
    </xf>
    <xf numFmtId="4" fontId="13" fillId="2" borderId="61" xfId="0" applyNumberFormat="1" applyFont="1" applyFill="1" applyBorder="1" applyAlignment="1">
      <alignment horizontal="center" vertical="center" wrapText="1"/>
    </xf>
    <xf numFmtId="4" fontId="13" fillId="2" borderId="46" xfId="0" applyNumberFormat="1" applyFont="1" applyFill="1" applyBorder="1" applyAlignment="1">
      <alignment horizontal="center" vertical="center" wrapText="1"/>
    </xf>
    <xf numFmtId="4" fontId="13" fillId="2" borderId="11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67" xfId="0" applyNumberFormat="1" applyFont="1" applyFill="1" applyBorder="1" applyAlignment="1">
      <alignment horizontal="center" vertical="center" wrapText="1"/>
    </xf>
    <xf numFmtId="4" fontId="13" fillId="2" borderId="26" xfId="0" applyNumberFormat="1" applyFont="1" applyFill="1" applyBorder="1" applyAlignment="1">
      <alignment horizontal="center" vertical="center" wrapText="1"/>
    </xf>
    <xf numFmtId="4" fontId="13" fillId="2" borderId="55" xfId="0" applyNumberFormat="1" applyFont="1" applyFill="1" applyBorder="1" applyAlignment="1">
      <alignment horizontal="center" vertical="center" wrapText="1"/>
    </xf>
    <xf numFmtId="4" fontId="13" fillId="2" borderId="60" xfId="0" applyNumberFormat="1" applyFont="1" applyFill="1" applyBorder="1" applyAlignment="1">
      <alignment horizontal="center" vertical="center" wrapText="1"/>
    </xf>
    <xf numFmtId="4" fontId="13" fillId="2" borderId="57" xfId="0" applyNumberFormat="1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left" vertical="center" wrapText="1"/>
    </xf>
    <xf numFmtId="4" fontId="16" fillId="0" borderId="67" xfId="0" applyNumberFormat="1" applyFont="1" applyFill="1" applyBorder="1" applyAlignment="1">
      <alignment horizontal="left" vertical="center" wrapText="1"/>
    </xf>
    <xf numFmtId="4" fontId="16" fillId="0" borderId="59" xfId="0" applyNumberFormat="1" applyFont="1" applyFill="1" applyBorder="1" applyAlignment="1">
      <alignment horizontal="left" vertical="center" wrapText="1"/>
    </xf>
    <xf numFmtId="4" fontId="16" fillId="0" borderId="75" xfId="0" applyNumberFormat="1" applyFont="1" applyFill="1" applyBorder="1" applyAlignment="1">
      <alignment horizontal="left" vertical="center" wrapText="1"/>
    </xf>
    <xf numFmtId="4" fontId="16" fillId="2" borderId="63" xfId="0" applyNumberFormat="1" applyFont="1" applyFill="1" applyBorder="1" applyAlignment="1">
      <alignment horizontal="left" vertical="center" wrapText="1"/>
    </xf>
    <xf numFmtId="4" fontId="16" fillId="2" borderId="57" xfId="0" applyNumberFormat="1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13" fillId="2" borderId="55" xfId="0" applyFont="1" applyFill="1" applyBorder="1" applyAlignment="1">
      <alignment horizontal="left" vertical="center" wrapText="1"/>
    </xf>
    <xf numFmtId="0" fontId="13" fillId="2" borderId="62" xfId="0" applyFont="1" applyFill="1" applyBorder="1" applyAlignment="1">
      <alignment horizontal="left" vertical="center" wrapText="1"/>
    </xf>
    <xf numFmtId="4" fontId="13" fillId="2" borderId="28" xfId="0" applyNumberFormat="1" applyFont="1" applyFill="1" applyBorder="1" applyAlignment="1">
      <alignment horizontal="center" vertical="center"/>
    </xf>
    <xf numFmtId="4" fontId="13" fillId="2" borderId="54" xfId="0" applyNumberFormat="1" applyFont="1" applyFill="1" applyBorder="1" applyAlignment="1">
      <alignment horizontal="center" vertical="center"/>
    </xf>
    <xf numFmtId="4" fontId="13" fillId="2" borderId="60" xfId="0" applyNumberFormat="1" applyFont="1" applyFill="1" applyBorder="1" applyAlignment="1">
      <alignment horizontal="center" vertical="center"/>
    </xf>
    <xf numFmtId="4" fontId="13" fillId="2" borderId="57" xfId="0" applyNumberFormat="1" applyFont="1" applyFill="1" applyBorder="1" applyAlignment="1">
      <alignment horizontal="center" vertical="center"/>
    </xf>
    <xf numFmtId="4" fontId="13" fillId="2" borderId="63" xfId="0" applyNumberFormat="1" applyFont="1" applyFill="1" applyBorder="1" applyAlignment="1">
      <alignment horizontal="center" vertical="center"/>
    </xf>
    <xf numFmtId="0" fontId="22" fillId="2" borderId="63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right"/>
    </xf>
    <xf numFmtId="4" fontId="13" fillId="2" borderId="72" xfId="0" applyNumberFormat="1" applyFont="1" applyFill="1" applyBorder="1" applyAlignment="1">
      <alignment horizontal="center" vertical="top" wrapText="1"/>
    </xf>
    <xf numFmtId="4" fontId="16" fillId="4" borderId="77" xfId="0" applyNumberFormat="1" applyFont="1" applyFill="1" applyBorder="1" applyAlignment="1">
      <alignment horizontal="center" vertical="center" wrapText="1"/>
    </xf>
    <xf numFmtId="4" fontId="16" fillId="4" borderId="66" xfId="0" applyNumberFormat="1" applyFont="1" applyFill="1" applyBorder="1" applyAlignment="1">
      <alignment horizontal="center" vertical="center" wrapText="1"/>
    </xf>
    <xf numFmtId="4" fontId="16" fillId="4" borderId="53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4" fontId="13" fillId="2" borderId="56" xfId="0" applyNumberFormat="1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4" fontId="16" fillId="2" borderId="69" xfId="0" applyNumberFormat="1" applyFont="1" applyFill="1" applyBorder="1" applyAlignment="1">
      <alignment horizontal="center" vertical="center" wrapText="1"/>
    </xf>
    <xf numFmtId="4" fontId="16" fillId="2" borderId="66" xfId="0" applyNumberFormat="1" applyFont="1" applyFill="1" applyBorder="1" applyAlignment="1">
      <alignment horizontal="center" vertical="center" wrapText="1"/>
    </xf>
    <xf numFmtId="4" fontId="16" fillId="2" borderId="53" xfId="0" applyNumberFormat="1" applyFont="1" applyFill="1" applyBorder="1" applyAlignment="1">
      <alignment horizontal="center" vertical="center" wrapText="1"/>
    </xf>
    <xf numFmtId="4" fontId="13" fillId="2" borderId="46" xfId="0" applyNumberFormat="1" applyFont="1" applyFill="1" applyBorder="1" applyAlignment="1">
      <alignment horizontal="left" vertical="center" wrapText="1"/>
    </xf>
    <xf numFmtId="4" fontId="13" fillId="2" borderId="11" xfId="0" applyNumberFormat="1" applyFont="1" applyFill="1" applyBorder="1" applyAlignment="1">
      <alignment horizontal="left" vertical="center" wrapText="1"/>
    </xf>
    <xf numFmtId="4" fontId="13" fillId="2" borderId="67" xfId="0" applyNumberFormat="1" applyFont="1" applyFill="1" applyBorder="1" applyAlignment="1">
      <alignment horizontal="left" vertical="center" wrapText="1"/>
    </xf>
    <xf numFmtId="4" fontId="13" fillId="2" borderId="60" xfId="0" applyNumberFormat="1" applyFont="1" applyFill="1" applyBorder="1" applyAlignment="1">
      <alignment horizontal="left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05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AI53" sqref="AI53"/>
    </sheetView>
  </sheetViews>
  <sheetFormatPr defaultColWidth="9.140625" defaultRowHeight="15" x14ac:dyDescent="0.25"/>
  <cols>
    <col min="1" max="1" width="4.7109375" style="87" customWidth="1"/>
    <col min="2" max="2" width="95" style="365" customWidth="1"/>
    <col min="3" max="3" width="12.28515625" style="366" hidden="1" customWidth="1"/>
    <col min="4" max="4" width="16.85546875" style="367" customWidth="1"/>
    <col min="5" max="5" width="17.28515625" style="370" hidden="1" customWidth="1"/>
    <col min="6" max="6" width="17.85546875" style="250" customWidth="1"/>
    <col min="7" max="7" width="18" style="250" customWidth="1"/>
    <col min="8" max="8" width="15.140625" style="250" customWidth="1"/>
    <col min="9" max="9" width="16" style="250" customWidth="1"/>
    <col min="10" max="10" width="16.42578125" style="250" customWidth="1"/>
    <col min="11" max="11" width="16.140625" style="250" hidden="1" customWidth="1"/>
    <col min="12" max="12" width="16" style="250" hidden="1" customWidth="1"/>
    <col min="13" max="13" width="13.85546875" style="250" hidden="1" customWidth="1"/>
    <col min="14" max="14" width="16" style="250" hidden="1" customWidth="1"/>
    <col min="15" max="15" width="15.85546875" style="250" hidden="1" customWidth="1"/>
    <col min="16" max="17" width="17.42578125" style="250" customWidth="1"/>
    <col min="18" max="18" width="14.7109375" style="250" customWidth="1"/>
    <col min="19" max="20" width="15" style="250" customWidth="1"/>
    <col min="21" max="21" width="8.5703125" style="250" hidden="1" customWidth="1"/>
    <col min="22" max="22" width="11.28515625" style="250" hidden="1" customWidth="1"/>
    <col min="23" max="23" width="14.7109375" style="250" hidden="1" customWidth="1"/>
    <col min="24" max="24" width="11.7109375" style="250" hidden="1" customWidth="1"/>
    <col min="25" max="25" width="9.85546875" style="250" hidden="1" customWidth="1"/>
    <col min="26" max="26" width="9" style="250" customWidth="1"/>
    <col min="27" max="27" width="11.7109375" style="250" customWidth="1"/>
    <col min="28" max="28" width="14.28515625" style="250" customWidth="1"/>
    <col min="29" max="29" width="11.28515625" style="250" customWidth="1"/>
    <col min="30" max="30" width="9.7109375" style="250" customWidth="1"/>
    <col min="31" max="31" width="18.28515625" style="249" hidden="1" customWidth="1"/>
    <col min="32" max="32" width="15.7109375" style="249" customWidth="1"/>
    <col min="33" max="33" width="15.140625" style="142" customWidth="1"/>
    <col min="34" max="34" width="14.85546875" style="249" customWidth="1"/>
    <col min="35" max="35" width="118.28515625" style="249" customWidth="1"/>
    <col min="36" max="36" width="18.5703125" style="249" customWidth="1"/>
    <col min="37" max="38" width="9.140625" style="249" customWidth="1"/>
    <col min="39" max="39" width="18" style="249" customWidth="1"/>
    <col min="40" max="40" width="17.28515625" style="249" customWidth="1"/>
    <col min="41" max="41" width="14.85546875" style="249" customWidth="1"/>
    <col min="42" max="43" width="9.140625" style="249" customWidth="1"/>
    <col min="44" max="44" width="15.140625" style="249" customWidth="1"/>
    <col min="45" max="45" width="21.140625" style="249" customWidth="1"/>
    <col min="46" max="65" width="9.140625" style="249" customWidth="1"/>
    <col min="66" max="148" width="9.140625" style="249"/>
    <col min="149" max="16384" width="9.140625" style="250"/>
  </cols>
  <sheetData>
    <row r="1" spans="1:148" ht="24" customHeight="1" thickBot="1" x14ac:dyDescent="0.3">
      <c r="A1" s="511" t="s">
        <v>146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</row>
    <row r="2" spans="1:148" s="253" customFormat="1" ht="18.600000000000001" customHeight="1" thickBot="1" x14ac:dyDescent="0.3">
      <c r="A2" s="505" t="s">
        <v>31</v>
      </c>
      <c r="B2" s="251" t="s">
        <v>100</v>
      </c>
      <c r="C2" s="497" t="s">
        <v>37</v>
      </c>
      <c r="D2" s="523" t="s">
        <v>32</v>
      </c>
      <c r="E2" s="523" t="s">
        <v>6</v>
      </c>
      <c r="F2" s="515" t="s">
        <v>98</v>
      </c>
      <c r="G2" s="516"/>
      <c r="H2" s="516"/>
      <c r="I2" s="516"/>
      <c r="J2" s="517"/>
      <c r="K2" s="515" t="s">
        <v>143</v>
      </c>
      <c r="L2" s="516"/>
      <c r="M2" s="516"/>
      <c r="N2" s="516"/>
      <c r="O2" s="517"/>
      <c r="P2" s="515" t="s">
        <v>113</v>
      </c>
      <c r="Q2" s="516"/>
      <c r="R2" s="516"/>
      <c r="S2" s="516"/>
      <c r="T2" s="517"/>
      <c r="U2" s="512" t="s">
        <v>144</v>
      </c>
      <c r="V2" s="513"/>
      <c r="W2" s="513"/>
      <c r="X2" s="513"/>
      <c r="Y2" s="514"/>
      <c r="Z2" s="515" t="s">
        <v>96</v>
      </c>
      <c r="AA2" s="516"/>
      <c r="AB2" s="516"/>
      <c r="AC2" s="516"/>
      <c r="AD2" s="517"/>
      <c r="AE2" s="252"/>
      <c r="AF2" s="252"/>
      <c r="AG2" s="14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</row>
    <row r="3" spans="1:148" s="87" customFormat="1" ht="32.25" customHeight="1" thickBot="1" x14ac:dyDescent="0.3">
      <c r="A3" s="522"/>
      <c r="B3" s="254" t="s">
        <v>30</v>
      </c>
      <c r="C3" s="498"/>
      <c r="D3" s="524"/>
      <c r="E3" s="524"/>
      <c r="F3" s="255" t="s">
        <v>109</v>
      </c>
      <c r="G3" s="256" t="s">
        <v>3</v>
      </c>
      <c r="H3" s="256" t="s">
        <v>4</v>
      </c>
      <c r="I3" s="256" t="s">
        <v>28</v>
      </c>
      <c r="J3" s="257" t="s">
        <v>5</v>
      </c>
      <c r="K3" s="255" t="s">
        <v>108</v>
      </c>
      <c r="L3" s="256" t="s">
        <v>3</v>
      </c>
      <c r="M3" s="256" t="s">
        <v>4</v>
      </c>
      <c r="N3" s="256" t="s">
        <v>28</v>
      </c>
      <c r="O3" s="257" t="s">
        <v>5</v>
      </c>
      <c r="P3" s="255" t="s">
        <v>108</v>
      </c>
      <c r="Q3" s="256" t="s">
        <v>3</v>
      </c>
      <c r="R3" s="256" t="s">
        <v>4</v>
      </c>
      <c r="S3" s="256" t="s">
        <v>28</v>
      </c>
      <c r="T3" s="257" t="s">
        <v>5</v>
      </c>
      <c r="U3" s="258" t="s">
        <v>109</v>
      </c>
      <c r="V3" s="259" t="s">
        <v>3</v>
      </c>
      <c r="W3" s="259" t="s">
        <v>4</v>
      </c>
      <c r="X3" s="259" t="s">
        <v>28</v>
      </c>
      <c r="Y3" s="260" t="s">
        <v>5</v>
      </c>
      <c r="Z3" s="261" t="s">
        <v>109</v>
      </c>
      <c r="AA3" s="262" t="s">
        <v>3</v>
      </c>
      <c r="AB3" s="262" t="s">
        <v>4</v>
      </c>
      <c r="AC3" s="262" t="s">
        <v>28</v>
      </c>
      <c r="AD3" s="263" t="s">
        <v>5</v>
      </c>
      <c r="AE3" s="88"/>
      <c r="AF3" s="88"/>
      <c r="AG3" s="142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</row>
    <row r="4" spans="1:148" s="1" customFormat="1" ht="15.6" customHeight="1" thickBot="1" x14ac:dyDescent="0.3">
      <c r="A4" s="264">
        <v>1</v>
      </c>
      <c r="B4" s="265">
        <v>2</v>
      </c>
      <c r="C4" s="230" t="s">
        <v>114</v>
      </c>
      <c r="D4" s="266">
        <v>4</v>
      </c>
      <c r="E4" s="267">
        <v>5</v>
      </c>
      <c r="F4" s="268">
        <v>6</v>
      </c>
      <c r="G4" s="265">
        <v>7</v>
      </c>
      <c r="H4" s="265">
        <v>8</v>
      </c>
      <c r="I4" s="265">
        <v>9</v>
      </c>
      <c r="J4" s="269">
        <v>10</v>
      </c>
      <c r="K4" s="268">
        <v>9</v>
      </c>
      <c r="L4" s="265">
        <v>10</v>
      </c>
      <c r="M4" s="265">
        <v>11</v>
      </c>
      <c r="N4" s="265">
        <v>12</v>
      </c>
      <c r="O4" s="269">
        <v>13</v>
      </c>
      <c r="P4" s="268">
        <v>11</v>
      </c>
      <c r="Q4" s="265">
        <v>12</v>
      </c>
      <c r="R4" s="265">
        <v>13</v>
      </c>
      <c r="S4" s="265">
        <v>14</v>
      </c>
      <c r="T4" s="269">
        <v>15</v>
      </c>
      <c r="U4" s="268">
        <v>19</v>
      </c>
      <c r="V4" s="265">
        <v>20</v>
      </c>
      <c r="W4" s="265">
        <v>21</v>
      </c>
      <c r="X4" s="265">
        <v>22</v>
      </c>
      <c r="Y4" s="269">
        <v>23</v>
      </c>
      <c r="Z4" s="268">
        <v>16</v>
      </c>
      <c r="AA4" s="265">
        <v>17</v>
      </c>
      <c r="AB4" s="265">
        <v>18</v>
      </c>
      <c r="AC4" s="265">
        <v>19</v>
      </c>
      <c r="AD4" s="269">
        <v>20</v>
      </c>
      <c r="AE4" s="2"/>
      <c r="AF4" s="2"/>
      <c r="AG4" s="143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</row>
    <row r="5" spans="1:148" s="272" customFormat="1" ht="20.25" customHeight="1" thickBot="1" x14ac:dyDescent="0.3">
      <c r="A5" s="595" t="s">
        <v>99</v>
      </c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6"/>
      <c r="Z5" s="596"/>
      <c r="AA5" s="596"/>
      <c r="AB5" s="596"/>
      <c r="AC5" s="596"/>
      <c r="AD5" s="597"/>
      <c r="AE5" s="270"/>
      <c r="AF5" s="270"/>
      <c r="AG5" s="271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0"/>
      <c r="CM5" s="270"/>
      <c r="CN5" s="270"/>
      <c r="CO5" s="270"/>
      <c r="CP5" s="270"/>
      <c r="CQ5" s="270"/>
      <c r="CR5" s="270"/>
      <c r="CS5" s="270"/>
      <c r="CT5" s="270"/>
      <c r="CU5" s="270"/>
      <c r="CV5" s="270"/>
      <c r="CW5" s="270"/>
      <c r="CX5" s="270"/>
      <c r="CY5" s="270"/>
      <c r="CZ5" s="270"/>
      <c r="DA5" s="270"/>
      <c r="DB5" s="270"/>
      <c r="DC5" s="270"/>
      <c r="DD5" s="270"/>
      <c r="DE5" s="270"/>
      <c r="DF5" s="270"/>
      <c r="DG5" s="270"/>
      <c r="DH5" s="270"/>
      <c r="DI5" s="270"/>
      <c r="DJ5" s="270"/>
      <c r="DK5" s="270"/>
      <c r="DL5" s="270"/>
      <c r="DM5" s="270"/>
      <c r="DN5" s="270"/>
      <c r="DO5" s="270"/>
      <c r="DP5" s="270"/>
      <c r="DQ5" s="270"/>
      <c r="DR5" s="270"/>
      <c r="DS5" s="270"/>
      <c r="DT5" s="270"/>
      <c r="DU5" s="270"/>
      <c r="DV5" s="270"/>
      <c r="DW5" s="270"/>
      <c r="DX5" s="270"/>
      <c r="DY5" s="270"/>
      <c r="DZ5" s="270"/>
      <c r="EA5" s="270"/>
      <c r="EB5" s="270"/>
      <c r="EC5" s="270"/>
      <c r="ED5" s="270"/>
      <c r="EE5" s="270"/>
      <c r="EF5" s="270"/>
      <c r="EG5" s="270"/>
      <c r="EH5" s="270"/>
      <c r="EI5" s="270"/>
      <c r="EJ5" s="270"/>
      <c r="EK5" s="270"/>
      <c r="EL5" s="270"/>
      <c r="EM5" s="270"/>
      <c r="EN5" s="270"/>
      <c r="EO5" s="270"/>
      <c r="EP5" s="270"/>
      <c r="EQ5" s="270"/>
      <c r="ER5" s="270"/>
    </row>
    <row r="6" spans="1:148" s="272" customFormat="1" ht="20.25" customHeight="1" thickBot="1" x14ac:dyDescent="0.3">
      <c r="A6" s="512" t="s">
        <v>136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4"/>
      <c r="AE6" s="270"/>
      <c r="AF6" s="270"/>
      <c r="AG6" s="273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70"/>
      <c r="CK6" s="270"/>
      <c r="CL6" s="270"/>
      <c r="CM6" s="270"/>
      <c r="CN6" s="270"/>
      <c r="CO6" s="270"/>
      <c r="CP6" s="270"/>
      <c r="CQ6" s="270"/>
      <c r="CR6" s="270"/>
      <c r="CS6" s="270"/>
      <c r="CT6" s="270"/>
      <c r="CU6" s="270"/>
      <c r="CV6" s="270"/>
      <c r="CW6" s="270"/>
      <c r="CX6" s="270"/>
      <c r="CY6" s="270"/>
      <c r="CZ6" s="270"/>
      <c r="DA6" s="270"/>
      <c r="DB6" s="270"/>
      <c r="DC6" s="270"/>
      <c r="DD6" s="270"/>
      <c r="DE6" s="270"/>
      <c r="DF6" s="270"/>
      <c r="DG6" s="270"/>
      <c r="DH6" s="270"/>
      <c r="DI6" s="270"/>
      <c r="DJ6" s="270"/>
      <c r="DK6" s="270"/>
      <c r="DL6" s="270"/>
      <c r="DM6" s="270"/>
      <c r="DN6" s="270"/>
      <c r="DO6" s="270"/>
      <c r="DP6" s="270"/>
      <c r="DQ6" s="270"/>
      <c r="DR6" s="270"/>
      <c r="DS6" s="270"/>
      <c r="DT6" s="270"/>
      <c r="DU6" s="270"/>
      <c r="DV6" s="270"/>
      <c r="DW6" s="270"/>
      <c r="DX6" s="270"/>
      <c r="DY6" s="270"/>
      <c r="DZ6" s="270"/>
      <c r="EA6" s="270"/>
      <c r="EB6" s="270"/>
      <c r="EC6" s="270"/>
      <c r="ED6" s="270"/>
      <c r="EE6" s="270"/>
      <c r="EF6" s="270"/>
      <c r="EG6" s="270"/>
      <c r="EH6" s="270"/>
      <c r="EI6" s="270"/>
      <c r="EJ6" s="270"/>
      <c r="EK6" s="270"/>
      <c r="EL6" s="270"/>
      <c r="EM6" s="270"/>
      <c r="EN6" s="270"/>
      <c r="EO6" s="270"/>
      <c r="EP6" s="270"/>
      <c r="EQ6" s="270"/>
      <c r="ER6" s="270"/>
    </row>
    <row r="7" spans="1:148" s="87" customFormat="1" ht="33.75" customHeight="1" thickBot="1" x14ac:dyDescent="0.3">
      <c r="A7" s="236" t="s">
        <v>8</v>
      </c>
      <c r="B7" s="525" t="s">
        <v>130</v>
      </c>
      <c r="C7" s="526"/>
      <c r="D7" s="274" t="s">
        <v>9</v>
      </c>
      <c r="E7" s="237"/>
      <c r="F7" s="590"/>
      <c r="G7" s="591"/>
      <c r="H7" s="591"/>
      <c r="I7" s="591"/>
      <c r="J7" s="591"/>
      <c r="K7" s="592"/>
      <c r="L7" s="592"/>
      <c r="M7" s="592"/>
      <c r="N7" s="592"/>
      <c r="O7" s="592"/>
      <c r="P7" s="591"/>
      <c r="Q7" s="591"/>
      <c r="R7" s="591"/>
      <c r="S7" s="591"/>
      <c r="T7" s="591"/>
      <c r="U7" s="592"/>
      <c r="V7" s="592"/>
      <c r="W7" s="592"/>
      <c r="X7" s="592"/>
      <c r="Y7" s="592"/>
      <c r="Z7" s="592"/>
      <c r="AA7" s="592"/>
      <c r="AB7" s="592"/>
      <c r="AC7" s="592"/>
      <c r="AD7" s="593"/>
      <c r="AE7" s="88"/>
      <c r="AF7" s="88"/>
      <c r="AG7" s="275"/>
      <c r="AH7" s="276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</row>
    <row r="8" spans="1:148" s="1" customFormat="1" ht="44.25" customHeight="1" thickBot="1" x14ac:dyDescent="0.3">
      <c r="A8" s="505"/>
      <c r="B8" s="152" t="s">
        <v>74</v>
      </c>
      <c r="C8" s="223" t="s">
        <v>67</v>
      </c>
      <c r="D8" s="277" t="s">
        <v>9</v>
      </c>
      <c r="E8" s="153" t="s">
        <v>10</v>
      </c>
      <c r="F8" s="278">
        <f>G8+H8+J8</f>
        <v>934917600</v>
      </c>
      <c r="G8" s="154">
        <v>934917600</v>
      </c>
      <c r="H8" s="155">
        <v>0</v>
      </c>
      <c r="I8" s="156">
        <v>0</v>
      </c>
      <c r="J8" s="157">
        <v>0</v>
      </c>
      <c r="K8" s="155">
        <f>L8+M8+N8+O8</f>
        <v>689586630</v>
      </c>
      <c r="L8" s="156">
        <v>689586630</v>
      </c>
      <c r="M8" s="156">
        <v>0</v>
      </c>
      <c r="N8" s="156">
        <v>0</v>
      </c>
      <c r="O8" s="158">
        <v>0</v>
      </c>
      <c r="P8" s="279">
        <f t="shared" ref="P8:P26" si="0">Q8+R8+S8+T8</f>
        <v>722143770.07000005</v>
      </c>
      <c r="Q8" s="154">
        <v>722143770.07000005</v>
      </c>
      <c r="R8" s="156">
        <v>0</v>
      </c>
      <c r="S8" s="156">
        <v>0</v>
      </c>
      <c r="T8" s="157">
        <v>0</v>
      </c>
      <c r="U8" s="160">
        <f t="shared" ref="U8:V22" si="1">P8/K8*100</f>
        <v>104.72125453911426</v>
      </c>
      <c r="V8" s="160">
        <f t="shared" si="1"/>
        <v>104.72125453911426</v>
      </c>
      <c r="W8" s="57">
        <v>0</v>
      </c>
      <c r="X8" s="57">
        <v>0</v>
      </c>
      <c r="Y8" s="161">
        <v>0</v>
      </c>
      <c r="Z8" s="159">
        <f t="shared" ref="Z8:AA14" si="2">P8/F8*100</f>
        <v>77.241434974590277</v>
      </c>
      <c r="AA8" s="160">
        <f t="shared" si="2"/>
        <v>77.241434974590277</v>
      </c>
      <c r="AB8" s="57">
        <v>0</v>
      </c>
      <c r="AC8" s="57">
        <v>0</v>
      </c>
      <c r="AD8" s="162">
        <v>0</v>
      </c>
      <c r="AE8" s="2"/>
      <c r="AF8" s="2"/>
      <c r="AG8" s="280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</row>
    <row r="9" spans="1:148" s="1" customFormat="1" ht="42.75" customHeight="1" x14ac:dyDescent="0.25">
      <c r="A9" s="506"/>
      <c r="B9" s="163" t="s">
        <v>75</v>
      </c>
      <c r="C9" s="224" t="s">
        <v>68</v>
      </c>
      <c r="D9" s="281" t="s">
        <v>9</v>
      </c>
      <c r="E9" s="164" t="s">
        <v>10</v>
      </c>
      <c r="F9" s="200">
        <f>G9+H9+J9</f>
        <v>203133400</v>
      </c>
      <c r="G9" s="165">
        <v>203133400</v>
      </c>
      <c r="H9" s="166">
        <v>0</v>
      </c>
      <c r="I9" s="47">
        <v>0</v>
      </c>
      <c r="J9" s="60">
        <v>0</v>
      </c>
      <c r="K9" s="166">
        <f>L9+M9+N9+O9</f>
        <v>99714680</v>
      </c>
      <c r="L9" s="47">
        <v>99714680</v>
      </c>
      <c r="M9" s="47">
        <v>0</v>
      </c>
      <c r="N9" s="47">
        <v>0</v>
      </c>
      <c r="O9" s="48">
        <v>0</v>
      </c>
      <c r="P9" s="99">
        <f t="shared" si="0"/>
        <v>117214581</v>
      </c>
      <c r="Q9" s="165">
        <v>117214581</v>
      </c>
      <c r="R9" s="47">
        <v>0</v>
      </c>
      <c r="S9" s="47">
        <v>0</v>
      </c>
      <c r="T9" s="60">
        <v>0</v>
      </c>
      <c r="U9" s="372">
        <f t="shared" si="1"/>
        <v>117.54997458749304</v>
      </c>
      <c r="V9" s="167">
        <f t="shared" si="1"/>
        <v>117.54997458749304</v>
      </c>
      <c r="W9" s="168">
        <v>0</v>
      </c>
      <c r="X9" s="168">
        <v>0</v>
      </c>
      <c r="Y9" s="169">
        <v>0</v>
      </c>
      <c r="Z9" s="18">
        <f t="shared" si="2"/>
        <v>57.703253625450067</v>
      </c>
      <c r="AA9" s="167">
        <f t="shared" si="2"/>
        <v>57.703253625450067</v>
      </c>
      <c r="AB9" s="168">
        <v>0</v>
      </c>
      <c r="AC9" s="168">
        <v>0</v>
      </c>
      <c r="AD9" s="170">
        <v>0</v>
      </c>
      <c r="AE9" s="2"/>
      <c r="AF9" s="2"/>
      <c r="AG9" s="280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</row>
    <row r="10" spans="1:148" s="1" customFormat="1" ht="44.25" customHeight="1" thickBot="1" x14ac:dyDescent="0.3">
      <c r="A10" s="506"/>
      <c r="B10" s="171" t="s">
        <v>76</v>
      </c>
      <c r="C10" s="225" t="s">
        <v>69</v>
      </c>
      <c r="D10" s="282" t="s">
        <v>9</v>
      </c>
      <c r="E10" s="172" t="s">
        <v>10</v>
      </c>
      <c r="F10" s="200">
        <f t="shared" ref="F10:F38" si="3">G10+H10+J10</f>
        <v>2046586774</v>
      </c>
      <c r="G10" s="165">
        <v>2046586774</v>
      </c>
      <c r="H10" s="173">
        <v>0</v>
      </c>
      <c r="I10" s="38">
        <v>0</v>
      </c>
      <c r="J10" s="39">
        <v>0</v>
      </c>
      <c r="K10" s="173">
        <f t="shared" ref="K10:K26" si="4">L10+M10+N10+O10</f>
        <v>1454151609</v>
      </c>
      <c r="L10" s="38">
        <v>1454151609</v>
      </c>
      <c r="M10" s="38">
        <v>0</v>
      </c>
      <c r="N10" s="38">
        <v>0</v>
      </c>
      <c r="O10" s="37">
        <v>0</v>
      </c>
      <c r="P10" s="63">
        <f t="shared" si="0"/>
        <v>1620181465.95</v>
      </c>
      <c r="Q10" s="165">
        <v>1620181465.95</v>
      </c>
      <c r="R10" s="38">
        <v>0</v>
      </c>
      <c r="S10" s="38">
        <v>0</v>
      </c>
      <c r="T10" s="39">
        <v>0</v>
      </c>
      <c r="U10" s="50">
        <f t="shared" si="1"/>
        <v>111.41764420727604</v>
      </c>
      <c r="V10" s="44">
        <f t="shared" si="1"/>
        <v>111.41764420727604</v>
      </c>
      <c r="W10" s="16">
        <v>0</v>
      </c>
      <c r="X10" s="16">
        <v>0</v>
      </c>
      <c r="Y10" s="104">
        <v>0</v>
      </c>
      <c r="Z10" s="174">
        <f t="shared" si="2"/>
        <v>79.165051124775815</v>
      </c>
      <c r="AA10" s="44">
        <f t="shared" si="2"/>
        <v>79.165051124775815</v>
      </c>
      <c r="AB10" s="16">
        <v>0</v>
      </c>
      <c r="AC10" s="16">
        <v>0</v>
      </c>
      <c r="AD10" s="14">
        <v>0</v>
      </c>
      <c r="AE10" s="2"/>
      <c r="AF10" s="2"/>
      <c r="AG10" s="280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</row>
    <row r="11" spans="1:148" s="1" customFormat="1" ht="45" customHeight="1" thickBot="1" x14ac:dyDescent="0.3">
      <c r="A11" s="506"/>
      <c r="B11" s="171" t="s">
        <v>77</v>
      </c>
      <c r="C11" s="225" t="s">
        <v>70</v>
      </c>
      <c r="D11" s="282" t="s">
        <v>9</v>
      </c>
      <c r="E11" s="172" t="s">
        <v>10</v>
      </c>
      <c r="F11" s="200">
        <f t="shared" si="3"/>
        <v>24748000</v>
      </c>
      <c r="G11" s="165">
        <v>24748000</v>
      </c>
      <c r="H11" s="173">
        <v>0</v>
      </c>
      <c r="I11" s="38">
        <v>0</v>
      </c>
      <c r="J11" s="39">
        <v>0</v>
      </c>
      <c r="K11" s="173">
        <f t="shared" si="4"/>
        <v>17686600</v>
      </c>
      <c r="L11" s="38">
        <v>17686600</v>
      </c>
      <c r="M11" s="38">
        <v>0</v>
      </c>
      <c r="N11" s="38">
        <v>0</v>
      </c>
      <c r="O11" s="37">
        <v>0</v>
      </c>
      <c r="P11" s="63">
        <f t="shared" si="0"/>
        <v>18546648.510000002</v>
      </c>
      <c r="Q11" s="165">
        <v>18546648.510000002</v>
      </c>
      <c r="R11" s="38">
        <v>0</v>
      </c>
      <c r="S11" s="38">
        <v>0</v>
      </c>
      <c r="T11" s="39">
        <v>0</v>
      </c>
      <c r="U11" s="64">
        <f t="shared" si="1"/>
        <v>104.86271250551266</v>
      </c>
      <c r="V11" s="44">
        <f t="shared" si="1"/>
        <v>104.86271250551266</v>
      </c>
      <c r="W11" s="16">
        <v>0</v>
      </c>
      <c r="X11" s="16">
        <v>0</v>
      </c>
      <c r="Y11" s="104">
        <v>0</v>
      </c>
      <c r="Z11" s="174">
        <f t="shared" si="2"/>
        <v>74.942009495716832</v>
      </c>
      <c r="AA11" s="44">
        <f t="shared" si="2"/>
        <v>74.942009495716832</v>
      </c>
      <c r="AB11" s="16">
        <v>0</v>
      </c>
      <c r="AC11" s="16">
        <v>0</v>
      </c>
      <c r="AD11" s="14">
        <v>0</v>
      </c>
      <c r="AE11" s="2"/>
      <c r="AF11" s="2"/>
      <c r="AG11" s="280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</row>
    <row r="12" spans="1:148" s="1" customFormat="1" ht="60" customHeight="1" thickBot="1" x14ac:dyDescent="0.3">
      <c r="A12" s="506"/>
      <c r="B12" s="49" t="s">
        <v>121</v>
      </c>
      <c r="C12" s="225" t="s">
        <v>48</v>
      </c>
      <c r="D12" s="282" t="s">
        <v>9</v>
      </c>
      <c r="E12" s="150" t="s">
        <v>10</v>
      </c>
      <c r="F12" s="99">
        <f t="shared" si="3"/>
        <v>121393400</v>
      </c>
      <c r="G12" s="47">
        <v>121393400</v>
      </c>
      <c r="H12" s="38">
        <v>0</v>
      </c>
      <c r="I12" s="38">
        <v>0</v>
      </c>
      <c r="J12" s="39">
        <v>0</v>
      </c>
      <c r="K12" s="173">
        <f t="shared" si="4"/>
        <v>81379014</v>
      </c>
      <c r="L12" s="38">
        <v>81379014</v>
      </c>
      <c r="M12" s="38">
        <v>0</v>
      </c>
      <c r="N12" s="38">
        <v>0</v>
      </c>
      <c r="O12" s="37">
        <v>0</v>
      </c>
      <c r="P12" s="63">
        <f t="shared" si="0"/>
        <v>74014768.959999993</v>
      </c>
      <c r="Q12" s="38">
        <v>74014768.959999993</v>
      </c>
      <c r="R12" s="38">
        <v>0</v>
      </c>
      <c r="S12" s="38">
        <v>0</v>
      </c>
      <c r="T12" s="39">
        <v>0</v>
      </c>
      <c r="U12" s="64">
        <f t="shared" si="1"/>
        <v>90.950682887359619</v>
      </c>
      <c r="V12" s="44">
        <f t="shared" si="1"/>
        <v>90.950682887359619</v>
      </c>
      <c r="W12" s="168">
        <v>0</v>
      </c>
      <c r="X12" s="168">
        <v>0</v>
      </c>
      <c r="Y12" s="169">
        <v>0</v>
      </c>
      <c r="Z12" s="18">
        <f t="shared" si="2"/>
        <v>60.970999214125307</v>
      </c>
      <c r="AA12" s="167">
        <f t="shared" si="2"/>
        <v>60.970999214125307</v>
      </c>
      <c r="AB12" s="168">
        <v>0</v>
      </c>
      <c r="AC12" s="168">
        <v>0</v>
      </c>
      <c r="AD12" s="170">
        <v>0</v>
      </c>
      <c r="AE12" s="2"/>
      <c r="AF12" s="2"/>
      <c r="AG12" s="280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</row>
    <row r="13" spans="1:148" s="1" customFormat="1" ht="43.9" customHeight="1" thickBot="1" x14ac:dyDescent="0.3">
      <c r="A13" s="506"/>
      <c r="B13" s="49" t="s">
        <v>73</v>
      </c>
      <c r="C13" s="225" t="s">
        <v>50</v>
      </c>
      <c r="D13" s="282" t="s">
        <v>9</v>
      </c>
      <c r="E13" s="150" t="s">
        <v>10</v>
      </c>
      <c r="F13" s="99">
        <f t="shared" si="3"/>
        <v>60067000</v>
      </c>
      <c r="G13" s="38">
        <v>60067000</v>
      </c>
      <c r="H13" s="38">
        <v>0</v>
      </c>
      <c r="I13" s="38">
        <v>0</v>
      </c>
      <c r="J13" s="39">
        <v>0</v>
      </c>
      <c r="K13" s="173">
        <f t="shared" si="4"/>
        <v>52564500</v>
      </c>
      <c r="L13" s="38">
        <v>52564500</v>
      </c>
      <c r="M13" s="38">
        <v>0</v>
      </c>
      <c r="N13" s="38">
        <v>0</v>
      </c>
      <c r="O13" s="37">
        <v>0</v>
      </c>
      <c r="P13" s="63">
        <f t="shared" si="0"/>
        <v>54480918.469999999</v>
      </c>
      <c r="Q13" s="38">
        <v>54480918.469999999</v>
      </c>
      <c r="R13" s="38">
        <v>0</v>
      </c>
      <c r="S13" s="38">
        <v>0</v>
      </c>
      <c r="T13" s="39">
        <v>0</v>
      </c>
      <c r="U13" s="64">
        <f t="shared" si="1"/>
        <v>103.64584171826993</v>
      </c>
      <c r="V13" s="44">
        <f t="shared" si="1"/>
        <v>103.64584171826993</v>
      </c>
      <c r="W13" s="16">
        <v>0</v>
      </c>
      <c r="X13" s="16">
        <v>0</v>
      </c>
      <c r="Y13" s="104">
        <v>0</v>
      </c>
      <c r="Z13" s="174">
        <f t="shared" si="2"/>
        <v>90.700248838796668</v>
      </c>
      <c r="AA13" s="44">
        <f t="shared" si="2"/>
        <v>90.700248838796668</v>
      </c>
      <c r="AB13" s="16">
        <v>0</v>
      </c>
      <c r="AC13" s="16">
        <v>0</v>
      </c>
      <c r="AD13" s="14">
        <v>0</v>
      </c>
      <c r="AE13" s="2"/>
      <c r="AF13" s="2"/>
      <c r="AG13" s="280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</row>
    <row r="14" spans="1:148" s="1" customFormat="1" ht="59.25" customHeight="1" thickBot="1" x14ac:dyDescent="0.3">
      <c r="A14" s="506"/>
      <c r="B14" s="49" t="s">
        <v>72</v>
      </c>
      <c r="C14" s="225" t="s">
        <v>41</v>
      </c>
      <c r="D14" s="282" t="s">
        <v>9</v>
      </c>
      <c r="E14" s="150" t="s">
        <v>10</v>
      </c>
      <c r="F14" s="99">
        <f t="shared" si="3"/>
        <v>32872000</v>
      </c>
      <c r="G14" s="38">
        <v>32872000</v>
      </c>
      <c r="H14" s="38">
        <v>0</v>
      </c>
      <c r="I14" s="38">
        <v>0</v>
      </c>
      <c r="J14" s="39">
        <v>0</v>
      </c>
      <c r="K14" s="173">
        <f t="shared" si="4"/>
        <v>19277000</v>
      </c>
      <c r="L14" s="38">
        <v>19277000</v>
      </c>
      <c r="M14" s="38">
        <v>0</v>
      </c>
      <c r="N14" s="38">
        <v>0</v>
      </c>
      <c r="O14" s="37">
        <v>0</v>
      </c>
      <c r="P14" s="63">
        <f t="shared" si="0"/>
        <v>25501000</v>
      </c>
      <c r="Q14" s="38">
        <v>25501000</v>
      </c>
      <c r="R14" s="38">
        <v>0</v>
      </c>
      <c r="S14" s="38">
        <v>0</v>
      </c>
      <c r="T14" s="39">
        <v>0</v>
      </c>
      <c r="U14" s="64">
        <f t="shared" si="1"/>
        <v>132.28718161539658</v>
      </c>
      <c r="V14" s="44">
        <f t="shared" si="1"/>
        <v>132.28718161539658</v>
      </c>
      <c r="W14" s="16">
        <v>0</v>
      </c>
      <c r="X14" s="16">
        <v>0</v>
      </c>
      <c r="Y14" s="104">
        <v>0</v>
      </c>
      <c r="Z14" s="174">
        <f t="shared" si="2"/>
        <v>77.576660988074948</v>
      </c>
      <c r="AA14" s="44">
        <f t="shared" si="2"/>
        <v>77.576660988074948</v>
      </c>
      <c r="AB14" s="16">
        <v>0</v>
      </c>
      <c r="AC14" s="16">
        <v>0</v>
      </c>
      <c r="AD14" s="14">
        <v>0</v>
      </c>
      <c r="AE14" s="2"/>
      <c r="AF14" s="2"/>
      <c r="AG14" s="280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</row>
    <row r="15" spans="1:148" s="1" customFormat="1" ht="45" customHeight="1" thickBot="1" x14ac:dyDescent="0.3">
      <c r="A15" s="506"/>
      <c r="B15" s="49" t="s">
        <v>51</v>
      </c>
      <c r="C15" s="225" t="s">
        <v>66</v>
      </c>
      <c r="D15" s="282" t="s">
        <v>9</v>
      </c>
      <c r="E15" s="150" t="s">
        <v>5</v>
      </c>
      <c r="F15" s="99">
        <f t="shared" si="3"/>
        <v>633600</v>
      </c>
      <c r="G15" s="44">
        <v>0</v>
      </c>
      <c r="H15" s="44">
        <v>0</v>
      </c>
      <c r="I15" s="44">
        <v>0</v>
      </c>
      <c r="J15" s="13">
        <v>633600</v>
      </c>
      <c r="K15" s="173">
        <f t="shared" si="4"/>
        <v>290000</v>
      </c>
      <c r="L15" s="44">
        <v>0</v>
      </c>
      <c r="M15" s="44">
        <v>0</v>
      </c>
      <c r="N15" s="44">
        <v>0</v>
      </c>
      <c r="O15" s="12">
        <v>290000</v>
      </c>
      <c r="P15" s="63">
        <f t="shared" si="0"/>
        <v>200816</v>
      </c>
      <c r="Q15" s="44">
        <v>0</v>
      </c>
      <c r="R15" s="44">
        <v>0</v>
      </c>
      <c r="S15" s="44">
        <v>0</v>
      </c>
      <c r="T15" s="13">
        <v>200816</v>
      </c>
      <c r="U15" s="64">
        <f t="shared" si="1"/>
        <v>69.246896551724134</v>
      </c>
      <c r="V15" s="16">
        <v>0</v>
      </c>
      <c r="W15" s="16">
        <v>0</v>
      </c>
      <c r="X15" s="16">
        <v>0</v>
      </c>
      <c r="Y15" s="12">
        <f>T15/O15*100</f>
        <v>69.246896551724134</v>
      </c>
      <c r="Z15" s="174">
        <f t="shared" ref="Z15:Z21" si="5">P15/F15*100</f>
        <v>31.694444444444443</v>
      </c>
      <c r="AA15" s="16">
        <v>0</v>
      </c>
      <c r="AB15" s="16">
        <v>0</v>
      </c>
      <c r="AC15" s="16">
        <v>0</v>
      </c>
      <c r="AD15" s="13">
        <f>T15/J15*100</f>
        <v>31.694444444444443</v>
      </c>
      <c r="AE15" s="2"/>
      <c r="AF15" s="2"/>
      <c r="AG15" s="280"/>
      <c r="AH15" s="2"/>
      <c r="AI15" s="283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</row>
    <row r="16" spans="1:148" s="1" customFormat="1" ht="28.9" customHeight="1" thickBot="1" x14ac:dyDescent="0.3">
      <c r="A16" s="506"/>
      <c r="B16" s="49" t="s">
        <v>52</v>
      </c>
      <c r="C16" s="225" t="s">
        <v>49</v>
      </c>
      <c r="D16" s="282" t="s">
        <v>9</v>
      </c>
      <c r="E16" s="150" t="s">
        <v>5</v>
      </c>
      <c r="F16" s="99">
        <f t="shared" si="3"/>
        <v>537326801</v>
      </c>
      <c r="G16" s="44">
        <v>0</v>
      </c>
      <c r="H16" s="44">
        <v>0</v>
      </c>
      <c r="I16" s="44">
        <v>0</v>
      </c>
      <c r="J16" s="13">
        <v>537326801</v>
      </c>
      <c r="K16" s="173">
        <f t="shared" si="4"/>
        <v>441468630.83999997</v>
      </c>
      <c r="L16" s="44">
        <v>0</v>
      </c>
      <c r="M16" s="44">
        <v>0</v>
      </c>
      <c r="N16" s="44">
        <v>0</v>
      </c>
      <c r="O16" s="12">
        <v>441468630.83999997</v>
      </c>
      <c r="P16" s="63">
        <f t="shared" si="0"/>
        <v>401539711.36000001</v>
      </c>
      <c r="Q16" s="44">
        <v>0</v>
      </c>
      <c r="R16" s="44">
        <v>0</v>
      </c>
      <c r="S16" s="44">
        <v>0</v>
      </c>
      <c r="T16" s="13">
        <v>401539711.36000001</v>
      </c>
      <c r="U16" s="64">
        <f t="shared" si="1"/>
        <v>90.955434499609723</v>
      </c>
      <c r="V16" s="16">
        <v>0</v>
      </c>
      <c r="W16" s="16">
        <v>0</v>
      </c>
      <c r="X16" s="16">
        <v>0</v>
      </c>
      <c r="Y16" s="12">
        <f>T16/O16*100</f>
        <v>90.955434499609723</v>
      </c>
      <c r="Z16" s="174">
        <f t="shared" si="5"/>
        <v>74.729142602362018</v>
      </c>
      <c r="AA16" s="16">
        <v>0</v>
      </c>
      <c r="AB16" s="16">
        <v>0</v>
      </c>
      <c r="AC16" s="16">
        <v>0</v>
      </c>
      <c r="AD16" s="13">
        <f>T16/J16*100</f>
        <v>74.729142602362018</v>
      </c>
      <c r="AE16" s="2"/>
      <c r="AF16" s="2"/>
      <c r="AG16" s="280"/>
      <c r="AH16" s="2"/>
      <c r="AI16" s="284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</row>
    <row r="17" spans="1:148" s="292" customFormat="1" ht="41.25" customHeight="1" thickBot="1" x14ac:dyDescent="0.3">
      <c r="A17" s="506"/>
      <c r="B17" s="470" t="s">
        <v>97</v>
      </c>
      <c r="C17" s="225"/>
      <c r="D17" s="286" t="s">
        <v>9</v>
      </c>
      <c r="E17" s="471" t="s">
        <v>11</v>
      </c>
      <c r="F17" s="373">
        <f>G17+H17+I17+J17</f>
        <v>341067780</v>
      </c>
      <c r="G17" s="215">
        <v>0</v>
      </c>
      <c r="H17" s="215">
        <v>0</v>
      </c>
      <c r="I17" s="374">
        <v>341067780</v>
      </c>
      <c r="J17" s="418">
        <v>0</v>
      </c>
      <c r="K17" s="472">
        <f>L17+M17+N17+O17</f>
        <v>341067780</v>
      </c>
      <c r="L17" s="215">
        <v>0</v>
      </c>
      <c r="M17" s="215">
        <v>0</v>
      </c>
      <c r="N17" s="215">
        <f>I17</f>
        <v>341067780</v>
      </c>
      <c r="O17" s="217">
        <v>0</v>
      </c>
      <c r="P17" s="416">
        <f>Q17+R17+S17+T17</f>
        <v>332279359.68000001</v>
      </c>
      <c r="Q17" s="215">
        <v>0</v>
      </c>
      <c r="R17" s="215">
        <v>0</v>
      </c>
      <c r="S17" s="215">
        <v>332279359.68000001</v>
      </c>
      <c r="T17" s="218">
        <v>0</v>
      </c>
      <c r="U17" s="427">
        <f t="shared" si="1"/>
        <v>97.423262813039685</v>
      </c>
      <c r="V17" s="219">
        <v>0</v>
      </c>
      <c r="W17" s="219">
        <v>0</v>
      </c>
      <c r="X17" s="215">
        <f>S17/N17*100</f>
        <v>97.423262813039685</v>
      </c>
      <c r="Y17" s="220">
        <v>0</v>
      </c>
      <c r="Z17" s="466">
        <f t="shared" si="5"/>
        <v>97.423262813039685</v>
      </c>
      <c r="AA17" s="219">
        <v>0</v>
      </c>
      <c r="AB17" s="219">
        <v>0</v>
      </c>
      <c r="AC17" s="215">
        <f>S17/I17*100</f>
        <v>97.423262813039685</v>
      </c>
      <c r="AD17" s="221">
        <v>0</v>
      </c>
      <c r="AE17" s="604"/>
      <c r="AF17" s="604"/>
      <c r="AG17" s="604"/>
      <c r="AH17" s="290"/>
      <c r="AI17" s="507"/>
      <c r="AJ17" s="507"/>
      <c r="AK17" s="507"/>
      <c r="AL17" s="507"/>
      <c r="AM17" s="507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290"/>
      <c r="CT17" s="290"/>
      <c r="CU17" s="290"/>
      <c r="CV17" s="290"/>
      <c r="CW17" s="290"/>
      <c r="CX17" s="290"/>
      <c r="CY17" s="290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290"/>
      <c r="DR17" s="290"/>
      <c r="DS17" s="290"/>
      <c r="DT17" s="290"/>
      <c r="DU17" s="290"/>
      <c r="DV17" s="290"/>
      <c r="DW17" s="290"/>
      <c r="DX17" s="290"/>
      <c r="DY17" s="290"/>
      <c r="DZ17" s="290"/>
      <c r="EA17" s="290"/>
      <c r="EB17" s="290"/>
      <c r="EC17" s="290"/>
      <c r="ED17" s="290"/>
      <c r="EE17" s="290"/>
      <c r="EF17" s="290"/>
      <c r="EG17" s="290"/>
      <c r="EH17" s="290"/>
      <c r="EI17" s="290"/>
      <c r="EJ17" s="290"/>
      <c r="EK17" s="290"/>
      <c r="EL17" s="290"/>
      <c r="EM17" s="290"/>
      <c r="EN17" s="290"/>
      <c r="EO17" s="290"/>
      <c r="EP17" s="290"/>
      <c r="EQ17" s="290"/>
      <c r="ER17" s="290"/>
    </row>
    <row r="18" spans="1:148" s="1" customFormat="1" ht="30" customHeight="1" thickBot="1" x14ac:dyDescent="0.3">
      <c r="A18" s="506"/>
      <c r="B18" s="49" t="s">
        <v>0</v>
      </c>
      <c r="C18" s="225" t="s">
        <v>62</v>
      </c>
      <c r="D18" s="282" t="s">
        <v>9</v>
      </c>
      <c r="E18" s="150" t="s">
        <v>5</v>
      </c>
      <c r="F18" s="99">
        <f t="shared" si="3"/>
        <v>3334660</v>
      </c>
      <c r="G18" s="44">
        <v>0</v>
      </c>
      <c r="H18" s="44">
        <v>0</v>
      </c>
      <c r="I18" s="44">
        <v>0</v>
      </c>
      <c r="J18" s="13">
        <v>3334660</v>
      </c>
      <c r="K18" s="173">
        <f t="shared" si="4"/>
        <v>2583880</v>
      </c>
      <c r="L18" s="44">
        <v>0</v>
      </c>
      <c r="M18" s="44">
        <v>0</v>
      </c>
      <c r="N18" s="44">
        <v>0</v>
      </c>
      <c r="O18" s="12">
        <v>2583880</v>
      </c>
      <c r="P18" s="63">
        <f t="shared" si="0"/>
        <v>2128076.77</v>
      </c>
      <c r="Q18" s="44">
        <v>0</v>
      </c>
      <c r="R18" s="44">
        <v>0</v>
      </c>
      <c r="S18" s="44">
        <v>0</v>
      </c>
      <c r="T18" s="13">
        <v>2128076.77</v>
      </c>
      <c r="U18" s="64">
        <f t="shared" si="1"/>
        <v>82.359736907286717</v>
      </c>
      <c r="V18" s="16">
        <v>0</v>
      </c>
      <c r="W18" s="16">
        <v>0</v>
      </c>
      <c r="X18" s="16">
        <v>0</v>
      </c>
      <c r="Y18" s="12">
        <f>T18/O18*100</f>
        <v>82.359736907286717</v>
      </c>
      <c r="Z18" s="174">
        <f t="shared" si="5"/>
        <v>63.816903972219052</v>
      </c>
      <c r="AA18" s="16">
        <v>0</v>
      </c>
      <c r="AB18" s="16">
        <v>0</v>
      </c>
      <c r="AC18" s="16">
        <v>0</v>
      </c>
      <c r="AD18" s="13">
        <f>T18/J18*100</f>
        <v>63.816903972219052</v>
      </c>
      <c r="AE18" s="2"/>
      <c r="AF18" s="2"/>
      <c r="AG18" s="28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</row>
    <row r="19" spans="1:148" s="1" customFormat="1" ht="45" customHeight="1" thickBot="1" x14ac:dyDescent="0.3">
      <c r="A19" s="506"/>
      <c r="B19" s="49" t="s">
        <v>60</v>
      </c>
      <c r="C19" s="225" t="s">
        <v>39</v>
      </c>
      <c r="D19" s="282" t="s">
        <v>9</v>
      </c>
      <c r="E19" s="172" t="s">
        <v>10</v>
      </c>
      <c r="F19" s="99">
        <f t="shared" si="3"/>
        <v>72690</v>
      </c>
      <c r="G19" s="44">
        <v>72690</v>
      </c>
      <c r="H19" s="44">
        <v>0</v>
      </c>
      <c r="I19" s="44">
        <v>0</v>
      </c>
      <c r="J19" s="13">
        <v>0</v>
      </c>
      <c r="K19" s="173">
        <f t="shared" si="4"/>
        <v>72700</v>
      </c>
      <c r="L19" s="44">
        <v>72700</v>
      </c>
      <c r="M19" s="44">
        <v>0</v>
      </c>
      <c r="N19" s="44">
        <v>0</v>
      </c>
      <c r="O19" s="12">
        <v>0</v>
      </c>
      <c r="P19" s="63">
        <f t="shared" si="0"/>
        <v>72690</v>
      </c>
      <c r="Q19" s="44">
        <v>72690</v>
      </c>
      <c r="R19" s="44">
        <v>0</v>
      </c>
      <c r="S19" s="44">
        <v>0</v>
      </c>
      <c r="T19" s="13">
        <v>0</v>
      </c>
      <c r="U19" s="64">
        <f>P19/K19*100</f>
        <v>99.98624484181569</v>
      </c>
      <c r="V19" s="16">
        <v>0</v>
      </c>
      <c r="W19" s="16">
        <v>0</v>
      </c>
      <c r="X19" s="16">
        <v>0</v>
      </c>
      <c r="Y19" s="104">
        <v>0</v>
      </c>
      <c r="Z19" s="50">
        <f t="shared" si="5"/>
        <v>100</v>
      </c>
      <c r="AA19" s="44">
        <f>Q19/G19*100</f>
        <v>100</v>
      </c>
      <c r="AB19" s="16">
        <v>0</v>
      </c>
      <c r="AC19" s="16">
        <v>0</v>
      </c>
      <c r="AD19" s="14">
        <v>0</v>
      </c>
      <c r="AE19" s="603"/>
      <c r="AF19" s="603"/>
      <c r="AG19" s="246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</row>
    <row r="20" spans="1:148" s="1" customFormat="1" ht="21.75" hidden="1" customHeight="1" x14ac:dyDescent="0.25">
      <c r="A20" s="506"/>
      <c r="B20" s="49"/>
      <c r="C20" s="225"/>
      <c r="D20" s="282" t="s">
        <v>9</v>
      </c>
      <c r="E20" s="150" t="s">
        <v>10</v>
      </c>
      <c r="F20" s="99">
        <f t="shared" si="3"/>
        <v>0</v>
      </c>
      <c r="G20" s="44"/>
      <c r="H20" s="44"/>
      <c r="I20" s="44"/>
      <c r="J20" s="13"/>
      <c r="K20" s="173">
        <f t="shared" si="4"/>
        <v>0</v>
      </c>
      <c r="L20" s="44"/>
      <c r="M20" s="44"/>
      <c r="N20" s="44"/>
      <c r="O20" s="12"/>
      <c r="P20" s="63">
        <f t="shared" si="0"/>
        <v>0</v>
      </c>
      <c r="Q20" s="44"/>
      <c r="R20" s="44"/>
      <c r="S20" s="44"/>
      <c r="T20" s="13"/>
      <c r="U20" s="64" t="e">
        <f t="shared" si="1"/>
        <v>#DIV/0!</v>
      </c>
      <c r="V20" s="44" t="e">
        <f>Q20/L20*100</f>
        <v>#DIV/0!</v>
      </c>
      <c r="W20" s="16" t="e">
        <f>L20/#REF!*100</f>
        <v>#REF!</v>
      </c>
      <c r="X20" s="44" t="e">
        <f>N20/D20*100</f>
        <v>#VALUE!</v>
      </c>
      <c r="Y20" s="12" t="e">
        <f>T20/O20*100</f>
        <v>#DIV/0!</v>
      </c>
      <c r="Z20" s="50" t="e">
        <f t="shared" si="5"/>
        <v>#DIV/0!</v>
      </c>
      <c r="AA20" s="44" t="e">
        <f>Q20/G20*100</f>
        <v>#DIV/0!</v>
      </c>
      <c r="AB20" s="16" t="e">
        <f>Q20/G20*100</f>
        <v>#DIV/0!</v>
      </c>
      <c r="AC20" s="44" t="e">
        <f>S20/I20*100</f>
        <v>#DIV/0!</v>
      </c>
      <c r="AD20" s="13" t="e">
        <f>T20/J20*100</f>
        <v>#DIV/0!</v>
      </c>
      <c r="AE20" s="2"/>
      <c r="AF20" s="2"/>
      <c r="AG20" s="14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</row>
    <row r="21" spans="1:148" s="1" customFormat="1" ht="18.75" hidden="1" customHeight="1" x14ac:dyDescent="0.25">
      <c r="A21" s="506"/>
      <c r="B21" s="51"/>
      <c r="C21" s="226"/>
      <c r="D21" s="282" t="s">
        <v>9</v>
      </c>
      <c r="E21" s="95" t="s">
        <v>5</v>
      </c>
      <c r="F21" s="99">
        <f t="shared" si="3"/>
        <v>0</v>
      </c>
      <c r="G21" s="52"/>
      <c r="H21" s="52"/>
      <c r="I21" s="52"/>
      <c r="J21" s="73"/>
      <c r="K21" s="173">
        <f t="shared" si="4"/>
        <v>0</v>
      </c>
      <c r="L21" s="52"/>
      <c r="M21" s="52"/>
      <c r="N21" s="52"/>
      <c r="O21" s="53"/>
      <c r="P21" s="63">
        <f t="shared" si="0"/>
        <v>0</v>
      </c>
      <c r="Q21" s="52"/>
      <c r="R21" s="52"/>
      <c r="S21" s="52"/>
      <c r="T21" s="73"/>
      <c r="U21" s="64" t="e">
        <f t="shared" si="1"/>
        <v>#DIV/0!</v>
      </c>
      <c r="V21" s="44" t="e">
        <f>Q21/L21*100</f>
        <v>#DIV/0!</v>
      </c>
      <c r="W21" s="16" t="e">
        <f>L21/#REF!*100</f>
        <v>#REF!</v>
      </c>
      <c r="X21" s="44" t="e">
        <f>N21/D21*100</f>
        <v>#VALUE!</v>
      </c>
      <c r="Y21" s="12" t="e">
        <f>T21/O21*100</f>
        <v>#DIV/0!</v>
      </c>
      <c r="Z21" s="50" t="e">
        <f t="shared" si="5"/>
        <v>#DIV/0!</v>
      </c>
      <c r="AA21" s="44" t="e">
        <f>Q21/G21*100</f>
        <v>#DIV/0!</v>
      </c>
      <c r="AB21" s="16" t="e">
        <f>Q21/G21*100</f>
        <v>#DIV/0!</v>
      </c>
      <c r="AC21" s="44" t="e">
        <f>S21/I21*100</f>
        <v>#DIV/0!</v>
      </c>
      <c r="AD21" s="13" t="e">
        <f>T21/J21*100</f>
        <v>#DIV/0!</v>
      </c>
      <c r="AE21" s="2"/>
      <c r="AF21" s="2"/>
      <c r="AG21" s="14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</row>
    <row r="22" spans="1:148" s="1" customFormat="1" ht="47.25" customHeight="1" thickBot="1" x14ac:dyDescent="0.3">
      <c r="A22" s="506"/>
      <c r="B22" s="49" t="s">
        <v>53</v>
      </c>
      <c r="C22" s="224" t="s">
        <v>40</v>
      </c>
      <c r="D22" s="282" t="s">
        <v>9</v>
      </c>
      <c r="E22" s="172" t="s">
        <v>10</v>
      </c>
      <c r="F22" s="200">
        <f t="shared" si="3"/>
        <v>5571371</v>
      </c>
      <c r="G22" s="47">
        <v>5571371</v>
      </c>
      <c r="H22" s="167">
        <v>0</v>
      </c>
      <c r="I22" s="167">
        <v>0</v>
      </c>
      <c r="J22" s="176">
        <v>0</v>
      </c>
      <c r="K22" s="285">
        <f t="shared" si="4"/>
        <v>3810490</v>
      </c>
      <c r="L22" s="47">
        <v>3810490</v>
      </c>
      <c r="M22" s="167">
        <v>0</v>
      </c>
      <c r="N22" s="167">
        <v>0</v>
      </c>
      <c r="O22" s="177">
        <v>0</v>
      </c>
      <c r="P22" s="200">
        <f t="shared" si="0"/>
        <v>3959915</v>
      </c>
      <c r="Q22" s="47">
        <v>3959915</v>
      </c>
      <c r="R22" s="167">
        <v>0</v>
      </c>
      <c r="S22" s="167">
        <v>0</v>
      </c>
      <c r="T22" s="176">
        <v>0</v>
      </c>
      <c r="U22" s="64">
        <f t="shared" si="1"/>
        <v>103.92141168196216</v>
      </c>
      <c r="V22" s="44">
        <f>Q22/L22*100</f>
        <v>103.92141168196216</v>
      </c>
      <c r="W22" s="16">
        <v>0</v>
      </c>
      <c r="X22" s="16">
        <v>0</v>
      </c>
      <c r="Y22" s="104">
        <v>0</v>
      </c>
      <c r="Z22" s="50">
        <f>P22/F22*100</f>
        <v>71.076131889260296</v>
      </c>
      <c r="AA22" s="44">
        <f>Q22/G22*100</f>
        <v>71.076131889260296</v>
      </c>
      <c r="AB22" s="16">
        <v>0</v>
      </c>
      <c r="AC22" s="16">
        <v>0</v>
      </c>
      <c r="AD22" s="14">
        <v>0</v>
      </c>
      <c r="AE22" s="2"/>
      <c r="AF22" s="2"/>
      <c r="AG22" s="14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</row>
    <row r="23" spans="1:148" s="292" customFormat="1" ht="75.75" customHeight="1" thickBot="1" x14ac:dyDescent="0.3">
      <c r="A23" s="506"/>
      <c r="B23" s="212" t="s">
        <v>118</v>
      </c>
      <c r="C23" s="213" t="s">
        <v>117</v>
      </c>
      <c r="D23" s="286" t="s">
        <v>9</v>
      </c>
      <c r="E23" s="214" t="s">
        <v>10</v>
      </c>
      <c r="F23" s="287">
        <f t="shared" si="3"/>
        <v>221600</v>
      </c>
      <c r="G23" s="288">
        <v>221600</v>
      </c>
      <c r="H23" s="215">
        <v>0</v>
      </c>
      <c r="I23" s="215">
        <v>0</v>
      </c>
      <c r="J23" s="216">
        <v>0</v>
      </c>
      <c r="K23" s="289">
        <f t="shared" si="4"/>
        <v>0</v>
      </c>
      <c r="L23" s="288">
        <v>0</v>
      </c>
      <c r="M23" s="215">
        <v>0</v>
      </c>
      <c r="N23" s="215">
        <v>0</v>
      </c>
      <c r="O23" s="217">
        <v>0</v>
      </c>
      <c r="P23" s="287">
        <f t="shared" si="0"/>
        <v>92134.8</v>
      </c>
      <c r="Q23" s="288">
        <v>92134.8</v>
      </c>
      <c r="R23" s="215">
        <v>0</v>
      </c>
      <c r="S23" s="215">
        <v>0</v>
      </c>
      <c r="T23" s="218">
        <v>0</v>
      </c>
      <c r="U23" s="64">
        <v>0</v>
      </c>
      <c r="V23" s="215">
        <v>0</v>
      </c>
      <c r="W23" s="219">
        <v>0</v>
      </c>
      <c r="X23" s="219">
        <v>0</v>
      </c>
      <c r="Y23" s="220">
        <v>0</v>
      </c>
      <c r="Z23" s="50">
        <f>P23/F23*100</f>
        <v>41.577075812274373</v>
      </c>
      <c r="AA23" s="44">
        <f>Q23/G23*100</f>
        <v>41.577075812274373</v>
      </c>
      <c r="AB23" s="219">
        <v>0</v>
      </c>
      <c r="AC23" s="219">
        <v>0</v>
      </c>
      <c r="AD23" s="221">
        <v>0</v>
      </c>
      <c r="AE23" s="290"/>
      <c r="AF23" s="290"/>
      <c r="AG23" s="291"/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290"/>
      <c r="AW23" s="290"/>
      <c r="AX23" s="290"/>
      <c r="AY23" s="290"/>
      <c r="AZ23" s="290"/>
      <c r="BA23" s="290"/>
      <c r="BB23" s="290"/>
      <c r="BC23" s="290"/>
      <c r="BD23" s="290"/>
      <c r="BE23" s="290"/>
      <c r="BF23" s="290"/>
      <c r="BG23" s="290"/>
      <c r="BH23" s="290"/>
      <c r="BI23" s="290"/>
      <c r="BJ23" s="290"/>
      <c r="BK23" s="290"/>
      <c r="BL23" s="290"/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0"/>
      <c r="BX23" s="290"/>
      <c r="BY23" s="290"/>
      <c r="BZ23" s="290"/>
      <c r="CA23" s="290"/>
      <c r="CB23" s="290"/>
      <c r="CC23" s="290"/>
      <c r="CD23" s="290"/>
      <c r="CE23" s="290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0"/>
      <c r="DE23" s="290"/>
      <c r="DF23" s="290"/>
      <c r="DG23" s="290"/>
      <c r="DH23" s="290"/>
      <c r="DI23" s="290"/>
      <c r="DJ23" s="290"/>
      <c r="DK23" s="290"/>
      <c r="DL23" s="290"/>
      <c r="DM23" s="290"/>
      <c r="DN23" s="290"/>
      <c r="DO23" s="290"/>
      <c r="DP23" s="290"/>
      <c r="DQ23" s="290"/>
      <c r="DR23" s="290"/>
      <c r="DS23" s="290"/>
      <c r="DT23" s="290"/>
      <c r="DU23" s="290"/>
      <c r="DV23" s="290"/>
      <c r="DW23" s="290"/>
      <c r="DX23" s="290"/>
      <c r="DY23" s="290"/>
      <c r="DZ23" s="290"/>
      <c r="EA23" s="290"/>
      <c r="EB23" s="290"/>
      <c r="EC23" s="290"/>
      <c r="ED23" s="290"/>
      <c r="EE23" s="290"/>
      <c r="EF23" s="290"/>
      <c r="EG23" s="290"/>
      <c r="EH23" s="290"/>
      <c r="EI23" s="290"/>
      <c r="EJ23" s="290"/>
      <c r="EK23" s="290"/>
      <c r="EL23" s="290"/>
      <c r="EM23" s="290"/>
      <c r="EN23" s="290"/>
      <c r="EO23" s="290"/>
      <c r="EP23" s="290"/>
      <c r="EQ23" s="290"/>
      <c r="ER23" s="290"/>
    </row>
    <row r="24" spans="1:148" s="1" customFormat="1" ht="57.75" hidden="1" customHeight="1" x14ac:dyDescent="0.25">
      <c r="A24" s="506"/>
      <c r="B24" s="178" t="s">
        <v>110</v>
      </c>
      <c r="C24" s="227" t="s">
        <v>112</v>
      </c>
      <c r="D24" s="282" t="s">
        <v>9</v>
      </c>
      <c r="E24" s="150" t="s">
        <v>5</v>
      </c>
      <c r="F24" s="200">
        <f t="shared" si="3"/>
        <v>0</v>
      </c>
      <c r="G24" s="38">
        <v>0</v>
      </c>
      <c r="H24" s="44">
        <v>0</v>
      </c>
      <c r="I24" s="44">
        <v>0</v>
      </c>
      <c r="J24" s="179">
        <v>0</v>
      </c>
      <c r="K24" s="285">
        <f t="shared" ref="K24" si="6">L24+M24+N24+O24</f>
        <v>0</v>
      </c>
      <c r="L24" s="38">
        <v>0</v>
      </c>
      <c r="M24" s="44">
        <v>0</v>
      </c>
      <c r="N24" s="44">
        <v>0</v>
      </c>
      <c r="O24" s="12">
        <v>0</v>
      </c>
      <c r="P24" s="200">
        <f t="shared" si="0"/>
        <v>0</v>
      </c>
      <c r="Q24" s="38">
        <v>0</v>
      </c>
      <c r="R24" s="44">
        <v>0</v>
      </c>
      <c r="S24" s="44">
        <v>0</v>
      </c>
      <c r="T24" s="13">
        <v>0</v>
      </c>
      <c r="U24" s="167">
        <v>0</v>
      </c>
      <c r="V24" s="44">
        <v>0</v>
      </c>
      <c r="W24" s="16">
        <v>0</v>
      </c>
      <c r="X24" s="16">
        <v>0</v>
      </c>
      <c r="Y24" s="104">
        <v>0</v>
      </c>
      <c r="Z24" s="222">
        <v>0</v>
      </c>
      <c r="AA24" s="16">
        <v>0</v>
      </c>
      <c r="AB24" s="16">
        <v>0</v>
      </c>
      <c r="AC24" s="16">
        <v>0</v>
      </c>
      <c r="AD24" s="16">
        <v>0</v>
      </c>
      <c r="AE24" s="2"/>
      <c r="AF24" s="2"/>
      <c r="AG24" s="14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</row>
    <row r="25" spans="1:148" s="1" customFormat="1" ht="46.5" customHeight="1" x14ac:dyDescent="0.25">
      <c r="A25" s="506"/>
      <c r="B25" s="178" t="s">
        <v>111</v>
      </c>
      <c r="C25" s="228" t="s">
        <v>116</v>
      </c>
      <c r="D25" s="282" t="s">
        <v>9</v>
      </c>
      <c r="E25" s="180" t="s">
        <v>4</v>
      </c>
      <c r="F25" s="63">
        <f t="shared" si="3"/>
        <v>30987600</v>
      </c>
      <c r="G25" s="38">
        <v>0</v>
      </c>
      <c r="H25" s="181">
        <v>30987600</v>
      </c>
      <c r="I25" s="44">
        <v>0</v>
      </c>
      <c r="J25" s="13">
        <v>0</v>
      </c>
      <c r="K25" s="173">
        <f t="shared" si="4"/>
        <v>0</v>
      </c>
      <c r="L25" s="38">
        <v>0</v>
      </c>
      <c r="M25" s="44">
        <v>0</v>
      </c>
      <c r="N25" s="44">
        <v>0</v>
      </c>
      <c r="O25" s="44">
        <v>0</v>
      </c>
      <c r="P25" s="200">
        <f t="shared" si="0"/>
        <v>17522422.149999999</v>
      </c>
      <c r="Q25" s="38">
        <v>0</v>
      </c>
      <c r="R25" s="44">
        <v>17522422.149999999</v>
      </c>
      <c r="S25" s="44">
        <v>0</v>
      </c>
      <c r="T25" s="44">
        <v>0</v>
      </c>
      <c r="U25" s="160">
        <v>0</v>
      </c>
      <c r="V25" s="44">
        <v>0</v>
      </c>
      <c r="W25" s="16">
        <v>0</v>
      </c>
      <c r="X25" s="16">
        <v>0</v>
      </c>
      <c r="Y25" s="104">
        <v>0</v>
      </c>
      <c r="Z25" s="50">
        <f>P25/F25*100</f>
        <v>56.54656104377235</v>
      </c>
      <c r="AA25" s="16">
        <v>0</v>
      </c>
      <c r="AB25" s="44">
        <f>R25/H25*100</f>
        <v>56.54656104377235</v>
      </c>
      <c r="AC25" s="16">
        <v>0</v>
      </c>
      <c r="AD25" s="14">
        <v>0</v>
      </c>
      <c r="AE25" s="2"/>
      <c r="AF25" s="2"/>
      <c r="AG25" s="14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</row>
    <row r="26" spans="1:148" s="1" customFormat="1" ht="46.5" customHeight="1" x14ac:dyDescent="0.25">
      <c r="A26" s="477"/>
      <c r="B26" s="342" t="s">
        <v>149</v>
      </c>
      <c r="C26" s="480"/>
      <c r="D26" s="282" t="s">
        <v>9</v>
      </c>
      <c r="E26" s="481"/>
      <c r="F26" s="38">
        <f t="shared" si="3"/>
        <v>40875870</v>
      </c>
      <c r="G26" s="38">
        <v>26049487.18</v>
      </c>
      <c r="H26" s="181">
        <v>6651212.8200000003</v>
      </c>
      <c r="I26" s="44">
        <v>0</v>
      </c>
      <c r="J26" s="44">
        <v>8175170</v>
      </c>
      <c r="K26" s="324">
        <f t="shared" si="4"/>
        <v>0</v>
      </c>
      <c r="L26" s="198">
        <v>0</v>
      </c>
      <c r="M26" s="52">
        <v>0</v>
      </c>
      <c r="N26" s="52">
        <v>0</v>
      </c>
      <c r="O26" s="53">
        <v>0</v>
      </c>
      <c r="P26" s="482">
        <f t="shared" si="0"/>
        <v>18016867.879999999</v>
      </c>
      <c r="Q26" s="198">
        <v>11481839.779999999</v>
      </c>
      <c r="R26" s="52">
        <v>2931656.95</v>
      </c>
      <c r="S26" s="52">
        <v>0</v>
      </c>
      <c r="T26" s="73">
        <v>3603371.15</v>
      </c>
      <c r="U26" s="106">
        <v>0</v>
      </c>
      <c r="V26" s="52">
        <v>0</v>
      </c>
      <c r="W26" s="55">
        <v>0</v>
      </c>
      <c r="X26" s="55">
        <v>0</v>
      </c>
      <c r="Y26" s="483">
        <v>0</v>
      </c>
      <c r="Z26" s="50">
        <f>P26/F26*100</f>
        <v>44.077026079200273</v>
      </c>
      <c r="AA26" s="44">
        <f>Q26/G26*100</f>
        <v>44.077028083744409</v>
      </c>
      <c r="AB26" s="44">
        <f>R26/H26*100</f>
        <v>44.077028195287852</v>
      </c>
      <c r="AC26" s="16">
        <v>0</v>
      </c>
      <c r="AD26" s="13">
        <f t="shared" ref="AD26" si="7">T26/J26*100</f>
        <v>44.077017970268507</v>
      </c>
      <c r="AE26" s="2"/>
      <c r="AF26" s="2"/>
      <c r="AG26" s="14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</row>
    <row r="27" spans="1:148" s="1" customFormat="1" ht="89.25" customHeight="1" thickBot="1" x14ac:dyDescent="0.3">
      <c r="A27" s="477"/>
      <c r="B27" s="346" t="s">
        <v>150</v>
      </c>
      <c r="C27" s="480"/>
      <c r="D27" s="282" t="s">
        <v>9</v>
      </c>
      <c r="E27" s="481"/>
      <c r="F27" s="198">
        <f t="shared" si="3"/>
        <v>3098900</v>
      </c>
      <c r="G27" s="198">
        <v>3098900</v>
      </c>
      <c r="H27" s="484">
        <v>0</v>
      </c>
      <c r="I27" s="52">
        <v>0</v>
      </c>
      <c r="J27" s="52">
        <v>0</v>
      </c>
      <c r="K27" s="479"/>
      <c r="L27" s="479"/>
      <c r="M27" s="208"/>
      <c r="N27" s="208"/>
      <c r="O27" s="208"/>
      <c r="P27" s="59">
        <v>0</v>
      </c>
      <c r="Q27" s="296">
        <v>0</v>
      </c>
      <c r="R27" s="296">
        <v>0</v>
      </c>
      <c r="S27" s="296">
        <v>0</v>
      </c>
      <c r="T27" s="485">
        <v>0</v>
      </c>
      <c r="U27" s="486"/>
      <c r="V27" s="44"/>
      <c r="W27" s="16"/>
      <c r="X27" s="16"/>
      <c r="Y27" s="16"/>
      <c r="Z27" s="487">
        <v>0</v>
      </c>
      <c r="AA27" s="126">
        <v>0</v>
      </c>
      <c r="AB27" s="126">
        <v>0</v>
      </c>
      <c r="AC27" s="126">
        <v>0</v>
      </c>
      <c r="AD27" s="488">
        <v>0</v>
      </c>
      <c r="AE27" s="2"/>
      <c r="AF27" s="2"/>
      <c r="AG27" s="14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</row>
    <row r="28" spans="1:148" s="87" customFormat="1" ht="19.5" customHeight="1" thickBot="1" x14ac:dyDescent="0.3">
      <c r="A28" s="83"/>
      <c r="B28" s="525" t="s">
        <v>63</v>
      </c>
      <c r="C28" s="526"/>
      <c r="D28" s="527"/>
      <c r="E28" s="151"/>
      <c r="F28" s="242">
        <f>F8+F10+F12+F13+F14+F15+F16+F17+F18+F19+F22+F9+F11+F23+F25+F24+F26+F27</f>
        <v>4386909046</v>
      </c>
      <c r="G28" s="478">
        <f t="shared" ref="G28:T28" si="8">G8+G10+G12+G13+G14+G15+G16+G17+G18+G19+G22+G9+G11+G23+G25+G24+G26+G27</f>
        <v>3458732222.1799998</v>
      </c>
      <c r="H28" s="478">
        <f t="shared" si="8"/>
        <v>37638812.82</v>
      </c>
      <c r="I28" s="478">
        <f t="shared" si="8"/>
        <v>341067780</v>
      </c>
      <c r="J28" s="478">
        <f t="shared" si="8"/>
        <v>549470231</v>
      </c>
      <c r="K28" s="478">
        <f t="shared" si="8"/>
        <v>3203653513.8400002</v>
      </c>
      <c r="L28" s="478">
        <f t="shared" si="8"/>
        <v>2418243223</v>
      </c>
      <c r="M28" s="478">
        <f t="shared" si="8"/>
        <v>0</v>
      </c>
      <c r="N28" s="478">
        <f t="shared" si="8"/>
        <v>341067780</v>
      </c>
      <c r="O28" s="478">
        <f t="shared" si="8"/>
        <v>444342510.83999997</v>
      </c>
      <c r="P28" s="478">
        <f t="shared" si="8"/>
        <v>3407895146.6000004</v>
      </c>
      <c r="Q28" s="478">
        <f t="shared" si="8"/>
        <v>2647689732.5400004</v>
      </c>
      <c r="R28" s="478">
        <f t="shared" si="8"/>
        <v>20454079.099999998</v>
      </c>
      <c r="S28" s="478">
        <f t="shared" si="8"/>
        <v>332279359.68000001</v>
      </c>
      <c r="T28" s="478">
        <f t="shared" si="8"/>
        <v>407471975.27999997</v>
      </c>
      <c r="U28" s="242">
        <f>P28/K28*100</f>
        <v>106.37527222833751</v>
      </c>
      <c r="V28" s="242">
        <f>Q28/L28*100</f>
        <v>109.48814855998464</v>
      </c>
      <c r="W28" s="242">
        <v>0</v>
      </c>
      <c r="X28" s="242">
        <f t="shared" ref="X28:Y28" si="9">S28/N28*100</f>
        <v>97.423262813039685</v>
      </c>
      <c r="Y28" s="242">
        <f t="shared" si="9"/>
        <v>91.702226399563088</v>
      </c>
      <c r="Z28" s="242">
        <f>P28/F28*100</f>
        <v>77.683287044834714</v>
      </c>
      <c r="AA28" s="242">
        <f>Q28/G28*100</f>
        <v>76.55087362823339</v>
      </c>
      <c r="AB28" s="242">
        <f>R28/H28*100</f>
        <v>54.343050610595746</v>
      </c>
      <c r="AC28" s="242">
        <f>S28/I28*100</f>
        <v>97.423262813039685</v>
      </c>
      <c r="AD28" s="235">
        <f>T28/J28*100</f>
        <v>74.157243157364064</v>
      </c>
      <c r="AE28" s="88"/>
      <c r="AF28" s="88"/>
      <c r="AG28" s="141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</row>
    <row r="29" spans="1:148" s="87" customFormat="1" ht="19.5" customHeight="1" thickBot="1" x14ac:dyDescent="0.3">
      <c r="A29" s="502" t="s">
        <v>12</v>
      </c>
      <c r="B29" s="568" t="s">
        <v>131</v>
      </c>
      <c r="C29" s="569"/>
      <c r="D29" s="499" t="s">
        <v>13</v>
      </c>
      <c r="E29" s="93" t="s">
        <v>7</v>
      </c>
      <c r="F29" s="570"/>
      <c r="G29" s="571"/>
      <c r="H29" s="571"/>
      <c r="I29" s="571"/>
      <c r="J29" s="571"/>
      <c r="K29" s="571"/>
      <c r="L29" s="571"/>
      <c r="M29" s="571"/>
      <c r="N29" s="571"/>
      <c r="O29" s="571"/>
      <c r="P29" s="571"/>
      <c r="Q29" s="571"/>
      <c r="R29" s="571"/>
      <c r="S29" s="571"/>
      <c r="T29" s="571"/>
      <c r="U29" s="571"/>
      <c r="V29" s="571"/>
      <c r="W29" s="571"/>
      <c r="X29" s="571"/>
      <c r="Y29" s="571"/>
      <c r="Z29" s="571"/>
      <c r="AA29" s="571"/>
      <c r="AB29" s="571"/>
      <c r="AC29" s="571"/>
      <c r="AD29" s="572"/>
      <c r="AE29" s="88"/>
      <c r="AF29" s="88"/>
      <c r="AG29" s="142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</row>
    <row r="30" spans="1:148" s="292" customFormat="1" ht="15.75" customHeight="1" x14ac:dyDescent="0.25">
      <c r="A30" s="503"/>
      <c r="B30" s="581" t="s">
        <v>119</v>
      </c>
      <c r="C30" s="582"/>
      <c r="D30" s="500"/>
      <c r="E30" s="600" t="s">
        <v>5</v>
      </c>
      <c r="F30" s="423">
        <f>F31+F32+F33</f>
        <v>11581313</v>
      </c>
      <c r="G30" s="424">
        <f t="shared" ref="G30:J30" si="10">G31+G32+G33</f>
        <v>0</v>
      </c>
      <c r="H30" s="424">
        <f t="shared" si="10"/>
        <v>0</v>
      </c>
      <c r="I30" s="424">
        <f t="shared" si="10"/>
        <v>0</v>
      </c>
      <c r="J30" s="425">
        <f t="shared" si="10"/>
        <v>11581313</v>
      </c>
      <c r="K30" s="423">
        <f>K31+K32+K33</f>
        <v>4497</v>
      </c>
      <c r="L30" s="424">
        <f t="shared" ref="L30:O30" si="11">L31+L32+L33</f>
        <v>0</v>
      </c>
      <c r="M30" s="424">
        <f t="shared" si="11"/>
        <v>0</v>
      </c>
      <c r="N30" s="424">
        <f t="shared" si="11"/>
        <v>0</v>
      </c>
      <c r="O30" s="426">
        <f t="shared" si="11"/>
        <v>4497</v>
      </c>
      <c r="P30" s="423">
        <f>P31+P32+P33</f>
        <v>4496.3599999999997</v>
      </c>
      <c r="Q30" s="424">
        <f t="shared" ref="Q30:T30" si="12">Q31+Q32+Q33</f>
        <v>0</v>
      </c>
      <c r="R30" s="424">
        <f t="shared" si="12"/>
        <v>0</v>
      </c>
      <c r="S30" s="424">
        <v>0</v>
      </c>
      <c r="T30" s="426">
        <f t="shared" si="12"/>
        <v>4496.3599999999997</v>
      </c>
      <c r="U30" s="427">
        <f t="shared" ref="U30" si="13">V30+W30+X30+Y30</f>
        <v>99.985768289971091</v>
      </c>
      <c r="V30" s="428">
        <v>0</v>
      </c>
      <c r="W30" s="428">
        <v>0</v>
      </c>
      <c r="X30" s="428">
        <v>0</v>
      </c>
      <c r="Y30" s="429">
        <f>T30/O30*100</f>
        <v>99.985768289971091</v>
      </c>
      <c r="Z30" s="430">
        <f>Z31+Z32+Z33</f>
        <v>99.985768289971091</v>
      </c>
      <c r="AA30" s="424">
        <f t="shared" ref="AA30:AD30" si="14">AA31+AA32+AA33</f>
        <v>0</v>
      </c>
      <c r="AB30" s="424">
        <f t="shared" si="14"/>
        <v>0</v>
      </c>
      <c r="AC30" s="424">
        <v>0</v>
      </c>
      <c r="AD30" s="431">
        <f t="shared" si="14"/>
        <v>99.985768289971091</v>
      </c>
      <c r="AE30" s="290"/>
      <c r="AF30" s="290"/>
      <c r="AG30" s="382"/>
      <c r="AH30" s="290"/>
      <c r="AI30" s="383"/>
      <c r="AJ30" s="383"/>
      <c r="AK30" s="383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0"/>
      <c r="BS30" s="290"/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  <c r="CR30" s="290"/>
      <c r="CS30" s="290"/>
      <c r="CT30" s="290"/>
      <c r="CU30" s="290"/>
      <c r="CV30" s="290"/>
      <c r="CW30" s="290"/>
      <c r="CX30" s="290"/>
      <c r="CY30" s="290"/>
      <c r="CZ30" s="290"/>
      <c r="DA30" s="290"/>
      <c r="DB30" s="290"/>
      <c r="DC30" s="290"/>
      <c r="DD30" s="290"/>
      <c r="DE30" s="290"/>
      <c r="DF30" s="290"/>
      <c r="DG30" s="290"/>
      <c r="DH30" s="290"/>
      <c r="DI30" s="290"/>
      <c r="DJ30" s="290"/>
      <c r="DK30" s="290"/>
      <c r="DL30" s="290"/>
      <c r="DM30" s="290"/>
      <c r="DN30" s="290"/>
      <c r="DO30" s="290"/>
      <c r="DP30" s="290"/>
      <c r="DQ30" s="290"/>
      <c r="DR30" s="290"/>
      <c r="DS30" s="290"/>
      <c r="DT30" s="290"/>
      <c r="DU30" s="290"/>
      <c r="DV30" s="290"/>
      <c r="DW30" s="290"/>
      <c r="DX30" s="290"/>
      <c r="DY30" s="290"/>
      <c r="DZ30" s="290"/>
      <c r="EA30" s="290"/>
      <c r="EB30" s="290"/>
      <c r="EC30" s="290"/>
      <c r="ED30" s="290"/>
      <c r="EE30" s="290"/>
      <c r="EF30" s="290"/>
      <c r="EG30" s="290"/>
      <c r="EH30" s="290"/>
      <c r="EI30" s="290"/>
      <c r="EJ30" s="290"/>
      <c r="EK30" s="290"/>
      <c r="EL30" s="290"/>
      <c r="EM30" s="290"/>
      <c r="EN30" s="290"/>
      <c r="EO30" s="290"/>
      <c r="EP30" s="290"/>
      <c r="EQ30" s="290"/>
      <c r="ER30" s="290"/>
    </row>
    <row r="31" spans="1:148" s="292" customFormat="1" ht="18" customHeight="1" x14ac:dyDescent="0.25">
      <c r="A31" s="503"/>
      <c r="B31" s="375" t="s">
        <v>105</v>
      </c>
      <c r="C31" s="229" t="s">
        <v>106</v>
      </c>
      <c r="D31" s="500"/>
      <c r="E31" s="601"/>
      <c r="F31" s="373">
        <f t="shared" ref="F31:F36" si="15">G31+H31+I31+J31</f>
        <v>4497</v>
      </c>
      <c r="G31" s="376">
        <v>0</v>
      </c>
      <c r="H31" s="376">
        <v>0</v>
      </c>
      <c r="I31" s="376">
        <v>0</v>
      </c>
      <c r="J31" s="377">
        <v>4497</v>
      </c>
      <c r="K31" s="373">
        <f t="shared" ref="K31:K33" si="16">L31+M31+N31+O31</f>
        <v>4497</v>
      </c>
      <c r="L31" s="376">
        <v>0</v>
      </c>
      <c r="M31" s="376">
        <v>0</v>
      </c>
      <c r="N31" s="376">
        <v>0</v>
      </c>
      <c r="O31" s="378">
        <v>4497</v>
      </c>
      <c r="P31" s="373">
        <f>Q31+R31+S31+T31</f>
        <v>4496.3599999999997</v>
      </c>
      <c r="Q31" s="374">
        <v>0</v>
      </c>
      <c r="R31" s="374">
        <f>R38</f>
        <v>0</v>
      </c>
      <c r="S31" s="374">
        <f>S38</f>
        <v>0</v>
      </c>
      <c r="T31" s="379">
        <v>4496.3599999999997</v>
      </c>
      <c r="U31" s="380">
        <f t="shared" ref="U31:U36" si="17">V31+W31+X31+Y31</f>
        <v>99.985768289971091</v>
      </c>
      <c r="V31" s="219">
        <v>0</v>
      </c>
      <c r="W31" s="219">
        <v>0</v>
      </c>
      <c r="X31" s="219">
        <v>0</v>
      </c>
      <c r="Y31" s="218">
        <f t="shared" ref="Y31:Y35" si="18">T31/O31*100</f>
        <v>99.985768289971091</v>
      </c>
      <c r="Z31" s="381">
        <f>P31/F31*100</f>
        <v>99.985768289971091</v>
      </c>
      <c r="AA31" s="219">
        <v>0</v>
      </c>
      <c r="AB31" s="219">
        <v>0</v>
      </c>
      <c r="AC31" s="219">
        <v>0</v>
      </c>
      <c r="AD31" s="218">
        <f>T31/J31*100</f>
        <v>99.985768289971091</v>
      </c>
      <c r="AE31" s="290"/>
      <c r="AF31" s="290"/>
      <c r="AG31" s="382"/>
      <c r="AH31" s="290"/>
      <c r="AI31" s="383"/>
      <c r="AJ31" s="383"/>
      <c r="AK31" s="383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  <c r="CR31" s="290"/>
      <c r="CS31" s="290"/>
      <c r="CT31" s="290"/>
      <c r="CU31" s="290"/>
      <c r="CV31" s="290"/>
      <c r="CW31" s="290"/>
      <c r="CX31" s="290"/>
      <c r="CY31" s="290"/>
      <c r="CZ31" s="290"/>
      <c r="DA31" s="290"/>
      <c r="DB31" s="290"/>
      <c r="DC31" s="290"/>
      <c r="DD31" s="290"/>
      <c r="DE31" s="290"/>
      <c r="DF31" s="290"/>
      <c r="DG31" s="290"/>
      <c r="DH31" s="290"/>
      <c r="DI31" s="290"/>
      <c r="DJ31" s="290"/>
      <c r="DK31" s="290"/>
      <c r="DL31" s="290"/>
      <c r="DM31" s="290"/>
      <c r="DN31" s="290"/>
      <c r="DO31" s="290"/>
      <c r="DP31" s="290"/>
      <c r="DQ31" s="290"/>
      <c r="DR31" s="290"/>
      <c r="DS31" s="290"/>
      <c r="DT31" s="290"/>
      <c r="DU31" s="290"/>
      <c r="DV31" s="290"/>
      <c r="DW31" s="290"/>
      <c r="DX31" s="290"/>
      <c r="DY31" s="290"/>
      <c r="DZ31" s="290"/>
      <c r="EA31" s="290"/>
      <c r="EB31" s="290"/>
      <c r="EC31" s="290"/>
      <c r="ED31" s="290"/>
      <c r="EE31" s="290"/>
      <c r="EF31" s="290"/>
      <c r="EG31" s="290"/>
      <c r="EH31" s="290"/>
      <c r="EI31" s="290"/>
      <c r="EJ31" s="290"/>
      <c r="EK31" s="290"/>
      <c r="EL31" s="290"/>
      <c r="EM31" s="290"/>
      <c r="EN31" s="290"/>
      <c r="EO31" s="290"/>
      <c r="EP31" s="290"/>
      <c r="EQ31" s="290"/>
      <c r="ER31" s="290"/>
    </row>
    <row r="32" spans="1:148" s="292" customFormat="1" ht="27.6" customHeight="1" x14ac:dyDescent="0.25">
      <c r="A32" s="503"/>
      <c r="B32" s="375" t="s">
        <v>104</v>
      </c>
      <c r="C32" s="229" t="s">
        <v>106</v>
      </c>
      <c r="D32" s="500"/>
      <c r="E32" s="601"/>
      <c r="F32" s="416">
        <f t="shared" si="15"/>
        <v>613476</v>
      </c>
      <c r="G32" s="288">
        <v>0</v>
      </c>
      <c r="H32" s="288">
        <v>0</v>
      </c>
      <c r="I32" s="288">
        <v>0</v>
      </c>
      <c r="J32" s="417">
        <v>613476</v>
      </c>
      <c r="K32" s="416">
        <f t="shared" si="16"/>
        <v>0</v>
      </c>
      <c r="L32" s="288">
        <v>0</v>
      </c>
      <c r="M32" s="288">
        <v>0</v>
      </c>
      <c r="N32" s="288">
        <v>0</v>
      </c>
      <c r="O32" s="418">
        <v>0</v>
      </c>
      <c r="P32" s="373">
        <f t="shared" ref="P32:P35" si="19">Q32+R32+S32+T32</f>
        <v>0</v>
      </c>
      <c r="Q32" s="419">
        <v>0</v>
      </c>
      <c r="R32" s="419">
        <v>0</v>
      </c>
      <c r="S32" s="419">
        <f>S40</f>
        <v>0</v>
      </c>
      <c r="T32" s="420">
        <v>0</v>
      </c>
      <c r="U32" s="380">
        <f t="shared" si="17"/>
        <v>0</v>
      </c>
      <c r="V32" s="219">
        <v>0</v>
      </c>
      <c r="W32" s="219">
        <v>0</v>
      </c>
      <c r="X32" s="219">
        <v>0</v>
      </c>
      <c r="Y32" s="218">
        <v>0</v>
      </c>
      <c r="Z32" s="421">
        <v>0</v>
      </c>
      <c r="AA32" s="219">
        <v>0</v>
      </c>
      <c r="AB32" s="219">
        <v>0</v>
      </c>
      <c r="AC32" s="219">
        <v>0</v>
      </c>
      <c r="AD32" s="221">
        <v>0</v>
      </c>
      <c r="AE32" s="290"/>
      <c r="AF32" s="290"/>
      <c r="AG32" s="382"/>
      <c r="AH32" s="290"/>
      <c r="AI32" s="383"/>
      <c r="AJ32" s="383"/>
      <c r="AK32" s="383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  <c r="AY32" s="290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0"/>
      <c r="BQ32" s="290"/>
      <c r="BR32" s="290"/>
      <c r="BS32" s="290"/>
      <c r="BT32" s="290"/>
      <c r="BU32" s="290"/>
      <c r="BV32" s="290"/>
      <c r="BW32" s="290"/>
      <c r="BX32" s="290"/>
      <c r="BY32" s="290"/>
      <c r="BZ32" s="290"/>
      <c r="CA32" s="290"/>
      <c r="CB32" s="290"/>
      <c r="CC32" s="290"/>
      <c r="CD32" s="290"/>
      <c r="CE32" s="290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  <c r="CR32" s="290"/>
      <c r="CS32" s="290"/>
      <c r="CT32" s="290"/>
      <c r="CU32" s="290"/>
      <c r="CV32" s="290"/>
      <c r="CW32" s="290"/>
      <c r="CX32" s="290"/>
      <c r="CY32" s="290"/>
      <c r="CZ32" s="290"/>
      <c r="DA32" s="290"/>
      <c r="DB32" s="290"/>
      <c r="DC32" s="290"/>
      <c r="DD32" s="290"/>
      <c r="DE32" s="290"/>
      <c r="DF32" s="290"/>
      <c r="DG32" s="290"/>
      <c r="DH32" s="290"/>
      <c r="DI32" s="290"/>
      <c r="DJ32" s="290"/>
      <c r="DK32" s="290"/>
      <c r="DL32" s="290"/>
      <c r="DM32" s="290"/>
      <c r="DN32" s="290"/>
      <c r="DO32" s="290"/>
      <c r="DP32" s="290"/>
      <c r="DQ32" s="290"/>
      <c r="DR32" s="290"/>
      <c r="DS32" s="290"/>
      <c r="DT32" s="290"/>
      <c r="DU32" s="290"/>
      <c r="DV32" s="290"/>
      <c r="DW32" s="290"/>
      <c r="DX32" s="290"/>
      <c r="DY32" s="290"/>
      <c r="DZ32" s="290"/>
      <c r="EA32" s="290"/>
      <c r="EB32" s="290"/>
      <c r="EC32" s="290"/>
      <c r="ED32" s="290"/>
      <c r="EE32" s="290"/>
      <c r="EF32" s="290"/>
      <c r="EG32" s="290"/>
      <c r="EH32" s="290"/>
      <c r="EI32" s="290"/>
      <c r="EJ32" s="290"/>
      <c r="EK32" s="290"/>
      <c r="EL32" s="290"/>
      <c r="EM32" s="290"/>
      <c r="EN32" s="290"/>
      <c r="EO32" s="290"/>
      <c r="EP32" s="290"/>
      <c r="EQ32" s="290"/>
      <c r="ER32" s="290"/>
    </row>
    <row r="33" spans="1:148" s="292" customFormat="1" ht="20.25" customHeight="1" x14ac:dyDescent="0.25">
      <c r="A33" s="503"/>
      <c r="B33" s="375" t="s">
        <v>122</v>
      </c>
      <c r="C33" s="229" t="s">
        <v>106</v>
      </c>
      <c r="D33" s="500"/>
      <c r="E33" s="601"/>
      <c r="F33" s="416">
        <f t="shared" si="15"/>
        <v>10963340</v>
      </c>
      <c r="G33" s="288">
        <v>0</v>
      </c>
      <c r="H33" s="288">
        <v>0</v>
      </c>
      <c r="I33" s="288">
        <v>0</v>
      </c>
      <c r="J33" s="417">
        <v>10963340</v>
      </c>
      <c r="K33" s="416">
        <f t="shared" si="16"/>
        <v>0</v>
      </c>
      <c r="L33" s="288">
        <v>0</v>
      </c>
      <c r="M33" s="288">
        <v>0</v>
      </c>
      <c r="N33" s="288">
        <v>0</v>
      </c>
      <c r="O33" s="418">
        <v>0</v>
      </c>
      <c r="P33" s="373">
        <f t="shared" si="19"/>
        <v>0</v>
      </c>
      <c r="Q33" s="419">
        <v>0</v>
      </c>
      <c r="R33" s="419">
        <v>0</v>
      </c>
      <c r="S33" s="419">
        <v>0</v>
      </c>
      <c r="T33" s="420">
        <v>0</v>
      </c>
      <c r="U33" s="380">
        <f t="shared" si="17"/>
        <v>0</v>
      </c>
      <c r="V33" s="219">
        <v>0</v>
      </c>
      <c r="W33" s="219">
        <v>0</v>
      </c>
      <c r="X33" s="219">
        <v>0</v>
      </c>
      <c r="Y33" s="218">
        <v>0</v>
      </c>
      <c r="Z33" s="421">
        <v>0</v>
      </c>
      <c r="AA33" s="219">
        <v>0</v>
      </c>
      <c r="AB33" s="219">
        <v>0</v>
      </c>
      <c r="AC33" s="219">
        <v>0</v>
      </c>
      <c r="AD33" s="221">
        <v>0</v>
      </c>
      <c r="AE33" s="290"/>
      <c r="AF33" s="290"/>
      <c r="AG33" s="382"/>
      <c r="AH33" s="290"/>
      <c r="AI33" s="383"/>
      <c r="AJ33" s="383"/>
      <c r="AK33" s="383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0"/>
      <c r="CA33" s="290"/>
      <c r="CB33" s="290"/>
      <c r="CC33" s="290"/>
      <c r="CD33" s="290"/>
      <c r="CE33" s="290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  <c r="CR33" s="290"/>
      <c r="CS33" s="290"/>
      <c r="CT33" s="290"/>
      <c r="CU33" s="290"/>
      <c r="CV33" s="290"/>
      <c r="CW33" s="290"/>
      <c r="CX33" s="290"/>
      <c r="CY33" s="290"/>
      <c r="CZ33" s="290"/>
      <c r="DA33" s="290"/>
      <c r="DB33" s="290"/>
      <c r="DC33" s="290"/>
      <c r="DD33" s="290"/>
      <c r="DE33" s="290"/>
      <c r="DF33" s="290"/>
      <c r="DG33" s="290"/>
      <c r="DH33" s="290"/>
      <c r="DI33" s="290"/>
      <c r="DJ33" s="290"/>
      <c r="DK33" s="290"/>
      <c r="DL33" s="290"/>
      <c r="DM33" s="290"/>
      <c r="DN33" s="290"/>
      <c r="DO33" s="290"/>
      <c r="DP33" s="290"/>
      <c r="DQ33" s="290"/>
      <c r="DR33" s="290"/>
      <c r="DS33" s="290"/>
      <c r="DT33" s="290"/>
      <c r="DU33" s="290"/>
      <c r="DV33" s="290"/>
      <c r="DW33" s="290"/>
      <c r="DX33" s="290"/>
      <c r="DY33" s="290"/>
      <c r="DZ33" s="290"/>
      <c r="EA33" s="290"/>
      <c r="EB33" s="290"/>
      <c r="EC33" s="290"/>
      <c r="ED33" s="290"/>
      <c r="EE33" s="290"/>
      <c r="EF33" s="290"/>
      <c r="EG33" s="290"/>
      <c r="EH33" s="290"/>
      <c r="EI33" s="290"/>
      <c r="EJ33" s="290"/>
      <c r="EK33" s="290"/>
      <c r="EL33" s="290"/>
      <c r="EM33" s="290"/>
      <c r="EN33" s="290"/>
      <c r="EO33" s="290"/>
      <c r="EP33" s="290"/>
      <c r="EQ33" s="290"/>
      <c r="ER33" s="290"/>
    </row>
    <row r="34" spans="1:148" s="292" customFormat="1" ht="17.25" customHeight="1" x14ac:dyDescent="0.25">
      <c r="A34" s="503"/>
      <c r="B34" s="583" t="s">
        <v>0</v>
      </c>
      <c r="C34" s="584"/>
      <c r="D34" s="500"/>
      <c r="E34" s="601"/>
      <c r="F34" s="471">
        <f>F35+F36+F39</f>
        <v>60594729</v>
      </c>
      <c r="G34" s="288">
        <f t="shared" ref="G34:J34" si="20">G35+G36+G39</f>
        <v>0</v>
      </c>
      <c r="H34" s="288">
        <f t="shared" si="20"/>
        <v>0</v>
      </c>
      <c r="I34" s="288">
        <f t="shared" si="20"/>
        <v>0</v>
      </c>
      <c r="J34" s="472">
        <f t="shared" si="20"/>
        <v>60594729</v>
      </c>
      <c r="K34" s="416">
        <f>K35+K36</f>
        <v>29604397</v>
      </c>
      <c r="L34" s="288">
        <f t="shared" ref="L34:O34" si="21">L35+L36</f>
        <v>0</v>
      </c>
      <c r="M34" s="288">
        <f t="shared" si="21"/>
        <v>0</v>
      </c>
      <c r="N34" s="288">
        <f t="shared" si="21"/>
        <v>0</v>
      </c>
      <c r="O34" s="418">
        <f t="shared" si="21"/>
        <v>29604397</v>
      </c>
      <c r="P34" s="471">
        <f>P35+P36+P39</f>
        <v>23560528</v>
      </c>
      <c r="Q34" s="288">
        <f t="shared" ref="Q34:T34" si="22">Q35+Q36+Q39</f>
        <v>0</v>
      </c>
      <c r="R34" s="288">
        <f t="shared" si="22"/>
        <v>0</v>
      </c>
      <c r="S34" s="288">
        <f t="shared" si="22"/>
        <v>0</v>
      </c>
      <c r="T34" s="472">
        <f t="shared" si="22"/>
        <v>23560528</v>
      </c>
      <c r="U34" s="380">
        <f t="shared" si="17"/>
        <v>79.584556307632269</v>
      </c>
      <c r="V34" s="219">
        <v>0</v>
      </c>
      <c r="W34" s="219">
        <v>0</v>
      </c>
      <c r="X34" s="219">
        <v>0</v>
      </c>
      <c r="Y34" s="218">
        <f t="shared" si="18"/>
        <v>79.584556307632269</v>
      </c>
      <c r="Z34" s="381">
        <f>P34/F34*100</f>
        <v>38.882141052235745</v>
      </c>
      <c r="AA34" s="421">
        <v>0</v>
      </c>
      <c r="AB34" s="421">
        <v>0</v>
      </c>
      <c r="AC34" s="421">
        <v>0</v>
      </c>
      <c r="AD34" s="422">
        <f>T34/J34*100</f>
        <v>38.882141052235745</v>
      </c>
      <c r="AE34" s="290"/>
      <c r="AF34" s="290"/>
      <c r="AG34" s="382"/>
      <c r="AH34" s="290"/>
      <c r="AI34" s="383"/>
      <c r="AJ34" s="383"/>
      <c r="AK34" s="383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0"/>
      <c r="BQ34" s="290"/>
      <c r="BR34" s="290"/>
      <c r="BS34" s="290"/>
      <c r="BT34" s="290"/>
      <c r="BU34" s="290"/>
      <c r="BV34" s="290"/>
      <c r="BW34" s="290"/>
      <c r="BX34" s="290"/>
      <c r="BY34" s="290"/>
      <c r="BZ34" s="290"/>
      <c r="CA34" s="290"/>
      <c r="CB34" s="290"/>
      <c r="CC34" s="290"/>
      <c r="CD34" s="290"/>
      <c r="CE34" s="290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  <c r="CR34" s="290"/>
      <c r="CS34" s="290"/>
      <c r="CT34" s="290"/>
      <c r="CU34" s="290"/>
      <c r="CV34" s="290"/>
      <c r="CW34" s="290"/>
      <c r="CX34" s="290"/>
      <c r="CY34" s="290"/>
      <c r="CZ34" s="290"/>
      <c r="DA34" s="290"/>
      <c r="DB34" s="290"/>
      <c r="DC34" s="290"/>
      <c r="DD34" s="290"/>
      <c r="DE34" s="290"/>
      <c r="DF34" s="290"/>
      <c r="DG34" s="290"/>
      <c r="DH34" s="290"/>
      <c r="DI34" s="290"/>
      <c r="DJ34" s="290"/>
      <c r="DK34" s="290"/>
      <c r="DL34" s="290"/>
      <c r="DM34" s="290"/>
      <c r="DN34" s="290"/>
      <c r="DO34" s="290"/>
      <c r="DP34" s="290"/>
      <c r="DQ34" s="290"/>
      <c r="DR34" s="290"/>
      <c r="DS34" s="290"/>
      <c r="DT34" s="290"/>
      <c r="DU34" s="290"/>
      <c r="DV34" s="290"/>
      <c r="DW34" s="290"/>
      <c r="DX34" s="290"/>
      <c r="DY34" s="290"/>
      <c r="DZ34" s="290"/>
      <c r="EA34" s="290"/>
      <c r="EB34" s="290"/>
      <c r="EC34" s="290"/>
      <c r="ED34" s="290"/>
      <c r="EE34" s="290"/>
      <c r="EF34" s="290"/>
      <c r="EG34" s="290"/>
      <c r="EH34" s="290"/>
      <c r="EI34" s="290"/>
      <c r="EJ34" s="290"/>
      <c r="EK34" s="290"/>
      <c r="EL34" s="290"/>
      <c r="EM34" s="290"/>
      <c r="EN34" s="290"/>
      <c r="EO34" s="290"/>
      <c r="EP34" s="290"/>
      <c r="EQ34" s="290"/>
      <c r="ER34" s="290"/>
    </row>
    <row r="35" spans="1:148" s="292" customFormat="1" ht="27.6" customHeight="1" x14ac:dyDescent="0.25">
      <c r="A35" s="503"/>
      <c r="B35" s="375" t="s">
        <v>107</v>
      </c>
      <c r="C35" s="229" t="s">
        <v>91</v>
      </c>
      <c r="D35" s="500"/>
      <c r="E35" s="601"/>
      <c r="F35" s="416">
        <f t="shared" si="15"/>
        <v>32246565</v>
      </c>
      <c r="G35" s="288">
        <v>0</v>
      </c>
      <c r="H35" s="288">
        <v>0</v>
      </c>
      <c r="I35" s="288">
        <v>0</v>
      </c>
      <c r="J35" s="417">
        <v>32246565</v>
      </c>
      <c r="K35" s="416">
        <f t="shared" ref="K35:K36" si="23">L35+M35+N35+O35</f>
        <v>29318834</v>
      </c>
      <c r="L35" s="288">
        <v>0</v>
      </c>
      <c r="M35" s="288">
        <v>0</v>
      </c>
      <c r="N35" s="288">
        <v>0</v>
      </c>
      <c r="O35" s="418">
        <v>29318834</v>
      </c>
      <c r="P35" s="373">
        <f t="shared" si="19"/>
        <v>23275528</v>
      </c>
      <c r="Q35" s="419">
        <v>0</v>
      </c>
      <c r="R35" s="419">
        <f t="shared" ref="R35:S35" si="24">R41</f>
        <v>0</v>
      </c>
      <c r="S35" s="419">
        <f t="shared" si="24"/>
        <v>0</v>
      </c>
      <c r="T35" s="420">
        <v>23275528</v>
      </c>
      <c r="U35" s="380">
        <f t="shared" si="17"/>
        <v>79.387631854663795</v>
      </c>
      <c r="V35" s="219">
        <v>0</v>
      </c>
      <c r="W35" s="219">
        <v>0</v>
      </c>
      <c r="X35" s="219">
        <v>0</v>
      </c>
      <c r="Y35" s="218">
        <f t="shared" si="18"/>
        <v>79.387631854663795</v>
      </c>
      <c r="Z35" s="381">
        <f>P35/F35*100</f>
        <v>72.179867840187001</v>
      </c>
      <c r="AA35" s="219">
        <v>0</v>
      </c>
      <c r="AB35" s="219">
        <v>0</v>
      </c>
      <c r="AC35" s="219">
        <v>0</v>
      </c>
      <c r="AD35" s="218">
        <f>T35/J35*100</f>
        <v>72.179867840187001</v>
      </c>
      <c r="AE35" s="290"/>
      <c r="AF35" s="290"/>
      <c r="AG35" s="382"/>
      <c r="AH35" s="290"/>
      <c r="AI35" s="383"/>
      <c r="AJ35" s="383"/>
      <c r="AK35" s="383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290"/>
      <c r="CC35" s="290"/>
      <c r="CD35" s="290"/>
      <c r="CE35" s="290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  <c r="CR35" s="290"/>
      <c r="CS35" s="290"/>
      <c r="CT35" s="290"/>
      <c r="CU35" s="290"/>
      <c r="CV35" s="290"/>
      <c r="CW35" s="290"/>
      <c r="CX35" s="290"/>
      <c r="CY35" s="290"/>
      <c r="CZ35" s="290"/>
      <c r="DA35" s="290"/>
      <c r="DB35" s="290"/>
      <c r="DC35" s="290"/>
      <c r="DD35" s="290"/>
      <c r="DE35" s="290"/>
      <c r="DF35" s="290"/>
      <c r="DG35" s="290"/>
      <c r="DH35" s="290"/>
      <c r="DI35" s="290"/>
      <c r="DJ35" s="290"/>
      <c r="DK35" s="290"/>
      <c r="DL35" s="290"/>
      <c r="DM35" s="290"/>
      <c r="DN35" s="290"/>
      <c r="DO35" s="290"/>
      <c r="DP35" s="290"/>
      <c r="DQ35" s="290"/>
      <c r="DR35" s="290"/>
      <c r="DS35" s="290"/>
      <c r="DT35" s="290"/>
      <c r="DU35" s="290"/>
      <c r="DV35" s="290"/>
      <c r="DW35" s="290"/>
      <c r="DX35" s="290"/>
      <c r="DY35" s="290"/>
      <c r="DZ35" s="290"/>
      <c r="EA35" s="290"/>
      <c r="EB35" s="290"/>
      <c r="EC35" s="290"/>
      <c r="ED35" s="290"/>
      <c r="EE35" s="290"/>
      <c r="EF35" s="290"/>
      <c r="EG35" s="290"/>
      <c r="EH35" s="290"/>
      <c r="EI35" s="290"/>
      <c r="EJ35" s="290"/>
      <c r="EK35" s="290"/>
      <c r="EL35" s="290"/>
      <c r="EM35" s="290"/>
      <c r="EN35" s="290"/>
      <c r="EO35" s="290"/>
      <c r="EP35" s="290"/>
      <c r="EQ35" s="290"/>
      <c r="ER35" s="290"/>
    </row>
    <row r="36" spans="1:148" s="401" customFormat="1" ht="18" customHeight="1" thickBot="1" x14ac:dyDescent="0.3">
      <c r="A36" s="503"/>
      <c r="B36" s="375" t="s">
        <v>103</v>
      </c>
      <c r="C36" s="229" t="s">
        <v>91</v>
      </c>
      <c r="D36" s="500"/>
      <c r="E36" s="602"/>
      <c r="F36" s="416">
        <f t="shared" si="15"/>
        <v>28339640</v>
      </c>
      <c r="G36" s="390">
        <v>0</v>
      </c>
      <c r="H36" s="390">
        <v>0</v>
      </c>
      <c r="I36" s="390">
        <v>0</v>
      </c>
      <c r="J36" s="374">
        <v>28339640</v>
      </c>
      <c r="K36" s="413">
        <f t="shared" si="23"/>
        <v>285563</v>
      </c>
      <c r="L36" s="390">
        <v>0</v>
      </c>
      <c r="M36" s="390">
        <v>0</v>
      </c>
      <c r="N36" s="390">
        <v>0</v>
      </c>
      <c r="O36" s="379">
        <v>285563</v>
      </c>
      <c r="P36" s="416">
        <v>285000</v>
      </c>
      <c r="Q36" s="417">
        <v>0</v>
      </c>
      <c r="R36" s="417">
        <v>0</v>
      </c>
      <c r="S36" s="417">
        <f t="shared" ref="S36" si="25">S42</f>
        <v>0</v>
      </c>
      <c r="T36" s="418">
        <v>285000</v>
      </c>
      <c r="U36" s="380">
        <f t="shared" si="17"/>
        <v>0</v>
      </c>
      <c r="V36" s="219">
        <v>0</v>
      </c>
      <c r="W36" s="219">
        <v>0</v>
      </c>
      <c r="X36" s="219">
        <v>0</v>
      </c>
      <c r="Y36" s="218">
        <v>0</v>
      </c>
      <c r="Z36" s="381">
        <f>P36/F36*100</f>
        <v>1.0056585051891977</v>
      </c>
      <c r="AA36" s="219">
        <v>0</v>
      </c>
      <c r="AB36" s="219">
        <v>0</v>
      </c>
      <c r="AC36" s="219">
        <v>0</v>
      </c>
      <c r="AD36" s="218">
        <f>T36/J36*100</f>
        <v>1.0056585051891977</v>
      </c>
      <c r="AE36" s="415"/>
      <c r="AF36" s="415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399"/>
      <c r="BG36" s="399"/>
      <c r="BH36" s="399"/>
      <c r="BI36" s="399"/>
      <c r="BJ36" s="399"/>
      <c r="BK36" s="399"/>
      <c r="BL36" s="399"/>
      <c r="BM36" s="399"/>
      <c r="BN36" s="399"/>
      <c r="BO36" s="399"/>
      <c r="BP36" s="399"/>
      <c r="BQ36" s="399"/>
      <c r="BR36" s="399"/>
      <c r="BS36" s="399"/>
      <c r="BT36" s="399"/>
      <c r="BU36" s="399"/>
      <c r="BV36" s="399"/>
      <c r="BW36" s="399"/>
      <c r="BX36" s="399"/>
      <c r="BY36" s="399"/>
      <c r="BZ36" s="399"/>
      <c r="CA36" s="399"/>
      <c r="CB36" s="399"/>
      <c r="CC36" s="399"/>
      <c r="CD36" s="399"/>
      <c r="CE36" s="399"/>
      <c r="CF36" s="399"/>
      <c r="CG36" s="399"/>
      <c r="CH36" s="399"/>
      <c r="CI36" s="399"/>
      <c r="CJ36" s="399"/>
      <c r="CK36" s="399"/>
      <c r="CL36" s="399"/>
      <c r="CM36" s="399"/>
      <c r="CN36" s="399"/>
      <c r="CO36" s="399"/>
      <c r="CP36" s="399"/>
      <c r="CQ36" s="399"/>
      <c r="CR36" s="399"/>
      <c r="CS36" s="399"/>
      <c r="CT36" s="399"/>
      <c r="CU36" s="399"/>
      <c r="CV36" s="399"/>
      <c r="CW36" s="399"/>
      <c r="CX36" s="399"/>
      <c r="CY36" s="399"/>
      <c r="CZ36" s="399"/>
      <c r="DA36" s="399"/>
      <c r="DB36" s="399"/>
      <c r="DC36" s="399"/>
      <c r="DD36" s="399"/>
      <c r="DE36" s="399"/>
      <c r="DF36" s="399"/>
      <c r="DG36" s="399"/>
      <c r="DH36" s="399"/>
      <c r="DI36" s="399"/>
      <c r="DJ36" s="399"/>
      <c r="DK36" s="399"/>
      <c r="DL36" s="399"/>
      <c r="DM36" s="399"/>
      <c r="DN36" s="399"/>
      <c r="DO36" s="399"/>
      <c r="DP36" s="399"/>
      <c r="DQ36" s="399"/>
      <c r="DR36" s="399"/>
      <c r="DS36" s="399"/>
      <c r="DT36" s="399"/>
      <c r="DU36" s="399"/>
      <c r="DV36" s="399"/>
      <c r="DW36" s="399"/>
      <c r="DX36" s="399"/>
      <c r="DY36" s="399"/>
      <c r="DZ36" s="399"/>
      <c r="EA36" s="399"/>
      <c r="EB36" s="399"/>
      <c r="EC36" s="399"/>
      <c r="ED36" s="399"/>
      <c r="EE36" s="399"/>
      <c r="EF36" s="399"/>
      <c r="EG36" s="399"/>
      <c r="EH36" s="399"/>
      <c r="EI36" s="399"/>
      <c r="EJ36" s="399"/>
      <c r="EK36" s="399"/>
      <c r="EL36" s="399"/>
      <c r="EM36" s="399"/>
      <c r="EN36" s="399"/>
      <c r="EO36" s="399"/>
      <c r="EP36" s="399"/>
      <c r="EQ36" s="399"/>
      <c r="ER36" s="399"/>
    </row>
    <row r="37" spans="1:148" s="401" customFormat="1" ht="18.600000000000001" hidden="1" customHeight="1" thickBot="1" x14ac:dyDescent="0.3">
      <c r="A37" s="503"/>
      <c r="B37" s="550"/>
      <c r="C37" s="551"/>
      <c r="D37" s="500"/>
      <c r="E37" s="436" t="s">
        <v>5</v>
      </c>
      <c r="F37" s="438">
        <f t="shared" ref="F37:T37" si="26">F38</f>
        <v>0</v>
      </c>
      <c r="G37" s="393">
        <f t="shared" si="26"/>
        <v>0</v>
      </c>
      <c r="H37" s="393">
        <f t="shared" si="26"/>
        <v>0</v>
      </c>
      <c r="I37" s="393">
        <f t="shared" si="26"/>
        <v>0</v>
      </c>
      <c r="J37" s="437">
        <f t="shared" si="26"/>
        <v>0</v>
      </c>
      <c r="K37" s="392">
        <f t="shared" si="26"/>
        <v>0</v>
      </c>
      <c r="L37" s="393">
        <f t="shared" si="26"/>
        <v>0</v>
      </c>
      <c r="M37" s="393">
        <f t="shared" si="26"/>
        <v>0</v>
      </c>
      <c r="N37" s="393">
        <f t="shared" si="26"/>
        <v>0</v>
      </c>
      <c r="O37" s="437">
        <f t="shared" si="26"/>
        <v>0</v>
      </c>
      <c r="P37" s="438">
        <f t="shared" si="26"/>
        <v>0</v>
      </c>
      <c r="Q37" s="387">
        <f t="shared" si="26"/>
        <v>0</v>
      </c>
      <c r="R37" s="417">
        <v>0</v>
      </c>
      <c r="S37" s="387">
        <f t="shared" si="26"/>
        <v>0</v>
      </c>
      <c r="T37" s="439">
        <f t="shared" si="26"/>
        <v>0</v>
      </c>
      <c r="U37" s="440">
        <f t="shared" ref="U37" si="27">V37+W37+X37+Y37</f>
        <v>0</v>
      </c>
      <c r="V37" s="441">
        <v>0</v>
      </c>
      <c r="W37" s="441">
        <f>SUM(W41:W41)</f>
        <v>0</v>
      </c>
      <c r="X37" s="441">
        <v>0</v>
      </c>
      <c r="Y37" s="442">
        <v>0</v>
      </c>
      <c r="Z37" s="443">
        <f t="shared" ref="Z37" si="28">AA37+AB37+AC37+AD37</f>
        <v>0</v>
      </c>
      <c r="AA37" s="444">
        <v>0</v>
      </c>
      <c r="AB37" s="444">
        <f>SUM(AB41:AB41)</f>
        <v>0</v>
      </c>
      <c r="AC37" s="444">
        <v>0</v>
      </c>
      <c r="AD37" s="445">
        <v>0</v>
      </c>
      <c r="AE37" s="399"/>
      <c r="AF37" s="399"/>
      <c r="AG37" s="399"/>
      <c r="AH37" s="399"/>
      <c r="AI37" s="399"/>
      <c r="AJ37" s="399"/>
      <c r="AK37" s="399"/>
      <c r="AL37" s="399"/>
      <c r="AM37" s="399"/>
      <c r="AN37" s="399"/>
      <c r="AO37" s="399"/>
      <c r="AP37" s="399"/>
      <c r="AQ37" s="399"/>
      <c r="AR37" s="399"/>
      <c r="AS37" s="399"/>
      <c r="AT37" s="399"/>
      <c r="AU37" s="399"/>
      <c r="AV37" s="399"/>
      <c r="AW37" s="399"/>
      <c r="AX37" s="399"/>
      <c r="AY37" s="399"/>
      <c r="AZ37" s="399"/>
      <c r="BA37" s="399"/>
      <c r="BB37" s="399"/>
      <c r="BC37" s="399"/>
      <c r="BD37" s="399"/>
      <c r="BE37" s="399"/>
      <c r="BF37" s="399"/>
      <c r="BG37" s="399"/>
      <c r="BH37" s="399"/>
      <c r="BI37" s="399"/>
      <c r="BJ37" s="399"/>
      <c r="BK37" s="399"/>
      <c r="BL37" s="399"/>
      <c r="BM37" s="399"/>
      <c r="BN37" s="399"/>
      <c r="BO37" s="399"/>
      <c r="BP37" s="399"/>
      <c r="BQ37" s="399"/>
      <c r="BR37" s="399"/>
      <c r="BS37" s="399"/>
      <c r="BT37" s="399"/>
      <c r="BU37" s="399"/>
      <c r="BV37" s="399"/>
      <c r="BW37" s="399"/>
      <c r="BX37" s="399"/>
      <c r="BY37" s="399"/>
      <c r="BZ37" s="399"/>
      <c r="CA37" s="399"/>
      <c r="CB37" s="399"/>
      <c r="CC37" s="399"/>
      <c r="CD37" s="399"/>
      <c r="CE37" s="399"/>
      <c r="CF37" s="399"/>
      <c r="CG37" s="399"/>
      <c r="CH37" s="399"/>
      <c r="CI37" s="399"/>
      <c r="CJ37" s="399"/>
      <c r="CK37" s="399"/>
      <c r="CL37" s="399"/>
      <c r="CM37" s="399"/>
      <c r="CN37" s="399"/>
      <c r="CO37" s="399"/>
      <c r="CP37" s="399"/>
      <c r="CQ37" s="399"/>
      <c r="CR37" s="399"/>
      <c r="CS37" s="399"/>
      <c r="CT37" s="399"/>
      <c r="CU37" s="399"/>
      <c r="CV37" s="399"/>
      <c r="CW37" s="399"/>
      <c r="CX37" s="399"/>
      <c r="CY37" s="399"/>
      <c r="CZ37" s="399"/>
      <c r="DA37" s="399"/>
      <c r="DB37" s="399"/>
      <c r="DC37" s="399"/>
      <c r="DD37" s="399"/>
      <c r="DE37" s="399"/>
      <c r="DF37" s="399"/>
      <c r="DG37" s="399"/>
      <c r="DH37" s="399"/>
      <c r="DI37" s="399"/>
      <c r="DJ37" s="399"/>
      <c r="DK37" s="399"/>
      <c r="DL37" s="399"/>
      <c r="DM37" s="399"/>
      <c r="DN37" s="399"/>
      <c r="DO37" s="399"/>
      <c r="DP37" s="399"/>
      <c r="DQ37" s="399"/>
      <c r="DR37" s="399"/>
      <c r="DS37" s="399"/>
      <c r="DT37" s="399"/>
      <c r="DU37" s="399"/>
      <c r="DV37" s="399"/>
      <c r="DW37" s="399"/>
      <c r="DX37" s="399"/>
      <c r="DY37" s="399"/>
      <c r="DZ37" s="399"/>
      <c r="EA37" s="399"/>
      <c r="EB37" s="399"/>
      <c r="EC37" s="399"/>
      <c r="ED37" s="399"/>
      <c r="EE37" s="399"/>
      <c r="EF37" s="399"/>
      <c r="EG37" s="399"/>
      <c r="EH37" s="399"/>
      <c r="EI37" s="399"/>
      <c r="EJ37" s="399"/>
      <c r="EK37" s="399"/>
      <c r="EL37" s="399"/>
      <c r="EM37" s="399"/>
      <c r="EN37" s="399"/>
      <c r="EO37" s="399"/>
      <c r="EP37" s="399"/>
      <c r="EQ37" s="399"/>
      <c r="ER37" s="399"/>
    </row>
    <row r="38" spans="1:148" s="401" customFormat="1" ht="42.75" hidden="1" customHeight="1" thickBot="1" x14ac:dyDescent="0.25">
      <c r="A38" s="503"/>
      <c r="B38" s="446"/>
      <c r="C38" s="447"/>
      <c r="D38" s="500"/>
      <c r="E38" s="287"/>
      <c r="F38" s="389">
        <f t="shared" si="3"/>
        <v>0</v>
      </c>
      <c r="G38" s="449">
        <v>0</v>
      </c>
      <c r="H38" s="449">
        <v>0</v>
      </c>
      <c r="I38" s="449">
        <v>0</v>
      </c>
      <c r="J38" s="450">
        <v>0</v>
      </c>
      <c r="K38" s="389">
        <f t="shared" ref="K38" si="29">L38+M38+O38</f>
        <v>0</v>
      </c>
      <c r="L38" s="449">
        <v>0</v>
      </c>
      <c r="M38" s="449">
        <v>0</v>
      </c>
      <c r="N38" s="449">
        <v>0</v>
      </c>
      <c r="O38" s="451">
        <v>0</v>
      </c>
      <c r="P38" s="373">
        <f>Q38+R38+T38</f>
        <v>0</v>
      </c>
      <c r="Q38" s="452">
        <v>0</v>
      </c>
      <c r="R38" s="417">
        <v>0</v>
      </c>
      <c r="S38" s="452">
        <v>0</v>
      </c>
      <c r="T38" s="453">
        <v>0</v>
      </c>
      <c r="U38" s="454">
        <v>0</v>
      </c>
      <c r="V38" s="455">
        <v>0</v>
      </c>
      <c r="W38" s="455">
        <v>0</v>
      </c>
      <c r="X38" s="455">
        <v>0</v>
      </c>
      <c r="Y38" s="456">
        <v>0</v>
      </c>
      <c r="Z38" s="474">
        <v>0</v>
      </c>
      <c r="AA38" s="457">
        <v>0</v>
      </c>
      <c r="AB38" s="457">
        <v>0</v>
      </c>
      <c r="AC38" s="457">
        <v>0</v>
      </c>
      <c r="AD38" s="476">
        <v>0</v>
      </c>
      <c r="AE38" s="399"/>
      <c r="AF38" s="399"/>
      <c r="AG38" s="400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399"/>
      <c r="AW38" s="399"/>
      <c r="AX38" s="399"/>
      <c r="AY38" s="399"/>
      <c r="AZ38" s="399"/>
      <c r="BA38" s="399"/>
      <c r="BB38" s="399"/>
      <c r="BC38" s="399"/>
      <c r="BD38" s="399"/>
      <c r="BE38" s="399"/>
      <c r="BF38" s="399"/>
      <c r="BG38" s="399"/>
      <c r="BH38" s="399"/>
      <c r="BI38" s="399"/>
      <c r="BJ38" s="399"/>
      <c r="BK38" s="399"/>
      <c r="BL38" s="399"/>
      <c r="BM38" s="399"/>
      <c r="BN38" s="399"/>
      <c r="BO38" s="399"/>
      <c r="BP38" s="399"/>
      <c r="BQ38" s="399"/>
      <c r="BR38" s="399"/>
      <c r="BS38" s="399"/>
      <c r="BT38" s="399"/>
      <c r="BU38" s="399"/>
      <c r="BV38" s="399"/>
      <c r="BW38" s="399"/>
      <c r="BX38" s="399"/>
      <c r="BY38" s="399"/>
      <c r="BZ38" s="399"/>
      <c r="CA38" s="399"/>
      <c r="CB38" s="399"/>
      <c r="CC38" s="399"/>
      <c r="CD38" s="399"/>
      <c r="CE38" s="399"/>
      <c r="CF38" s="399"/>
      <c r="CG38" s="399"/>
      <c r="CH38" s="399"/>
      <c r="CI38" s="399"/>
      <c r="CJ38" s="399"/>
      <c r="CK38" s="399"/>
      <c r="CL38" s="399"/>
      <c r="CM38" s="399"/>
      <c r="CN38" s="399"/>
      <c r="CO38" s="399"/>
      <c r="CP38" s="399"/>
      <c r="CQ38" s="399"/>
      <c r="CR38" s="399"/>
      <c r="CS38" s="399"/>
      <c r="CT38" s="399"/>
      <c r="CU38" s="399"/>
      <c r="CV38" s="399"/>
      <c r="CW38" s="399"/>
      <c r="CX38" s="399"/>
      <c r="CY38" s="399"/>
      <c r="CZ38" s="399"/>
      <c r="DA38" s="399"/>
      <c r="DB38" s="399"/>
      <c r="DC38" s="399"/>
      <c r="DD38" s="399"/>
      <c r="DE38" s="399"/>
      <c r="DF38" s="399"/>
      <c r="DG38" s="399"/>
      <c r="DH38" s="399"/>
      <c r="DI38" s="399"/>
      <c r="DJ38" s="399"/>
      <c r="DK38" s="399"/>
      <c r="DL38" s="399"/>
      <c r="DM38" s="399"/>
      <c r="DN38" s="399"/>
      <c r="DO38" s="399"/>
      <c r="DP38" s="399"/>
      <c r="DQ38" s="399"/>
      <c r="DR38" s="399"/>
      <c r="DS38" s="399"/>
      <c r="DT38" s="399"/>
      <c r="DU38" s="399"/>
      <c r="DV38" s="399"/>
      <c r="DW38" s="399"/>
      <c r="DX38" s="399"/>
      <c r="DY38" s="399"/>
      <c r="DZ38" s="399"/>
      <c r="EA38" s="399"/>
      <c r="EB38" s="399"/>
      <c r="EC38" s="399"/>
      <c r="ED38" s="399"/>
      <c r="EE38" s="399"/>
      <c r="EF38" s="399"/>
      <c r="EG38" s="399"/>
      <c r="EH38" s="399"/>
      <c r="EI38" s="399"/>
      <c r="EJ38" s="399"/>
      <c r="EK38" s="399"/>
      <c r="EL38" s="399"/>
      <c r="EM38" s="399"/>
      <c r="EN38" s="399"/>
      <c r="EO38" s="399"/>
      <c r="EP38" s="399"/>
      <c r="EQ38" s="399"/>
      <c r="ER38" s="399"/>
    </row>
    <row r="39" spans="1:148" s="496" customFormat="1" ht="45.75" thickBot="1" x14ac:dyDescent="0.3">
      <c r="A39" s="504"/>
      <c r="B39" s="489" t="s">
        <v>151</v>
      </c>
      <c r="C39" s="490"/>
      <c r="D39" s="501"/>
      <c r="E39" s="491"/>
      <c r="F39" s="59">
        <f t="shared" ref="F39" si="30">G39+H39+I39+J39</f>
        <v>8524</v>
      </c>
      <c r="G39" s="296">
        <v>0</v>
      </c>
      <c r="H39" s="296">
        <v>0</v>
      </c>
      <c r="I39" s="296">
        <v>0</v>
      </c>
      <c r="J39" s="485">
        <v>8524</v>
      </c>
      <c r="K39" s="492">
        <f t="shared" ref="K39" si="31">L39+M39+N39+O39</f>
        <v>0</v>
      </c>
      <c r="L39" s="296">
        <v>0</v>
      </c>
      <c r="M39" s="296">
        <v>0</v>
      </c>
      <c r="N39" s="296">
        <v>0</v>
      </c>
      <c r="O39" s="493">
        <v>0</v>
      </c>
      <c r="P39" s="59">
        <v>0</v>
      </c>
      <c r="Q39" s="296">
        <v>0</v>
      </c>
      <c r="R39" s="417">
        <v>0</v>
      </c>
      <c r="S39" s="296">
        <v>0</v>
      </c>
      <c r="T39" s="485">
        <v>0</v>
      </c>
      <c r="U39" s="486">
        <f t="shared" ref="U39" si="32">V39+W39+X39+Y39</f>
        <v>0</v>
      </c>
      <c r="V39" s="16">
        <v>0</v>
      </c>
      <c r="W39" s="16">
        <v>0</v>
      </c>
      <c r="X39" s="16">
        <v>0</v>
      </c>
      <c r="Y39" s="12">
        <v>0</v>
      </c>
      <c r="Z39" s="487">
        <v>0</v>
      </c>
      <c r="AA39" s="126">
        <v>0</v>
      </c>
      <c r="AB39" s="126">
        <v>0</v>
      </c>
      <c r="AC39" s="126">
        <v>0</v>
      </c>
      <c r="AD39" s="488">
        <v>0</v>
      </c>
      <c r="AE39" s="494"/>
      <c r="AF39" s="494"/>
      <c r="AG39" s="495"/>
      <c r="AH39" s="495"/>
      <c r="AI39" s="495"/>
      <c r="AJ39" s="495"/>
      <c r="AK39" s="495"/>
      <c r="AL39" s="495"/>
      <c r="AM39" s="495"/>
      <c r="AN39" s="495"/>
      <c r="AO39" s="495"/>
      <c r="AP39" s="495"/>
      <c r="AQ39" s="495"/>
      <c r="AR39" s="495"/>
      <c r="AS39" s="495"/>
      <c r="AT39" s="495"/>
      <c r="AU39" s="495"/>
      <c r="AV39" s="495"/>
      <c r="AW39" s="495"/>
      <c r="AX39" s="495"/>
      <c r="AY39" s="495"/>
      <c r="AZ39" s="495"/>
      <c r="BA39" s="495"/>
      <c r="BB39" s="495"/>
      <c r="BC39" s="495"/>
      <c r="BD39" s="495"/>
      <c r="BE39" s="495"/>
      <c r="BF39" s="495"/>
      <c r="BG39" s="495"/>
      <c r="BH39" s="495"/>
      <c r="BI39" s="495"/>
      <c r="BJ39" s="495"/>
      <c r="BK39" s="495"/>
      <c r="BL39" s="495"/>
      <c r="BM39" s="495"/>
      <c r="BN39" s="495"/>
      <c r="BO39" s="495"/>
      <c r="BP39" s="495"/>
      <c r="BQ39" s="495"/>
      <c r="BR39" s="495"/>
      <c r="BS39" s="495"/>
      <c r="BT39" s="495"/>
      <c r="BU39" s="495"/>
      <c r="BV39" s="495"/>
      <c r="BW39" s="495"/>
      <c r="BX39" s="495"/>
      <c r="BY39" s="495"/>
      <c r="BZ39" s="495"/>
      <c r="CA39" s="495"/>
      <c r="CB39" s="495"/>
      <c r="CC39" s="495"/>
      <c r="CD39" s="495"/>
      <c r="CE39" s="495"/>
      <c r="CF39" s="495"/>
      <c r="CG39" s="495"/>
      <c r="CH39" s="495"/>
      <c r="CI39" s="495"/>
      <c r="CJ39" s="495"/>
      <c r="CK39" s="495"/>
      <c r="CL39" s="495"/>
      <c r="CM39" s="495"/>
      <c r="CN39" s="495"/>
      <c r="CO39" s="495"/>
      <c r="CP39" s="495"/>
      <c r="CQ39" s="495"/>
      <c r="CR39" s="495"/>
      <c r="CS39" s="495"/>
      <c r="CT39" s="495"/>
      <c r="CU39" s="495"/>
      <c r="CV39" s="495"/>
      <c r="CW39" s="495"/>
      <c r="CX39" s="495"/>
      <c r="CY39" s="495"/>
      <c r="CZ39" s="495"/>
      <c r="DA39" s="495"/>
      <c r="DB39" s="495"/>
      <c r="DC39" s="495"/>
      <c r="DD39" s="495"/>
      <c r="DE39" s="495"/>
      <c r="DF39" s="495"/>
      <c r="DG39" s="495"/>
      <c r="DH39" s="495"/>
      <c r="DI39" s="495"/>
      <c r="DJ39" s="495"/>
      <c r="DK39" s="495"/>
      <c r="DL39" s="495"/>
      <c r="DM39" s="495"/>
      <c r="DN39" s="495"/>
      <c r="DO39" s="495"/>
      <c r="DP39" s="495"/>
      <c r="DQ39" s="495"/>
      <c r="DR39" s="495"/>
      <c r="DS39" s="495"/>
      <c r="DT39" s="495"/>
      <c r="DU39" s="495"/>
      <c r="DV39" s="495"/>
      <c r="DW39" s="495"/>
      <c r="DX39" s="495"/>
      <c r="DY39" s="495"/>
      <c r="DZ39" s="495"/>
      <c r="EA39" s="495"/>
      <c r="EB39" s="495"/>
      <c r="EC39" s="495"/>
      <c r="ED39" s="495"/>
      <c r="EE39" s="495"/>
      <c r="EF39" s="495"/>
      <c r="EG39" s="495"/>
      <c r="EH39" s="495"/>
      <c r="EI39" s="495"/>
      <c r="EJ39" s="495"/>
      <c r="EK39" s="495"/>
      <c r="EL39" s="495"/>
      <c r="EM39" s="495"/>
      <c r="EN39" s="495"/>
      <c r="EO39" s="495"/>
      <c r="EP39" s="495"/>
      <c r="EQ39" s="495"/>
      <c r="ER39" s="495"/>
    </row>
    <row r="40" spans="1:148" s="292" customFormat="1" ht="19.5" customHeight="1" thickBot="1" x14ac:dyDescent="0.3">
      <c r="A40" s="432"/>
      <c r="B40" s="547" t="s">
        <v>64</v>
      </c>
      <c r="C40" s="548"/>
      <c r="D40" s="549"/>
      <c r="E40" s="402" t="s">
        <v>7</v>
      </c>
      <c r="F40" s="404">
        <f>F30+F34</f>
        <v>72176042</v>
      </c>
      <c r="G40" s="405">
        <f t="shared" ref="G40:T40" si="33">G30+G34</f>
        <v>0</v>
      </c>
      <c r="H40" s="405">
        <f t="shared" si="33"/>
        <v>0</v>
      </c>
      <c r="I40" s="405">
        <f t="shared" si="33"/>
        <v>0</v>
      </c>
      <c r="J40" s="458">
        <f t="shared" si="33"/>
        <v>72176042</v>
      </c>
      <c r="K40" s="404">
        <f>K30+K34</f>
        <v>29608894</v>
      </c>
      <c r="L40" s="405">
        <f t="shared" si="33"/>
        <v>0</v>
      </c>
      <c r="M40" s="405">
        <f t="shared" si="33"/>
        <v>0</v>
      </c>
      <c r="N40" s="405">
        <f t="shared" si="33"/>
        <v>0</v>
      </c>
      <c r="O40" s="458">
        <f t="shared" si="33"/>
        <v>29608894</v>
      </c>
      <c r="P40" s="404">
        <f>P30+P34</f>
        <v>23565024.359999999</v>
      </c>
      <c r="Q40" s="405">
        <f t="shared" si="33"/>
        <v>0</v>
      </c>
      <c r="R40" s="417">
        <v>0</v>
      </c>
      <c r="S40" s="405">
        <f t="shared" si="33"/>
        <v>0</v>
      </c>
      <c r="T40" s="458">
        <f t="shared" si="33"/>
        <v>23565024.359999999</v>
      </c>
      <c r="U40" s="433">
        <f>P40/K40*100</f>
        <v>79.587654844520699</v>
      </c>
      <c r="V40" s="396">
        <v>0</v>
      </c>
      <c r="W40" s="396">
        <v>0</v>
      </c>
      <c r="X40" s="396">
        <v>0</v>
      </c>
      <c r="Y40" s="434">
        <f t="shared" ref="Y40" si="34">T40/O40*100</f>
        <v>79.587654844520699</v>
      </c>
      <c r="Z40" s="475">
        <f>P40/F40*100</f>
        <v>32.649371878829264</v>
      </c>
      <c r="AA40" s="435">
        <v>0</v>
      </c>
      <c r="AB40" s="435">
        <v>0</v>
      </c>
      <c r="AC40" s="435">
        <v>0</v>
      </c>
      <c r="AD40" s="458">
        <f>T40/J40*100</f>
        <v>32.649371878829264</v>
      </c>
      <c r="AE40" s="290"/>
      <c r="AF40" s="290"/>
      <c r="AG40" s="412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0"/>
      <c r="BO40" s="290"/>
      <c r="BP40" s="290"/>
      <c r="BQ40" s="290"/>
      <c r="BR40" s="290"/>
      <c r="BS40" s="290"/>
      <c r="BT40" s="290"/>
      <c r="BU40" s="290"/>
      <c r="BV40" s="290"/>
      <c r="BW40" s="290"/>
      <c r="BX40" s="290"/>
      <c r="BY40" s="290"/>
      <c r="BZ40" s="290"/>
      <c r="CA40" s="290"/>
      <c r="CB40" s="290"/>
      <c r="CC40" s="290"/>
      <c r="CD40" s="290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  <c r="CR40" s="290"/>
      <c r="CS40" s="290"/>
      <c r="CT40" s="290"/>
      <c r="CU40" s="290"/>
      <c r="CV40" s="290"/>
      <c r="CW40" s="290"/>
      <c r="CX40" s="290"/>
      <c r="CY40" s="290"/>
      <c r="CZ40" s="290"/>
      <c r="DA40" s="290"/>
      <c r="DB40" s="290"/>
      <c r="DC40" s="290"/>
      <c r="DD40" s="290"/>
      <c r="DE40" s="290"/>
      <c r="DF40" s="290"/>
      <c r="DG40" s="290"/>
      <c r="DH40" s="290"/>
      <c r="DI40" s="290"/>
      <c r="DJ40" s="290"/>
      <c r="DK40" s="290"/>
      <c r="DL40" s="290"/>
      <c r="DM40" s="290"/>
      <c r="DN40" s="290"/>
      <c r="DO40" s="290"/>
      <c r="DP40" s="290"/>
      <c r="DQ40" s="290"/>
      <c r="DR40" s="290"/>
      <c r="DS40" s="290"/>
      <c r="DT40" s="290"/>
      <c r="DU40" s="290"/>
      <c r="DV40" s="290"/>
      <c r="DW40" s="290"/>
      <c r="DX40" s="290"/>
      <c r="DY40" s="290"/>
      <c r="DZ40" s="290"/>
      <c r="EA40" s="290"/>
      <c r="EB40" s="290"/>
      <c r="EC40" s="290"/>
      <c r="ED40" s="290"/>
      <c r="EE40" s="290"/>
      <c r="EF40" s="290"/>
      <c r="EG40" s="290"/>
      <c r="EH40" s="290"/>
      <c r="EI40" s="290"/>
      <c r="EJ40" s="290"/>
      <c r="EK40" s="290"/>
      <c r="EL40" s="290"/>
      <c r="EM40" s="290"/>
      <c r="EN40" s="290"/>
      <c r="EO40" s="290"/>
      <c r="EP40" s="290"/>
      <c r="EQ40" s="290"/>
      <c r="ER40" s="290"/>
    </row>
    <row r="41" spans="1:148" s="87" customFormat="1" ht="16.5" customHeight="1" thickBot="1" x14ac:dyDescent="0.3">
      <c r="A41" s="116" t="s">
        <v>2</v>
      </c>
      <c r="B41" s="610" t="s">
        <v>65</v>
      </c>
      <c r="C41" s="611"/>
      <c r="D41" s="612"/>
      <c r="E41" s="94" t="s">
        <v>7</v>
      </c>
      <c r="F41" s="573"/>
      <c r="G41" s="574"/>
      <c r="H41" s="574"/>
      <c r="I41" s="574"/>
      <c r="J41" s="574"/>
      <c r="K41" s="574"/>
      <c r="L41" s="574"/>
      <c r="M41" s="574"/>
      <c r="N41" s="574"/>
      <c r="O41" s="574"/>
      <c r="P41" s="574"/>
      <c r="Q41" s="574"/>
      <c r="R41" s="574"/>
      <c r="S41" s="574"/>
      <c r="T41" s="574"/>
      <c r="U41" s="575"/>
      <c r="V41" s="575"/>
      <c r="W41" s="575"/>
      <c r="X41" s="575"/>
      <c r="Y41" s="575"/>
      <c r="Z41" s="574"/>
      <c r="AA41" s="574"/>
      <c r="AB41" s="574"/>
      <c r="AC41" s="574"/>
      <c r="AD41" s="576"/>
      <c r="AE41" s="88"/>
      <c r="AF41" s="88"/>
      <c r="AG41" s="142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  <c r="EL41" s="88"/>
      <c r="EM41" s="88"/>
      <c r="EN41" s="88"/>
      <c r="EO41" s="88"/>
      <c r="EP41" s="88"/>
      <c r="EQ41" s="88"/>
      <c r="ER41" s="88"/>
    </row>
    <row r="42" spans="1:148" s="1" customFormat="1" ht="30.75" customHeight="1" thickBot="1" x14ac:dyDescent="0.3">
      <c r="A42" s="183"/>
      <c r="B42" s="184" t="s">
        <v>0</v>
      </c>
      <c r="C42" s="230" t="s">
        <v>102</v>
      </c>
      <c r="D42" s="245" t="s">
        <v>9</v>
      </c>
      <c r="E42" s="245" t="s">
        <v>5</v>
      </c>
      <c r="F42" s="95">
        <f t="shared" ref="F42" si="35">G42+H42+J42</f>
        <v>116614780</v>
      </c>
      <c r="G42" s="52">
        <v>0</v>
      </c>
      <c r="H42" s="52">
        <v>0</v>
      </c>
      <c r="I42" s="52">
        <v>0</v>
      </c>
      <c r="J42" s="73">
        <v>116614780</v>
      </c>
      <c r="K42" s="72">
        <f t="shared" ref="K42" si="36">L42+M42+N42+O42</f>
        <v>90299717</v>
      </c>
      <c r="L42" s="198">
        <v>0</v>
      </c>
      <c r="M42" s="198">
        <v>0</v>
      </c>
      <c r="N42" s="198">
        <v>0</v>
      </c>
      <c r="O42" s="53">
        <v>90299717</v>
      </c>
      <c r="P42" s="59">
        <f>T42</f>
        <v>103221868.25</v>
      </c>
      <c r="Q42" s="296">
        <v>0</v>
      </c>
      <c r="R42" s="296">
        <v>0</v>
      </c>
      <c r="S42" s="296">
        <v>0</v>
      </c>
      <c r="T42" s="182">
        <v>103221868.25</v>
      </c>
      <c r="U42" s="193">
        <f>P42/K42*100</f>
        <v>114.31028986502805</v>
      </c>
      <c r="V42" s="297">
        <v>0</v>
      </c>
      <c r="W42" s="297">
        <v>0</v>
      </c>
      <c r="X42" s="297">
        <v>0</v>
      </c>
      <c r="Y42" s="182">
        <f>T42/O42*100</f>
        <v>114.31028986502805</v>
      </c>
      <c r="Z42" s="82">
        <f>P42/F42*100</f>
        <v>88.515253598214557</v>
      </c>
      <c r="AA42" s="80">
        <v>0</v>
      </c>
      <c r="AB42" s="80">
        <v>0</v>
      </c>
      <c r="AC42" s="80">
        <v>0</v>
      </c>
      <c r="AD42" s="10">
        <f>T42/J42*100</f>
        <v>88.515253598214557</v>
      </c>
      <c r="AE42" s="2"/>
      <c r="AF42" s="2"/>
      <c r="AG42" s="14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</row>
    <row r="43" spans="1:148" s="1" customFormat="1" ht="19.5" customHeight="1" thickBot="1" x14ac:dyDescent="0.3">
      <c r="A43" s="83"/>
      <c r="B43" s="525" t="s">
        <v>124</v>
      </c>
      <c r="C43" s="526"/>
      <c r="D43" s="527"/>
      <c r="E43" s="83" t="s">
        <v>7</v>
      </c>
      <c r="F43" s="3">
        <f>F42</f>
        <v>116614780</v>
      </c>
      <c r="G43" s="20">
        <f t="shared" ref="G43:J43" si="37">G42</f>
        <v>0</v>
      </c>
      <c r="H43" s="20">
        <f t="shared" si="37"/>
        <v>0</v>
      </c>
      <c r="I43" s="20">
        <f t="shared" si="37"/>
        <v>0</v>
      </c>
      <c r="J43" s="5">
        <f t="shared" si="37"/>
        <v>116614780</v>
      </c>
      <c r="K43" s="3">
        <f>K42</f>
        <v>90299717</v>
      </c>
      <c r="L43" s="20">
        <f t="shared" ref="L43" si="38">L42</f>
        <v>0</v>
      </c>
      <c r="M43" s="20">
        <f t="shared" ref="M43" si="39">M42</f>
        <v>0</v>
      </c>
      <c r="N43" s="20">
        <f t="shared" ref="N43" si="40">N42</f>
        <v>0</v>
      </c>
      <c r="O43" s="5">
        <f t="shared" ref="O43" si="41">O42</f>
        <v>90299717</v>
      </c>
      <c r="P43" s="127">
        <f>P42</f>
        <v>103221868.25</v>
      </c>
      <c r="Q43" s="20">
        <f t="shared" ref="Q43" si="42">Q42</f>
        <v>0</v>
      </c>
      <c r="R43" s="20">
        <f t="shared" ref="R43" si="43">R42</f>
        <v>0</v>
      </c>
      <c r="S43" s="20">
        <f t="shared" ref="S43" si="44">S42</f>
        <v>0</v>
      </c>
      <c r="T43" s="5">
        <f t="shared" ref="T43" si="45">T42</f>
        <v>103221868.25</v>
      </c>
      <c r="U43" s="238">
        <f>P43/K43*100</f>
        <v>114.31028986502805</v>
      </c>
      <c r="V43" s="46">
        <v>0</v>
      </c>
      <c r="W43" s="100">
        <v>0</v>
      </c>
      <c r="X43" s="46">
        <v>0</v>
      </c>
      <c r="Y43" s="28">
        <f t="shared" ref="Y43" si="46">T43/O43*100</f>
        <v>114.31028986502805</v>
      </c>
      <c r="Z43" s="6">
        <f>P43/F43*100</f>
        <v>88.515253598214557</v>
      </c>
      <c r="AA43" s="473">
        <v>0</v>
      </c>
      <c r="AB43" s="473">
        <v>0</v>
      </c>
      <c r="AC43" s="473">
        <v>0</v>
      </c>
      <c r="AD43" s="132">
        <f>T43/J43*100</f>
        <v>88.515253598214557</v>
      </c>
      <c r="AE43" s="2"/>
      <c r="AF43" s="2"/>
      <c r="AG43" s="141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</row>
    <row r="44" spans="1:148" s="299" customFormat="1" ht="15" customHeight="1" thickBot="1" x14ac:dyDescent="0.25">
      <c r="A44" s="605" t="s">
        <v>33</v>
      </c>
      <c r="B44" s="568" t="s">
        <v>87</v>
      </c>
      <c r="C44" s="613"/>
      <c r="D44" s="569"/>
      <c r="E44" s="83" t="s">
        <v>7</v>
      </c>
      <c r="F44" s="577"/>
      <c r="G44" s="578"/>
      <c r="H44" s="578"/>
      <c r="I44" s="578"/>
      <c r="J44" s="578"/>
      <c r="K44" s="578"/>
      <c r="L44" s="578"/>
      <c r="M44" s="578"/>
      <c r="N44" s="578"/>
      <c r="O44" s="578"/>
      <c r="P44" s="579"/>
      <c r="Q44" s="579"/>
      <c r="R44" s="579"/>
      <c r="S44" s="579"/>
      <c r="T44" s="579"/>
      <c r="U44" s="579"/>
      <c r="V44" s="579"/>
      <c r="W44" s="579"/>
      <c r="X44" s="579"/>
      <c r="Y44" s="579"/>
      <c r="Z44" s="579"/>
      <c r="AA44" s="579"/>
      <c r="AB44" s="579"/>
      <c r="AC44" s="579"/>
      <c r="AD44" s="580"/>
      <c r="AE44" s="298"/>
      <c r="AF44" s="298"/>
      <c r="AG44" s="298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144"/>
      <c r="CO44" s="144"/>
      <c r="CP44" s="144"/>
      <c r="CQ44" s="144"/>
      <c r="CR44" s="144"/>
      <c r="CS44" s="144"/>
      <c r="CT44" s="144"/>
      <c r="CU44" s="144"/>
      <c r="CV44" s="144"/>
      <c r="CW44" s="144"/>
      <c r="CX44" s="144"/>
      <c r="CY44" s="144"/>
      <c r="CZ44" s="144"/>
      <c r="DA44" s="144"/>
      <c r="DB44" s="144"/>
      <c r="DC44" s="144"/>
      <c r="DD44" s="144"/>
      <c r="DE44" s="144"/>
      <c r="DF44" s="144"/>
      <c r="DG44" s="144"/>
      <c r="DH44" s="144"/>
      <c r="DI44" s="144"/>
      <c r="DJ44" s="144"/>
      <c r="DK44" s="144"/>
      <c r="DL44" s="144"/>
      <c r="DM44" s="144"/>
      <c r="DN44" s="144"/>
      <c r="DO44" s="144"/>
      <c r="DP44" s="144"/>
      <c r="DQ44" s="144"/>
      <c r="DR44" s="144"/>
      <c r="DS44" s="144"/>
      <c r="DT44" s="144"/>
      <c r="DU44" s="144"/>
      <c r="DV44" s="144"/>
      <c r="DW44" s="144"/>
      <c r="DX44" s="144"/>
      <c r="DY44" s="144"/>
      <c r="DZ44" s="144"/>
      <c r="EA44" s="144"/>
      <c r="EB44" s="144"/>
      <c r="EC44" s="144"/>
      <c r="ED44" s="144"/>
      <c r="EE44" s="144"/>
      <c r="EF44" s="144"/>
      <c r="EG44" s="144"/>
      <c r="EH44" s="144"/>
      <c r="EI44" s="144"/>
      <c r="EJ44" s="144"/>
      <c r="EK44" s="144"/>
      <c r="EL44" s="144"/>
      <c r="EM44" s="144"/>
      <c r="EN44" s="144"/>
      <c r="EO44" s="144"/>
      <c r="EP44" s="144"/>
      <c r="EQ44" s="144"/>
      <c r="ER44" s="144"/>
    </row>
    <row r="45" spans="1:148" s="299" customFormat="1" ht="30.75" customHeight="1" thickBot="1" x14ac:dyDescent="0.25">
      <c r="A45" s="606"/>
      <c r="B45" s="585" t="s">
        <v>93</v>
      </c>
      <c r="C45" s="586"/>
      <c r="D45" s="300"/>
      <c r="E45" s="83"/>
      <c r="F45" s="83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301"/>
      <c r="AE45" s="298"/>
      <c r="AF45" s="298"/>
      <c r="AG45" s="298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4"/>
      <c r="CW45" s="144"/>
      <c r="CX45" s="144"/>
      <c r="CY45" s="144"/>
      <c r="CZ45" s="144"/>
      <c r="DA45" s="144"/>
      <c r="DB45" s="144"/>
      <c r="DC45" s="144"/>
      <c r="DD45" s="144"/>
      <c r="DE45" s="144"/>
      <c r="DF45" s="144"/>
      <c r="DG45" s="144"/>
      <c r="DH45" s="144"/>
      <c r="DI45" s="144"/>
      <c r="DJ45" s="144"/>
      <c r="DK45" s="144"/>
      <c r="DL45" s="144"/>
      <c r="DM45" s="144"/>
      <c r="DN45" s="144"/>
      <c r="DO45" s="144"/>
      <c r="DP45" s="144"/>
      <c r="DQ45" s="144"/>
      <c r="DR45" s="144"/>
      <c r="DS45" s="144"/>
      <c r="DT45" s="144"/>
      <c r="DU45" s="144"/>
      <c r="DV45" s="144"/>
      <c r="DW45" s="144"/>
      <c r="DX45" s="144"/>
      <c r="DY45" s="144"/>
      <c r="DZ45" s="144"/>
      <c r="EA45" s="144"/>
      <c r="EB45" s="144"/>
      <c r="EC45" s="144"/>
      <c r="ED45" s="144"/>
      <c r="EE45" s="144"/>
      <c r="EF45" s="144"/>
      <c r="EG45" s="144"/>
      <c r="EH45" s="144"/>
      <c r="EI45" s="144"/>
      <c r="EJ45" s="144"/>
      <c r="EK45" s="144"/>
      <c r="EL45" s="144"/>
      <c r="EM45" s="144"/>
      <c r="EN45" s="144"/>
      <c r="EO45" s="144"/>
      <c r="EP45" s="144"/>
      <c r="EQ45" s="144"/>
      <c r="ER45" s="144"/>
    </row>
    <row r="46" spans="1:148" s="401" customFormat="1" ht="33" customHeight="1" thickBot="1" x14ac:dyDescent="0.3">
      <c r="A46" s="542"/>
      <c r="B46" s="384" t="s">
        <v>129</v>
      </c>
      <c r="C46" s="231" t="s">
        <v>141</v>
      </c>
      <c r="D46" s="385" t="s">
        <v>13</v>
      </c>
      <c r="E46" s="386" t="s">
        <v>5</v>
      </c>
      <c r="F46" s="386">
        <f>G46+H46+J46</f>
        <v>83006880</v>
      </c>
      <c r="G46" s="387">
        <v>0</v>
      </c>
      <c r="H46" s="387">
        <v>0</v>
      </c>
      <c r="I46" s="387">
        <v>0</v>
      </c>
      <c r="J46" s="388">
        <v>83006880</v>
      </c>
      <c r="K46" s="389">
        <f>L46+M46+O46</f>
        <v>0</v>
      </c>
      <c r="L46" s="390">
        <v>0</v>
      </c>
      <c r="M46" s="390">
        <v>0</v>
      </c>
      <c r="N46" s="390">
        <v>0</v>
      </c>
      <c r="O46" s="391">
        <v>0</v>
      </c>
      <c r="P46" s="392">
        <f>Q46+R46+T46</f>
        <v>0</v>
      </c>
      <c r="Q46" s="393">
        <v>0</v>
      </c>
      <c r="R46" s="393">
        <v>0</v>
      </c>
      <c r="S46" s="393">
        <v>0</v>
      </c>
      <c r="T46" s="394">
        <v>0</v>
      </c>
      <c r="U46" s="395">
        <v>0</v>
      </c>
      <c r="V46" s="396">
        <v>0</v>
      </c>
      <c r="W46" s="396">
        <v>0</v>
      </c>
      <c r="X46" s="396">
        <v>0</v>
      </c>
      <c r="Y46" s="397">
        <v>0</v>
      </c>
      <c r="Z46" s="398">
        <f>P46/F46*100</f>
        <v>0</v>
      </c>
      <c r="AA46" s="396">
        <v>0</v>
      </c>
      <c r="AB46" s="396">
        <v>0</v>
      </c>
      <c r="AC46" s="396">
        <v>0</v>
      </c>
      <c r="AD46" s="397">
        <f>T46/J46*100</f>
        <v>0</v>
      </c>
      <c r="AE46" s="399"/>
      <c r="AF46" s="399"/>
      <c r="AG46" s="400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  <c r="BW46" s="399"/>
      <c r="BX46" s="399"/>
      <c r="BY46" s="399"/>
      <c r="BZ46" s="399"/>
      <c r="CA46" s="399"/>
      <c r="CB46" s="399"/>
      <c r="CC46" s="399"/>
      <c r="CD46" s="399"/>
      <c r="CE46" s="399"/>
      <c r="CF46" s="399"/>
      <c r="CG46" s="399"/>
      <c r="CH46" s="399"/>
      <c r="CI46" s="399"/>
      <c r="CJ46" s="399"/>
      <c r="CK46" s="399"/>
      <c r="CL46" s="399"/>
      <c r="CM46" s="399"/>
      <c r="CN46" s="399"/>
      <c r="CO46" s="399"/>
      <c r="CP46" s="399"/>
      <c r="CQ46" s="399"/>
      <c r="CR46" s="399"/>
      <c r="CS46" s="399"/>
      <c r="CT46" s="399"/>
      <c r="CU46" s="399"/>
      <c r="CV46" s="399"/>
      <c r="CW46" s="399"/>
      <c r="CX46" s="399"/>
      <c r="CY46" s="399"/>
      <c r="CZ46" s="399"/>
      <c r="DA46" s="399"/>
      <c r="DB46" s="399"/>
      <c r="DC46" s="399"/>
      <c r="DD46" s="399"/>
      <c r="DE46" s="399"/>
      <c r="DF46" s="399"/>
      <c r="DG46" s="399"/>
      <c r="DH46" s="399"/>
      <c r="DI46" s="399"/>
      <c r="DJ46" s="399"/>
      <c r="DK46" s="399"/>
      <c r="DL46" s="399"/>
      <c r="DM46" s="399"/>
      <c r="DN46" s="399"/>
      <c r="DO46" s="399"/>
      <c r="DP46" s="399"/>
      <c r="DQ46" s="399"/>
      <c r="DR46" s="399"/>
      <c r="DS46" s="399"/>
      <c r="DT46" s="399"/>
      <c r="DU46" s="399"/>
      <c r="DV46" s="399"/>
      <c r="DW46" s="399"/>
      <c r="DX46" s="399"/>
      <c r="DY46" s="399"/>
      <c r="DZ46" s="399"/>
      <c r="EA46" s="399"/>
      <c r="EB46" s="399"/>
      <c r="EC46" s="399"/>
      <c r="ED46" s="399"/>
      <c r="EE46" s="399"/>
      <c r="EF46" s="399"/>
      <c r="EG46" s="399"/>
      <c r="EH46" s="399"/>
      <c r="EI46" s="399"/>
      <c r="EJ46" s="399"/>
      <c r="EK46" s="399"/>
      <c r="EL46" s="399"/>
      <c r="EM46" s="399"/>
      <c r="EN46" s="399"/>
      <c r="EO46" s="399"/>
      <c r="EP46" s="399"/>
      <c r="EQ46" s="399"/>
      <c r="ER46" s="399"/>
    </row>
    <row r="47" spans="1:148" s="292" customFormat="1" ht="19.5" customHeight="1" thickBot="1" x14ac:dyDescent="0.3">
      <c r="A47" s="402"/>
      <c r="B47" s="547" t="s">
        <v>123</v>
      </c>
      <c r="C47" s="548"/>
      <c r="D47" s="548"/>
      <c r="E47" s="403" t="s">
        <v>7</v>
      </c>
      <c r="F47" s="404">
        <f>F46</f>
        <v>83006880</v>
      </c>
      <c r="G47" s="405">
        <f t="shared" ref="G47:T47" si="47">G46</f>
        <v>0</v>
      </c>
      <c r="H47" s="405">
        <f t="shared" si="47"/>
        <v>0</v>
      </c>
      <c r="I47" s="405">
        <f t="shared" si="47"/>
        <v>0</v>
      </c>
      <c r="J47" s="405">
        <f t="shared" si="47"/>
        <v>83006880</v>
      </c>
      <c r="K47" s="404">
        <f>K46</f>
        <v>0</v>
      </c>
      <c r="L47" s="405">
        <f t="shared" si="47"/>
        <v>0</v>
      </c>
      <c r="M47" s="405">
        <f t="shared" si="47"/>
        <v>0</v>
      </c>
      <c r="N47" s="405">
        <f t="shared" si="47"/>
        <v>0</v>
      </c>
      <c r="O47" s="405">
        <f t="shared" si="47"/>
        <v>0</v>
      </c>
      <c r="P47" s="404">
        <f>P46</f>
        <v>0</v>
      </c>
      <c r="Q47" s="405">
        <f t="shared" si="47"/>
        <v>0</v>
      </c>
      <c r="R47" s="405">
        <f t="shared" si="47"/>
        <v>0</v>
      </c>
      <c r="S47" s="405">
        <f t="shared" si="47"/>
        <v>0</v>
      </c>
      <c r="T47" s="405">
        <f t="shared" si="47"/>
        <v>0</v>
      </c>
      <c r="U47" s="406">
        <v>0</v>
      </c>
      <c r="V47" s="407">
        <v>0</v>
      </c>
      <c r="W47" s="407">
        <v>0</v>
      </c>
      <c r="X47" s="407">
        <v>0</v>
      </c>
      <c r="Y47" s="408">
        <v>0</v>
      </c>
      <c r="Z47" s="409">
        <v>0</v>
      </c>
      <c r="AA47" s="410">
        <v>0</v>
      </c>
      <c r="AB47" s="410">
        <v>0</v>
      </c>
      <c r="AC47" s="410">
        <v>0</v>
      </c>
      <c r="AD47" s="411">
        <v>0</v>
      </c>
      <c r="AE47" s="290"/>
      <c r="AF47" s="290"/>
      <c r="AG47" s="412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H47" s="290"/>
      <c r="BI47" s="290"/>
      <c r="BJ47" s="290"/>
      <c r="BK47" s="290"/>
      <c r="BL47" s="290"/>
      <c r="BM47" s="290"/>
      <c r="BN47" s="290"/>
      <c r="BO47" s="290"/>
      <c r="BP47" s="290"/>
      <c r="BQ47" s="290"/>
      <c r="BR47" s="290"/>
      <c r="BS47" s="290"/>
      <c r="BT47" s="290"/>
      <c r="BU47" s="290"/>
      <c r="BV47" s="290"/>
      <c r="BW47" s="290"/>
      <c r="BX47" s="290"/>
      <c r="BY47" s="290"/>
      <c r="BZ47" s="290"/>
      <c r="CA47" s="290"/>
      <c r="CB47" s="290"/>
      <c r="CC47" s="290"/>
      <c r="CD47" s="290"/>
      <c r="CE47" s="290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  <c r="CR47" s="290"/>
      <c r="CS47" s="290"/>
      <c r="CT47" s="290"/>
      <c r="CU47" s="290"/>
      <c r="CV47" s="290"/>
      <c r="CW47" s="290"/>
      <c r="CX47" s="290"/>
      <c r="CY47" s="290"/>
      <c r="CZ47" s="290"/>
      <c r="DA47" s="290"/>
      <c r="DB47" s="290"/>
      <c r="DC47" s="290"/>
      <c r="DD47" s="290"/>
      <c r="DE47" s="290"/>
      <c r="DF47" s="290"/>
      <c r="DG47" s="290"/>
      <c r="DH47" s="290"/>
      <c r="DI47" s="290"/>
      <c r="DJ47" s="290"/>
      <c r="DK47" s="290"/>
      <c r="DL47" s="290"/>
      <c r="DM47" s="290"/>
      <c r="DN47" s="290"/>
      <c r="DO47" s="290"/>
      <c r="DP47" s="290"/>
      <c r="DQ47" s="290"/>
      <c r="DR47" s="290"/>
      <c r="DS47" s="290"/>
      <c r="DT47" s="290"/>
      <c r="DU47" s="290"/>
      <c r="DV47" s="290"/>
      <c r="DW47" s="290"/>
      <c r="DX47" s="290"/>
      <c r="DY47" s="290"/>
      <c r="DZ47" s="290"/>
      <c r="EA47" s="290"/>
      <c r="EB47" s="290"/>
      <c r="EC47" s="290"/>
      <c r="ED47" s="290"/>
      <c r="EE47" s="290"/>
      <c r="EF47" s="290"/>
      <c r="EG47" s="290"/>
      <c r="EH47" s="290"/>
      <c r="EI47" s="290"/>
      <c r="EJ47" s="290"/>
      <c r="EK47" s="290"/>
      <c r="EL47" s="290"/>
      <c r="EM47" s="290"/>
      <c r="EN47" s="290"/>
      <c r="EO47" s="290"/>
      <c r="EP47" s="290"/>
      <c r="EQ47" s="290"/>
      <c r="ER47" s="290"/>
    </row>
    <row r="48" spans="1:148" s="1" customFormat="1" ht="31.5" hidden="1" customHeight="1" thickBot="1" x14ac:dyDescent="0.3">
      <c r="A48" s="247" t="s">
        <v>34</v>
      </c>
      <c r="B48" s="121" t="s">
        <v>35</v>
      </c>
      <c r="C48" s="232"/>
      <c r="D48" s="122" t="s">
        <v>9</v>
      </c>
      <c r="E48" s="119" t="s">
        <v>7</v>
      </c>
      <c r="F48" s="241">
        <f t="shared" ref="F48" si="48">G48+H48+J48</f>
        <v>0</v>
      </c>
      <c r="G48" s="120">
        <v>0</v>
      </c>
      <c r="H48" s="120">
        <v>0</v>
      </c>
      <c r="I48" s="120">
        <v>0</v>
      </c>
      <c r="J48" s="139">
        <v>0</v>
      </c>
      <c r="K48" s="74">
        <f t="shared" ref="K48" si="49">L48+M48+O48</f>
        <v>0</v>
      </c>
      <c r="L48" s="54">
        <v>0</v>
      </c>
      <c r="M48" s="54">
        <v>0</v>
      </c>
      <c r="N48" s="84">
        <v>0</v>
      </c>
      <c r="O48" s="91">
        <v>0</v>
      </c>
      <c r="P48" s="74">
        <f t="shared" ref="P48" si="50">Q48+R48+S48+T48</f>
        <v>0</v>
      </c>
      <c r="Q48" s="84">
        <v>0</v>
      </c>
      <c r="R48" s="84">
        <v>0</v>
      </c>
      <c r="S48" s="84">
        <v>0</v>
      </c>
      <c r="T48" s="91">
        <v>0</v>
      </c>
      <c r="U48" s="302">
        <v>0</v>
      </c>
      <c r="V48" s="303">
        <v>0</v>
      </c>
      <c r="W48" s="303">
        <v>0</v>
      </c>
      <c r="X48" s="303">
        <v>0</v>
      </c>
      <c r="Y48" s="304">
        <v>0</v>
      </c>
      <c r="Z48" s="305">
        <v>0</v>
      </c>
      <c r="AA48" s="294">
        <v>0</v>
      </c>
      <c r="AB48" s="294">
        <v>0</v>
      </c>
      <c r="AC48" s="294">
        <v>0</v>
      </c>
      <c r="AD48" s="295">
        <v>0</v>
      </c>
      <c r="AE48" s="2"/>
      <c r="AF48" s="2"/>
      <c r="AG48" s="14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</row>
    <row r="49" spans="1:148" s="1" customFormat="1" ht="19.5" hidden="1" customHeight="1" thickBot="1" x14ac:dyDescent="0.3">
      <c r="A49" s="83"/>
      <c r="B49" s="525" t="s">
        <v>125</v>
      </c>
      <c r="C49" s="526"/>
      <c r="D49" s="527"/>
      <c r="E49" s="151" t="s">
        <v>7</v>
      </c>
      <c r="F49" s="123">
        <f>F48</f>
        <v>0</v>
      </c>
      <c r="G49" s="124">
        <f t="shared" ref="G49" si="51">G48</f>
        <v>0</v>
      </c>
      <c r="H49" s="124">
        <f t="shared" ref="H49" si="52">H48</f>
        <v>0</v>
      </c>
      <c r="I49" s="124">
        <f t="shared" ref="I49" si="53">I48</f>
        <v>0</v>
      </c>
      <c r="J49" s="125">
        <f t="shared" ref="J49:O49" si="54">J48</f>
        <v>0</v>
      </c>
      <c r="K49" s="125">
        <f t="shared" si="54"/>
        <v>0</v>
      </c>
      <c r="L49" s="125">
        <f t="shared" si="54"/>
        <v>0</v>
      </c>
      <c r="M49" s="125">
        <f t="shared" si="54"/>
        <v>0</v>
      </c>
      <c r="N49" s="125">
        <f t="shared" si="54"/>
        <v>0</v>
      </c>
      <c r="O49" s="125">
        <f t="shared" si="54"/>
        <v>0</v>
      </c>
      <c r="P49" s="243">
        <f>P48</f>
        <v>0</v>
      </c>
      <c r="Q49" s="118">
        <f t="shared" ref="Q49" si="55">Q48</f>
        <v>0</v>
      </c>
      <c r="R49" s="118">
        <f t="shared" ref="R49" si="56">R48</f>
        <v>0</v>
      </c>
      <c r="S49" s="118">
        <f t="shared" ref="S49" si="57">S48</f>
        <v>0</v>
      </c>
      <c r="T49" s="117">
        <f t="shared" ref="T49" si="58">T48</f>
        <v>0</v>
      </c>
      <c r="U49" s="41">
        <v>0</v>
      </c>
      <c r="V49" s="21">
        <v>0</v>
      </c>
      <c r="W49" s="21">
        <v>0</v>
      </c>
      <c r="X49" s="21">
        <v>0</v>
      </c>
      <c r="Y49" s="40">
        <v>0</v>
      </c>
      <c r="Z49" s="92">
        <v>0</v>
      </c>
      <c r="AA49" s="4">
        <v>0</v>
      </c>
      <c r="AB49" s="4">
        <v>0</v>
      </c>
      <c r="AC49" s="4">
        <v>0</v>
      </c>
      <c r="AD49" s="24">
        <v>0</v>
      </c>
      <c r="AE49" s="2"/>
      <c r="AF49" s="2"/>
      <c r="AG49" s="141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</row>
    <row r="50" spans="1:148" s="1" customFormat="1" ht="17.25" customHeight="1" thickBot="1" x14ac:dyDescent="0.3">
      <c r="A50" s="306"/>
      <c r="B50" s="553" t="s">
        <v>14</v>
      </c>
      <c r="C50" s="554"/>
      <c r="D50" s="554"/>
      <c r="E50" s="183"/>
      <c r="F50" s="3">
        <f>F47+F43+F40+F28</f>
        <v>4658706748</v>
      </c>
      <c r="G50" s="20">
        <f t="shared" ref="G50:S50" si="59">G47+G43+G40+G28</f>
        <v>3458732222.1799998</v>
      </c>
      <c r="H50" s="20">
        <f t="shared" si="59"/>
        <v>37638812.82</v>
      </c>
      <c r="I50" s="20">
        <f t="shared" si="59"/>
        <v>341067780</v>
      </c>
      <c r="J50" s="25">
        <f t="shared" si="59"/>
        <v>821267933</v>
      </c>
      <c r="K50" s="3">
        <f>K47+K43+K40+K28</f>
        <v>3323562124.8400002</v>
      </c>
      <c r="L50" s="20">
        <f t="shared" ref="L50:N50" si="60">L47+L43+L40+L28</f>
        <v>2418243223</v>
      </c>
      <c r="M50" s="20">
        <f t="shared" si="60"/>
        <v>0</v>
      </c>
      <c r="N50" s="20">
        <f t="shared" si="60"/>
        <v>341067780</v>
      </c>
      <c r="O50" s="5">
        <f>O47+O43+O40+O28</f>
        <v>564251121.83999991</v>
      </c>
      <c r="P50" s="3">
        <f>P47+P43+P40+P28</f>
        <v>3534682039.2100005</v>
      </c>
      <c r="Q50" s="20">
        <f t="shared" si="59"/>
        <v>2647689732.5400004</v>
      </c>
      <c r="R50" s="20">
        <f t="shared" si="59"/>
        <v>20454079.099999998</v>
      </c>
      <c r="S50" s="20">
        <f t="shared" si="59"/>
        <v>332279359.68000001</v>
      </c>
      <c r="T50" s="5">
        <f>T47+T43+T40+T28</f>
        <v>534258867.88999999</v>
      </c>
      <c r="U50" s="239">
        <f>P50/K50*100</f>
        <v>106.35221808529197</v>
      </c>
      <c r="V50" s="25">
        <f>Q50/L50*100</f>
        <v>109.48814855998464</v>
      </c>
      <c r="W50" s="25">
        <v>0</v>
      </c>
      <c r="X50" s="25">
        <f>S50/N50*100</f>
        <v>97.423262813039685</v>
      </c>
      <c r="Y50" s="5">
        <f>T50/O50*100</f>
        <v>94.684591170648204</v>
      </c>
      <c r="Z50" s="42">
        <f>P50/F50*100</f>
        <v>75.872602213639055</v>
      </c>
      <c r="AA50" s="42">
        <f>Q50/G50*100</f>
        <v>76.55087362823339</v>
      </c>
      <c r="AB50" s="42">
        <f>R50/H50*100</f>
        <v>54.343050610595746</v>
      </c>
      <c r="AC50" s="42">
        <f>S50/I50*100</f>
        <v>97.423262813039685</v>
      </c>
      <c r="AD50" s="240">
        <f>T50/J50*100</f>
        <v>65.052931744018309</v>
      </c>
      <c r="AE50" s="2"/>
      <c r="AF50" s="2"/>
      <c r="AG50" s="141"/>
      <c r="AH50" s="2"/>
      <c r="AI50" s="307"/>
      <c r="AJ50" s="307"/>
      <c r="AK50" s="307"/>
      <c r="AL50" s="307"/>
      <c r="AM50" s="307"/>
      <c r="AN50" s="307">
        <f>K50-F44-K17</f>
        <v>2982494344.8400002</v>
      </c>
      <c r="AO50" s="307">
        <f>L50-L44-L17</f>
        <v>2418243223</v>
      </c>
      <c r="AP50" s="307">
        <f>M50-M44-M17</f>
        <v>0</v>
      </c>
      <c r="AQ50" s="307">
        <f>N50-N44-N17</f>
        <v>0</v>
      </c>
      <c r="AR50" s="307">
        <f>O50-O44-O17</f>
        <v>564251121.83999991</v>
      </c>
      <c r="AS50" s="307">
        <f>P50-P44-P17</f>
        <v>3202402679.5300007</v>
      </c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</row>
    <row r="51" spans="1:148" s="272" customFormat="1" ht="20.25" customHeight="1" thickBot="1" x14ac:dyDescent="0.3">
      <c r="A51" s="512" t="s">
        <v>83</v>
      </c>
      <c r="B51" s="513"/>
      <c r="C51" s="513"/>
      <c r="D51" s="513"/>
      <c r="E51" s="513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520"/>
      <c r="Z51" s="513"/>
      <c r="AA51" s="513"/>
      <c r="AB51" s="513"/>
      <c r="AC51" s="513"/>
      <c r="AD51" s="514"/>
      <c r="AE51" s="270"/>
      <c r="AF51" s="270"/>
      <c r="AG51" s="308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0"/>
      <c r="BV51" s="270"/>
      <c r="BW51" s="270"/>
      <c r="BX51" s="270"/>
      <c r="BY51" s="270"/>
      <c r="BZ51" s="270"/>
      <c r="CA51" s="270"/>
      <c r="CB51" s="270"/>
      <c r="CC51" s="270"/>
      <c r="CD51" s="270"/>
      <c r="CE51" s="270"/>
      <c r="CF51" s="270"/>
      <c r="CG51" s="270"/>
      <c r="CH51" s="270"/>
      <c r="CI51" s="270"/>
      <c r="CJ51" s="270"/>
      <c r="CK51" s="270"/>
      <c r="CL51" s="270"/>
      <c r="CM51" s="270"/>
      <c r="CN51" s="270"/>
      <c r="CO51" s="270"/>
      <c r="CP51" s="270"/>
      <c r="CQ51" s="270"/>
      <c r="CR51" s="270"/>
      <c r="CS51" s="270"/>
      <c r="CT51" s="270"/>
      <c r="CU51" s="270"/>
      <c r="CV51" s="270"/>
      <c r="CW51" s="270"/>
      <c r="CX51" s="270"/>
      <c r="CY51" s="270"/>
      <c r="CZ51" s="270"/>
      <c r="DA51" s="270"/>
      <c r="DB51" s="270"/>
      <c r="DC51" s="270"/>
      <c r="DD51" s="270"/>
      <c r="DE51" s="270"/>
      <c r="DF51" s="270"/>
      <c r="DG51" s="270"/>
      <c r="DH51" s="270"/>
      <c r="DI51" s="270"/>
      <c r="DJ51" s="270"/>
      <c r="DK51" s="270"/>
      <c r="DL51" s="270"/>
      <c r="DM51" s="270"/>
      <c r="DN51" s="270"/>
      <c r="DO51" s="270"/>
      <c r="DP51" s="270"/>
      <c r="DQ51" s="270"/>
      <c r="DR51" s="270"/>
      <c r="DS51" s="270"/>
      <c r="DT51" s="270"/>
      <c r="DU51" s="270"/>
      <c r="DV51" s="270"/>
      <c r="DW51" s="270"/>
      <c r="DX51" s="270"/>
      <c r="DY51" s="270"/>
      <c r="DZ51" s="270"/>
      <c r="EA51" s="270"/>
      <c r="EB51" s="270"/>
      <c r="EC51" s="270"/>
      <c r="ED51" s="270"/>
      <c r="EE51" s="270"/>
      <c r="EF51" s="270"/>
      <c r="EG51" s="270"/>
      <c r="EH51" s="270"/>
      <c r="EI51" s="270"/>
      <c r="EJ51" s="270"/>
      <c r="EK51" s="270"/>
      <c r="EL51" s="270"/>
      <c r="EM51" s="270"/>
      <c r="EN51" s="270"/>
      <c r="EO51" s="270"/>
      <c r="EP51" s="270"/>
      <c r="EQ51" s="270"/>
      <c r="ER51" s="270"/>
    </row>
    <row r="52" spans="1:148" s="1" customFormat="1" ht="15" customHeight="1" thickBot="1" x14ac:dyDescent="0.3">
      <c r="A52" s="502" t="s">
        <v>15</v>
      </c>
      <c r="B52" s="525" t="s">
        <v>132</v>
      </c>
      <c r="C52" s="526"/>
      <c r="D52" s="527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3"/>
      <c r="Z52" s="22"/>
      <c r="AA52" s="22"/>
      <c r="AB52" s="22"/>
      <c r="AC52" s="22"/>
      <c r="AD52" s="23"/>
      <c r="AE52" s="2"/>
      <c r="AF52" s="2"/>
      <c r="AG52" s="14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</row>
    <row r="53" spans="1:148" s="315" customFormat="1" ht="66.75" customHeight="1" thickBot="1" x14ac:dyDescent="0.25">
      <c r="A53" s="503"/>
      <c r="B53" s="185" t="s">
        <v>120</v>
      </c>
      <c r="C53" s="233" t="s">
        <v>126</v>
      </c>
      <c r="D53" s="186" t="s">
        <v>9</v>
      </c>
      <c r="E53" s="187" t="s">
        <v>10</v>
      </c>
      <c r="F53" s="309">
        <f t="shared" ref="F53:F54" si="61">G53+H53+J53</f>
        <v>2980326</v>
      </c>
      <c r="G53" s="188">
        <v>2980326</v>
      </c>
      <c r="H53" s="188">
        <v>0</v>
      </c>
      <c r="I53" s="188">
        <v>0</v>
      </c>
      <c r="J53" s="189">
        <v>0</v>
      </c>
      <c r="K53" s="310">
        <f t="shared" ref="K53:K54" si="62">L53+M53+N53+O53</f>
        <v>2980326</v>
      </c>
      <c r="L53" s="190">
        <v>2980326</v>
      </c>
      <c r="M53" s="190">
        <v>0</v>
      </c>
      <c r="N53" s="190">
        <v>0</v>
      </c>
      <c r="O53" s="191">
        <v>0</v>
      </c>
      <c r="P53" s="310">
        <f t="shared" ref="P53:P54" si="63">Q53+R53+S53+T53</f>
        <v>2082926.23</v>
      </c>
      <c r="Q53" s="190">
        <v>2082926.23</v>
      </c>
      <c r="R53" s="190">
        <v>0</v>
      </c>
      <c r="S53" s="190">
        <v>0</v>
      </c>
      <c r="T53" s="192">
        <v>0</v>
      </c>
      <c r="U53" s="193">
        <f>P53/K53*100</f>
        <v>69.889207757809046</v>
      </c>
      <c r="V53" s="194">
        <f>Q53/L53*100</f>
        <v>69.889207757809046</v>
      </c>
      <c r="W53" s="195">
        <v>0</v>
      </c>
      <c r="X53" s="194">
        <v>0</v>
      </c>
      <c r="Y53" s="196">
        <v>0</v>
      </c>
      <c r="Z53" s="64">
        <f>P53/F53*100</f>
        <v>69.889207757809046</v>
      </c>
      <c r="AA53" s="188">
        <f>Q53/G53*100</f>
        <v>69.889207757809046</v>
      </c>
      <c r="AB53" s="311">
        <f>SUM(AB54:AB55)</f>
        <v>0</v>
      </c>
      <c r="AC53" s="311">
        <v>0</v>
      </c>
      <c r="AD53" s="312">
        <v>0</v>
      </c>
      <c r="AE53" s="313"/>
      <c r="AF53" s="314"/>
      <c r="AG53" s="552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  <c r="BO53" s="313"/>
      <c r="BP53" s="313"/>
      <c r="BQ53" s="313"/>
      <c r="BR53" s="313"/>
      <c r="BS53" s="313"/>
      <c r="BT53" s="313"/>
      <c r="BU53" s="313"/>
      <c r="BV53" s="313"/>
      <c r="BW53" s="313"/>
      <c r="BX53" s="313"/>
      <c r="BY53" s="313"/>
      <c r="BZ53" s="313"/>
      <c r="CA53" s="313"/>
      <c r="CB53" s="313"/>
      <c r="CC53" s="313"/>
      <c r="CD53" s="313"/>
      <c r="CE53" s="313"/>
      <c r="CF53" s="313"/>
      <c r="CG53" s="313"/>
      <c r="CH53" s="313"/>
      <c r="CI53" s="313"/>
      <c r="CJ53" s="313"/>
      <c r="CK53" s="313"/>
      <c r="CL53" s="313"/>
      <c r="CM53" s="313"/>
      <c r="CN53" s="313"/>
      <c r="CO53" s="313"/>
      <c r="CP53" s="313"/>
      <c r="CQ53" s="313"/>
      <c r="CR53" s="313"/>
      <c r="CS53" s="313"/>
      <c r="CT53" s="313"/>
      <c r="CU53" s="313"/>
      <c r="CV53" s="313"/>
      <c r="CW53" s="313"/>
      <c r="CX53" s="313"/>
      <c r="CY53" s="313"/>
      <c r="CZ53" s="313"/>
      <c r="DA53" s="313"/>
      <c r="DB53" s="313"/>
      <c r="DC53" s="313"/>
      <c r="DD53" s="313"/>
      <c r="DE53" s="313"/>
      <c r="DF53" s="313"/>
      <c r="DG53" s="313"/>
      <c r="DH53" s="313"/>
      <c r="DI53" s="313"/>
      <c r="DJ53" s="313"/>
      <c r="DK53" s="313"/>
      <c r="DL53" s="313"/>
      <c r="DM53" s="313"/>
      <c r="DN53" s="313"/>
      <c r="DO53" s="313"/>
      <c r="DP53" s="313"/>
      <c r="DQ53" s="313"/>
      <c r="DR53" s="313"/>
      <c r="DS53" s="313"/>
      <c r="DT53" s="313"/>
      <c r="DU53" s="313"/>
      <c r="DV53" s="313"/>
      <c r="DW53" s="313"/>
      <c r="DX53" s="313"/>
      <c r="DY53" s="313"/>
      <c r="DZ53" s="313"/>
      <c r="EA53" s="313"/>
      <c r="EB53" s="313"/>
      <c r="EC53" s="313"/>
      <c r="ED53" s="313"/>
      <c r="EE53" s="313"/>
      <c r="EF53" s="313"/>
      <c r="EG53" s="313"/>
      <c r="EH53" s="313"/>
      <c r="EI53" s="313"/>
      <c r="EJ53" s="313"/>
      <c r="EK53" s="313"/>
      <c r="EL53" s="313"/>
      <c r="EM53" s="313"/>
      <c r="EN53" s="313"/>
      <c r="EO53" s="313"/>
      <c r="EP53" s="313"/>
      <c r="EQ53" s="313"/>
      <c r="ER53" s="313"/>
    </row>
    <row r="54" spans="1:148" s="1" customFormat="1" ht="45" customHeight="1" thickBot="1" x14ac:dyDescent="0.3">
      <c r="A54" s="504"/>
      <c r="B54" s="197" t="s">
        <v>0</v>
      </c>
      <c r="C54" s="234" t="s">
        <v>101</v>
      </c>
      <c r="D54" s="245" t="s">
        <v>9</v>
      </c>
      <c r="E54" s="95" t="s">
        <v>10</v>
      </c>
      <c r="F54" s="74">
        <f t="shared" si="61"/>
        <v>1093237</v>
      </c>
      <c r="G54" s="198">
        <v>0</v>
      </c>
      <c r="H54" s="198">
        <v>0</v>
      </c>
      <c r="I54" s="198">
        <v>0</v>
      </c>
      <c r="J54" s="61">
        <v>1093237</v>
      </c>
      <c r="K54" s="72">
        <f t="shared" si="62"/>
        <v>693200</v>
      </c>
      <c r="L54" s="198">
        <v>0</v>
      </c>
      <c r="M54" s="198">
        <v>0</v>
      </c>
      <c r="N54" s="198">
        <v>0</v>
      </c>
      <c r="O54" s="62">
        <v>693200</v>
      </c>
      <c r="P54" s="72">
        <f t="shared" si="63"/>
        <v>300000</v>
      </c>
      <c r="Q54" s="198">
        <v>0</v>
      </c>
      <c r="R54" s="198">
        <v>0</v>
      </c>
      <c r="S54" s="198">
        <v>0</v>
      </c>
      <c r="T54" s="61">
        <v>300000</v>
      </c>
      <c r="U54" s="193">
        <f>P54/K54*100</f>
        <v>43.277553375649163</v>
      </c>
      <c r="V54" s="194">
        <v>0</v>
      </c>
      <c r="W54" s="195">
        <v>0</v>
      </c>
      <c r="X54" s="194">
        <v>0</v>
      </c>
      <c r="Y54" s="196">
        <f>T54/O54*100</f>
        <v>43.277553375649163</v>
      </c>
      <c r="Z54" s="67">
        <f>P54/F54*100</f>
        <v>27.441442249027432</v>
      </c>
      <c r="AA54" s="303">
        <v>0</v>
      </c>
      <c r="AB54" s="293">
        <f>SUM(AB55:AB55)</f>
        <v>0</v>
      </c>
      <c r="AC54" s="293">
        <v>0</v>
      </c>
      <c r="AD54" s="316">
        <f>T54/J54*100</f>
        <v>27.441442249027432</v>
      </c>
      <c r="AE54" s="2"/>
      <c r="AF54" s="2"/>
      <c r="AG54" s="55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</row>
    <row r="55" spans="1:148" s="1" customFormat="1" ht="15.75" customHeight="1" thickBot="1" x14ac:dyDescent="0.3">
      <c r="A55" s="317"/>
      <c r="B55" s="518" t="s">
        <v>16</v>
      </c>
      <c r="C55" s="519"/>
      <c r="D55" s="519"/>
      <c r="E55" s="83" t="s">
        <v>7</v>
      </c>
      <c r="F55" s="3">
        <f>F53+F54</f>
        <v>4073563</v>
      </c>
      <c r="G55" s="20">
        <f t="shared" ref="G55:T55" si="64">G53+G54</f>
        <v>2980326</v>
      </c>
      <c r="H55" s="20">
        <f t="shared" si="64"/>
        <v>0</v>
      </c>
      <c r="I55" s="20">
        <f t="shared" si="64"/>
        <v>0</v>
      </c>
      <c r="J55" s="5">
        <f t="shared" si="64"/>
        <v>1093237</v>
      </c>
      <c r="K55" s="3">
        <f>K53+K54</f>
        <v>3673526</v>
      </c>
      <c r="L55" s="20">
        <f t="shared" si="64"/>
        <v>2980326</v>
      </c>
      <c r="M55" s="20">
        <f t="shared" si="64"/>
        <v>0</v>
      </c>
      <c r="N55" s="20">
        <f t="shared" si="64"/>
        <v>0</v>
      </c>
      <c r="O55" s="5">
        <f t="shared" si="64"/>
        <v>693200</v>
      </c>
      <c r="P55" s="3">
        <f>P53+P54</f>
        <v>2382926.23</v>
      </c>
      <c r="Q55" s="20">
        <f t="shared" si="64"/>
        <v>2082926.23</v>
      </c>
      <c r="R55" s="20">
        <f t="shared" si="64"/>
        <v>0</v>
      </c>
      <c r="S55" s="20">
        <f t="shared" si="64"/>
        <v>0</v>
      </c>
      <c r="T55" s="5">
        <f t="shared" si="64"/>
        <v>300000</v>
      </c>
      <c r="U55" s="238">
        <f>P55/K55*100</f>
        <v>64.867547691237249</v>
      </c>
      <c r="V55" s="46">
        <f>Q55/L55*100</f>
        <v>69.889207757809046</v>
      </c>
      <c r="W55" s="100">
        <v>0</v>
      </c>
      <c r="X55" s="46">
        <v>0</v>
      </c>
      <c r="Y55" s="46">
        <f>T55/O55*100</f>
        <v>43.277553375649163</v>
      </c>
      <c r="Z55" s="3">
        <f>P55/F55*100</f>
        <v>58.497345689756116</v>
      </c>
      <c r="AA55" s="20">
        <f>Q55/G55*100</f>
        <v>69.889207757809046</v>
      </c>
      <c r="AB55" s="4">
        <v>0</v>
      </c>
      <c r="AC55" s="4">
        <v>0</v>
      </c>
      <c r="AD55" s="318">
        <f>T55/J55*100</f>
        <v>27.441442249027432</v>
      </c>
      <c r="AE55" s="2"/>
      <c r="AF55" s="2"/>
      <c r="AG55" s="14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</row>
    <row r="56" spans="1:148" s="272" customFormat="1" ht="21.75" customHeight="1" thickBot="1" x14ac:dyDescent="0.3">
      <c r="A56" s="512" t="s">
        <v>137</v>
      </c>
      <c r="B56" s="513"/>
      <c r="C56" s="513"/>
      <c r="D56" s="513"/>
      <c r="E56" s="513"/>
      <c r="F56" s="520"/>
      <c r="G56" s="520"/>
      <c r="H56" s="520"/>
      <c r="I56" s="520"/>
      <c r="J56" s="520"/>
      <c r="K56" s="513"/>
      <c r="L56" s="513"/>
      <c r="M56" s="513"/>
      <c r="N56" s="513"/>
      <c r="O56" s="513"/>
      <c r="P56" s="513"/>
      <c r="Q56" s="513"/>
      <c r="R56" s="513"/>
      <c r="S56" s="513"/>
      <c r="T56" s="513"/>
      <c r="U56" s="513"/>
      <c r="V56" s="513"/>
      <c r="W56" s="513"/>
      <c r="X56" s="513"/>
      <c r="Y56" s="513"/>
      <c r="Z56" s="520"/>
      <c r="AA56" s="520"/>
      <c r="AB56" s="520"/>
      <c r="AC56" s="520"/>
      <c r="AD56" s="521"/>
      <c r="AE56" s="270"/>
      <c r="AF56" s="270"/>
      <c r="AG56" s="273"/>
      <c r="AH56" s="270"/>
      <c r="AI56" s="270"/>
      <c r="AJ56" s="270"/>
      <c r="AK56" s="270"/>
      <c r="AL56" s="270"/>
      <c r="AM56" s="270"/>
      <c r="AN56" s="270"/>
      <c r="AO56" s="270"/>
      <c r="AP56" s="270"/>
      <c r="AQ56" s="270"/>
      <c r="AR56" s="270"/>
      <c r="AS56" s="270"/>
      <c r="AT56" s="270"/>
      <c r="AU56" s="270"/>
      <c r="AV56" s="270"/>
      <c r="AW56" s="270"/>
      <c r="AX56" s="270"/>
      <c r="AY56" s="270"/>
      <c r="AZ56" s="270"/>
      <c r="BA56" s="270"/>
      <c r="BB56" s="270"/>
      <c r="BC56" s="270"/>
      <c r="BD56" s="270"/>
      <c r="BE56" s="270"/>
      <c r="BF56" s="270"/>
      <c r="BG56" s="270"/>
      <c r="BH56" s="270"/>
      <c r="BI56" s="270"/>
      <c r="BJ56" s="270"/>
      <c r="BK56" s="270"/>
      <c r="BL56" s="270"/>
      <c r="BM56" s="270"/>
      <c r="BN56" s="270"/>
      <c r="BO56" s="270"/>
      <c r="BP56" s="270"/>
      <c r="BQ56" s="270"/>
      <c r="BR56" s="270"/>
      <c r="BS56" s="270"/>
      <c r="BT56" s="270"/>
      <c r="BU56" s="270"/>
      <c r="BV56" s="270"/>
      <c r="BW56" s="270"/>
      <c r="BX56" s="270"/>
      <c r="BY56" s="270"/>
      <c r="BZ56" s="270"/>
      <c r="CA56" s="270"/>
      <c r="CB56" s="270"/>
      <c r="CC56" s="270"/>
      <c r="CD56" s="270"/>
      <c r="CE56" s="270"/>
      <c r="CF56" s="270"/>
      <c r="CG56" s="270"/>
      <c r="CH56" s="270"/>
      <c r="CI56" s="270"/>
      <c r="CJ56" s="270"/>
      <c r="CK56" s="270"/>
      <c r="CL56" s="270"/>
      <c r="CM56" s="270"/>
      <c r="CN56" s="270"/>
      <c r="CO56" s="270"/>
      <c r="CP56" s="270"/>
      <c r="CQ56" s="270"/>
      <c r="CR56" s="270"/>
      <c r="CS56" s="270"/>
      <c r="CT56" s="270"/>
      <c r="CU56" s="270"/>
      <c r="CV56" s="270"/>
      <c r="CW56" s="270"/>
      <c r="CX56" s="270"/>
      <c r="CY56" s="270"/>
      <c r="CZ56" s="270"/>
      <c r="DA56" s="270"/>
      <c r="DB56" s="270"/>
      <c r="DC56" s="270"/>
      <c r="DD56" s="270"/>
      <c r="DE56" s="270"/>
      <c r="DF56" s="270"/>
      <c r="DG56" s="270"/>
      <c r="DH56" s="270"/>
      <c r="DI56" s="270"/>
      <c r="DJ56" s="270"/>
      <c r="DK56" s="270"/>
      <c r="DL56" s="270"/>
      <c r="DM56" s="270"/>
      <c r="DN56" s="270"/>
      <c r="DO56" s="270"/>
      <c r="DP56" s="270"/>
      <c r="DQ56" s="270"/>
      <c r="DR56" s="270"/>
      <c r="DS56" s="270"/>
      <c r="DT56" s="270"/>
      <c r="DU56" s="270"/>
      <c r="DV56" s="270"/>
      <c r="DW56" s="270"/>
      <c r="DX56" s="270"/>
      <c r="DY56" s="270"/>
      <c r="DZ56" s="270"/>
      <c r="EA56" s="270"/>
      <c r="EB56" s="270"/>
      <c r="EC56" s="270"/>
      <c r="ED56" s="270"/>
      <c r="EE56" s="270"/>
      <c r="EF56" s="270"/>
      <c r="EG56" s="270"/>
      <c r="EH56" s="270"/>
      <c r="EI56" s="270"/>
      <c r="EJ56" s="270"/>
      <c r="EK56" s="270"/>
      <c r="EL56" s="270"/>
      <c r="EM56" s="270"/>
      <c r="EN56" s="270"/>
      <c r="EO56" s="270"/>
      <c r="EP56" s="270"/>
      <c r="EQ56" s="270"/>
      <c r="ER56" s="270"/>
    </row>
    <row r="57" spans="1:148" s="87" customFormat="1" ht="19.5" customHeight="1" thickBot="1" x14ac:dyDescent="0.3">
      <c r="A57" s="558" t="s">
        <v>17</v>
      </c>
      <c r="B57" s="508" t="s">
        <v>18</v>
      </c>
      <c r="C57" s="509"/>
      <c r="D57" s="510"/>
      <c r="E57" s="319"/>
      <c r="F57" s="319"/>
      <c r="G57" s="22"/>
      <c r="H57" s="22"/>
      <c r="I57" s="22"/>
      <c r="J57" s="23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3"/>
      <c r="Z57" s="22"/>
      <c r="AA57" s="22"/>
      <c r="AB57" s="22"/>
      <c r="AC57" s="22"/>
      <c r="AD57" s="23"/>
      <c r="AE57" s="88"/>
      <c r="AF57" s="88"/>
      <c r="AG57" s="142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  <c r="DZ57" s="88"/>
      <c r="EA57" s="88"/>
      <c r="EB57" s="88"/>
      <c r="EC57" s="88"/>
      <c r="ED57" s="88"/>
      <c r="EE57" s="88"/>
      <c r="EF57" s="88"/>
      <c r="EG57" s="88"/>
      <c r="EH57" s="88"/>
      <c r="EI57" s="88"/>
      <c r="EJ57" s="88"/>
      <c r="EK57" s="88"/>
      <c r="EL57" s="88"/>
      <c r="EM57" s="88"/>
      <c r="EN57" s="88"/>
      <c r="EO57" s="88"/>
      <c r="EP57" s="88"/>
      <c r="EQ57" s="88"/>
      <c r="ER57" s="88"/>
    </row>
    <row r="58" spans="1:148" s="1" customFormat="1" ht="29.25" hidden="1" customHeight="1" x14ac:dyDescent="0.25">
      <c r="A58" s="559"/>
      <c r="B58" s="199" t="s">
        <v>58</v>
      </c>
      <c r="C58" s="224" t="s">
        <v>57</v>
      </c>
      <c r="D58" s="320" t="s">
        <v>9</v>
      </c>
      <c r="E58" s="200" t="s">
        <v>10</v>
      </c>
      <c r="F58" s="99">
        <f t="shared" ref="F58:F61" si="65">G58+H58+I58+J58</f>
        <v>0</v>
      </c>
      <c r="G58" s="47">
        <v>0</v>
      </c>
      <c r="H58" s="47">
        <v>0</v>
      </c>
      <c r="I58" s="47">
        <v>0</v>
      </c>
      <c r="J58" s="60">
        <v>0</v>
      </c>
      <c r="K58" s="166">
        <f t="shared" ref="K58:K61" si="66">L58+M58+N58+O58</f>
        <v>0</v>
      </c>
      <c r="L58" s="47"/>
      <c r="M58" s="47">
        <v>0</v>
      </c>
      <c r="N58" s="47">
        <v>0</v>
      </c>
      <c r="O58" s="48">
        <v>0</v>
      </c>
      <c r="P58" s="99">
        <f t="shared" ref="P58:P61" si="67">Q58+R58+S58+T58</f>
        <v>0</v>
      </c>
      <c r="Q58" s="47">
        <v>0</v>
      </c>
      <c r="R58" s="47">
        <v>0</v>
      </c>
      <c r="S58" s="47">
        <v>0</v>
      </c>
      <c r="T58" s="60">
        <v>0</v>
      </c>
      <c r="U58" s="159">
        <v>0</v>
      </c>
      <c r="V58" s="159">
        <v>0</v>
      </c>
      <c r="W58" s="161">
        <v>0</v>
      </c>
      <c r="X58" s="161">
        <v>0</v>
      </c>
      <c r="Y58" s="162">
        <v>0</v>
      </c>
      <c r="Z58" s="201">
        <v>0</v>
      </c>
      <c r="AA58" s="57">
        <v>0</v>
      </c>
      <c r="AB58" s="321">
        <f t="shared" ref="AB58:AB59" si="68">SUM(AB59:AB61)</f>
        <v>0</v>
      </c>
      <c r="AC58" s="321">
        <v>0</v>
      </c>
      <c r="AD58" s="322">
        <v>0</v>
      </c>
      <c r="AE58" s="2"/>
      <c r="AF58" s="2"/>
      <c r="AG58" s="14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</row>
    <row r="59" spans="1:148" s="1" customFormat="1" ht="60" customHeight="1" x14ac:dyDescent="0.25">
      <c r="A59" s="559"/>
      <c r="B59" s="49" t="s">
        <v>78</v>
      </c>
      <c r="C59" s="225" t="s">
        <v>55</v>
      </c>
      <c r="D59" s="323" t="s">
        <v>9</v>
      </c>
      <c r="E59" s="150" t="s">
        <v>10</v>
      </c>
      <c r="F59" s="63">
        <f t="shared" si="65"/>
        <v>2622537</v>
      </c>
      <c r="G59" s="38">
        <v>2622537</v>
      </c>
      <c r="H59" s="38">
        <v>0</v>
      </c>
      <c r="I59" s="38">
        <v>0</v>
      </c>
      <c r="J59" s="39">
        <v>0</v>
      </c>
      <c r="K59" s="173">
        <f t="shared" si="66"/>
        <v>1240753</v>
      </c>
      <c r="L59" s="38">
        <v>1240753</v>
      </c>
      <c r="M59" s="38">
        <v>0</v>
      </c>
      <c r="N59" s="38">
        <v>0</v>
      </c>
      <c r="O59" s="37">
        <v>0</v>
      </c>
      <c r="P59" s="63">
        <f t="shared" si="67"/>
        <v>2481750.6800000002</v>
      </c>
      <c r="Q59" s="38">
        <v>2481750.6800000002</v>
      </c>
      <c r="R59" s="38">
        <v>0</v>
      </c>
      <c r="S59" s="38">
        <v>0</v>
      </c>
      <c r="T59" s="39">
        <v>0</v>
      </c>
      <c r="U59" s="202">
        <v>0</v>
      </c>
      <c r="V59" s="203">
        <v>0</v>
      </c>
      <c r="W59" s="203">
        <v>0</v>
      </c>
      <c r="X59" s="203">
        <v>0</v>
      </c>
      <c r="Y59" s="204">
        <v>0</v>
      </c>
      <c r="Z59" s="174">
        <f>P59/F59*100</f>
        <v>94.631674596011422</v>
      </c>
      <c r="AA59" s="44">
        <f>Q59/G59*100</f>
        <v>94.631674596011422</v>
      </c>
      <c r="AB59" s="133">
        <f t="shared" si="68"/>
        <v>0</v>
      </c>
      <c r="AC59" s="133">
        <v>0</v>
      </c>
      <c r="AD59" s="134">
        <v>0</v>
      </c>
      <c r="AE59" s="2"/>
      <c r="AF59" s="2"/>
      <c r="AG59" s="14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</row>
    <row r="60" spans="1:148" s="1" customFormat="1" ht="28.5" customHeight="1" x14ac:dyDescent="0.25">
      <c r="A60" s="559"/>
      <c r="B60" s="49" t="s">
        <v>54</v>
      </c>
      <c r="C60" s="225" t="s">
        <v>56</v>
      </c>
      <c r="D60" s="323" t="s">
        <v>9</v>
      </c>
      <c r="E60" s="150" t="s">
        <v>5</v>
      </c>
      <c r="F60" s="63">
        <f t="shared" si="65"/>
        <v>1258727</v>
      </c>
      <c r="G60" s="38">
        <v>0</v>
      </c>
      <c r="H60" s="38">
        <v>0</v>
      </c>
      <c r="I60" s="38">
        <v>0</v>
      </c>
      <c r="J60" s="39">
        <v>1258727</v>
      </c>
      <c r="K60" s="173">
        <f t="shared" si="66"/>
        <v>1200727</v>
      </c>
      <c r="L60" s="38">
        <v>0</v>
      </c>
      <c r="M60" s="38">
        <v>0</v>
      </c>
      <c r="N60" s="38">
        <v>0</v>
      </c>
      <c r="O60" s="37">
        <v>1200727</v>
      </c>
      <c r="P60" s="63">
        <f t="shared" si="67"/>
        <v>786715.42</v>
      </c>
      <c r="Q60" s="38">
        <v>0</v>
      </c>
      <c r="R60" s="38">
        <v>0</v>
      </c>
      <c r="S60" s="37">
        <v>0</v>
      </c>
      <c r="T60" s="39">
        <v>786715.42</v>
      </c>
      <c r="U60" s="18">
        <f>P60/K60*100</f>
        <v>65.51992417926806</v>
      </c>
      <c r="V60" s="16">
        <v>0</v>
      </c>
      <c r="W60" s="16">
        <v>0</v>
      </c>
      <c r="X60" s="16">
        <v>0</v>
      </c>
      <c r="Y60" s="13">
        <f>T60/O60*100</f>
        <v>65.51992417926806</v>
      </c>
      <c r="Z60" s="50">
        <f>P60/F60*100</f>
        <v>62.500877473828723</v>
      </c>
      <c r="AA60" s="16">
        <v>0</v>
      </c>
      <c r="AB60" s="16">
        <v>0</v>
      </c>
      <c r="AC60" s="16">
        <v>0</v>
      </c>
      <c r="AD60" s="13">
        <f>T60/J60*100</f>
        <v>62.500877473828723</v>
      </c>
      <c r="AE60" s="2"/>
      <c r="AF60" s="2"/>
      <c r="AG60" s="14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</row>
    <row r="61" spans="1:148" s="1" customFormat="1" ht="32.25" customHeight="1" thickBot="1" x14ac:dyDescent="0.3">
      <c r="A61" s="560"/>
      <c r="B61" s="197" t="s">
        <v>59</v>
      </c>
      <c r="C61" s="234" t="s">
        <v>45</v>
      </c>
      <c r="D61" s="245" t="s">
        <v>9</v>
      </c>
      <c r="E61" s="95" t="s">
        <v>5</v>
      </c>
      <c r="F61" s="72">
        <f t="shared" si="65"/>
        <v>1434942</v>
      </c>
      <c r="G61" s="198">
        <v>0</v>
      </c>
      <c r="H61" s="198">
        <v>0</v>
      </c>
      <c r="I61" s="198">
        <v>0</v>
      </c>
      <c r="J61" s="61">
        <v>1434942</v>
      </c>
      <c r="K61" s="324">
        <f t="shared" si="66"/>
        <v>3855195</v>
      </c>
      <c r="L61" s="198">
        <v>0</v>
      </c>
      <c r="M61" s="198">
        <v>0</v>
      </c>
      <c r="N61" s="198">
        <v>0</v>
      </c>
      <c r="O61" s="62">
        <v>3855195</v>
      </c>
      <c r="P61" s="72">
        <f t="shared" si="67"/>
        <v>249.32</v>
      </c>
      <c r="Q61" s="198">
        <v>0</v>
      </c>
      <c r="R61" s="198">
        <v>0</v>
      </c>
      <c r="S61" s="198">
        <v>0</v>
      </c>
      <c r="T61" s="61">
        <v>249.32</v>
      </c>
      <c r="U61" s="175">
        <f t="shared" ref="U61" si="69">V61+W61+X61+Y61</f>
        <v>0</v>
      </c>
      <c r="V61" s="16">
        <v>0</v>
      </c>
      <c r="W61" s="16">
        <v>0</v>
      </c>
      <c r="X61" s="16">
        <v>0</v>
      </c>
      <c r="Y61" s="14">
        <v>0</v>
      </c>
      <c r="Z61" s="50">
        <f>P61/F61*100</f>
        <v>1.7374918289380339E-2</v>
      </c>
      <c r="AA61" s="58">
        <v>0</v>
      </c>
      <c r="AB61" s="58">
        <v>0</v>
      </c>
      <c r="AC61" s="58">
        <v>0</v>
      </c>
      <c r="AD61" s="13">
        <f>T61/J61*100</f>
        <v>1.7374918289380339E-2</v>
      </c>
      <c r="AE61" s="2"/>
      <c r="AF61" s="2"/>
      <c r="AG61" s="14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</row>
    <row r="62" spans="1:148" s="1" customFormat="1" ht="15.75" customHeight="1" thickBot="1" x14ac:dyDescent="0.3">
      <c r="A62" s="325"/>
      <c r="B62" s="555" t="s">
        <v>19</v>
      </c>
      <c r="C62" s="509"/>
      <c r="D62" s="509"/>
      <c r="E62" s="83" t="s">
        <v>7</v>
      </c>
      <c r="F62" s="3">
        <f>F58+F59+F60+F61</f>
        <v>5316206</v>
      </c>
      <c r="G62" s="20">
        <f t="shared" ref="G62:T62" si="70">G58+G59+G60+G61</f>
        <v>2622537</v>
      </c>
      <c r="H62" s="20">
        <f t="shared" si="70"/>
        <v>0</v>
      </c>
      <c r="I62" s="20">
        <f t="shared" si="70"/>
        <v>0</v>
      </c>
      <c r="J62" s="5">
        <f t="shared" si="70"/>
        <v>2693669</v>
      </c>
      <c r="K62" s="3">
        <f>K58+K59+K60+K61</f>
        <v>6296675</v>
      </c>
      <c r="L62" s="20">
        <f t="shared" si="70"/>
        <v>1240753</v>
      </c>
      <c r="M62" s="20">
        <f t="shared" si="70"/>
        <v>0</v>
      </c>
      <c r="N62" s="20">
        <f t="shared" si="70"/>
        <v>0</v>
      </c>
      <c r="O62" s="5">
        <f t="shared" si="70"/>
        <v>5055922</v>
      </c>
      <c r="P62" s="3">
        <f>P58+P59+P60+P61</f>
        <v>3268715.42</v>
      </c>
      <c r="Q62" s="20">
        <f t="shared" si="70"/>
        <v>2481750.6800000002</v>
      </c>
      <c r="R62" s="20">
        <f t="shared" si="70"/>
        <v>0</v>
      </c>
      <c r="S62" s="20">
        <f t="shared" si="70"/>
        <v>0</v>
      </c>
      <c r="T62" s="5">
        <f t="shared" si="70"/>
        <v>786964.74</v>
      </c>
      <c r="U62" s="242">
        <f>P62/K62*100</f>
        <v>51.911769624444645</v>
      </c>
      <c r="V62" s="25">
        <f>Q62/L62*100</f>
        <v>200.01972028276379</v>
      </c>
      <c r="W62" s="26">
        <v>0</v>
      </c>
      <c r="X62" s="26">
        <v>0</v>
      </c>
      <c r="Y62" s="5">
        <f>T62/O62*100</f>
        <v>15.565207295523942</v>
      </c>
      <c r="Z62" s="242">
        <f>P62/F62*100</f>
        <v>61.485868305329028</v>
      </c>
      <c r="AA62" s="20">
        <f>Q62/G62*100</f>
        <v>94.631674596011422</v>
      </c>
      <c r="AB62" s="4">
        <v>0</v>
      </c>
      <c r="AC62" s="4">
        <v>0</v>
      </c>
      <c r="AD62" s="5">
        <f>T62/J62*100</f>
        <v>29.215346800219326</v>
      </c>
      <c r="AE62" s="2"/>
      <c r="AF62" s="2"/>
      <c r="AG62" s="14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</row>
    <row r="63" spans="1:148" s="272" customFormat="1" ht="16.5" customHeight="1" thickBot="1" x14ac:dyDescent="0.3">
      <c r="A63" s="556" t="s">
        <v>138</v>
      </c>
      <c r="B63" s="557"/>
      <c r="C63" s="557"/>
      <c r="D63" s="557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1"/>
      <c r="AE63" s="270"/>
      <c r="AF63" s="270"/>
      <c r="AG63" s="273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  <c r="BG63" s="270"/>
      <c r="BH63" s="270"/>
      <c r="BI63" s="270"/>
      <c r="BJ63" s="270"/>
      <c r="BK63" s="270"/>
      <c r="BL63" s="270"/>
      <c r="BM63" s="270"/>
      <c r="BN63" s="270"/>
      <c r="BO63" s="270"/>
      <c r="BP63" s="270"/>
      <c r="BQ63" s="270"/>
      <c r="BR63" s="270"/>
      <c r="BS63" s="270"/>
      <c r="BT63" s="270"/>
      <c r="BU63" s="270"/>
      <c r="BV63" s="270"/>
      <c r="BW63" s="270"/>
      <c r="BX63" s="270"/>
      <c r="BY63" s="270"/>
      <c r="BZ63" s="270"/>
      <c r="CA63" s="270"/>
      <c r="CB63" s="270"/>
      <c r="CC63" s="270"/>
      <c r="CD63" s="270"/>
      <c r="CE63" s="270"/>
      <c r="CF63" s="270"/>
      <c r="CG63" s="270"/>
      <c r="CH63" s="270"/>
      <c r="CI63" s="270"/>
      <c r="CJ63" s="270"/>
      <c r="CK63" s="270"/>
      <c r="CL63" s="270"/>
      <c r="CM63" s="270"/>
      <c r="CN63" s="270"/>
      <c r="CO63" s="270"/>
      <c r="CP63" s="270"/>
      <c r="CQ63" s="270"/>
      <c r="CR63" s="270"/>
      <c r="CS63" s="270"/>
      <c r="CT63" s="270"/>
      <c r="CU63" s="270"/>
      <c r="CV63" s="270"/>
      <c r="CW63" s="270"/>
      <c r="CX63" s="270"/>
      <c r="CY63" s="270"/>
      <c r="CZ63" s="270"/>
      <c r="DA63" s="270"/>
      <c r="DB63" s="270"/>
      <c r="DC63" s="270"/>
      <c r="DD63" s="270"/>
      <c r="DE63" s="270"/>
      <c r="DF63" s="270"/>
      <c r="DG63" s="270"/>
      <c r="DH63" s="270"/>
      <c r="DI63" s="270"/>
      <c r="DJ63" s="270"/>
      <c r="DK63" s="270"/>
      <c r="DL63" s="270"/>
      <c r="DM63" s="270"/>
      <c r="DN63" s="270"/>
      <c r="DO63" s="270"/>
      <c r="DP63" s="270"/>
      <c r="DQ63" s="270"/>
      <c r="DR63" s="270"/>
      <c r="DS63" s="270"/>
      <c r="DT63" s="270"/>
      <c r="DU63" s="270"/>
      <c r="DV63" s="270"/>
      <c r="DW63" s="270"/>
      <c r="DX63" s="270"/>
      <c r="DY63" s="270"/>
      <c r="DZ63" s="270"/>
      <c r="EA63" s="270"/>
      <c r="EB63" s="270"/>
      <c r="EC63" s="270"/>
      <c r="ED63" s="270"/>
      <c r="EE63" s="270"/>
      <c r="EF63" s="270"/>
      <c r="EG63" s="270"/>
      <c r="EH63" s="270"/>
      <c r="EI63" s="270"/>
      <c r="EJ63" s="270"/>
      <c r="EK63" s="270"/>
      <c r="EL63" s="270"/>
      <c r="EM63" s="270"/>
      <c r="EN63" s="270"/>
      <c r="EO63" s="270"/>
      <c r="EP63" s="270"/>
      <c r="EQ63" s="270"/>
      <c r="ER63" s="270"/>
    </row>
    <row r="64" spans="1:148" s="87" customFormat="1" ht="17.25" customHeight="1" thickBot="1" x14ac:dyDescent="0.3">
      <c r="A64" s="558" t="s">
        <v>20</v>
      </c>
      <c r="B64" s="508" t="s">
        <v>84</v>
      </c>
      <c r="C64" s="509"/>
      <c r="D64" s="510"/>
      <c r="E64" s="151" t="s">
        <v>7</v>
      </c>
      <c r="F64" s="594"/>
      <c r="G64" s="592"/>
      <c r="H64" s="592"/>
      <c r="I64" s="592"/>
      <c r="J64" s="592"/>
      <c r="K64" s="592"/>
      <c r="L64" s="592"/>
      <c r="M64" s="592"/>
      <c r="N64" s="592"/>
      <c r="O64" s="592"/>
      <c r="P64" s="592"/>
      <c r="Q64" s="592"/>
      <c r="R64" s="592"/>
      <c r="S64" s="592"/>
      <c r="T64" s="592"/>
      <c r="U64" s="592"/>
      <c r="V64" s="592"/>
      <c r="W64" s="592"/>
      <c r="X64" s="592"/>
      <c r="Y64" s="592"/>
      <c r="Z64" s="592"/>
      <c r="AA64" s="592"/>
      <c r="AB64" s="592"/>
      <c r="AC64" s="592"/>
      <c r="AD64" s="593"/>
      <c r="AE64" s="88"/>
      <c r="AF64" s="88"/>
      <c r="AG64" s="142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</row>
    <row r="65" spans="1:148" s="1" customFormat="1" ht="31.15" customHeight="1" x14ac:dyDescent="0.25">
      <c r="A65" s="559"/>
      <c r="B65" s="326" t="s">
        <v>52</v>
      </c>
      <c r="C65" s="327" t="s">
        <v>44</v>
      </c>
      <c r="D65" s="320" t="s">
        <v>9</v>
      </c>
      <c r="E65" s="328" t="s">
        <v>5</v>
      </c>
      <c r="F65" s="279">
        <f t="shared" ref="F65:F69" si="71">G65+H65+I65+J65</f>
        <v>40790600</v>
      </c>
      <c r="G65" s="156">
        <v>0</v>
      </c>
      <c r="H65" s="156">
        <v>0</v>
      </c>
      <c r="I65" s="156">
        <v>0</v>
      </c>
      <c r="J65" s="158">
        <v>40790600</v>
      </c>
      <c r="K65" s="279">
        <f t="shared" ref="K65:K69" si="72">L65+M65+N65+O65</f>
        <v>30466728</v>
      </c>
      <c r="L65" s="156">
        <v>0</v>
      </c>
      <c r="M65" s="156">
        <v>0</v>
      </c>
      <c r="N65" s="156">
        <v>0</v>
      </c>
      <c r="O65" s="157">
        <v>30466728</v>
      </c>
      <c r="P65" s="279">
        <f t="shared" ref="P65:P69" si="73">Q65+R65+S65+T65</f>
        <v>31807227.77</v>
      </c>
      <c r="Q65" s="156">
        <v>0</v>
      </c>
      <c r="R65" s="156">
        <v>0</v>
      </c>
      <c r="S65" s="156">
        <v>0</v>
      </c>
      <c r="T65" s="157">
        <v>31807227.77</v>
      </c>
      <c r="U65" s="103">
        <f>P65/K65*100</f>
        <v>104.39988097835777</v>
      </c>
      <c r="V65" s="161">
        <v>0</v>
      </c>
      <c r="W65" s="161">
        <v>0</v>
      </c>
      <c r="X65" s="161">
        <v>0</v>
      </c>
      <c r="Y65" s="102">
        <f>T65/O65*100</f>
        <v>104.39988097835777</v>
      </c>
      <c r="Z65" s="18">
        <f t="shared" ref="Z65:AA75" si="74">P65/F65*100</f>
        <v>77.976856849372155</v>
      </c>
      <c r="AA65" s="160">
        <v>0</v>
      </c>
      <c r="AB65" s="168">
        <v>0</v>
      </c>
      <c r="AC65" s="168">
        <v>0</v>
      </c>
      <c r="AD65" s="176">
        <f>T65/J65*100</f>
        <v>77.976856849372155</v>
      </c>
      <c r="AE65" s="2"/>
      <c r="AF65" s="2"/>
      <c r="AG65" s="14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</row>
    <row r="66" spans="1:148" s="1" customFormat="1" ht="29.45" customHeight="1" x14ac:dyDescent="0.25">
      <c r="A66" s="559"/>
      <c r="B66" s="49" t="s">
        <v>1</v>
      </c>
      <c r="C66" s="225" t="s">
        <v>46</v>
      </c>
      <c r="D66" s="323" t="s">
        <v>9</v>
      </c>
      <c r="E66" s="205" t="s">
        <v>5</v>
      </c>
      <c r="F66" s="63">
        <f t="shared" si="71"/>
        <v>3478363</v>
      </c>
      <c r="G66" s="38">
        <v>0</v>
      </c>
      <c r="H66" s="38">
        <v>0</v>
      </c>
      <c r="I66" s="38">
        <v>0</v>
      </c>
      <c r="J66" s="37">
        <v>3478363</v>
      </c>
      <c r="K66" s="63">
        <f t="shared" si="72"/>
        <v>3541283</v>
      </c>
      <c r="L66" s="38">
        <v>0</v>
      </c>
      <c r="M66" s="38">
        <v>0</v>
      </c>
      <c r="N66" s="38">
        <v>0</v>
      </c>
      <c r="O66" s="39">
        <v>3541283</v>
      </c>
      <c r="P66" s="63">
        <f t="shared" si="73"/>
        <v>3339310.09</v>
      </c>
      <c r="Q66" s="38">
        <v>0</v>
      </c>
      <c r="R66" s="38">
        <v>0</v>
      </c>
      <c r="S66" s="38">
        <v>0</v>
      </c>
      <c r="T66" s="39">
        <v>3339310.09</v>
      </c>
      <c r="U66" s="206">
        <f>P66/K66*100</f>
        <v>94.296617638296624</v>
      </c>
      <c r="V66" s="104">
        <v>0</v>
      </c>
      <c r="W66" s="104">
        <v>0</v>
      </c>
      <c r="X66" s="104">
        <v>0</v>
      </c>
      <c r="Y66" s="12">
        <f>T66/O66*100</f>
        <v>94.296617638296624</v>
      </c>
      <c r="Z66" s="174">
        <f t="shared" si="74"/>
        <v>96.002346218609148</v>
      </c>
      <c r="AA66" s="44">
        <v>0</v>
      </c>
      <c r="AB66" s="16">
        <v>0</v>
      </c>
      <c r="AC66" s="16">
        <v>0</v>
      </c>
      <c r="AD66" s="13">
        <f>T66/J66*100</f>
        <v>96.002346218609148</v>
      </c>
      <c r="AE66" s="2"/>
      <c r="AF66" s="2"/>
      <c r="AG66" s="14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</row>
    <row r="67" spans="1:148" s="1" customFormat="1" ht="30.6" customHeight="1" x14ac:dyDescent="0.25">
      <c r="A67" s="559"/>
      <c r="B67" s="49" t="s">
        <v>61</v>
      </c>
      <c r="C67" s="225" t="s">
        <v>43</v>
      </c>
      <c r="D67" s="323" t="s">
        <v>9</v>
      </c>
      <c r="E67" s="205" t="s">
        <v>10</v>
      </c>
      <c r="F67" s="63">
        <f t="shared" si="71"/>
        <v>489000</v>
      </c>
      <c r="G67" s="38">
        <v>489000</v>
      </c>
      <c r="H67" s="38">
        <v>0</v>
      </c>
      <c r="I67" s="38">
        <v>0</v>
      </c>
      <c r="J67" s="37">
        <v>0</v>
      </c>
      <c r="K67" s="63">
        <f t="shared" si="72"/>
        <v>489000</v>
      </c>
      <c r="L67" s="38">
        <v>489000</v>
      </c>
      <c r="M67" s="38">
        <v>0</v>
      </c>
      <c r="N67" s="38">
        <v>0</v>
      </c>
      <c r="O67" s="39">
        <v>0</v>
      </c>
      <c r="P67" s="63">
        <f t="shared" si="73"/>
        <v>388929</v>
      </c>
      <c r="Q67" s="38">
        <v>388929</v>
      </c>
      <c r="R67" s="38">
        <v>0</v>
      </c>
      <c r="S67" s="38">
        <v>0</v>
      </c>
      <c r="T67" s="39">
        <v>0</v>
      </c>
      <c r="U67" s="207">
        <v>0</v>
      </c>
      <c r="V67" s="104">
        <v>0</v>
      </c>
      <c r="W67" s="104">
        <v>0</v>
      </c>
      <c r="X67" s="104">
        <v>0</v>
      </c>
      <c r="Y67" s="104">
        <v>0</v>
      </c>
      <c r="Z67" s="174">
        <f t="shared" si="74"/>
        <v>79.5355828220859</v>
      </c>
      <c r="AA67" s="44">
        <f t="shared" si="74"/>
        <v>79.5355828220859</v>
      </c>
      <c r="AB67" s="16">
        <v>0</v>
      </c>
      <c r="AC67" s="16">
        <v>0</v>
      </c>
      <c r="AD67" s="14">
        <v>0</v>
      </c>
      <c r="AE67" s="2"/>
      <c r="AF67" s="2"/>
      <c r="AG67" s="14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</row>
    <row r="68" spans="1:148" s="1" customFormat="1" ht="41.25" customHeight="1" x14ac:dyDescent="0.25">
      <c r="A68" s="559"/>
      <c r="B68" s="49" t="s">
        <v>60</v>
      </c>
      <c r="C68" s="225" t="s">
        <v>38</v>
      </c>
      <c r="D68" s="323" t="s">
        <v>9</v>
      </c>
      <c r="E68" s="205" t="s">
        <v>10</v>
      </c>
      <c r="F68" s="63">
        <f t="shared" si="71"/>
        <v>2881763</v>
      </c>
      <c r="G68" s="38">
        <v>2881763</v>
      </c>
      <c r="H68" s="38">
        <v>0</v>
      </c>
      <c r="I68" s="38">
        <v>0</v>
      </c>
      <c r="J68" s="37">
        <v>0</v>
      </c>
      <c r="K68" s="63">
        <f t="shared" si="72"/>
        <v>7163825</v>
      </c>
      <c r="L68" s="38">
        <v>7163825</v>
      </c>
      <c r="M68" s="38">
        <v>0</v>
      </c>
      <c r="N68" s="38">
        <v>0</v>
      </c>
      <c r="O68" s="39">
        <v>0</v>
      </c>
      <c r="P68" s="63">
        <f t="shared" si="73"/>
        <v>2076158.13</v>
      </c>
      <c r="Q68" s="38">
        <v>2076158.13</v>
      </c>
      <c r="R68" s="38">
        <v>0</v>
      </c>
      <c r="S68" s="38">
        <v>0</v>
      </c>
      <c r="T68" s="39">
        <v>0</v>
      </c>
      <c r="U68" s="206">
        <f>P68/K68*100</f>
        <v>28.981139684456274</v>
      </c>
      <c r="V68" s="12">
        <f>Q68/L68*100</f>
        <v>28.981139684456274</v>
      </c>
      <c r="W68" s="104">
        <v>0</v>
      </c>
      <c r="X68" s="104">
        <v>0</v>
      </c>
      <c r="Y68" s="104">
        <v>0</v>
      </c>
      <c r="Z68" s="174">
        <f t="shared" si="74"/>
        <v>72.044721581892745</v>
      </c>
      <c r="AA68" s="44">
        <f t="shared" si="74"/>
        <v>72.044721581892745</v>
      </c>
      <c r="AB68" s="16">
        <v>0</v>
      </c>
      <c r="AC68" s="16">
        <v>0</v>
      </c>
      <c r="AD68" s="14">
        <v>0</v>
      </c>
      <c r="AE68" s="2"/>
      <c r="AF68" s="2"/>
      <c r="AG68" s="14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</row>
    <row r="69" spans="1:148" s="1" customFormat="1" ht="29.45" customHeight="1" x14ac:dyDescent="0.25">
      <c r="A69" s="559"/>
      <c r="B69" s="49" t="s">
        <v>79</v>
      </c>
      <c r="C69" s="225" t="s">
        <v>42</v>
      </c>
      <c r="D69" s="323" t="s">
        <v>9</v>
      </c>
      <c r="E69" s="205" t="s">
        <v>5</v>
      </c>
      <c r="F69" s="63">
        <f t="shared" si="71"/>
        <v>4138078</v>
      </c>
      <c r="G69" s="38">
        <v>0</v>
      </c>
      <c r="H69" s="38">
        <v>0</v>
      </c>
      <c r="I69" s="38">
        <v>0</v>
      </c>
      <c r="J69" s="37">
        <v>4138078</v>
      </c>
      <c r="K69" s="63">
        <f t="shared" si="72"/>
        <v>13455500</v>
      </c>
      <c r="L69" s="38">
        <v>0</v>
      </c>
      <c r="M69" s="38">
        <v>0</v>
      </c>
      <c r="N69" s="38">
        <v>0</v>
      </c>
      <c r="O69" s="39">
        <v>13455500</v>
      </c>
      <c r="P69" s="63">
        <f t="shared" si="73"/>
        <v>2654700.63</v>
      </c>
      <c r="Q69" s="38">
        <v>0</v>
      </c>
      <c r="R69" s="38">
        <v>0</v>
      </c>
      <c r="S69" s="38">
        <v>0</v>
      </c>
      <c r="T69" s="39">
        <v>2654700.63</v>
      </c>
      <c r="U69" s="206">
        <f>P69/K69*100</f>
        <v>19.729483333952658</v>
      </c>
      <c r="V69" s="104">
        <v>0</v>
      </c>
      <c r="W69" s="104">
        <v>0</v>
      </c>
      <c r="X69" s="16">
        <v>0</v>
      </c>
      <c r="Y69" s="12">
        <f>T69/O69*100</f>
        <v>19.729483333952658</v>
      </c>
      <c r="Z69" s="174">
        <f t="shared" si="74"/>
        <v>64.152986724754825</v>
      </c>
      <c r="AA69" s="16">
        <v>0</v>
      </c>
      <c r="AB69" s="16">
        <v>0</v>
      </c>
      <c r="AC69" s="16">
        <v>0</v>
      </c>
      <c r="AD69" s="13">
        <f>T69/J69*100</f>
        <v>64.152986724754825</v>
      </c>
      <c r="AE69" s="2"/>
      <c r="AF69" s="2"/>
      <c r="AG69" s="14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</row>
    <row r="70" spans="1:148" s="401" customFormat="1" ht="46.5" customHeight="1" thickBot="1" x14ac:dyDescent="0.3">
      <c r="A70" s="560"/>
      <c r="B70" s="459" t="s">
        <v>29</v>
      </c>
      <c r="C70" s="230"/>
      <c r="D70" s="460" t="s">
        <v>9</v>
      </c>
      <c r="E70" s="461" t="s">
        <v>11</v>
      </c>
      <c r="F70" s="448">
        <f>G70+H70+I70+J70</f>
        <v>235142.98</v>
      </c>
      <c r="G70" s="390">
        <v>0</v>
      </c>
      <c r="H70" s="390">
        <v>0</v>
      </c>
      <c r="I70" s="374">
        <v>235142.98</v>
      </c>
      <c r="J70" s="462">
        <v>0</v>
      </c>
      <c r="K70" s="386">
        <f>L70+M70+N70+O70</f>
        <v>234414.93</v>
      </c>
      <c r="L70" s="387">
        <v>0</v>
      </c>
      <c r="M70" s="387">
        <v>0</v>
      </c>
      <c r="N70" s="374">
        <v>234414.93</v>
      </c>
      <c r="O70" s="463">
        <v>0</v>
      </c>
      <c r="P70" s="389">
        <f>Q70+R70+S70+T70</f>
        <v>235142.98</v>
      </c>
      <c r="Q70" s="390">
        <v>0</v>
      </c>
      <c r="R70" s="390">
        <v>0</v>
      </c>
      <c r="S70" s="374">
        <v>235142.98</v>
      </c>
      <c r="T70" s="420">
        <v>0</v>
      </c>
      <c r="U70" s="464">
        <f>P70/K70*100</f>
        <v>100.31058175347449</v>
      </c>
      <c r="V70" s="465">
        <v>0</v>
      </c>
      <c r="W70" s="465">
        <v>0</v>
      </c>
      <c r="X70" s="450">
        <f>S70/N70*100</f>
        <v>100.31058175347449</v>
      </c>
      <c r="Y70" s="450">
        <v>0</v>
      </c>
      <c r="Z70" s="466">
        <f t="shared" si="74"/>
        <v>100</v>
      </c>
      <c r="AA70" s="414">
        <v>0</v>
      </c>
      <c r="AB70" s="467">
        <v>0</v>
      </c>
      <c r="AC70" s="468">
        <f>S70/N70*100</f>
        <v>100.31058175347449</v>
      </c>
      <c r="AD70" s="469">
        <v>0</v>
      </c>
      <c r="AE70" s="546"/>
      <c r="AF70" s="546"/>
      <c r="AG70" s="546"/>
      <c r="AH70" s="399"/>
      <c r="AI70" s="399"/>
      <c r="AJ70" s="399"/>
      <c r="AK70" s="399"/>
      <c r="AL70" s="399"/>
      <c r="AM70" s="399"/>
      <c r="AN70" s="399"/>
      <c r="AO70" s="399"/>
      <c r="AP70" s="399"/>
      <c r="AQ70" s="399"/>
      <c r="AR70" s="399"/>
      <c r="AS70" s="399"/>
      <c r="AT70" s="399"/>
      <c r="AU70" s="399"/>
      <c r="AV70" s="399"/>
      <c r="AW70" s="399"/>
      <c r="AX70" s="399"/>
      <c r="AY70" s="399"/>
      <c r="AZ70" s="399"/>
      <c r="BA70" s="399"/>
      <c r="BB70" s="399"/>
      <c r="BC70" s="399"/>
      <c r="BD70" s="399"/>
      <c r="BE70" s="399"/>
      <c r="BF70" s="399"/>
      <c r="BG70" s="399"/>
      <c r="BH70" s="399"/>
      <c r="BI70" s="399"/>
      <c r="BJ70" s="399"/>
      <c r="BK70" s="399"/>
      <c r="BL70" s="399"/>
      <c r="BM70" s="399"/>
      <c r="BN70" s="399"/>
      <c r="BO70" s="399"/>
      <c r="BP70" s="399"/>
      <c r="BQ70" s="399"/>
      <c r="BR70" s="399"/>
      <c r="BS70" s="399"/>
      <c r="BT70" s="399"/>
      <c r="BU70" s="399"/>
      <c r="BV70" s="399"/>
      <c r="BW70" s="399"/>
      <c r="BX70" s="399"/>
      <c r="BY70" s="399"/>
      <c r="BZ70" s="399"/>
      <c r="CA70" s="399"/>
      <c r="CB70" s="399"/>
      <c r="CC70" s="399"/>
      <c r="CD70" s="399"/>
      <c r="CE70" s="399"/>
      <c r="CF70" s="399"/>
      <c r="CG70" s="399"/>
      <c r="CH70" s="399"/>
      <c r="CI70" s="399"/>
      <c r="CJ70" s="399"/>
      <c r="CK70" s="399"/>
      <c r="CL70" s="399"/>
      <c r="CM70" s="399"/>
      <c r="CN70" s="399"/>
      <c r="CO70" s="399"/>
      <c r="CP70" s="399"/>
      <c r="CQ70" s="399"/>
      <c r="CR70" s="399"/>
      <c r="CS70" s="399"/>
      <c r="CT70" s="399"/>
      <c r="CU70" s="399"/>
      <c r="CV70" s="399"/>
      <c r="CW70" s="399"/>
      <c r="CX70" s="399"/>
      <c r="CY70" s="399"/>
      <c r="CZ70" s="399"/>
      <c r="DA70" s="399"/>
      <c r="DB70" s="399"/>
      <c r="DC70" s="399"/>
      <c r="DD70" s="399"/>
      <c r="DE70" s="399"/>
      <c r="DF70" s="399"/>
      <c r="DG70" s="399"/>
      <c r="DH70" s="399"/>
      <c r="DI70" s="399"/>
      <c r="DJ70" s="399"/>
      <c r="DK70" s="399"/>
      <c r="DL70" s="399"/>
      <c r="DM70" s="399"/>
      <c r="DN70" s="399"/>
      <c r="DO70" s="399"/>
      <c r="DP70" s="399"/>
      <c r="DQ70" s="399"/>
      <c r="DR70" s="399"/>
      <c r="DS70" s="399"/>
      <c r="DT70" s="399"/>
      <c r="DU70" s="399"/>
      <c r="DV70" s="399"/>
      <c r="DW70" s="399"/>
      <c r="DX70" s="399"/>
      <c r="DY70" s="399"/>
      <c r="DZ70" s="399"/>
      <c r="EA70" s="399"/>
      <c r="EB70" s="399"/>
      <c r="EC70" s="399"/>
      <c r="ED70" s="399"/>
      <c r="EE70" s="399"/>
      <c r="EF70" s="399"/>
      <c r="EG70" s="399"/>
      <c r="EH70" s="399"/>
      <c r="EI70" s="399"/>
      <c r="EJ70" s="399"/>
      <c r="EK70" s="399"/>
      <c r="EL70" s="399"/>
      <c r="EM70" s="399"/>
      <c r="EN70" s="399"/>
      <c r="EO70" s="399"/>
      <c r="EP70" s="399"/>
      <c r="EQ70" s="399"/>
      <c r="ER70" s="399"/>
    </row>
    <row r="71" spans="1:148" s="77" customFormat="1" ht="17.25" customHeight="1" thickBot="1" x14ac:dyDescent="0.3">
      <c r="A71" s="244"/>
      <c r="B71" s="587" t="s">
        <v>139</v>
      </c>
      <c r="C71" s="588"/>
      <c r="D71" s="589"/>
      <c r="E71" s="330"/>
      <c r="F71" s="238">
        <f>F65+F66+F67+F68+F69+F70</f>
        <v>52012946.979999997</v>
      </c>
      <c r="G71" s="20">
        <f t="shared" ref="G71:T71" si="75">G65+G66+G67+G68+G69+G70</f>
        <v>3370763</v>
      </c>
      <c r="H71" s="25">
        <f t="shared" si="75"/>
        <v>0</v>
      </c>
      <c r="I71" s="25">
        <f t="shared" si="75"/>
        <v>235142.98</v>
      </c>
      <c r="J71" s="5">
        <f t="shared" si="75"/>
        <v>48407041</v>
      </c>
      <c r="K71" s="238">
        <f>K65+K66+K67+K68+K69+K70</f>
        <v>55350750.93</v>
      </c>
      <c r="L71" s="20">
        <f t="shared" si="75"/>
        <v>7652825</v>
      </c>
      <c r="M71" s="25">
        <f t="shared" si="75"/>
        <v>0</v>
      </c>
      <c r="N71" s="25">
        <f t="shared" si="75"/>
        <v>234414.93</v>
      </c>
      <c r="O71" s="5">
        <f t="shared" si="75"/>
        <v>47463511</v>
      </c>
      <c r="P71" s="238">
        <f>P65+P66+P67+P68+P69+P70</f>
        <v>40501468.600000001</v>
      </c>
      <c r="Q71" s="20">
        <f t="shared" si="75"/>
        <v>2465087.13</v>
      </c>
      <c r="R71" s="25">
        <f t="shared" si="75"/>
        <v>0</v>
      </c>
      <c r="S71" s="25">
        <f t="shared" si="75"/>
        <v>235142.98</v>
      </c>
      <c r="T71" s="5">
        <f t="shared" si="75"/>
        <v>37801238.490000002</v>
      </c>
      <c r="U71" s="242">
        <f>P71/K71*100</f>
        <v>73.172392279231545</v>
      </c>
      <c r="V71" s="25">
        <f>Q71/L71*100</f>
        <v>32.211466092586718</v>
      </c>
      <c r="W71" s="25">
        <v>0</v>
      </c>
      <c r="X71" s="25">
        <f t="shared" ref="X71" si="76">S71/N71*100</f>
        <v>100.31058175347449</v>
      </c>
      <c r="Y71" s="5">
        <f>T71/O71*100</f>
        <v>79.64273542679976</v>
      </c>
      <c r="Z71" s="242">
        <f>P71/F71*100</f>
        <v>77.868051997848951</v>
      </c>
      <c r="AA71" s="45">
        <f t="shared" si="74"/>
        <v>73.131428403598832</v>
      </c>
      <c r="AB71" s="26">
        <v>0</v>
      </c>
      <c r="AC71" s="7">
        <f>S71/N71*100</f>
        <v>100.31058175347449</v>
      </c>
      <c r="AD71" s="5">
        <f>T71/J71*100</f>
        <v>78.090372204324581</v>
      </c>
      <c r="AE71" s="75"/>
      <c r="AF71" s="75"/>
      <c r="AG71" s="76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</row>
    <row r="72" spans="1:148" s="87" customFormat="1" ht="31.5" customHeight="1" thickBot="1" x14ac:dyDescent="0.3">
      <c r="A72" s="558" t="s">
        <v>94</v>
      </c>
      <c r="B72" s="564" t="s">
        <v>133</v>
      </c>
      <c r="C72" s="565"/>
      <c r="D72" s="566"/>
      <c r="E72" s="97" t="s">
        <v>7</v>
      </c>
      <c r="F72" s="594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92"/>
      <c r="Z72" s="592"/>
      <c r="AA72" s="592"/>
      <c r="AB72" s="592"/>
      <c r="AC72" s="592"/>
      <c r="AD72" s="593"/>
      <c r="AE72" s="140"/>
      <c r="AF72" s="140"/>
      <c r="AG72" s="140"/>
      <c r="AH72" s="140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</row>
    <row r="73" spans="1:148" s="1" customFormat="1" ht="30.75" customHeight="1" thickBot="1" x14ac:dyDescent="0.3">
      <c r="A73" s="560"/>
      <c r="B73" s="199" t="s">
        <v>0</v>
      </c>
      <c r="C73" s="224" t="s">
        <v>95</v>
      </c>
      <c r="D73" s="245" t="s">
        <v>9</v>
      </c>
      <c r="E73" s="331" t="s">
        <v>5</v>
      </c>
      <c r="F73" s="89">
        <f t="shared" ref="F73" si="77">G73+H73+I73+J73</f>
        <v>12000</v>
      </c>
      <c r="G73" s="90">
        <v>0</v>
      </c>
      <c r="H73" s="90">
        <v>0</v>
      </c>
      <c r="I73" s="90">
        <v>0</v>
      </c>
      <c r="J73" s="332">
        <v>12000</v>
      </c>
      <c r="K73" s="333">
        <f t="shared" ref="K73" si="78">L73+M73+N73+O73</f>
        <v>12000</v>
      </c>
      <c r="L73" s="334">
        <v>0</v>
      </c>
      <c r="M73" s="334">
        <v>0</v>
      </c>
      <c r="N73" s="334">
        <v>0</v>
      </c>
      <c r="O73" s="335">
        <v>12000</v>
      </c>
      <c r="P73" s="279">
        <f t="shared" ref="P73" si="79">Q73+R73+S73+T73</f>
        <v>12000</v>
      </c>
      <c r="Q73" s="156">
        <v>0</v>
      </c>
      <c r="R73" s="156">
        <v>0</v>
      </c>
      <c r="S73" s="156">
        <v>0</v>
      </c>
      <c r="T73" s="157">
        <v>12000</v>
      </c>
      <c r="U73" s="208">
        <f>P73/K73*100</f>
        <v>100</v>
      </c>
      <c r="V73" s="105">
        <v>0</v>
      </c>
      <c r="W73" s="105">
        <v>0</v>
      </c>
      <c r="X73" s="105">
        <v>0</v>
      </c>
      <c r="Y73" s="19">
        <f>T73/O73*100</f>
        <v>100</v>
      </c>
      <c r="Z73" s="109">
        <f>P73/F73*100</f>
        <v>100</v>
      </c>
      <c r="AA73" s="110">
        <v>0</v>
      </c>
      <c r="AB73" s="15">
        <v>0</v>
      </c>
      <c r="AC73" s="126">
        <v>0</v>
      </c>
      <c r="AD73" s="209">
        <f>T73/J73*100</f>
        <v>100</v>
      </c>
      <c r="AE73" s="336"/>
      <c r="AF73" s="2"/>
      <c r="AG73" s="14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</row>
    <row r="74" spans="1:148" s="77" customFormat="1" ht="17.25" customHeight="1" thickBot="1" x14ac:dyDescent="0.3">
      <c r="A74" s="244"/>
      <c r="B74" s="525" t="s">
        <v>139</v>
      </c>
      <c r="C74" s="526"/>
      <c r="D74" s="527"/>
      <c r="E74" s="330"/>
      <c r="F74" s="238">
        <f>F73</f>
        <v>12000</v>
      </c>
      <c r="G74" s="20">
        <f t="shared" ref="G74:J74" si="80">G73</f>
        <v>0</v>
      </c>
      <c r="H74" s="25">
        <f t="shared" si="80"/>
        <v>0</v>
      </c>
      <c r="I74" s="25">
        <f t="shared" si="80"/>
        <v>0</v>
      </c>
      <c r="J74" s="25">
        <f t="shared" si="80"/>
        <v>12000</v>
      </c>
      <c r="K74" s="3">
        <f>K73</f>
        <v>12000</v>
      </c>
      <c r="L74" s="20">
        <f t="shared" ref="L74:O74" si="81">L73</f>
        <v>0</v>
      </c>
      <c r="M74" s="20">
        <f t="shared" si="81"/>
        <v>0</v>
      </c>
      <c r="N74" s="20">
        <f t="shared" si="81"/>
        <v>0</v>
      </c>
      <c r="O74" s="5">
        <f t="shared" si="81"/>
        <v>12000</v>
      </c>
      <c r="P74" s="238">
        <f>P73</f>
        <v>12000</v>
      </c>
      <c r="Q74" s="20">
        <f t="shared" ref="Q74" si="82">Q73</f>
        <v>0</v>
      </c>
      <c r="R74" s="25">
        <f t="shared" ref="R74" si="83">R73</f>
        <v>0</v>
      </c>
      <c r="S74" s="25">
        <f t="shared" ref="S74" si="84">S73</f>
        <v>0</v>
      </c>
      <c r="T74" s="5">
        <f t="shared" ref="T74" si="85">T73</f>
        <v>12000</v>
      </c>
      <c r="U74" s="242">
        <f>P74/K74*100</f>
        <v>100</v>
      </c>
      <c r="V74" s="26">
        <v>0</v>
      </c>
      <c r="W74" s="26">
        <v>0</v>
      </c>
      <c r="X74" s="26">
        <v>0</v>
      </c>
      <c r="Y74" s="25">
        <f>T74/O74*100</f>
        <v>100</v>
      </c>
      <c r="Z74" s="242">
        <f>P74/F74*100</f>
        <v>100</v>
      </c>
      <c r="AA74" s="110">
        <v>0</v>
      </c>
      <c r="AB74" s="26">
        <v>0</v>
      </c>
      <c r="AC74" s="8">
        <v>0</v>
      </c>
      <c r="AD74" s="5">
        <f>T74/J74*100</f>
        <v>100</v>
      </c>
      <c r="AE74" s="75"/>
      <c r="AF74" s="75"/>
      <c r="AG74" s="76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</row>
    <row r="75" spans="1:148" s="1" customFormat="1" ht="18.75" customHeight="1" thickBot="1" x14ac:dyDescent="0.3">
      <c r="A75" s="83"/>
      <c r="B75" s="508" t="s">
        <v>21</v>
      </c>
      <c r="C75" s="509"/>
      <c r="D75" s="510"/>
      <c r="E75" s="93"/>
      <c r="F75" s="242">
        <f>F71+F74</f>
        <v>52024946.979999997</v>
      </c>
      <c r="G75" s="20">
        <f t="shared" ref="G75:T75" si="86">G71+G74</f>
        <v>3370763</v>
      </c>
      <c r="H75" s="25">
        <f t="shared" si="86"/>
        <v>0</v>
      </c>
      <c r="I75" s="25">
        <f t="shared" si="86"/>
        <v>235142.98</v>
      </c>
      <c r="J75" s="25">
        <f t="shared" si="86"/>
        <v>48419041</v>
      </c>
      <c r="K75" s="131">
        <f>K71+K74</f>
        <v>55362750.93</v>
      </c>
      <c r="L75" s="130">
        <f t="shared" si="86"/>
        <v>7652825</v>
      </c>
      <c r="M75" s="129">
        <f t="shared" si="86"/>
        <v>0</v>
      </c>
      <c r="N75" s="129">
        <f t="shared" si="86"/>
        <v>234414.93</v>
      </c>
      <c r="O75" s="132">
        <f t="shared" si="86"/>
        <v>47475511</v>
      </c>
      <c r="P75" s="242">
        <f>P71+P74</f>
        <v>40513468.600000001</v>
      </c>
      <c r="Q75" s="20">
        <f t="shared" si="86"/>
        <v>2465087.13</v>
      </c>
      <c r="R75" s="25">
        <f t="shared" si="86"/>
        <v>0</v>
      </c>
      <c r="S75" s="25">
        <f t="shared" si="86"/>
        <v>235142.98</v>
      </c>
      <c r="T75" s="5">
        <f t="shared" si="86"/>
        <v>37813238.490000002</v>
      </c>
      <c r="U75" s="242">
        <f>P75/K75*100</f>
        <v>73.178207223164804</v>
      </c>
      <c r="V75" s="26">
        <v>0</v>
      </c>
      <c r="W75" s="26">
        <v>0</v>
      </c>
      <c r="X75" s="337">
        <f>S75/N75*100</f>
        <v>100.31058175347449</v>
      </c>
      <c r="Y75" s="5">
        <f>T75/O75*100</f>
        <v>79.647880967516087</v>
      </c>
      <c r="Z75" s="242">
        <f>P75/F75*100</f>
        <v>77.873156921379731</v>
      </c>
      <c r="AA75" s="20">
        <f t="shared" si="74"/>
        <v>73.131428403598832</v>
      </c>
      <c r="AB75" s="26">
        <v>0</v>
      </c>
      <c r="AC75" s="7">
        <f>S75/N75*100</f>
        <v>100.31058175347449</v>
      </c>
      <c r="AD75" s="5">
        <f>T75/J75*100</f>
        <v>78.095802207234968</v>
      </c>
      <c r="AE75" s="88"/>
      <c r="AF75" s="88"/>
      <c r="AG75" s="142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</row>
    <row r="76" spans="1:148" s="272" customFormat="1" ht="19.5" customHeight="1" thickBot="1" x14ac:dyDescent="0.3">
      <c r="A76" s="534" t="s">
        <v>85</v>
      </c>
      <c r="B76" s="535"/>
      <c r="C76" s="535"/>
      <c r="D76" s="535"/>
      <c r="E76" s="535"/>
      <c r="F76" s="557"/>
      <c r="G76" s="557"/>
      <c r="H76" s="557"/>
      <c r="I76" s="557"/>
      <c r="J76" s="557"/>
      <c r="K76" s="557"/>
      <c r="L76" s="557"/>
      <c r="M76" s="557"/>
      <c r="N76" s="557"/>
      <c r="O76" s="557"/>
      <c r="P76" s="557"/>
      <c r="Q76" s="557"/>
      <c r="R76" s="557"/>
      <c r="S76" s="557"/>
      <c r="T76" s="557"/>
      <c r="U76" s="557"/>
      <c r="V76" s="557"/>
      <c r="W76" s="557"/>
      <c r="X76" s="557"/>
      <c r="Y76" s="557"/>
      <c r="Z76" s="557"/>
      <c r="AA76" s="557"/>
      <c r="AB76" s="557"/>
      <c r="AC76" s="557"/>
      <c r="AD76" s="567"/>
      <c r="AE76" s="270"/>
      <c r="AF76" s="270"/>
      <c r="AG76" s="273"/>
      <c r="AH76" s="270"/>
      <c r="AI76" s="270"/>
      <c r="AJ76" s="270"/>
      <c r="AK76" s="270"/>
      <c r="AL76" s="270"/>
      <c r="AM76" s="270"/>
      <c r="AN76" s="270"/>
      <c r="AO76" s="270"/>
      <c r="AP76" s="270"/>
      <c r="AQ76" s="270"/>
      <c r="AR76" s="270"/>
      <c r="AS76" s="270"/>
      <c r="AT76" s="270"/>
      <c r="AU76" s="270"/>
      <c r="AV76" s="270"/>
      <c r="AW76" s="270"/>
      <c r="AX76" s="270"/>
      <c r="AY76" s="270"/>
      <c r="AZ76" s="270"/>
      <c r="BA76" s="270"/>
      <c r="BB76" s="270"/>
      <c r="BC76" s="270"/>
      <c r="BD76" s="270"/>
      <c r="BE76" s="270"/>
      <c r="BF76" s="270"/>
      <c r="BG76" s="270"/>
      <c r="BH76" s="270"/>
      <c r="BI76" s="270"/>
      <c r="BJ76" s="270"/>
      <c r="BK76" s="270"/>
      <c r="BL76" s="270"/>
      <c r="BM76" s="270"/>
      <c r="BN76" s="270"/>
      <c r="BO76" s="270"/>
      <c r="BP76" s="270"/>
      <c r="BQ76" s="270"/>
      <c r="BR76" s="270"/>
      <c r="BS76" s="270"/>
      <c r="BT76" s="270"/>
      <c r="BU76" s="270"/>
      <c r="BV76" s="270"/>
      <c r="BW76" s="270"/>
      <c r="BX76" s="270"/>
      <c r="BY76" s="270"/>
      <c r="BZ76" s="270"/>
      <c r="CA76" s="270"/>
      <c r="CB76" s="270"/>
      <c r="CC76" s="270"/>
      <c r="CD76" s="270"/>
      <c r="CE76" s="270"/>
      <c r="CF76" s="270"/>
      <c r="CG76" s="270"/>
      <c r="CH76" s="270"/>
      <c r="CI76" s="270"/>
      <c r="CJ76" s="270"/>
      <c r="CK76" s="270"/>
      <c r="CL76" s="270"/>
      <c r="CM76" s="270"/>
      <c r="CN76" s="270"/>
      <c r="CO76" s="270"/>
      <c r="CP76" s="270"/>
      <c r="CQ76" s="270"/>
      <c r="CR76" s="270"/>
      <c r="CS76" s="270"/>
      <c r="CT76" s="270"/>
      <c r="CU76" s="270"/>
      <c r="CV76" s="270"/>
      <c r="CW76" s="270"/>
      <c r="CX76" s="270"/>
      <c r="CY76" s="270"/>
      <c r="CZ76" s="270"/>
      <c r="DA76" s="270"/>
      <c r="DB76" s="270"/>
      <c r="DC76" s="270"/>
      <c r="DD76" s="270"/>
      <c r="DE76" s="270"/>
      <c r="DF76" s="270"/>
      <c r="DG76" s="270"/>
      <c r="DH76" s="270"/>
      <c r="DI76" s="270"/>
      <c r="DJ76" s="270"/>
      <c r="DK76" s="270"/>
      <c r="DL76" s="270"/>
      <c r="DM76" s="270"/>
      <c r="DN76" s="270"/>
      <c r="DO76" s="270"/>
      <c r="DP76" s="270"/>
      <c r="DQ76" s="270"/>
      <c r="DR76" s="270"/>
      <c r="DS76" s="270"/>
      <c r="DT76" s="270"/>
      <c r="DU76" s="270"/>
      <c r="DV76" s="270"/>
      <c r="DW76" s="270"/>
      <c r="DX76" s="270"/>
      <c r="DY76" s="270"/>
      <c r="DZ76" s="270"/>
      <c r="EA76" s="270"/>
      <c r="EB76" s="270"/>
      <c r="EC76" s="270"/>
      <c r="ED76" s="270"/>
      <c r="EE76" s="270"/>
      <c r="EF76" s="270"/>
      <c r="EG76" s="270"/>
      <c r="EH76" s="270"/>
      <c r="EI76" s="270"/>
      <c r="EJ76" s="270"/>
      <c r="EK76" s="270"/>
      <c r="EL76" s="270"/>
      <c r="EM76" s="270"/>
      <c r="EN76" s="270"/>
      <c r="EO76" s="270"/>
      <c r="EP76" s="270"/>
      <c r="EQ76" s="270"/>
      <c r="ER76" s="270"/>
    </row>
    <row r="77" spans="1:148" s="77" customFormat="1" ht="28.5" customHeight="1" thickBot="1" x14ac:dyDescent="0.3">
      <c r="A77" s="502" t="s">
        <v>22</v>
      </c>
      <c r="B77" s="525" t="s">
        <v>134</v>
      </c>
      <c r="C77" s="526"/>
      <c r="D77" s="527"/>
      <c r="E77" s="151" t="s">
        <v>7</v>
      </c>
      <c r="F77" s="561"/>
      <c r="G77" s="562"/>
      <c r="H77" s="562"/>
      <c r="I77" s="562"/>
      <c r="J77" s="562"/>
      <c r="K77" s="562"/>
      <c r="L77" s="562"/>
      <c r="M77" s="562"/>
      <c r="N77" s="562"/>
      <c r="O77" s="562"/>
      <c r="P77" s="562"/>
      <c r="Q77" s="562"/>
      <c r="R77" s="562"/>
      <c r="S77" s="562"/>
      <c r="T77" s="562"/>
      <c r="U77" s="562"/>
      <c r="V77" s="562"/>
      <c r="W77" s="562"/>
      <c r="X77" s="562"/>
      <c r="Y77" s="562"/>
      <c r="Z77" s="562"/>
      <c r="AA77" s="562"/>
      <c r="AB77" s="562"/>
      <c r="AC77" s="562"/>
      <c r="AD77" s="563"/>
      <c r="AE77" s="75"/>
      <c r="AF77" s="75"/>
      <c r="AG77" s="76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</row>
    <row r="78" spans="1:148" s="341" customFormat="1" ht="13.5" customHeight="1" x14ac:dyDescent="0.25">
      <c r="A78" s="503"/>
      <c r="B78" s="338" t="s">
        <v>80</v>
      </c>
      <c r="C78" s="327" t="s">
        <v>127</v>
      </c>
      <c r="D78" s="607" t="s">
        <v>9</v>
      </c>
      <c r="E78" s="119" t="s">
        <v>5</v>
      </c>
      <c r="F78" s="64">
        <f>G78+H78+I78+J78</f>
        <v>699442</v>
      </c>
      <c r="G78" s="160">
        <v>0</v>
      </c>
      <c r="H78" s="160">
        <v>0</v>
      </c>
      <c r="I78" s="160">
        <v>0</v>
      </c>
      <c r="J78" s="11">
        <v>699442</v>
      </c>
      <c r="K78" s="64">
        <f>L78+M78+N78+O78</f>
        <v>454792</v>
      </c>
      <c r="L78" s="160">
        <v>0</v>
      </c>
      <c r="M78" s="160">
        <v>0</v>
      </c>
      <c r="N78" s="160">
        <v>0</v>
      </c>
      <c r="O78" s="11">
        <v>454792</v>
      </c>
      <c r="P78" s="64">
        <f>Q78+R78+S78+T78</f>
        <v>485751.52</v>
      </c>
      <c r="Q78" s="160">
        <v>0</v>
      </c>
      <c r="R78" s="160">
        <v>0</v>
      </c>
      <c r="S78" s="160">
        <v>0</v>
      </c>
      <c r="T78" s="11">
        <v>485751.52</v>
      </c>
      <c r="U78" s="159">
        <f>P78/K78*100</f>
        <v>106.80740206511989</v>
      </c>
      <c r="V78" s="161">
        <v>0</v>
      </c>
      <c r="W78" s="161">
        <v>0</v>
      </c>
      <c r="X78" s="161">
        <v>0</v>
      </c>
      <c r="Y78" s="102">
        <f>T78/O78*100</f>
        <v>106.80740206511989</v>
      </c>
      <c r="Z78" s="64">
        <f>P78/F78*100</f>
        <v>69.448434609302851</v>
      </c>
      <c r="AA78" s="57">
        <v>0</v>
      </c>
      <c r="AB78" s="57">
        <v>0</v>
      </c>
      <c r="AC78" s="57">
        <v>0</v>
      </c>
      <c r="AD78" s="11">
        <f>T78/J78*100</f>
        <v>69.448434609302851</v>
      </c>
      <c r="AE78" s="339"/>
      <c r="AF78" s="339"/>
      <c r="AG78" s="340"/>
      <c r="AH78" s="339"/>
      <c r="AI78" s="339"/>
      <c r="AJ78" s="339"/>
      <c r="AK78" s="339"/>
      <c r="AL78" s="339"/>
      <c r="AM78" s="339"/>
      <c r="AN78" s="339"/>
      <c r="AO78" s="339"/>
      <c r="AP78" s="339"/>
      <c r="AQ78" s="339"/>
      <c r="AR78" s="339"/>
      <c r="AS78" s="339"/>
      <c r="AT78" s="339"/>
      <c r="AU78" s="339"/>
      <c r="AV78" s="339"/>
      <c r="AW78" s="339"/>
      <c r="AX78" s="339"/>
      <c r="AY78" s="339"/>
      <c r="AZ78" s="339"/>
      <c r="BA78" s="339"/>
      <c r="BB78" s="339"/>
      <c r="BC78" s="339"/>
      <c r="BD78" s="339"/>
      <c r="BE78" s="339"/>
      <c r="BF78" s="339"/>
      <c r="BG78" s="339"/>
      <c r="BH78" s="339"/>
      <c r="BI78" s="339"/>
      <c r="BJ78" s="339"/>
      <c r="BK78" s="339"/>
      <c r="BL78" s="339"/>
      <c r="BM78" s="339"/>
      <c r="BN78" s="339"/>
      <c r="BO78" s="339"/>
      <c r="BP78" s="339"/>
      <c r="BQ78" s="339"/>
      <c r="BR78" s="339"/>
      <c r="BS78" s="339"/>
      <c r="BT78" s="339"/>
      <c r="BU78" s="339"/>
      <c r="BV78" s="339"/>
      <c r="BW78" s="339"/>
      <c r="BX78" s="339"/>
      <c r="BY78" s="339"/>
      <c r="BZ78" s="339"/>
      <c r="CA78" s="339"/>
      <c r="CB78" s="339"/>
      <c r="CC78" s="339"/>
      <c r="CD78" s="339"/>
      <c r="CE78" s="339"/>
      <c r="CF78" s="339"/>
      <c r="CG78" s="339"/>
      <c r="CH78" s="339"/>
      <c r="CI78" s="339"/>
      <c r="CJ78" s="339"/>
      <c r="CK78" s="339"/>
      <c r="CL78" s="339"/>
      <c r="CM78" s="339"/>
      <c r="CN78" s="339"/>
      <c r="CO78" s="339"/>
      <c r="CP78" s="339"/>
      <c r="CQ78" s="339"/>
      <c r="CR78" s="339"/>
      <c r="CS78" s="339"/>
      <c r="CT78" s="339"/>
      <c r="CU78" s="339"/>
      <c r="CV78" s="339"/>
      <c r="CW78" s="339"/>
      <c r="CX78" s="339"/>
      <c r="CY78" s="339"/>
      <c r="CZ78" s="339"/>
      <c r="DA78" s="339"/>
      <c r="DB78" s="339"/>
      <c r="DC78" s="339"/>
      <c r="DD78" s="339"/>
      <c r="DE78" s="339"/>
      <c r="DF78" s="339"/>
      <c r="DG78" s="339"/>
      <c r="DH78" s="339"/>
      <c r="DI78" s="339"/>
      <c r="DJ78" s="339"/>
      <c r="DK78" s="339"/>
      <c r="DL78" s="339"/>
      <c r="DM78" s="339"/>
      <c r="DN78" s="339"/>
      <c r="DO78" s="339"/>
      <c r="DP78" s="339"/>
      <c r="DQ78" s="339"/>
      <c r="DR78" s="339"/>
      <c r="DS78" s="339"/>
      <c r="DT78" s="339"/>
      <c r="DU78" s="339"/>
      <c r="DV78" s="339"/>
      <c r="DW78" s="339"/>
      <c r="DX78" s="339"/>
      <c r="DY78" s="339"/>
      <c r="DZ78" s="339"/>
      <c r="EA78" s="339"/>
      <c r="EB78" s="339"/>
      <c r="EC78" s="339"/>
      <c r="ED78" s="339"/>
      <c r="EE78" s="339"/>
      <c r="EF78" s="339"/>
      <c r="EG78" s="339"/>
      <c r="EH78" s="339"/>
      <c r="EI78" s="339"/>
      <c r="EJ78" s="339"/>
      <c r="EK78" s="339"/>
      <c r="EL78" s="339"/>
      <c r="EM78" s="339"/>
      <c r="EN78" s="339"/>
      <c r="EO78" s="339"/>
      <c r="EP78" s="339"/>
      <c r="EQ78" s="339"/>
      <c r="ER78" s="339"/>
    </row>
    <row r="79" spans="1:148" s="341" customFormat="1" ht="15" customHeight="1" thickBot="1" x14ac:dyDescent="0.3">
      <c r="A79" s="503"/>
      <c r="B79" s="342" t="s">
        <v>81</v>
      </c>
      <c r="C79" s="224" t="s">
        <v>71</v>
      </c>
      <c r="D79" s="608"/>
      <c r="E79" s="245" t="s">
        <v>5</v>
      </c>
      <c r="F79" s="65">
        <f>G79+H79+I79+J79</f>
        <v>57759728</v>
      </c>
      <c r="G79" s="167">
        <v>0</v>
      </c>
      <c r="H79" s="167">
        <v>0</v>
      </c>
      <c r="I79" s="167">
        <v>0</v>
      </c>
      <c r="J79" s="176">
        <v>57759728</v>
      </c>
      <c r="K79" s="65">
        <f>L79+M79+N79+O79</f>
        <v>45316133</v>
      </c>
      <c r="L79" s="167">
        <v>0</v>
      </c>
      <c r="M79" s="167">
        <v>0</v>
      </c>
      <c r="N79" s="167">
        <v>0</v>
      </c>
      <c r="O79" s="176">
        <v>45316133</v>
      </c>
      <c r="P79" s="65">
        <f>Q79+R79+S79+T79</f>
        <v>49897515.729999997</v>
      </c>
      <c r="Q79" s="167">
        <v>0</v>
      </c>
      <c r="R79" s="167">
        <v>0</v>
      </c>
      <c r="S79" s="167">
        <v>0</v>
      </c>
      <c r="T79" s="176">
        <v>49897515.729999997</v>
      </c>
      <c r="U79" s="18">
        <f>P79/K79*100</f>
        <v>110.10982717788387</v>
      </c>
      <c r="V79" s="169">
        <v>0</v>
      </c>
      <c r="W79" s="169">
        <v>0</v>
      </c>
      <c r="X79" s="169">
        <v>0</v>
      </c>
      <c r="Y79" s="177">
        <f>T79/O79*100</f>
        <v>110.10982717788387</v>
      </c>
      <c r="Z79" s="65">
        <f>P79/F79*100</f>
        <v>86.388072551172669</v>
      </c>
      <c r="AA79" s="168">
        <v>0</v>
      </c>
      <c r="AB79" s="168">
        <v>0</v>
      </c>
      <c r="AC79" s="168">
        <v>0</v>
      </c>
      <c r="AD79" s="176">
        <f>T79/J79*100</f>
        <v>86.388072551172669</v>
      </c>
      <c r="AE79" s="339"/>
      <c r="AF79" s="339"/>
      <c r="AG79" s="340"/>
      <c r="AH79" s="339"/>
      <c r="AI79" s="339"/>
      <c r="AJ79" s="339"/>
      <c r="AK79" s="339"/>
      <c r="AL79" s="339"/>
      <c r="AM79" s="339"/>
      <c r="AN79" s="339"/>
      <c r="AO79" s="339"/>
      <c r="AP79" s="339"/>
      <c r="AQ79" s="339"/>
      <c r="AR79" s="339"/>
      <c r="AS79" s="339"/>
      <c r="AT79" s="339"/>
      <c r="AU79" s="339"/>
      <c r="AV79" s="339"/>
      <c r="AW79" s="339"/>
      <c r="AX79" s="339"/>
      <c r="AY79" s="339"/>
      <c r="AZ79" s="339"/>
      <c r="BA79" s="339"/>
      <c r="BB79" s="339"/>
      <c r="BC79" s="339"/>
      <c r="BD79" s="339"/>
      <c r="BE79" s="339"/>
      <c r="BF79" s="339"/>
      <c r="BG79" s="339"/>
      <c r="BH79" s="339"/>
      <c r="BI79" s="339"/>
      <c r="BJ79" s="339"/>
      <c r="BK79" s="339"/>
      <c r="BL79" s="339"/>
      <c r="BM79" s="339"/>
      <c r="BN79" s="339"/>
      <c r="BO79" s="339"/>
      <c r="BP79" s="339"/>
      <c r="BQ79" s="339"/>
      <c r="BR79" s="339"/>
      <c r="BS79" s="339"/>
      <c r="BT79" s="339"/>
      <c r="BU79" s="339"/>
      <c r="BV79" s="339"/>
      <c r="BW79" s="339"/>
      <c r="BX79" s="339"/>
      <c r="BY79" s="339"/>
      <c r="BZ79" s="339"/>
      <c r="CA79" s="339"/>
      <c r="CB79" s="339"/>
      <c r="CC79" s="339"/>
      <c r="CD79" s="339"/>
      <c r="CE79" s="339"/>
      <c r="CF79" s="339"/>
      <c r="CG79" s="339"/>
      <c r="CH79" s="339"/>
      <c r="CI79" s="339"/>
      <c r="CJ79" s="339"/>
      <c r="CK79" s="339"/>
      <c r="CL79" s="339"/>
      <c r="CM79" s="339"/>
      <c r="CN79" s="339"/>
      <c r="CO79" s="339"/>
      <c r="CP79" s="339"/>
      <c r="CQ79" s="339"/>
      <c r="CR79" s="339"/>
      <c r="CS79" s="339"/>
      <c r="CT79" s="339"/>
      <c r="CU79" s="339"/>
      <c r="CV79" s="339"/>
      <c r="CW79" s="339"/>
      <c r="CX79" s="339"/>
      <c r="CY79" s="339"/>
      <c r="CZ79" s="339"/>
      <c r="DA79" s="339"/>
      <c r="DB79" s="339"/>
      <c r="DC79" s="339"/>
      <c r="DD79" s="339"/>
      <c r="DE79" s="339"/>
      <c r="DF79" s="339"/>
      <c r="DG79" s="339"/>
      <c r="DH79" s="339"/>
      <c r="DI79" s="339"/>
      <c r="DJ79" s="339"/>
      <c r="DK79" s="339"/>
      <c r="DL79" s="339"/>
      <c r="DM79" s="339"/>
      <c r="DN79" s="339"/>
      <c r="DO79" s="339"/>
      <c r="DP79" s="339"/>
      <c r="DQ79" s="339"/>
      <c r="DR79" s="339"/>
      <c r="DS79" s="339"/>
      <c r="DT79" s="339"/>
      <c r="DU79" s="339"/>
      <c r="DV79" s="339"/>
      <c r="DW79" s="339"/>
      <c r="DX79" s="339"/>
      <c r="DY79" s="339"/>
      <c r="DZ79" s="339"/>
      <c r="EA79" s="339"/>
      <c r="EB79" s="339"/>
      <c r="EC79" s="339"/>
      <c r="ED79" s="339"/>
      <c r="EE79" s="339"/>
      <c r="EF79" s="339"/>
      <c r="EG79" s="339"/>
      <c r="EH79" s="339"/>
      <c r="EI79" s="339"/>
      <c r="EJ79" s="339"/>
      <c r="EK79" s="339"/>
      <c r="EL79" s="339"/>
      <c r="EM79" s="339"/>
      <c r="EN79" s="339"/>
      <c r="EO79" s="339"/>
      <c r="EP79" s="339"/>
      <c r="EQ79" s="339"/>
      <c r="ER79" s="339"/>
    </row>
    <row r="80" spans="1:148" s="341" customFormat="1" ht="27.75" hidden="1" customHeight="1" thickBot="1" x14ac:dyDescent="0.3">
      <c r="A80" s="248"/>
      <c r="B80" s="343" t="s">
        <v>88</v>
      </c>
      <c r="C80" s="230" t="s">
        <v>89</v>
      </c>
      <c r="D80" s="609"/>
      <c r="E80" s="246"/>
      <c r="F80" s="65">
        <f>H80</f>
        <v>0</v>
      </c>
      <c r="G80" s="54">
        <v>0</v>
      </c>
      <c r="H80" s="54">
        <v>0</v>
      </c>
      <c r="I80" s="54">
        <v>0</v>
      </c>
      <c r="J80" s="66">
        <v>0</v>
      </c>
      <c r="K80" s="65">
        <f>L80+M80+N80+O80</f>
        <v>0</v>
      </c>
      <c r="L80" s="54">
        <v>0</v>
      </c>
      <c r="M80" s="54">
        <v>0</v>
      </c>
      <c r="N80" s="54">
        <v>0</v>
      </c>
      <c r="O80" s="66">
        <v>0</v>
      </c>
      <c r="P80" s="65">
        <f>R80</f>
        <v>0</v>
      </c>
      <c r="Q80" s="54">
        <v>0</v>
      </c>
      <c r="R80" s="54">
        <v>0</v>
      </c>
      <c r="S80" s="54">
        <v>0</v>
      </c>
      <c r="T80" s="66">
        <v>0</v>
      </c>
      <c r="U80" s="17"/>
      <c r="V80" s="105"/>
      <c r="W80" s="105"/>
      <c r="X80" s="105"/>
      <c r="Y80" s="19"/>
      <c r="Z80" s="67">
        <v>0</v>
      </c>
      <c r="AA80" s="58">
        <v>0</v>
      </c>
      <c r="AB80" s="54">
        <v>0</v>
      </c>
      <c r="AC80" s="58">
        <v>0</v>
      </c>
      <c r="AD80" s="66">
        <v>0</v>
      </c>
      <c r="AE80" s="339"/>
      <c r="AF80" s="339"/>
      <c r="AG80" s="340"/>
      <c r="AH80" s="339"/>
      <c r="AI80" s="339"/>
      <c r="AJ80" s="339"/>
      <c r="AK80" s="339"/>
      <c r="AL80" s="339"/>
      <c r="AM80" s="339"/>
      <c r="AN80" s="339"/>
      <c r="AO80" s="339"/>
      <c r="AP80" s="339"/>
      <c r="AQ80" s="339"/>
      <c r="AR80" s="339"/>
      <c r="AS80" s="339"/>
      <c r="AT80" s="339"/>
      <c r="AU80" s="339"/>
      <c r="AV80" s="339"/>
      <c r="AW80" s="339"/>
      <c r="AX80" s="339"/>
      <c r="AY80" s="339"/>
      <c r="AZ80" s="339"/>
      <c r="BA80" s="339"/>
      <c r="BB80" s="339"/>
      <c r="BC80" s="339"/>
      <c r="BD80" s="339"/>
      <c r="BE80" s="339"/>
      <c r="BF80" s="339"/>
      <c r="BG80" s="339"/>
      <c r="BH80" s="339"/>
      <c r="BI80" s="339"/>
      <c r="BJ80" s="339"/>
      <c r="BK80" s="339"/>
      <c r="BL80" s="339"/>
      <c r="BM80" s="339"/>
      <c r="BN80" s="339"/>
      <c r="BO80" s="339"/>
      <c r="BP80" s="339"/>
      <c r="BQ80" s="339"/>
      <c r="BR80" s="339"/>
      <c r="BS80" s="339"/>
      <c r="BT80" s="339"/>
      <c r="BU80" s="339"/>
      <c r="BV80" s="339"/>
      <c r="BW80" s="339"/>
      <c r="BX80" s="339"/>
      <c r="BY80" s="339"/>
      <c r="BZ80" s="339"/>
      <c r="CA80" s="339"/>
      <c r="CB80" s="339"/>
      <c r="CC80" s="339"/>
      <c r="CD80" s="339"/>
      <c r="CE80" s="339"/>
      <c r="CF80" s="339"/>
      <c r="CG80" s="339"/>
      <c r="CH80" s="339"/>
      <c r="CI80" s="339"/>
      <c r="CJ80" s="339"/>
      <c r="CK80" s="339"/>
      <c r="CL80" s="339"/>
      <c r="CM80" s="339"/>
      <c r="CN80" s="339"/>
      <c r="CO80" s="339"/>
      <c r="CP80" s="339"/>
      <c r="CQ80" s="339"/>
      <c r="CR80" s="339"/>
      <c r="CS80" s="339"/>
      <c r="CT80" s="339"/>
      <c r="CU80" s="339"/>
      <c r="CV80" s="339"/>
      <c r="CW80" s="339"/>
      <c r="CX80" s="339"/>
      <c r="CY80" s="339"/>
      <c r="CZ80" s="339"/>
      <c r="DA80" s="339"/>
      <c r="DB80" s="339"/>
      <c r="DC80" s="339"/>
      <c r="DD80" s="339"/>
      <c r="DE80" s="339"/>
      <c r="DF80" s="339"/>
      <c r="DG80" s="339"/>
      <c r="DH80" s="339"/>
      <c r="DI80" s="339"/>
      <c r="DJ80" s="339"/>
      <c r="DK80" s="339"/>
      <c r="DL80" s="339"/>
      <c r="DM80" s="339"/>
      <c r="DN80" s="339"/>
      <c r="DO80" s="339"/>
      <c r="DP80" s="339"/>
      <c r="DQ80" s="339"/>
      <c r="DR80" s="339"/>
      <c r="DS80" s="339"/>
      <c r="DT80" s="339"/>
      <c r="DU80" s="339"/>
      <c r="DV80" s="339"/>
      <c r="DW80" s="339"/>
      <c r="DX80" s="339"/>
      <c r="DY80" s="339"/>
      <c r="DZ80" s="339"/>
      <c r="EA80" s="339"/>
      <c r="EB80" s="339"/>
      <c r="EC80" s="339"/>
      <c r="ED80" s="339"/>
      <c r="EE80" s="339"/>
      <c r="EF80" s="339"/>
      <c r="EG80" s="339"/>
      <c r="EH80" s="339"/>
      <c r="EI80" s="339"/>
      <c r="EJ80" s="339"/>
      <c r="EK80" s="339"/>
      <c r="EL80" s="339"/>
      <c r="EM80" s="339"/>
      <c r="EN80" s="339"/>
      <c r="EO80" s="339"/>
      <c r="EP80" s="339"/>
      <c r="EQ80" s="339"/>
      <c r="ER80" s="339"/>
    </row>
    <row r="81" spans="1:148" s="77" customFormat="1" ht="17.25" customHeight="1" thickBot="1" x14ac:dyDescent="0.3">
      <c r="A81" s="244"/>
      <c r="B81" s="518" t="s">
        <v>82</v>
      </c>
      <c r="C81" s="519"/>
      <c r="D81" s="530"/>
      <c r="E81" s="344"/>
      <c r="F81" s="238">
        <f>F78+F79+F80</f>
        <v>58459170</v>
      </c>
      <c r="G81" s="25">
        <f t="shared" ref="G81:T81" si="87">G78+G79+G80</f>
        <v>0</v>
      </c>
      <c r="H81" s="25">
        <f t="shared" si="87"/>
        <v>0</v>
      </c>
      <c r="I81" s="25">
        <f t="shared" si="87"/>
        <v>0</v>
      </c>
      <c r="J81" s="5">
        <f t="shared" si="87"/>
        <v>58459170</v>
      </c>
      <c r="K81" s="238">
        <f>K78+K79+K80</f>
        <v>45770925</v>
      </c>
      <c r="L81" s="25">
        <f t="shared" si="87"/>
        <v>0</v>
      </c>
      <c r="M81" s="25">
        <f t="shared" si="87"/>
        <v>0</v>
      </c>
      <c r="N81" s="25">
        <f t="shared" si="87"/>
        <v>0</v>
      </c>
      <c r="O81" s="5">
        <f t="shared" si="87"/>
        <v>45770925</v>
      </c>
      <c r="P81" s="238">
        <f>P78+P79+P80</f>
        <v>50383267.25</v>
      </c>
      <c r="Q81" s="25">
        <f t="shared" si="87"/>
        <v>0</v>
      </c>
      <c r="R81" s="25">
        <f t="shared" si="87"/>
        <v>0</v>
      </c>
      <c r="S81" s="25">
        <f t="shared" si="87"/>
        <v>0</v>
      </c>
      <c r="T81" s="5">
        <f t="shared" si="87"/>
        <v>50383267.25</v>
      </c>
      <c r="U81" s="242">
        <f>P81/K81*100</f>
        <v>110.0770134097137</v>
      </c>
      <c r="V81" s="26">
        <v>0</v>
      </c>
      <c r="W81" s="26">
        <v>0</v>
      </c>
      <c r="X81" s="26">
        <v>0</v>
      </c>
      <c r="Y81" s="25">
        <f>T81/O81*100</f>
        <v>110.0770134097137</v>
      </c>
      <c r="Z81" s="242">
        <f>P81/F81*100</f>
        <v>86.185396149141354</v>
      </c>
      <c r="AA81" s="26">
        <v>0</v>
      </c>
      <c r="AB81" s="26">
        <v>0</v>
      </c>
      <c r="AC81" s="26">
        <v>0</v>
      </c>
      <c r="AD81" s="5">
        <f>T81/J81*100</f>
        <v>86.185396149141354</v>
      </c>
      <c r="AE81" s="75"/>
      <c r="AF81" s="75"/>
      <c r="AG81" s="76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</row>
    <row r="82" spans="1:148" s="341" customFormat="1" ht="18.75" customHeight="1" thickBot="1" x14ac:dyDescent="0.3">
      <c r="A82" s="502" t="s">
        <v>23</v>
      </c>
      <c r="B82" s="564" t="s">
        <v>135</v>
      </c>
      <c r="C82" s="565"/>
      <c r="D82" s="566"/>
      <c r="E82" s="97" t="s">
        <v>7</v>
      </c>
      <c r="F82" s="561"/>
      <c r="G82" s="562"/>
      <c r="H82" s="562"/>
      <c r="I82" s="562"/>
      <c r="J82" s="562"/>
      <c r="K82" s="562"/>
      <c r="L82" s="562"/>
      <c r="M82" s="562"/>
      <c r="N82" s="562"/>
      <c r="O82" s="562"/>
      <c r="P82" s="562"/>
      <c r="Q82" s="562"/>
      <c r="R82" s="562"/>
      <c r="S82" s="562"/>
      <c r="T82" s="562"/>
      <c r="U82" s="562"/>
      <c r="V82" s="562"/>
      <c r="W82" s="562"/>
      <c r="X82" s="562"/>
      <c r="Y82" s="562"/>
      <c r="Z82" s="562"/>
      <c r="AA82" s="562"/>
      <c r="AB82" s="562"/>
      <c r="AC82" s="562"/>
      <c r="AD82" s="563"/>
      <c r="AE82" s="339"/>
      <c r="AF82" s="339"/>
      <c r="AG82" s="340"/>
      <c r="AH82" s="339"/>
      <c r="AI82" s="339"/>
      <c r="AJ82" s="339"/>
      <c r="AK82" s="339"/>
      <c r="AL82" s="339"/>
      <c r="AM82" s="339"/>
      <c r="AN82" s="339"/>
      <c r="AO82" s="339"/>
      <c r="AP82" s="339"/>
      <c r="AQ82" s="339"/>
      <c r="AR82" s="339"/>
      <c r="AS82" s="339"/>
      <c r="AT82" s="339"/>
      <c r="AU82" s="339"/>
      <c r="AV82" s="339"/>
      <c r="AW82" s="339"/>
      <c r="AX82" s="339"/>
      <c r="AY82" s="339"/>
      <c r="AZ82" s="339"/>
      <c r="BA82" s="339"/>
      <c r="BB82" s="339"/>
      <c r="BC82" s="339"/>
      <c r="BD82" s="339"/>
      <c r="BE82" s="339"/>
      <c r="BF82" s="339"/>
      <c r="BG82" s="339"/>
      <c r="BH82" s="339"/>
      <c r="BI82" s="339"/>
      <c r="BJ82" s="339"/>
      <c r="BK82" s="339"/>
      <c r="BL82" s="339"/>
      <c r="BM82" s="339"/>
      <c r="BN82" s="339"/>
      <c r="BO82" s="339"/>
      <c r="BP82" s="339"/>
      <c r="BQ82" s="339"/>
      <c r="BR82" s="339"/>
      <c r="BS82" s="339"/>
      <c r="BT82" s="339"/>
      <c r="BU82" s="339"/>
      <c r="BV82" s="339"/>
      <c r="BW82" s="339"/>
      <c r="BX82" s="339"/>
      <c r="BY82" s="339"/>
      <c r="BZ82" s="339"/>
      <c r="CA82" s="339"/>
      <c r="CB82" s="339"/>
      <c r="CC82" s="339"/>
      <c r="CD82" s="339"/>
      <c r="CE82" s="339"/>
      <c r="CF82" s="339"/>
      <c r="CG82" s="339"/>
      <c r="CH82" s="339"/>
      <c r="CI82" s="339"/>
      <c r="CJ82" s="339"/>
      <c r="CK82" s="339"/>
      <c r="CL82" s="339"/>
      <c r="CM82" s="339"/>
      <c r="CN82" s="339"/>
      <c r="CO82" s="339"/>
      <c r="CP82" s="339"/>
      <c r="CQ82" s="339"/>
      <c r="CR82" s="339"/>
      <c r="CS82" s="339"/>
      <c r="CT82" s="339"/>
      <c r="CU82" s="339"/>
      <c r="CV82" s="339"/>
      <c r="CW82" s="339"/>
      <c r="CX82" s="339"/>
      <c r="CY82" s="339"/>
      <c r="CZ82" s="339"/>
      <c r="DA82" s="339"/>
      <c r="DB82" s="339"/>
      <c r="DC82" s="339"/>
      <c r="DD82" s="339"/>
      <c r="DE82" s="339"/>
      <c r="DF82" s="339"/>
      <c r="DG82" s="339"/>
      <c r="DH82" s="339"/>
      <c r="DI82" s="339"/>
      <c r="DJ82" s="339"/>
      <c r="DK82" s="339"/>
      <c r="DL82" s="339"/>
      <c r="DM82" s="339"/>
      <c r="DN82" s="339"/>
      <c r="DO82" s="339"/>
      <c r="DP82" s="339"/>
      <c r="DQ82" s="339"/>
      <c r="DR82" s="339"/>
      <c r="DS82" s="339"/>
      <c r="DT82" s="339"/>
      <c r="DU82" s="339"/>
      <c r="DV82" s="339"/>
      <c r="DW82" s="339"/>
      <c r="DX82" s="339"/>
      <c r="DY82" s="339"/>
      <c r="DZ82" s="339"/>
      <c r="EA82" s="339"/>
      <c r="EB82" s="339"/>
      <c r="EC82" s="339"/>
      <c r="ED82" s="339"/>
      <c r="EE82" s="339"/>
      <c r="EF82" s="339"/>
      <c r="EG82" s="339"/>
      <c r="EH82" s="339"/>
      <c r="EI82" s="339"/>
      <c r="EJ82" s="339"/>
      <c r="EK82" s="339"/>
      <c r="EL82" s="339"/>
      <c r="EM82" s="339"/>
      <c r="EN82" s="339"/>
      <c r="EO82" s="339"/>
      <c r="EP82" s="339"/>
      <c r="EQ82" s="339"/>
      <c r="ER82" s="339"/>
    </row>
    <row r="83" spans="1:148" s="341" customFormat="1" ht="28.15" customHeight="1" thickBot="1" x14ac:dyDescent="0.3">
      <c r="A83" s="599"/>
      <c r="B83" s="152" t="s">
        <v>52</v>
      </c>
      <c r="C83" s="327" t="s">
        <v>47</v>
      </c>
      <c r="D83" s="320" t="s">
        <v>9</v>
      </c>
      <c r="E83" s="285" t="s">
        <v>5</v>
      </c>
      <c r="F83" s="64">
        <f t="shared" ref="F83" si="88">G83+H83+I83+J83</f>
        <v>67519500</v>
      </c>
      <c r="G83" s="68">
        <v>0</v>
      </c>
      <c r="H83" s="68">
        <v>0</v>
      </c>
      <c r="I83" s="68">
        <v>0</v>
      </c>
      <c r="J83" s="11">
        <v>67519500</v>
      </c>
      <c r="K83" s="64">
        <f t="shared" ref="K83" si="89">L83+M83+N83+O83</f>
        <v>56197340</v>
      </c>
      <c r="L83" s="68">
        <v>0</v>
      </c>
      <c r="M83" s="68">
        <v>0</v>
      </c>
      <c r="N83" s="68">
        <v>0</v>
      </c>
      <c r="O83" s="11">
        <v>56197340</v>
      </c>
      <c r="P83" s="64">
        <f>Q83+R83+S83+T83</f>
        <v>59284621.840000004</v>
      </c>
      <c r="Q83" s="68">
        <v>0</v>
      </c>
      <c r="R83" s="68">
        <v>0</v>
      </c>
      <c r="S83" s="68">
        <v>0</v>
      </c>
      <c r="T83" s="11">
        <v>59284621.840000004</v>
      </c>
      <c r="U83" s="103">
        <f>P83/K83*100</f>
        <v>105.49364407639223</v>
      </c>
      <c r="V83" s="135">
        <v>0</v>
      </c>
      <c r="W83" s="135">
        <v>0</v>
      </c>
      <c r="X83" s="135">
        <v>0</v>
      </c>
      <c r="Y83" s="102">
        <f>T83/O83*100</f>
        <v>105.49364407639223</v>
      </c>
      <c r="Z83" s="64">
        <f>P83/F83*100</f>
        <v>87.803703878138919</v>
      </c>
      <c r="AA83" s="57">
        <v>0</v>
      </c>
      <c r="AB83" s="57">
        <v>0</v>
      </c>
      <c r="AC83" s="57">
        <v>0</v>
      </c>
      <c r="AD83" s="11">
        <f>T83/J83*100</f>
        <v>87.803703878138919</v>
      </c>
      <c r="AE83" s="345" t="s">
        <v>142</v>
      </c>
      <c r="AF83" s="339"/>
      <c r="AG83" s="340"/>
      <c r="AH83" s="339"/>
      <c r="AI83" s="339"/>
      <c r="AJ83" s="339"/>
      <c r="AK83" s="339"/>
      <c r="AL83" s="339"/>
      <c r="AM83" s="339"/>
      <c r="AN83" s="339"/>
      <c r="AO83" s="339"/>
      <c r="AP83" s="339"/>
      <c r="AQ83" s="339"/>
      <c r="AR83" s="339"/>
      <c r="AS83" s="339"/>
      <c r="AT83" s="339"/>
      <c r="AU83" s="339"/>
      <c r="AV83" s="339"/>
      <c r="AW83" s="339"/>
      <c r="AX83" s="339"/>
      <c r="AY83" s="339"/>
      <c r="AZ83" s="339"/>
      <c r="BA83" s="339"/>
      <c r="BB83" s="339"/>
      <c r="BC83" s="339"/>
      <c r="BD83" s="339"/>
      <c r="BE83" s="339"/>
      <c r="BF83" s="339"/>
      <c r="BG83" s="339"/>
      <c r="BH83" s="339"/>
      <c r="BI83" s="339"/>
      <c r="BJ83" s="339"/>
      <c r="BK83" s="339"/>
      <c r="BL83" s="339"/>
      <c r="BM83" s="339"/>
      <c r="BN83" s="339"/>
      <c r="BO83" s="339"/>
      <c r="BP83" s="339"/>
      <c r="BQ83" s="339"/>
      <c r="BR83" s="339"/>
      <c r="BS83" s="339"/>
      <c r="BT83" s="339"/>
      <c r="BU83" s="339"/>
      <c r="BV83" s="339"/>
      <c r="BW83" s="339"/>
      <c r="BX83" s="339"/>
      <c r="BY83" s="339"/>
      <c r="BZ83" s="339"/>
      <c r="CA83" s="339"/>
      <c r="CB83" s="339"/>
      <c r="CC83" s="339"/>
      <c r="CD83" s="339"/>
      <c r="CE83" s="339"/>
      <c r="CF83" s="339"/>
      <c r="CG83" s="339"/>
      <c r="CH83" s="339"/>
      <c r="CI83" s="339"/>
      <c r="CJ83" s="339"/>
      <c r="CK83" s="339"/>
      <c r="CL83" s="339"/>
      <c r="CM83" s="339"/>
      <c r="CN83" s="339"/>
      <c r="CO83" s="339"/>
      <c r="CP83" s="339"/>
      <c r="CQ83" s="339"/>
      <c r="CR83" s="339"/>
      <c r="CS83" s="339"/>
      <c r="CT83" s="339"/>
      <c r="CU83" s="339"/>
      <c r="CV83" s="339"/>
      <c r="CW83" s="339"/>
      <c r="CX83" s="339"/>
      <c r="CY83" s="339"/>
      <c r="CZ83" s="339"/>
      <c r="DA83" s="339"/>
      <c r="DB83" s="339"/>
      <c r="DC83" s="339"/>
      <c r="DD83" s="339"/>
      <c r="DE83" s="339"/>
      <c r="DF83" s="339"/>
      <c r="DG83" s="339"/>
      <c r="DH83" s="339"/>
      <c r="DI83" s="339"/>
      <c r="DJ83" s="339"/>
      <c r="DK83" s="339"/>
      <c r="DL83" s="339"/>
      <c r="DM83" s="339"/>
      <c r="DN83" s="339"/>
      <c r="DO83" s="339"/>
      <c r="DP83" s="339"/>
      <c r="DQ83" s="339"/>
      <c r="DR83" s="339"/>
      <c r="DS83" s="339"/>
      <c r="DT83" s="339"/>
      <c r="DU83" s="339"/>
      <c r="DV83" s="339"/>
      <c r="DW83" s="339"/>
      <c r="DX83" s="339"/>
      <c r="DY83" s="339"/>
      <c r="DZ83" s="339"/>
      <c r="EA83" s="339"/>
      <c r="EB83" s="339"/>
      <c r="EC83" s="339"/>
      <c r="ED83" s="339"/>
      <c r="EE83" s="339"/>
      <c r="EF83" s="339"/>
      <c r="EG83" s="339"/>
      <c r="EH83" s="339"/>
      <c r="EI83" s="339"/>
      <c r="EJ83" s="339"/>
      <c r="EK83" s="339"/>
      <c r="EL83" s="339"/>
      <c r="EM83" s="339"/>
      <c r="EN83" s="339"/>
      <c r="EO83" s="339"/>
      <c r="EP83" s="339"/>
      <c r="EQ83" s="339"/>
      <c r="ER83" s="339"/>
    </row>
    <row r="84" spans="1:148" s="74" customFormat="1" ht="31.5" hidden="1" customHeight="1" thickBot="1" x14ac:dyDescent="0.3">
      <c r="A84" s="146"/>
      <c r="B84" s="69" t="s">
        <v>90</v>
      </c>
      <c r="C84" s="226" t="s">
        <v>92</v>
      </c>
      <c r="D84" s="245" t="s">
        <v>13</v>
      </c>
      <c r="E84" s="96"/>
      <c r="F84" s="72">
        <f t="shared" ref="F84" si="90">G84+H84+J84</f>
        <v>0</v>
      </c>
      <c r="G84" s="70">
        <v>0</v>
      </c>
      <c r="H84" s="70">
        <v>0</v>
      </c>
      <c r="I84" s="70">
        <v>0</v>
      </c>
      <c r="J84" s="71">
        <v>0</v>
      </c>
      <c r="K84" s="72">
        <f t="shared" ref="K84" si="91">L84+M84+O84</f>
        <v>0</v>
      </c>
      <c r="L84" s="70">
        <v>0</v>
      </c>
      <c r="M84" s="70">
        <v>0</v>
      </c>
      <c r="N84" s="70">
        <v>0</v>
      </c>
      <c r="O84" s="71">
        <v>0</v>
      </c>
      <c r="P84" s="72">
        <f t="shared" ref="P84" si="92">Q84+R84+T84</f>
        <v>0</v>
      </c>
      <c r="Q84" s="70">
        <v>0</v>
      </c>
      <c r="R84" s="70">
        <v>0</v>
      </c>
      <c r="S84" s="70">
        <v>0</v>
      </c>
      <c r="T84" s="71">
        <v>0</v>
      </c>
      <c r="U84" s="106"/>
      <c r="V84" s="52"/>
      <c r="W84" s="52"/>
      <c r="X84" s="52"/>
      <c r="Y84" s="53"/>
      <c r="Z84" s="56">
        <v>0</v>
      </c>
      <c r="AA84" s="55"/>
      <c r="AB84" s="55"/>
      <c r="AC84" s="55"/>
      <c r="AD84" s="73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  <c r="BB84" s="246"/>
      <c r="BC84" s="246"/>
      <c r="BD84" s="246"/>
      <c r="BE84" s="246"/>
      <c r="BF84" s="246"/>
      <c r="BG84" s="246"/>
      <c r="BH84" s="246"/>
      <c r="BI84" s="246"/>
      <c r="BJ84" s="246"/>
      <c r="BK84" s="246"/>
      <c r="BL84" s="246"/>
      <c r="BM84" s="246"/>
      <c r="BN84" s="246"/>
      <c r="BO84" s="246"/>
      <c r="BP84" s="246"/>
      <c r="BQ84" s="246"/>
      <c r="BR84" s="246"/>
      <c r="BS84" s="246"/>
      <c r="BT84" s="246"/>
      <c r="BU84" s="246"/>
      <c r="BV84" s="246"/>
      <c r="BW84" s="246"/>
      <c r="BX84" s="246"/>
      <c r="BY84" s="246"/>
      <c r="BZ84" s="246"/>
      <c r="CA84" s="246"/>
      <c r="CB84" s="246"/>
      <c r="CC84" s="246"/>
      <c r="CD84" s="246"/>
      <c r="CE84" s="246"/>
      <c r="CF84" s="246"/>
      <c r="CG84" s="246"/>
      <c r="CH84" s="246"/>
      <c r="CI84" s="246"/>
      <c r="CJ84" s="246"/>
      <c r="CK84" s="246"/>
      <c r="CL84" s="246"/>
      <c r="CM84" s="246"/>
      <c r="CN84" s="246"/>
      <c r="CO84" s="246"/>
      <c r="CP84" s="246"/>
      <c r="CQ84" s="246"/>
      <c r="CR84" s="246"/>
      <c r="CS84" s="246"/>
      <c r="CT84" s="246"/>
      <c r="CU84" s="246"/>
      <c r="CV84" s="246"/>
      <c r="CW84" s="246"/>
      <c r="CX84" s="246"/>
      <c r="CY84" s="246"/>
      <c r="CZ84" s="246"/>
      <c r="DA84" s="246"/>
      <c r="DB84" s="246"/>
      <c r="DC84" s="246"/>
      <c r="DD84" s="246"/>
      <c r="DE84" s="246"/>
      <c r="DF84" s="246"/>
      <c r="DG84" s="246"/>
      <c r="DH84" s="246"/>
      <c r="DI84" s="246"/>
      <c r="DJ84" s="246"/>
      <c r="DK84" s="246"/>
      <c r="DL84" s="246"/>
      <c r="DM84" s="246"/>
      <c r="DN84" s="246"/>
      <c r="DO84" s="246"/>
      <c r="DP84" s="246"/>
      <c r="DQ84" s="246"/>
      <c r="DR84" s="246"/>
      <c r="DS84" s="246"/>
      <c r="DT84" s="246"/>
      <c r="DU84" s="246"/>
      <c r="DV84" s="246"/>
      <c r="DW84" s="246"/>
      <c r="DX84" s="246"/>
      <c r="DY84" s="246"/>
      <c r="DZ84" s="246"/>
      <c r="EA84" s="246"/>
      <c r="EB84" s="246"/>
      <c r="EC84" s="246"/>
      <c r="ED84" s="246"/>
      <c r="EE84" s="246"/>
      <c r="EF84" s="246"/>
      <c r="EG84" s="246"/>
      <c r="EH84" s="246"/>
      <c r="EI84" s="246"/>
      <c r="EJ84" s="246"/>
      <c r="EK84" s="246"/>
      <c r="EL84" s="246"/>
      <c r="EM84" s="246"/>
      <c r="EN84" s="246"/>
      <c r="EO84" s="246"/>
      <c r="EP84" s="246"/>
      <c r="EQ84" s="246"/>
      <c r="ER84" s="246"/>
    </row>
    <row r="85" spans="1:148" s="77" customFormat="1" ht="16.5" customHeight="1" thickBot="1" x14ac:dyDescent="0.3">
      <c r="A85" s="83"/>
      <c r="B85" s="508" t="s">
        <v>82</v>
      </c>
      <c r="C85" s="509"/>
      <c r="D85" s="510"/>
      <c r="E85" s="97"/>
      <c r="F85" s="242">
        <f>F83+F84</f>
        <v>67519500</v>
      </c>
      <c r="G85" s="43">
        <f t="shared" ref="G85:J85" si="93">G83+G84</f>
        <v>0</v>
      </c>
      <c r="H85" s="43">
        <f t="shared" si="93"/>
        <v>0</v>
      </c>
      <c r="I85" s="43">
        <f t="shared" si="93"/>
        <v>0</v>
      </c>
      <c r="J85" s="5">
        <f t="shared" si="93"/>
        <v>67519500</v>
      </c>
      <c r="K85" s="242">
        <f>K83+K84</f>
        <v>56197340</v>
      </c>
      <c r="L85" s="43">
        <f t="shared" ref="L85:O85" si="94">L83+L84</f>
        <v>0</v>
      </c>
      <c r="M85" s="43">
        <f t="shared" si="94"/>
        <v>0</v>
      </c>
      <c r="N85" s="43">
        <f t="shared" si="94"/>
        <v>0</v>
      </c>
      <c r="O85" s="5">
        <f t="shared" si="94"/>
        <v>56197340</v>
      </c>
      <c r="P85" s="242">
        <f>P83+P84</f>
        <v>59284621.840000004</v>
      </c>
      <c r="Q85" s="43">
        <f t="shared" ref="Q85:T85" si="95">Q83+Q84</f>
        <v>0</v>
      </c>
      <c r="R85" s="43">
        <f t="shared" si="95"/>
        <v>0</v>
      </c>
      <c r="S85" s="43">
        <f t="shared" si="95"/>
        <v>0</v>
      </c>
      <c r="T85" s="5">
        <f t="shared" si="95"/>
        <v>59284621.840000004</v>
      </c>
      <c r="U85" s="3">
        <f t="shared" ref="U85:Y85" si="96">U84+U83</f>
        <v>105.49364407639223</v>
      </c>
      <c r="V85" s="128">
        <f t="shared" si="96"/>
        <v>0</v>
      </c>
      <c r="W85" s="128">
        <f t="shared" si="96"/>
        <v>0</v>
      </c>
      <c r="X85" s="128">
        <f t="shared" si="96"/>
        <v>0</v>
      </c>
      <c r="Y85" s="5">
        <f t="shared" si="96"/>
        <v>105.49364407639223</v>
      </c>
      <c r="Z85" s="3">
        <f>P85/F85*100</f>
        <v>87.803703878138919</v>
      </c>
      <c r="AA85" s="4">
        <v>0</v>
      </c>
      <c r="AB85" s="4">
        <v>0</v>
      </c>
      <c r="AC85" s="4">
        <v>0</v>
      </c>
      <c r="AD85" s="5">
        <f>T85/J85*100</f>
        <v>87.803703878138919</v>
      </c>
      <c r="AE85" s="75"/>
      <c r="AF85" s="75"/>
      <c r="AG85" s="76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</row>
    <row r="86" spans="1:148" s="341" customFormat="1" ht="19.5" hidden="1" customHeight="1" thickBot="1" x14ac:dyDescent="0.3">
      <c r="A86" s="248"/>
      <c r="B86" s="346"/>
      <c r="C86" s="347"/>
      <c r="D86" s="139" t="s">
        <v>13</v>
      </c>
      <c r="E86" s="285"/>
      <c r="F86" s="17"/>
      <c r="G86" s="78"/>
      <c r="H86" s="78"/>
      <c r="I86" s="78"/>
      <c r="J86" s="10"/>
      <c r="K86" s="17"/>
      <c r="L86" s="78"/>
      <c r="M86" s="78"/>
      <c r="N86" s="78"/>
      <c r="O86" s="10"/>
      <c r="P86" s="17"/>
      <c r="Q86" s="78"/>
      <c r="R86" s="78"/>
      <c r="S86" s="78"/>
      <c r="T86" s="10"/>
      <c r="U86" s="107"/>
      <c r="V86" s="78"/>
      <c r="W86" s="78"/>
      <c r="X86" s="78"/>
      <c r="Y86" s="108"/>
      <c r="Z86" s="79"/>
      <c r="AA86" s="80"/>
      <c r="AB86" s="80"/>
      <c r="AC86" s="80"/>
      <c r="AD86" s="10"/>
      <c r="AE86" s="339"/>
      <c r="AF86" s="339"/>
      <c r="AG86" s="340"/>
      <c r="AH86" s="339"/>
      <c r="AI86" s="339"/>
      <c r="AJ86" s="339"/>
      <c r="AK86" s="339"/>
      <c r="AL86" s="339"/>
      <c r="AM86" s="339"/>
      <c r="AN86" s="339"/>
      <c r="AO86" s="339"/>
      <c r="AP86" s="339"/>
      <c r="AQ86" s="339"/>
      <c r="AR86" s="339"/>
      <c r="AS86" s="339"/>
      <c r="AT86" s="339"/>
      <c r="AU86" s="339"/>
      <c r="AV86" s="339"/>
      <c r="AW86" s="339"/>
      <c r="AX86" s="339"/>
      <c r="AY86" s="339"/>
      <c r="AZ86" s="339"/>
      <c r="BA86" s="339"/>
      <c r="BB86" s="339"/>
      <c r="BC86" s="339"/>
      <c r="BD86" s="339"/>
      <c r="BE86" s="339"/>
      <c r="BF86" s="339"/>
      <c r="BG86" s="339"/>
      <c r="BH86" s="339"/>
      <c r="BI86" s="339"/>
      <c r="BJ86" s="339"/>
      <c r="BK86" s="339"/>
      <c r="BL86" s="339"/>
      <c r="BM86" s="339"/>
      <c r="BN86" s="339"/>
      <c r="BO86" s="339"/>
      <c r="BP86" s="339"/>
      <c r="BQ86" s="339"/>
      <c r="BR86" s="339"/>
      <c r="BS86" s="339"/>
      <c r="BT86" s="339"/>
      <c r="BU86" s="339"/>
      <c r="BV86" s="339"/>
      <c r="BW86" s="339"/>
      <c r="BX86" s="339"/>
      <c r="BY86" s="339"/>
      <c r="BZ86" s="339"/>
      <c r="CA86" s="339"/>
      <c r="CB86" s="339"/>
      <c r="CC86" s="339"/>
      <c r="CD86" s="339"/>
      <c r="CE86" s="339"/>
      <c r="CF86" s="339"/>
      <c r="CG86" s="339"/>
      <c r="CH86" s="339"/>
      <c r="CI86" s="339"/>
      <c r="CJ86" s="339"/>
      <c r="CK86" s="339"/>
      <c r="CL86" s="339"/>
      <c r="CM86" s="339"/>
      <c r="CN86" s="339"/>
      <c r="CO86" s="339"/>
      <c r="CP86" s="339"/>
      <c r="CQ86" s="339"/>
      <c r="CR86" s="339"/>
      <c r="CS86" s="339"/>
      <c r="CT86" s="339"/>
      <c r="CU86" s="339"/>
      <c r="CV86" s="339"/>
      <c r="CW86" s="339"/>
      <c r="CX86" s="339"/>
      <c r="CY86" s="339"/>
      <c r="CZ86" s="339"/>
      <c r="DA86" s="339"/>
      <c r="DB86" s="339"/>
      <c r="DC86" s="339"/>
      <c r="DD86" s="339"/>
      <c r="DE86" s="339"/>
      <c r="DF86" s="339"/>
      <c r="DG86" s="339"/>
      <c r="DH86" s="339"/>
      <c r="DI86" s="339"/>
      <c r="DJ86" s="339"/>
      <c r="DK86" s="339"/>
      <c r="DL86" s="339"/>
      <c r="DM86" s="339"/>
      <c r="DN86" s="339"/>
      <c r="DO86" s="339"/>
      <c r="DP86" s="339"/>
      <c r="DQ86" s="339"/>
      <c r="DR86" s="339"/>
      <c r="DS86" s="339"/>
      <c r="DT86" s="339"/>
      <c r="DU86" s="339"/>
      <c r="DV86" s="339"/>
      <c r="DW86" s="339"/>
      <c r="DX86" s="339"/>
      <c r="DY86" s="339"/>
      <c r="DZ86" s="339"/>
      <c r="EA86" s="339"/>
      <c r="EB86" s="339"/>
      <c r="EC86" s="339"/>
      <c r="ED86" s="339"/>
      <c r="EE86" s="339"/>
      <c r="EF86" s="339"/>
      <c r="EG86" s="339"/>
      <c r="EH86" s="339"/>
      <c r="EI86" s="339"/>
      <c r="EJ86" s="339"/>
      <c r="EK86" s="339"/>
      <c r="EL86" s="339"/>
      <c r="EM86" s="339"/>
      <c r="EN86" s="339"/>
      <c r="EO86" s="339"/>
      <c r="EP86" s="339"/>
      <c r="EQ86" s="339"/>
      <c r="ER86" s="339"/>
    </row>
    <row r="87" spans="1:148" s="1" customFormat="1" ht="16.5" customHeight="1" thickBot="1" x14ac:dyDescent="0.3">
      <c r="A87" s="244"/>
      <c r="B87" s="508" t="s">
        <v>24</v>
      </c>
      <c r="C87" s="509"/>
      <c r="D87" s="510"/>
      <c r="E87" s="301" t="s">
        <v>7</v>
      </c>
      <c r="F87" s="242">
        <f>F81+F85</f>
        <v>125978670</v>
      </c>
      <c r="G87" s="128">
        <f t="shared" ref="G87:T87" si="97">G81+G85</f>
        <v>0</v>
      </c>
      <c r="H87" s="128">
        <f t="shared" si="97"/>
        <v>0</v>
      </c>
      <c r="I87" s="128">
        <f t="shared" si="97"/>
        <v>0</v>
      </c>
      <c r="J87" s="5">
        <f t="shared" si="97"/>
        <v>125978670</v>
      </c>
      <c r="K87" s="242">
        <f>K81+K85</f>
        <v>101968265</v>
      </c>
      <c r="L87" s="128">
        <f t="shared" si="97"/>
        <v>0</v>
      </c>
      <c r="M87" s="128">
        <f t="shared" si="97"/>
        <v>0</v>
      </c>
      <c r="N87" s="128">
        <f t="shared" si="97"/>
        <v>0</v>
      </c>
      <c r="O87" s="5">
        <f t="shared" si="97"/>
        <v>101968265</v>
      </c>
      <c r="P87" s="242">
        <f>P81+P85</f>
        <v>109667889.09</v>
      </c>
      <c r="Q87" s="128">
        <f t="shared" si="97"/>
        <v>0</v>
      </c>
      <c r="R87" s="128">
        <f t="shared" si="97"/>
        <v>0</v>
      </c>
      <c r="S87" s="128">
        <f t="shared" si="97"/>
        <v>0</v>
      </c>
      <c r="T87" s="5">
        <f t="shared" si="97"/>
        <v>109667889.09</v>
      </c>
      <c r="U87" s="239">
        <f>P87/K87*100</f>
        <v>107.55100039213181</v>
      </c>
      <c r="V87" s="128">
        <v>0</v>
      </c>
      <c r="W87" s="43">
        <v>0</v>
      </c>
      <c r="X87" s="43">
        <v>0</v>
      </c>
      <c r="Y87" s="129">
        <f>T87/O87*100</f>
        <v>107.55100039213181</v>
      </c>
      <c r="Z87" s="6">
        <f>P87/F87*100</f>
        <v>87.052744000234327</v>
      </c>
      <c r="AA87" s="4">
        <v>0</v>
      </c>
      <c r="AB87" s="26">
        <v>0</v>
      </c>
      <c r="AC87" s="4">
        <v>0</v>
      </c>
      <c r="AD87" s="5">
        <f>T87/J87*100</f>
        <v>87.052744000234327</v>
      </c>
      <c r="AE87" s="2"/>
      <c r="AF87" s="2"/>
      <c r="AG87" s="14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</row>
    <row r="88" spans="1:148" s="272" customFormat="1" ht="24" customHeight="1" thickBot="1" x14ac:dyDescent="0.3">
      <c r="A88" s="534" t="s">
        <v>86</v>
      </c>
      <c r="B88" s="535"/>
      <c r="C88" s="535"/>
      <c r="D88" s="535"/>
      <c r="E88" s="535"/>
      <c r="F88" s="535"/>
      <c r="G88" s="535"/>
      <c r="H88" s="535"/>
      <c r="I88" s="535"/>
      <c r="J88" s="535"/>
      <c r="K88" s="535"/>
      <c r="L88" s="535"/>
      <c r="M88" s="535"/>
      <c r="N88" s="535"/>
      <c r="O88" s="535"/>
      <c r="P88" s="535"/>
      <c r="Q88" s="535"/>
      <c r="R88" s="535"/>
      <c r="S88" s="535"/>
      <c r="T88" s="535"/>
      <c r="U88" s="535"/>
      <c r="V88" s="535"/>
      <c r="W88" s="535"/>
      <c r="X88" s="535"/>
      <c r="Y88" s="535"/>
      <c r="Z88" s="535"/>
      <c r="AA88" s="535"/>
      <c r="AB88" s="535"/>
      <c r="AC88" s="535"/>
      <c r="AD88" s="536"/>
      <c r="AE88" s="270"/>
      <c r="AF88" s="270"/>
      <c r="AG88" s="273"/>
      <c r="AH88" s="270"/>
      <c r="AI88" s="270"/>
      <c r="AJ88" s="270"/>
      <c r="AK88" s="270"/>
      <c r="AL88" s="270"/>
      <c r="AM88" s="270"/>
      <c r="AN88" s="270"/>
      <c r="AO88" s="270"/>
      <c r="AP88" s="270"/>
      <c r="AQ88" s="270"/>
      <c r="AR88" s="270"/>
      <c r="AS88" s="270"/>
      <c r="AT88" s="270"/>
      <c r="AU88" s="270"/>
      <c r="AV88" s="270"/>
      <c r="AW88" s="270"/>
      <c r="AX88" s="270"/>
      <c r="AY88" s="270"/>
      <c r="AZ88" s="270"/>
      <c r="BA88" s="270"/>
      <c r="BB88" s="270"/>
      <c r="BC88" s="270"/>
      <c r="BD88" s="270"/>
      <c r="BE88" s="270"/>
      <c r="BF88" s="270"/>
      <c r="BG88" s="270"/>
      <c r="BH88" s="270"/>
      <c r="BI88" s="270"/>
      <c r="BJ88" s="270"/>
      <c r="BK88" s="270"/>
      <c r="BL88" s="270"/>
      <c r="BM88" s="270"/>
      <c r="BN88" s="270"/>
      <c r="BO88" s="270"/>
      <c r="BP88" s="270"/>
      <c r="BQ88" s="270"/>
      <c r="BR88" s="270"/>
      <c r="BS88" s="270"/>
      <c r="BT88" s="270"/>
      <c r="BU88" s="270"/>
      <c r="BV88" s="270"/>
      <c r="BW88" s="270"/>
      <c r="BX88" s="270"/>
      <c r="BY88" s="270"/>
      <c r="BZ88" s="270"/>
      <c r="CA88" s="270"/>
      <c r="CB88" s="270"/>
      <c r="CC88" s="270"/>
      <c r="CD88" s="270"/>
      <c r="CE88" s="270"/>
      <c r="CF88" s="270"/>
      <c r="CG88" s="270"/>
      <c r="CH88" s="270"/>
      <c r="CI88" s="270"/>
      <c r="CJ88" s="270"/>
      <c r="CK88" s="270"/>
      <c r="CL88" s="270"/>
      <c r="CM88" s="270"/>
      <c r="CN88" s="270"/>
      <c r="CO88" s="270"/>
      <c r="CP88" s="270"/>
      <c r="CQ88" s="270"/>
      <c r="CR88" s="270"/>
      <c r="CS88" s="270"/>
      <c r="CT88" s="270"/>
      <c r="CU88" s="270"/>
      <c r="CV88" s="270"/>
      <c r="CW88" s="270"/>
      <c r="CX88" s="270"/>
      <c r="CY88" s="270"/>
      <c r="CZ88" s="270"/>
      <c r="DA88" s="270"/>
      <c r="DB88" s="270"/>
      <c r="DC88" s="270"/>
      <c r="DD88" s="270"/>
      <c r="DE88" s="270"/>
      <c r="DF88" s="270"/>
      <c r="DG88" s="270"/>
      <c r="DH88" s="270"/>
      <c r="DI88" s="270"/>
      <c r="DJ88" s="270"/>
      <c r="DK88" s="270"/>
      <c r="DL88" s="270"/>
      <c r="DM88" s="270"/>
      <c r="DN88" s="270"/>
      <c r="DO88" s="270"/>
      <c r="DP88" s="270"/>
      <c r="DQ88" s="270"/>
      <c r="DR88" s="270"/>
      <c r="DS88" s="270"/>
      <c r="DT88" s="270"/>
      <c r="DU88" s="270"/>
      <c r="DV88" s="270"/>
      <c r="DW88" s="270"/>
      <c r="DX88" s="270"/>
      <c r="DY88" s="270"/>
      <c r="DZ88" s="270"/>
      <c r="EA88" s="270"/>
      <c r="EB88" s="270"/>
      <c r="EC88" s="270"/>
      <c r="ED88" s="270"/>
      <c r="EE88" s="270"/>
      <c r="EF88" s="270"/>
      <c r="EG88" s="270"/>
      <c r="EH88" s="270"/>
      <c r="EI88" s="270"/>
      <c r="EJ88" s="270"/>
      <c r="EK88" s="270"/>
      <c r="EL88" s="270"/>
      <c r="EM88" s="270"/>
      <c r="EN88" s="270"/>
      <c r="EO88" s="270"/>
      <c r="EP88" s="270"/>
      <c r="EQ88" s="270"/>
      <c r="ER88" s="270"/>
    </row>
    <row r="89" spans="1:148" s="77" customFormat="1" ht="31.5" customHeight="1" thickBot="1" x14ac:dyDescent="0.3">
      <c r="A89" s="502" t="s">
        <v>25</v>
      </c>
      <c r="B89" s="525" t="s">
        <v>148</v>
      </c>
      <c r="C89" s="526"/>
      <c r="D89" s="527"/>
      <c r="E89" s="97" t="s">
        <v>7</v>
      </c>
      <c r="F89" s="537"/>
      <c r="G89" s="538"/>
      <c r="H89" s="538"/>
      <c r="I89" s="538"/>
      <c r="J89" s="538"/>
      <c r="K89" s="538"/>
      <c r="L89" s="538"/>
      <c r="M89" s="538"/>
      <c r="N89" s="538"/>
      <c r="O89" s="538"/>
      <c r="P89" s="538"/>
      <c r="Q89" s="538"/>
      <c r="R89" s="538"/>
      <c r="S89" s="538"/>
      <c r="T89" s="538"/>
      <c r="U89" s="538"/>
      <c r="V89" s="538"/>
      <c r="W89" s="538"/>
      <c r="X89" s="538"/>
      <c r="Y89" s="538"/>
      <c r="Z89" s="538"/>
      <c r="AA89" s="538"/>
      <c r="AB89" s="538"/>
      <c r="AC89" s="538"/>
      <c r="AD89" s="539"/>
      <c r="AE89" s="75"/>
      <c r="AF89" s="75"/>
      <c r="AG89" s="76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</row>
    <row r="90" spans="1:148" s="341" customFormat="1" ht="28.9" customHeight="1" thickBot="1" x14ac:dyDescent="0.3">
      <c r="A90" s="504"/>
      <c r="B90" s="348" t="s">
        <v>0</v>
      </c>
      <c r="C90" s="349" t="s">
        <v>128</v>
      </c>
      <c r="D90" s="331" t="s">
        <v>9</v>
      </c>
      <c r="E90" s="350" t="s">
        <v>5</v>
      </c>
      <c r="F90" s="101">
        <f>G90+H90+I90+J90</f>
        <v>30000</v>
      </c>
      <c r="G90" s="85">
        <v>0</v>
      </c>
      <c r="H90" s="85">
        <v>0</v>
      </c>
      <c r="I90" s="85">
        <v>0</v>
      </c>
      <c r="J90" s="86">
        <v>30000</v>
      </c>
      <c r="K90" s="101">
        <f>L90+M90+N90+O90</f>
        <v>30000</v>
      </c>
      <c r="L90" s="85">
        <v>0</v>
      </c>
      <c r="M90" s="85">
        <v>0</v>
      </c>
      <c r="N90" s="85">
        <v>0</v>
      </c>
      <c r="O90" s="351">
        <v>30000</v>
      </c>
      <c r="P90" s="101">
        <f>Q90+R90+T90</f>
        <v>30000</v>
      </c>
      <c r="Q90" s="85">
        <v>0</v>
      </c>
      <c r="R90" s="85">
        <v>0</v>
      </c>
      <c r="S90" s="85">
        <v>0</v>
      </c>
      <c r="T90" s="86">
        <v>30000</v>
      </c>
      <c r="U90" s="109">
        <f>V90+W90+X90+Y90</f>
        <v>0</v>
      </c>
      <c r="V90" s="110">
        <v>0</v>
      </c>
      <c r="W90" s="110">
        <v>0</v>
      </c>
      <c r="X90" s="110">
        <v>0</v>
      </c>
      <c r="Y90" s="11">
        <v>0</v>
      </c>
      <c r="Z90" s="210">
        <f>P90/F90*100</f>
        <v>100</v>
      </c>
      <c r="AA90" s="15">
        <v>0</v>
      </c>
      <c r="AB90" s="15">
        <v>0</v>
      </c>
      <c r="AC90" s="15">
        <v>0</v>
      </c>
      <c r="AD90" s="211">
        <f>T90/J90*100</f>
        <v>100</v>
      </c>
      <c r="AE90" s="339"/>
      <c r="AF90" s="339"/>
      <c r="AG90" s="340"/>
      <c r="AH90" s="339"/>
      <c r="AI90" s="339"/>
      <c r="AJ90" s="339"/>
      <c r="AK90" s="339"/>
      <c r="AL90" s="339"/>
      <c r="AM90" s="339"/>
      <c r="AN90" s="339"/>
      <c r="AO90" s="339"/>
      <c r="AP90" s="339"/>
      <c r="AQ90" s="339"/>
      <c r="AR90" s="339"/>
      <c r="AS90" s="339"/>
      <c r="AT90" s="339"/>
      <c r="AU90" s="339"/>
      <c r="AV90" s="339"/>
      <c r="AW90" s="339"/>
      <c r="AX90" s="339"/>
      <c r="AY90" s="339"/>
      <c r="AZ90" s="339"/>
      <c r="BA90" s="339"/>
      <c r="BB90" s="339"/>
      <c r="BC90" s="339"/>
      <c r="BD90" s="339"/>
      <c r="BE90" s="339"/>
      <c r="BF90" s="339"/>
      <c r="BG90" s="339"/>
      <c r="BH90" s="339"/>
      <c r="BI90" s="339"/>
      <c r="BJ90" s="339"/>
      <c r="BK90" s="339"/>
      <c r="BL90" s="339"/>
      <c r="BM90" s="339"/>
      <c r="BN90" s="339"/>
      <c r="BO90" s="339"/>
      <c r="BP90" s="339"/>
      <c r="BQ90" s="339"/>
      <c r="BR90" s="339"/>
      <c r="BS90" s="339"/>
      <c r="BT90" s="339"/>
      <c r="BU90" s="339"/>
      <c r="BV90" s="339"/>
      <c r="BW90" s="339"/>
      <c r="BX90" s="339"/>
      <c r="BY90" s="339"/>
      <c r="BZ90" s="339"/>
      <c r="CA90" s="339"/>
      <c r="CB90" s="339"/>
      <c r="CC90" s="339"/>
      <c r="CD90" s="339"/>
      <c r="CE90" s="339"/>
      <c r="CF90" s="339"/>
      <c r="CG90" s="339"/>
      <c r="CH90" s="339"/>
      <c r="CI90" s="339"/>
      <c r="CJ90" s="339"/>
      <c r="CK90" s="339"/>
      <c r="CL90" s="339"/>
      <c r="CM90" s="339"/>
      <c r="CN90" s="339"/>
      <c r="CO90" s="339"/>
      <c r="CP90" s="339"/>
      <c r="CQ90" s="339"/>
      <c r="CR90" s="339"/>
      <c r="CS90" s="339"/>
      <c r="CT90" s="339"/>
      <c r="CU90" s="339"/>
      <c r="CV90" s="339"/>
      <c r="CW90" s="339"/>
      <c r="CX90" s="339"/>
      <c r="CY90" s="339"/>
      <c r="CZ90" s="339"/>
      <c r="DA90" s="339"/>
      <c r="DB90" s="339"/>
      <c r="DC90" s="339"/>
      <c r="DD90" s="339"/>
      <c r="DE90" s="339"/>
      <c r="DF90" s="339"/>
      <c r="DG90" s="339"/>
      <c r="DH90" s="339"/>
      <c r="DI90" s="339"/>
      <c r="DJ90" s="339"/>
      <c r="DK90" s="339"/>
      <c r="DL90" s="339"/>
      <c r="DM90" s="339"/>
      <c r="DN90" s="339"/>
      <c r="DO90" s="339"/>
      <c r="DP90" s="339"/>
      <c r="DQ90" s="339"/>
      <c r="DR90" s="339"/>
      <c r="DS90" s="339"/>
      <c r="DT90" s="339"/>
      <c r="DU90" s="339"/>
      <c r="DV90" s="339"/>
      <c r="DW90" s="339"/>
      <c r="DX90" s="339"/>
      <c r="DY90" s="339"/>
      <c r="DZ90" s="339"/>
      <c r="EA90" s="339"/>
      <c r="EB90" s="339"/>
      <c r="EC90" s="339"/>
      <c r="ED90" s="339"/>
      <c r="EE90" s="339"/>
      <c r="EF90" s="339"/>
      <c r="EG90" s="339"/>
      <c r="EH90" s="339"/>
      <c r="EI90" s="339"/>
      <c r="EJ90" s="339"/>
      <c r="EK90" s="339"/>
      <c r="EL90" s="339"/>
      <c r="EM90" s="339"/>
      <c r="EN90" s="339"/>
      <c r="EO90" s="339"/>
      <c r="EP90" s="339"/>
      <c r="EQ90" s="339"/>
      <c r="ER90" s="339"/>
    </row>
    <row r="91" spans="1:148" s="87" customFormat="1" ht="15" customHeight="1" thickBot="1" x14ac:dyDescent="0.3">
      <c r="A91" s="83"/>
      <c r="B91" s="531" t="s">
        <v>26</v>
      </c>
      <c r="C91" s="532"/>
      <c r="D91" s="533"/>
      <c r="E91" s="97" t="s">
        <v>7</v>
      </c>
      <c r="F91" s="238">
        <f>F90</f>
        <v>30000</v>
      </c>
      <c r="G91" s="46">
        <f t="shared" ref="G91:J91" si="98">G90</f>
        <v>0</v>
      </c>
      <c r="H91" s="46">
        <f t="shared" si="98"/>
        <v>0</v>
      </c>
      <c r="I91" s="36">
        <f t="shared" si="98"/>
        <v>0</v>
      </c>
      <c r="J91" s="36">
        <f t="shared" si="98"/>
        <v>30000</v>
      </c>
      <c r="K91" s="238">
        <f>K90</f>
        <v>30000</v>
      </c>
      <c r="L91" s="46">
        <f t="shared" ref="L91" si="99">L90</f>
        <v>0</v>
      </c>
      <c r="M91" s="46">
        <f t="shared" ref="M91" si="100">M90</f>
        <v>0</v>
      </c>
      <c r="N91" s="36">
        <f t="shared" ref="N91" si="101">N90</f>
        <v>0</v>
      </c>
      <c r="O91" s="36">
        <f t="shared" ref="O91" si="102">O90</f>
        <v>30000</v>
      </c>
      <c r="P91" s="238">
        <f>P90</f>
        <v>30000</v>
      </c>
      <c r="Q91" s="46">
        <f t="shared" ref="Q91" si="103">Q90</f>
        <v>0</v>
      </c>
      <c r="R91" s="46">
        <f t="shared" ref="R91" si="104">R90</f>
        <v>0</v>
      </c>
      <c r="S91" s="36">
        <f t="shared" ref="S91" si="105">S90</f>
        <v>0</v>
      </c>
      <c r="T91" s="36">
        <f t="shared" ref="T91" si="106">T90</f>
        <v>30000</v>
      </c>
      <c r="U91" s="111">
        <f>P91/K91*100</f>
        <v>100</v>
      </c>
      <c r="V91" s="36">
        <v>0</v>
      </c>
      <c r="W91" s="36">
        <v>0</v>
      </c>
      <c r="X91" s="36">
        <v>0</v>
      </c>
      <c r="Y91" s="28">
        <f>T91/O91*100</f>
        <v>100</v>
      </c>
      <c r="Z91" s="41">
        <f>P91/F91*100</f>
        <v>100</v>
      </c>
      <c r="AA91" s="21">
        <v>0</v>
      </c>
      <c r="AB91" s="21">
        <v>0</v>
      </c>
      <c r="AC91" s="21">
        <v>0</v>
      </c>
      <c r="AD91" s="40">
        <f>T91/J91*100</f>
        <v>100</v>
      </c>
      <c r="AE91" s="88"/>
      <c r="AF91" s="88"/>
      <c r="AG91" s="142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/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/>
      <c r="EG91" s="88"/>
      <c r="EH91" s="88"/>
      <c r="EI91" s="88"/>
      <c r="EJ91" s="88"/>
      <c r="EK91" s="88"/>
      <c r="EL91" s="88"/>
      <c r="EM91" s="88"/>
      <c r="EN91" s="88"/>
      <c r="EO91" s="88"/>
      <c r="EP91" s="88"/>
      <c r="EQ91" s="88"/>
      <c r="ER91" s="88"/>
    </row>
    <row r="92" spans="1:148" s="1" customFormat="1" ht="27.75" customHeight="1" x14ac:dyDescent="0.25">
      <c r="A92" s="544" t="s">
        <v>27</v>
      </c>
      <c r="B92" s="545"/>
      <c r="C92" s="545"/>
      <c r="D92" s="94" t="s">
        <v>9</v>
      </c>
      <c r="E92" s="81" t="s">
        <v>7</v>
      </c>
      <c r="F92" s="29">
        <f>F91+F87+F75+F62+F55+F43+F28</f>
        <v>4690947211.9799995</v>
      </c>
      <c r="G92" s="30">
        <f t="shared" ref="G92:J92" si="107">G91+G87+G75+G62+G55+G43+G28+G49</f>
        <v>3467705848.1799998</v>
      </c>
      <c r="H92" s="30">
        <f t="shared" si="107"/>
        <v>37638812.82</v>
      </c>
      <c r="I92" s="30">
        <f t="shared" si="107"/>
        <v>341302922.98000002</v>
      </c>
      <c r="J92" s="27">
        <f t="shared" si="107"/>
        <v>844299628</v>
      </c>
      <c r="K92" s="29">
        <f>K91+K87+K75+K62+K55+K43+K28</f>
        <v>3461284447.77</v>
      </c>
      <c r="L92" s="30">
        <f>L91+L87+L75+L62+L55+L43+L28+L49</f>
        <v>2430117127</v>
      </c>
      <c r="M92" s="30">
        <f t="shared" ref="M92" si="108">M91+M87+M75+M62+M55+M43+M28+M49</f>
        <v>0</v>
      </c>
      <c r="N92" s="30">
        <f>N91+N87+N75+N62+N55+N43+N28+N49</f>
        <v>341302194.93000001</v>
      </c>
      <c r="O92" s="27">
        <f>O91+O87+O75+O62+O55+O43+O28+O49</f>
        <v>689865125.83999991</v>
      </c>
      <c r="P92" s="29">
        <f>P91+P87+P75+P62+P55+P43+P28</f>
        <v>3666980014.1900005</v>
      </c>
      <c r="Q92" s="30">
        <f t="shared" ref="Q92:T92" si="109">Q91+Q87+Q75+Q62+Q55+Q43+Q28+Q49</f>
        <v>2654719496.5800004</v>
      </c>
      <c r="R92" s="30">
        <f t="shared" si="109"/>
        <v>20454079.099999998</v>
      </c>
      <c r="S92" s="30">
        <f t="shared" si="109"/>
        <v>332514502.66000003</v>
      </c>
      <c r="T92" s="27">
        <f t="shared" si="109"/>
        <v>659291935.85000002</v>
      </c>
      <c r="U92" s="29">
        <f>P92/K92*100</f>
        <v>105.94275245285097</v>
      </c>
      <c r="V92" s="30">
        <f>Q92/L92*100</f>
        <v>109.24245037757805</v>
      </c>
      <c r="W92" s="30">
        <v>0</v>
      </c>
      <c r="X92" s="30">
        <f>S92/N92*100</f>
        <v>97.42524589629366</v>
      </c>
      <c r="Y92" s="27">
        <f>T92/O92*100</f>
        <v>95.568236624112117</v>
      </c>
      <c r="Z92" s="29">
        <f>P92/F92*100</f>
        <v>78.171419299391502</v>
      </c>
      <c r="AA92" s="30">
        <f>Q92/G92*100</f>
        <v>76.555498442098553</v>
      </c>
      <c r="AB92" s="30">
        <f>R92/H92*100</f>
        <v>54.343050610595746</v>
      </c>
      <c r="AC92" s="30">
        <f>S92/N92*100</f>
        <v>97.42524589629366</v>
      </c>
      <c r="AD92" s="27">
        <f>T92/J92*100</f>
        <v>78.087436495945013</v>
      </c>
      <c r="AE92" s="140"/>
      <c r="AF92" s="140"/>
      <c r="AG92" s="140"/>
      <c r="AH92" s="140"/>
      <c r="AI92" s="35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</row>
    <row r="93" spans="1:148" s="1" customFormat="1" ht="15" customHeight="1" x14ac:dyDescent="0.25">
      <c r="A93" s="528"/>
      <c r="B93" s="529"/>
      <c r="C93" s="529"/>
      <c r="D93" s="353"/>
      <c r="E93" s="354"/>
      <c r="F93" s="63"/>
      <c r="G93" s="355"/>
      <c r="H93" s="355"/>
      <c r="I93" s="355"/>
      <c r="J93" s="356"/>
      <c r="K93" s="63"/>
      <c r="L93" s="355"/>
      <c r="M93" s="355"/>
      <c r="N93" s="355"/>
      <c r="O93" s="356"/>
      <c r="P93" s="63"/>
      <c r="Q93" s="355"/>
      <c r="R93" s="355"/>
      <c r="S93" s="355"/>
      <c r="T93" s="356"/>
      <c r="U93" s="99"/>
      <c r="V93" s="355"/>
      <c r="W93" s="355"/>
      <c r="X93" s="355"/>
      <c r="Y93" s="356"/>
      <c r="Z93" s="63"/>
      <c r="AA93" s="355"/>
      <c r="AB93" s="357"/>
      <c r="AC93" s="355"/>
      <c r="AD93" s="356"/>
      <c r="AE93" s="2"/>
      <c r="AF93" s="2"/>
      <c r="AG93" s="14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</row>
    <row r="94" spans="1:148" s="1" customFormat="1" ht="17.45" customHeight="1" x14ac:dyDescent="0.25">
      <c r="A94" s="540" t="s">
        <v>27</v>
      </c>
      <c r="B94" s="541"/>
      <c r="C94" s="541"/>
      <c r="D94" s="358" t="s">
        <v>13</v>
      </c>
      <c r="E94" s="98" t="s">
        <v>7</v>
      </c>
      <c r="F94" s="31">
        <f>F40+F47</f>
        <v>155182922</v>
      </c>
      <c r="G94" s="45">
        <f t="shared" ref="G94:J94" si="110">G40+G47</f>
        <v>0</v>
      </c>
      <c r="H94" s="45">
        <f t="shared" si="110"/>
        <v>0</v>
      </c>
      <c r="I94" s="45">
        <f t="shared" si="110"/>
        <v>0</v>
      </c>
      <c r="J94" s="33">
        <f t="shared" si="110"/>
        <v>155182922</v>
      </c>
      <c r="K94" s="31">
        <f>K40+K47</f>
        <v>29608894</v>
      </c>
      <c r="L94" s="45">
        <f t="shared" ref="L94:O94" si="111">L40+L47</f>
        <v>0</v>
      </c>
      <c r="M94" s="45">
        <f t="shared" si="111"/>
        <v>0</v>
      </c>
      <c r="N94" s="45">
        <f t="shared" si="111"/>
        <v>0</v>
      </c>
      <c r="O94" s="33">
        <f t="shared" si="111"/>
        <v>29608894</v>
      </c>
      <c r="P94" s="31">
        <f>P40+P47</f>
        <v>23565024.359999999</v>
      </c>
      <c r="Q94" s="45">
        <f t="shared" ref="Q94:T94" si="112">Q40+Q47</f>
        <v>0</v>
      </c>
      <c r="R94" s="45">
        <f>R40+R47</f>
        <v>0</v>
      </c>
      <c r="S94" s="45">
        <f t="shared" si="112"/>
        <v>0</v>
      </c>
      <c r="T94" s="33">
        <f t="shared" si="112"/>
        <v>23565024.359999999</v>
      </c>
      <c r="U94" s="136">
        <f>P94/K94*100</f>
        <v>79.587654844520699</v>
      </c>
      <c r="V94" s="137">
        <v>0</v>
      </c>
      <c r="W94" s="137">
        <v>0</v>
      </c>
      <c r="X94" s="137">
        <v>0</v>
      </c>
      <c r="Y94" s="138">
        <f>T94/O94*100</f>
        <v>79.587654844520699</v>
      </c>
      <c r="Z94" s="147">
        <f>P94/F94*100</f>
        <v>15.185320688831982</v>
      </c>
      <c r="AA94" s="137">
        <v>0</v>
      </c>
      <c r="AB94" s="148">
        <v>0</v>
      </c>
      <c r="AC94" s="137">
        <v>0</v>
      </c>
      <c r="AD94" s="149">
        <f>T94/J94*100</f>
        <v>15.185320688831982</v>
      </c>
      <c r="AE94" s="145"/>
      <c r="AF94" s="145"/>
      <c r="AG94" s="145"/>
      <c r="AH94" s="145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</row>
    <row r="95" spans="1:148" s="1" customFormat="1" ht="13.5" hidden="1" customHeight="1" x14ac:dyDescent="0.25">
      <c r="A95" s="540"/>
      <c r="B95" s="541"/>
      <c r="C95" s="541"/>
      <c r="D95" s="358"/>
      <c r="E95" s="98"/>
      <c r="F95" s="31"/>
      <c r="G95" s="45"/>
      <c r="H95" s="45"/>
      <c r="I95" s="45"/>
      <c r="J95" s="33"/>
      <c r="K95" s="31"/>
      <c r="L95" s="45"/>
      <c r="M95" s="45"/>
      <c r="N95" s="45"/>
      <c r="O95" s="33"/>
      <c r="P95" s="31"/>
      <c r="Q95" s="45"/>
      <c r="R95" s="45"/>
      <c r="S95" s="45"/>
      <c r="T95" s="33"/>
      <c r="U95" s="112"/>
      <c r="V95" s="45"/>
      <c r="W95" s="45"/>
      <c r="X95" s="45"/>
      <c r="Y95" s="359"/>
      <c r="Z95" s="31"/>
      <c r="AA95" s="45"/>
      <c r="AB95" s="32"/>
      <c r="AC95" s="45"/>
      <c r="AD95" s="360"/>
      <c r="AE95" s="2"/>
      <c r="AF95" s="2"/>
      <c r="AG95" s="14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</row>
    <row r="96" spans="1:148" s="1" customFormat="1" ht="19.5" hidden="1" customHeight="1" x14ac:dyDescent="0.25">
      <c r="A96" s="540" t="s">
        <v>27</v>
      </c>
      <c r="B96" s="541"/>
      <c r="C96" s="541"/>
      <c r="D96" s="358" t="s">
        <v>36</v>
      </c>
      <c r="E96" s="98" t="s">
        <v>7</v>
      </c>
      <c r="F96" s="31">
        <v>0</v>
      </c>
      <c r="G96" s="45">
        <f>G30</f>
        <v>0</v>
      </c>
      <c r="H96" s="45">
        <f>H30</f>
        <v>0</v>
      </c>
      <c r="I96" s="45">
        <f>I30</f>
        <v>0</v>
      </c>
      <c r="J96" s="33">
        <v>0</v>
      </c>
      <c r="K96" s="31">
        <v>0</v>
      </c>
      <c r="L96" s="45">
        <f>L30</f>
        <v>0</v>
      </c>
      <c r="M96" s="45">
        <f>M30</f>
        <v>0</v>
      </c>
      <c r="N96" s="45">
        <f>N30</f>
        <v>0</v>
      </c>
      <c r="O96" s="33">
        <v>0</v>
      </c>
      <c r="P96" s="31">
        <v>0</v>
      </c>
      <c r="Q96" s="45">
        <f>Q30</f>
        <v>0</v>
      </c>
      <c r="R96" s="45">
        <f>R30</f>
        <v>0</v>
      </c>
      <c r="S96" s="45">
        <f>S30</f>
        <v>0</v>
      </c>
      <c r="T96" s="33">
        <v>0</v>
      </c>
      <c r="U96" s="113">
        <v>0</v>
      </c>
      <c r="V96" s="32">
        <v>0</v>
      </c>
      <c r="W96" s="32">
        <v>0</v>
      </c>
      <c r="X96" s="32">
        <v>0</v>
      </c>
      <c r="Y96" s="104">
        <v>0</v>
      </c>
      <c r="Z96" s="34">
        <v>0</v>
      </c>
      <c r="AA96" s="32">
        <v>0</v>
      </c>
      <c r="AB96" s="32">
        <v>0</v>
      </c>
      <c r="AC96" s="32">
        <v>0</v>
      </c>
      <c r="AD96" s="35">
        <v>0</v>
      </c>
      <c r="AE96" s="2"/>
      <c r="AF96" s="2"/>
      <c r="AG96" s="141"/>
      <c r="AH96" s="141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</row>
    <row r="97" spans="1:148" s="87" customFormat="1" ht="17.25" customHeight="1" thickBot="1" x14ac:dyDescent="0.3">
      <c r="A97" s="542" t="s">
        <v>115</v>
      </c>
      <c r="B97" s="543"/>
      <c r="C97" s="543"/>
      <c r="D97" s="329"/>
      <c r="E97" s="361"/>
      <c r="F97" s="362">
        <f>F92+F94+F96</f>
        <v>4846130133.9799995</v>
      </c>
      <c r="G97" s="363">
        <f t="shared" ref="G97:J97" si="113">G92+G94+G96</f>
        <v>3467705848.1799998</v>
      </c>
      <c r="H97" s="363">
        <f t="shared" si="113"/>
        <v>37638812.82</v>
      </c>
      <c r="I97" s="363">
        <f t="shared" si="113"/>
        <v>341302922.98000002</v>
      </c>
      <c r="J97" s="364">
        <f t="shared" si="113"/>
        <v>999482550</v>
      </c>
      <c r="K97" s="362">
        <f>K92+K94+K96</f>
        <v>3490893341.77</v>
      </c>
      <c r="L97" s="363">
        <f>L92+L94+L96</f>
        <v>2430117127</v>
      </c>
      <c r="M97" s="363">
        <f t="shared" ref="M97:O97" si="114">M92+M94+M96</f>
        <v>0</v>
      </c>
      <c r="N97" s="363">
        <f t="shared" si="114"/>
        <v>341302194.93000001</v>
      </c>
      <c r="O97" s="364">
        <f t="shared" si="114"/>
        <v>719474019.83999991</v>
      </c>
      <c r="P97" s="362">
        <f>P92+P94+P96</f>
        <v>3690545038.5500007</v>
      </c>
      <c r="Q97" s="363">
        <f t="shared" ref="Q97:T97" si="115">Q92+Q94+Q96</f>
        <v>2654719496.5800004</v>
      </c>
      <c r="R97" s="363">
        <f t="shared" si="115"/>
        <v>20454079.099999998</v>
      </c>
      <c r="S97" s="363">
        <f t="shared" si="115"/>
        <v>332514502.66000003</v>
      </c>
      <c r="T97" s="364">
        <f t="shared" si="115"/>
        <v>682856960.21000004</v>
      </c>
      <c r="U97" s="114">
        <f>P97/K97*100</f>
        <v>105.71921503275637</v>
      </c>
      <c r="V97" s="7">
        <f>Q97/L97*100</f>
        <v>109.24245037757805</v>
      </c>
      <c r="W97" s="8">
        <v>0</v>
      </c>
      <c r="X97" s="7">
        <f>S97/N97*100</f>
        <v>97.42524589629366</v>
      </c>
      <c r="Y97" s="115">
        <f>T97/O97*100</f>
        <v>94.910579309292785</v>
      </c>
      <c r="Z97" s="6">
        <f>P97/F97*100</f>
        <v>76.154476593038851</v>
      </c>
      <c r="AA97" s="7">
        <f>Q97/G97*100</f>
        <v>76.555498442098553</v>
      </c>
      <c r="AB97" s="7">
        <f>R97/H97*100</f>
        <v>54.343050610595746</v>
      </c>
      <c r="AC97" s="7">
        <f>S97/N97*100</f>
        <v>97.42524589629366</v>
      </c>
      <c r="AD97" s="9">
        <f>T97/J97*100</f>
        <v>68.321048747674482</v>
      </c>
      <c r="AE97" s="88"/>
      <c r="AF97" s="88"/>
      <c r="AG97" s="141"/>
      <c r="AH97" s="141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  <c r="DB97" s="88"/>
      <c r="DC97" s="88"/>
      <c r="DD97" s="88"/>
      <c r="DE97" s="88"/>
      <c r="DF97" s="88"/>
      <c r="DG97" s="88"/>
      <c r="DH97" s="88"/>
      <c r="DI97" s="88"/>
      <c r="DJ97" s="88"/>
      <c r="DK97" s="88"/>
      <c r="DL97" s="88"/>
      <c r="DM97" s="88"/>
      <c r="DN97" s="88"/>
      <c r="DO97" s="88"/>
      <c r="DP97" s="88"/>
      <c r="DQ97" s="88"/>
      <c r="DR97" s="88"/>
      <c r="DS97" s="88"/>
      <c r="DT97" s="88"/>
      <c r="DU97" s="88"/>
      <c r="DV97" s="88"/>
      <c r="DW97" s="88"/>
      <c r="DX97" s="88"/>
      <c r="DY97" s="88"/>
      <c r="DZ97" s="88"/>
      <c r="EA97" s="88"/>
      <c r="EB97" s="88"/>
      <c r="EC97" s="88"/>
      <c r="ED97" s="88"/>
      <c r="EE97" s="88"/>
      <c r="EF97" s="88"/>
      <c r="EG97" s="88"/>
      <c r="EH97" s="88"/>
      <c r="EI97" s="88"/>
      <c r="EJ97" s="88"/>
      <c r="EK97" s="88"/>
      <c r="EL97" s="88"/>
      <c r="EM97" s="88"/>
      <c r="EN97" s="88"/>
      <c r="EO97" s="88"/>
      <c r="EP97" s="88"/>
      <c r="EQ97" s="88"/>
      <c r="ER97" s="88"/>
    </row>
    <row r="98" spans="1:148" s="1" customFormat="1" x14ac:dyDescent="0.25">
      <c r="A98" s="87"/>
      <c r="B98" s="365"/>
      <c r="C98" s="366"/>
      <c r="D98" s="367"/>
      <c r="E98" s="341"/>
      <c r="AE98" s="2"/>
      <c r="AF98" s="2"/>
      <c r="AG98" s="14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</row>
    <row r="99" spans="1:148" s="1" customFormat="1" x14ac:dyDescent="0.25">
      <c r="A99" s="87"/>
      <c r="B99" s="365"/>
      <c r="C99" s="366"/>
      <c r="D99" s="367"/>
      <c r="E99" s="341"/>
      <c r="AE99" s="2"/>
      <c r="AF99" s="2"/>
      <c r="AG99" s="14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</row>
    <row r="100" spans="1:148" s="1" customFormat="1" hidden="1" x14ac:dyDescent="0.25">
      <c r="A100" s="87"/>
      <c r="B100" s="598" t="s">
        <v>145</v>
      </c>
      <c r="C100" s="598"/>
      <c r="D100" s="367" t="s">
        <v>140</v>
      </c>
      <c r="E100" s="341"/>
      <c r="F100" s="368">
        <f>F92-F70-F17</f>
        <v>4349644289</v>
      </c>
      <c r="G100" s="368">
        <f t="shared" ref="G100:T100" si="116">G92-G70-G17</f>
        <v>3467705848.1799998</v>
      </c>
      <c r="H100" s="368">
        <f t="shared" si="116"/>
        <v>37638812.82</v>
      </c>
      <c r="I100" s="368">
        <f t="shared" si="116"/>
        <v>0</v>
      </c>
      <c r="J100" s="368">
        <f t="shared" si="116"/>
        <v>844299628</v>
      </c>
      <c r="K100" s="368">
        <f t="shared" si="116"/>
        <v>3119982252.8400002</v>
      </c>
      <c r="L100" s="368">
        <f t="shared" si="116"/>
        <v>2430117127</v>
      </c>
      <c r="M100" s="368">
        <f t="shared" si="116"/>
        <v>0</v>
      </c>
      <c r="N100" s="368">
        <f t="shared" si="116"/>
        <v>0</v>
      </c>
      <c r="O100" s="368">
        <f t="shared" si="116"/>
        <v>689865125.83999991</v>
      </c>
      <c r="P100" s="368">
        <f t="shared" si="116"/>
        <v>3334465511.5300007</v>
      </c>
      <c r="Q100" s="368">
        <f t="shared" si="116"/>
        <v>2654719496.5800004</v>
      </c>
      <c r="R100" s="368">
        <f t="shared" si="116"/>
        <v>20454079.099999998</v>
      </c>
      <c r="S100" s="368">
        <f t="shared" si="116"/>
        <v>0</v>
      </c>
      <c r="T100" s="368">
        <f t="shared" si="116"/>
        <v>659291935.85000002</v>
      </c>
      <c r="U100" s="368">
        <f t="shared" ref="U100:Y100" si="117">U92-U85-U70-U17</f>
        <v>-197.28473619005544</v>
      </c>
      <c r="V100" s="368">
        <f t="shared" si="117"/>
        <v>109.24245037757805</v>
      </c>
      <c r="W100" s="368">
        <f t="shared" si="117"/>
        <v>0</v>
      </c>
      <c r="X100" s="368">
        <f t="shared" si="117"/>
        <v>-100.30859867022052</v>
      </c>
      <c r="Y100" s="368">
        <f t="shared" si="117"/>
        <v>-9.9254074522801119</v>
      </c>
      <c r="Z100" s="368">
        <f>P100/F100*100</f>
        <v>76.660648319281464</v>
      </c>
      <c r="AA100" s="368"/>
      <c r="AB100" s="368"/>
      <c r="AC100" s="368"/>
      <c r="AD100" s="368"/>
      <c r="AE100" s="352"/>
      <c r="AF100" s="352"/>
      <c r="AG100" s="352"/>
      <c r="AH100" s="352"/>
      <c r="AI100" s="368"/>
      <c r="AJ100" s="368">
        <f t="shared" ref="AJ100:BM100" si="118">AJ92-AJ85-AJ70-AJ17</f>
        <v>0</v>
      </c>
      <c r="AK100" s="368">
        <f t="shared" si="118"/>
        <v>0</v>
      </c>
      <c r="AL100" s="368">
        <f t="shared" si="118"/>
        <v>0</v>
      </c>
      <c r="AM100" s="368">
        <f t="shared" si="118"/>
        <v>0</v>
      </c>
      <c r="AN100" s="368">
        <f t="shared" si="118"/>
        <v>0</v>
      </c>
      <c r="AO100" s="368">
        <f t="shared" si="118"/>
        <v>0</v>
      </c>
      <c r="AP100" s="368">
        <f t="shared" si="118"/>
        <v>0</v>
      </c>
      <c r="AQ100" s="368">
        <f t="shared" si="118"/>
        <v>0</v>
      </c>
      <c r="AR100" s="368">
        <f t="shared" si="118"/>
        <v>0</v>
      </c>
      <c r="AS100" s="368">
        <f t="shared" si="118"/>
        <v>0</v>
      </c>
      <c r="AT100" s="368">
        <f t="shared" si="118"/>
        <v>0</v>
      </c>
      <c r="AU100" s="368">
        <f t="shared" si="118"/>
        <v>0</v>
      </c>
      <c r="AV100" s="368">
        <f t="shared" si="118"/>
        <v>0</v>
      </c>
      <c r="AW100" s="368">
        <f t="shared" si="118"/>
        <v>0</v>
      </c>
      <c r="AX100" s="368">
        <f t="shared" si="118"/>
        <v>0</v>
      </c>
      <c r="AY100" s="368">
        <f t="shared" si="118"/>
        <v>0</v>
      </c>
      <c r="AZ100" s="368">
        <f t="shared" si="118"/>
        <v>0</v>
      </c>
      <c r="BA100" s="368">
        <f t="shared" si="118"/>
        <v>0</v>
      </c>
      <c r="BB100" s="368">
        <f t="shared" si="118"/>
        <v>0</v>
      </c>
      <c r="BC100" s="368">
        <f t="shared" si="118"/>
        <v>0</v>
      </c>
      <c r="BD100" s="368">
        <f t="shared" si="118"/>
        <v>0</v>
      </c>
      <c r="BE100" s="368">
        <f t="shared" si="118"/>
        <v>0</v>
      </c>
      <c r="BF100" s="368">
        <f t="shared" si="118"/>
        <v>0</v>
      </c>
      <c r="BG100" s="368">
        <f t="shared" si="118"/>
        <v>0</v>
      </c>
      <c r="BH100" s="368">
        <f t="shared" si="118"/>
        <v>0</v>
      </c>
      <c r="BI100" s="368">
        <f t="shared" si="118"/>
        <v>0</v>
      </c>
      <c r="BJ100" s="368">
        <f t="shared" si="118"/>
        <v>0</v>
      </c>
      <c r="BK100" s="368">
        <f t="shared" si="118"/>
        <v>0</v>
      </c>
      <c r="BL100" s="368">
        <f t="shared" si="118"/>
        <v>0</v>
      </c>
      <c r="BM100" s="368">
        <f t="shared" si="118"/>
        <v>0</v>
      </c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</row>
    <row r="101" spans="1:148" s="1" customFormat="1" hidden="1" x14ac:dyDescent="0.25">
      <c r="A101" s="87"/>
      <c r="B101" s="365"/>
      <c r="C101" s="366"/>
      <c r="D101" s="367" t="s">
        <v>147</v>
      </c>
      <c r="E101" s="341"/>
      <c r="F101" s="368">
        <f>F30+F34+F46</f>
        <v>155182922</v>
      </c>
      <c r="G101" s="368">
        <f t="shared" ref="G101:T101" si="119">G30+G34+G46</f>
        <v>0</v>
      </c>
      <c r="H101" s="368">
        <f t="shared" si="119"/>
        <v>0</v>
      </c>
      <c r="I101" s="368">
        <f t="shared" si="119"/>
        <v>0</v>
      </c>
      <c r="J101" s="368">
        <f t="shared" si="119"/>
        <v>155182922</v>
      </c>
      <c r="K101" s="368">
        <f t="shared" si="119"/>
        <v>29608894</v>
      </c>
      <c r="L101" s="368">
        <f t="shared" si="119"/>
        <v>0</v>
      </c>
      <c r="M101" s="368">
        <f t="shared" si="119"/>
        <v>0</v>
      </c>
      <c r="N101" s="368">
        <f t="shared" si="119"/>
        <v>0</v>
      </c>
      <c r="O101" s="368">
        <f t="shared" si="119"/>
        <v>29608894</v>
      </c>
      <c r="P101" s="368">
        <f t="shared" si="119"/>
        <v>23565024.359999999</v>
      </c>
      <c r="Q101" s="368">
        <f t="shared" si="119"/>
        <v>0</v>
      </c>
      <c r="R101" s="368">
        <f t="shared" si="119"/>
        <v>0</v>
      </c>
      <c r="S101" s="368">
        <f t="shared" si="119"/>
        <v>0</v>
      </c>
      <c r="T101" s="368">
        <f t="shared" si="119"/>
        <v>23565024.359999999</v>
      </c>
      <c r="U101" s="368">
        <f t="shared" ref="U101:Y101" si="120">U50-U47-U40-U17</f>
        <v>-70.658699572268418</v>
      </c>
      <c r="V101" s="368">
        <f t="shared" si="120"/>
        <v>109.48814855998464</v>
      </c>
      <c r="W101" s="368">
        <f t="shared" si="120"/>
        <v>0</v>
      </c>
      <c r="X101" s="368">
        <f t="shared" si="120"/>
        <v>0</v>
      </c>
      <c r="Y101" s="368">
        <f t="shared" si="120"/>
        <v>15.096936326127505</v>
      </c>
      <c r="Z101" s="368"/>
      <c r="AA101" s="368"/>
      <c r="AB101" s="368"/>
      <c r="AC101" s="368"/>
      <c r="AD101" s="368"/>
      <c r="AE101" s="2"/>
      <c r="AF101" s="2"/>
      <c r="AG101" s="14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</row>
    <row r="102" spans="1:148" s="1" customFormat="1" x14ac:dyDescent="0.25">
      <c r="A102" s="87"/>
      <c r="B102" s="365"/>
      <c r="C102" s="366"/>
      <c r="D102" s="367"/>
      <c r="E102" s="341"/>
      <c r="AE102" s="2"/>
      <c r="AF102" s="2"/>
      <c r="AG102" s="14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</row>
    <row r="103" spans="1:148" s="1" customFormat="1" x14ac:dyDescent="0.25">
      <c r="A103" s="87"/>
      <c r="B103" s="365"/>
      <c r="C103" s="366"/>
      <c r="D103" s="367"/>
      <c r="E103" s="341"/>
      <c r="F103" s="369"/>
      <c r="K103" s="368"/>
      <c r="P103" s="369"/>
      <c r="AE103" s="2"/>
      <c r="AF103" s="2"/>
      <c r="AG103" s="14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</row>
    <row r="105" spans="1:148" x14ac:dyDescent="0.25">
      <c r="F105" s="371"/>
      <c r="G105" s="371"/>
      <c r="H105" s="371"/>
      <c r="I105" s="371"/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1"/>
      <c r="X105" s="371"/>
      <c r="Y105" s="371"/>
      <c r="Z105" s="371"/>
      <c r="AA105" s="371"/>
      <c r="AB105" s="371"/>
      <c r="AC105" s="371"/>
      <c r="AD105" s="371"/>
    </row>
  </sheetData>
  <mergeCells count="81">
    <mergeCell ref="AE19:AF19"/>
    <mergeCell ref="AE17:AG17"/>
    <mergeCell ref="A51:AD51"/>
    <mergeCell ref="A44:A46"/>
    <mergeCell ref="D78:D80"/>
    <mergeCell ref="F77:AD77"/>
    <mergeCell ref="B77:D77"/>
    <mergeCell ref="B75:D75"/>
    <mergeCell ref="B72:D72"/>
    <mergeCell ref="B41:D41"/>
    <mergeCell ref="B44:D44"/>
    <mergeCell ref="B47:D47"/>
    <mergeCell ref="B74:D74"/>
    <mergeCell ref="F72:AD72"/>
    <mergeCell ref="A5:AD5"/>
    <mergeCell ref="B43:D43"/>
    <mergeCell ref="B100:C100"/>
    <mergeCell ref="A82:A83"/>
    <mergeCell ref="E30:E36"/>
    <mergeCell ref="B45:C45"/>
    <mergeCell ref="B71:D71"/>
    <mergeCell ref="F7:AD7"/>
    <mergeCell ref="A72:A73"/>
    <mergeCell ref="F64:AD64"/>
    <mergeCell ref="F29:AD29"/>
    <mergeCell ref="F41:AD41"/>
    <mergeCell ref="F44:AD44"/>
    <mergeCell ref="B30:C30"/>
    <mergeCell ref="B34:C34"/>
    <mergeCell ref="AG53:AG54"/>
    <mergeCell ref="B50:D50"/>
    <mergeCell ref="B57:D57"/>
    <mergeCell ref="B52:D52"/>
    <mergeCell ref="B62:D62"/>
    <mergeCell ref="A96:C96"/>
    <mergeCell ref="A97:C97"/>
    <mergeCell ref="A95:C95"/>
    <mergeCell ref="A92:C92"/>
    <mergeCell ref="A94:C94"/>
    <mergeCell ref="B89:D89"/>
    <mergeCell ref="A93:C93"/>
    <mergeCell ref="B81:D81"/>
    <mergeCell ref="B91:D91"/>
    <mergeCell ref="B87:D87"/>
    <mergeCell ref="A88:AD88"/>
    <mergeCell ref="F89:AD89"/>
    <mergeCell ref="A89:A90"/>
    <mergeCell ref="F82:AD82"/>
    <mergeCell ref="B82:D82"/>
    <mergeCell ref="AI17:AM17"/>
    <mergeCell ref="B85:D85"/>
    <mergeCell ref="A1:AD1"/>
    <mergeCell ref="A6:AD6"/>
    <mergeCell ref="Z2:AD2"/>
    <mergeCell ref="B55:D55"/>
    <mergeCell ref="A56:AD56"/>
    <mergeCell ref="A2:A3"/>
    <mergeCell ref="D2:D3"/>
    <mergeCell ref="E2:E3"/>
    <mergeCell ref="K2:O2"/>
    <mergeCell ref="P2:T2"/>
    <mergeCell ref="U2:Y2"/>
    <mergeCell ref="F2:J2"/>
    <mergeCell ref="AE70:AG70"/>
    <mergeCell ref="B28:D28"/>
    <mergeCell ref="C2:C3"/>
    <mergeCell ref="D29:D39"/>
    <mergeCell ref="A29:A39"/>
    <mergeCell ref="A77:A79"/>
    <mergeCell ref="A8:A25"/>
    <mergeCell ref="B40:D40"/>
    <mergeCell ref="B37:C37"/>
    <mergeCell ref="A63:AD63"/>
    <mergeCell ref="B64:D64"/>
    <mergeCell ref="A52:A54"/>
    <mergeCell ref="A57:A61"/>
    <mergeCell ref="A64:A70"/>
    <mergeCell ref="A76:AD76"/>
    <mergeCell ref="B29:C29"/>
    <mergeCell ref="B7:C7"/>
    <mergeCell ref="B49:D49"/>
  </mergeCells>
  <pageMargins left="0.25" right="0.25" top="0.75" bottom="0.75" header="0.3" footer="0.3"/>
  <pageSetup paperSize="9" scale="42" fitToHeight="0" orientation="landscape" r:id="rId1"/>
  <rowBreaks count="1" manualBreakCount="1">
    <brk id="3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30.11.2020 г</vt:lpstr>
      <vt:lpstr>'на 30.11.2020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2021-01-22T03:41:05Z</dcterms:modified>
</cp:coreProperties>
</file>