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625" windowWidth="14805" windowHeight="3870"/>
  </bookViews>
  <sheets>
    <sheet name="на 30.09.2020 г" sheetId="13" r:id="rId1"/>
  </sheets>
  <definedNames>
    <definedName name="_xlnm.Print_Area" localSheetId="0">'на 30.09.2020 г'!$A$1:$AD$96</definedName>
  </definedNames>
  <calcPr calcId="144525"/>
</workbook>
</file>

<file path=xl/calcChain.xml><?xml version="1.0" encoding="utf-8"?>
<calcChain xmlns="http://schemas.openxmlformats.org/spreadsheetml/2006/main">
  <c r="P27" i="13" l="1"/>
  <c r="P26" i="13"/>
  <c r="K26" i="13"/>
  <c r="G27" i="13"/>
  <c r="H27" i="13"/>
  <c r="I27" i="13"/>
  <c r="J27" i="13"/>
  <c r="K27" i="13"/>
  <c r="L27" i="13"/>
  <c r="M27" i="13"/>
  <c r="N27" i="13"/>
  <c r="O27" i="13"/>
  <c r="Q27" i="13"/>
  <c r="R27" i="13"/>
  <c r="S27" i="13"/>
  <c r="T27" i="13"/>
  <c r="F27" i="13"/>
  <c r="F26" i="13"/>
  <c r="F33" i="13" l="1"/>
  <c r="U36" i="13"/>
  <c r="G33" i="13"/>
  <c r="H33" i="13"/>
  <c r="I33" i="13"/>
  <c r="J33" i="13"/>
  <c r="K36" i="13"/>
  <c r="F36" i="13"/>
  <c r="U41" i="13" l="1"/>
  <c r="U17" i="13"/>
  <c r="U59" i="13"/>
  <c r="Z68" i="13" l="1"/>
  <c r="Y90" i="13" l="1"/>
  <c r="U90" i="13"/>
  <c r="Y70" i="13" l="1"/>
  <c r="V70" i="13"/>
  <c r="Y42" i="13"/>
  <c r="U42" i="13"/>
  <c r="X27" i="13"/>
  <c r="Y27" i="13"/>
  <c r="V27" i="13"/>
  <c r="L48" i="13"/>
  <c r="L91" i="13" s="1"/>
  <c r="M48" i="13"/>
  <c r="N48" i="13"/>
  <c r="N91" i="13" s="1"/>
  <c r="O48" i="13"/>
  <c r="O91" i="13"/>
  <c r="AD34" i="13" l="1"/>
  <c r="AB27" i="13" l="1"/>
  <c r="AC27" i="13"/>
  <c r="AD27" i="13"/>
  <c r="AA27" i="13" l="1"/>
  <c r="AD60" i="13"/>
  <c r="P23" i="13"/>
  <c r="P24" i="13"/>
  <c r="P25" i="13"/>
  <c r="Y53" i="13" l="1"/>
  <c r="V52" i="13"/>
  <c r="T46" i="13" l="1"/>
  <c r="S46" i="13"/>
  <c r="R46" i="13"/>
  <c r="Q46" i="13"/>
  <c r="O46" i="13"/>
  <c r="N46" i="13"/>
  <c r="M46" i="13"/>
  <c r="L46" i="13"/>
  <c r="K45" i="13"/>
  <c r="K46" i="13" s="1"/>
  <c r="Y30" i="13"/>
  <c r="U30" i="13" s="1"/>
  <c r="U31" i="13"/>
  <c r="U32" i="13"/>
  <c r="Y34" i="13"/>
  <c r="U34" i="13" s="1"/>
  <c r="U35" i="13"/>
  <c r="V9" i="13"/>
  <c r="V10" i="13"/>
  <c r="V11" i="13"/>
  <c r="V8" i="13"/>
  <c r="W100" i="13" l="1"/>
  <c r="AJ99" i="13"/>
  <c r="AK99" i="13"/>
  <c r="AL99" i="13"/>
  <c r="AM99" i="13"/>
  <c r="AN99" i="13"/>
  <c r="AO99" i="13"/>
  <c r="AP99" i="13"/>
  <c r="AQ99" i="13"/>
  <c r="AR99" i="13"/>
  <c r="AS99" i="13"/>
  <c r="AT99" i="13"/>
  <c r="AU99" i="13"/>
  <c r="AV99" i="13"/>
  <c r="AW99" i="13"/>
  <c r="AX99" i="13"/>
  <c r="AY99" i="13"/>
  <c r="AZ99" i="13"/>
  <c r="BA99" i="13"/>
  <c r="BB99" i="13"/>
  <c r="BC99" i="13"/>
  <c r="BD99" i="13"/>
  <c r="BE99" i="13"/>
  <c r="BF99" i="13"/>
  <c r="BG99" i="13"/>
  <c r="BH99" i="13"/>
  <c r="BI99" i="13"/>
  <c r="BJ99" i="13"/>
  <c r="BK99" i="13"/>
  <c r="BL99" i="13"/>
  <c r="BM99" i="13"/>
  <c r="AC69" i="13" l="1"/>
  <c r="O73" i="13"/>
  <c r="L73" i="13"/>
  <c r="M73" i="13"/>
  <c r="N73" i="13"/>
  <c r="AA67" i="13"/>
  <c r="AA66" i="13"/>
  <c r="AD59" i="13"/>
  <c r="AD53" i="13"/>
  <c r="T54" i="13" l="1"/>
  <c r="S54" i="13"/>
  <c r="R54" i="13"/>
  <c r="Q54" i="13"/>
  <c r="O54" i="13"/>
  <c r="N54" i="13"/>
  <c r="M54" i="13"/>
  <c r="L54" i="13"/>
  <c r="T61" i="13"/>
  <c r="S61" i="13"/>
  <c r="R61" i="13"/>
  <c r="Q61" i="13"/>
  <c r="O61" i="13"/>
  <c r="N61" i="13"/>
  <c r="M61" i="13"/>
  <c r="L61" i="13"/>
  <c r="T70" i="13"/>
  <c r="S70" i="13"/>
  <c r="X70" i="13" s="1"/>
  <c r="R70" i="13"/>
  <c r="Q70" i="13"/>
  <c r="O70" i="13"/>
  <c r="N70" i="13"/>
  <c r="M70" i="13"/>
  <c r="L70" i="13"/>
  <c r="T80" i="13"/>
  <c r="S80" i="13"/>
  <c r="R80" i="13"/>
  <c r="Q80" i="13"/>
  <c r="O80" i="13"/>
  <c r="N80" i="13"/>
  <c r="M80" i="13"/>
  <c r="L80" i="13"/>
  <c r="O84" i="13"/>
  <c r="N84" i="13"/>
  <c r="M84" i="13"/>
  <c r="M86" i="13" s="1"/>
  <c r="L84" i="13"/>
  <c r="K83" i="13"/>
  <c r="K82" i="13"/>
  <c r="S95" i="13"/>
  <c r="T42" i="13"/>
  <c r="S42" i="13"/>
  <c r="R42" i="13"/>
  <c r="Q42" i="13"/>
  <c r="O42" i="13"/>
  <c r="N42" i="13"/>
  <c r="M42" i="13"/>
  <c r="L42" i="13"/>
  <c r="G42" i="13"/>
  <c r="H42" i="13"/>
  <c r="I42" i="13"/>
  <c r="J42" i="13"/>
  <c r="P32" i="13"/>
  <c r="AB29" i="13"/>
  <c r="AA29" i="13"/>
  <c r="AD30" i="13"/>
  <c r="AD29" i="13" s="1"/>
  <c r="K38" i="13"/>
  <c r="K37" i="13" s="1"/>
  <c r="O37" i="13"/>
  <c r="N37" i="13"/>
  <c r="M37" i="13"/>
  <c r="L37" i="13"/>
  <c r="K35" i="13"/>
  <c r="K34" i="13"/>
  <c r="O33" i="13"/>
  <c r="N33" i="13"/>
  <c r="M33" i="13"/>
  <c r="L33" i="13"/>
  <c r="K32" i="13"/>
  <c r="K31" i="13"/>
  <c r="K30" i="13"/>
  <c r="O29" i="13"/>
  <c r="N29" i="13"/>
  <c r="M29" i="13"/>
  <c r="L29" i="13"/>
  <c r="N39" i="13" l="1"/>
  <c r="L86" i="13"/>
  <c r="K33" i="13"/>
  <c r="K84" i="13"/>
  <c r="N86" i="13"/>
  <c r="O39" i="13"/>
  <c r="L39" i="13"/>
  <c r="L49" i="13" s="1"/>
  <c r="L100" i="13" s="1"/>
  <c r="M39" i="13"/>
  <c r="AD42" i="13"/>
  <c r="O86" i="13"/>
  <c r="L95" i="13"/>
  <c r="Y54" i="13"/>
  <c r="M49" i="13"/>
  <c r="M100" i="13" s="1"/>
  <c r="V54" i="13"/>
  <c r="AC70" i="13"/>
  <c r="M95" i="13"/>
  <c r="N95" i="13"/>
  <c r="K29" i="13"/>
  <c r="K24" i="13"/>
  <c r="O49" i="13" l="1"/>
  <c r="O100" i="13" s="1"/>
  <c r="K39" i="13"/>
  <c r="T84" i="13"/>
  <c r="T86" i="13" s="1"/>
  <c r="S84" i="13"/>
  <c r="S86" i="13" s="1"/>
  <c r="R84" i="13"/>
  <c r="R86" i="13" s="1"/>
  <c r="Q84" i="13"/>
  <c r="Q86" i="13" s="1"/>
  <c r="T73" i="13" l="1"/>
  <c r="T74" i="13" s="1"/>
  <c r="S73" i="13"/>
  <c r="S74" i="13" s="1"/>
  <c r="R73" i="13"/>
  <c r="R74" i="13" s="1"/>
  <c r="Q73" i="13"/>
  <c r="Q74" i="13" s="1"/>
  <c r="G73" i="13"/>
  <c r="H73" i="13"/>
  <c r="I73" i="13"/>
  <c r="J73" i="13"/>
  <c r="G70" i="13"/>
  <c r="AA70" i="13" s="1"/>
  <c r="H70" i="13"/>
  <c r="I70" i="13"/>
  <c r="I74" i="13" s="1"/>
  <c r="J70" i="13"/>
  <c r="J74" i="13" s="1"/>
  <c r="T48" i="13"/>
  <c r="S48" i="13"/>
  <c r="R48" i="13"/>
  <c r="Q48" i="13"/>
  <c r="J48" i="13"/>
  <c r="I48" i="13"/>
  <c r="H48" i="13"/>
  <c r="G48" i="13"/>
  <c r="G46" i="13"/>
  <c r="H46" i="13"/>
  <c r="I46" i="13"/>
  <c r="J46" i="13"/>
  <c r="Q29" i="13"/>
  <c r="T29" i="13"/>
  <c r="Y29" i="13" s="1"/>
  <c r="U29" i="13" s="1"/>
  <c r="AD74" i="13" l="1"/>
  <c r="Q95" i="13"/>
  <c r="N93" i="13"/>
  <c r="K93" i="13"/>
  <c r="O93" i="13"/>
  <c r="L93" i="13"/>
  <c r="L96" i="13" s="1"/>
  <c r="H74" i="13"/>
  <c r="M93" i="13"/>
  <c r="N74" i="13"/>
  <c r="X74" i="13" s="1"/>
  <c r="L74" i="13"/>
  <c r="M74" i="13"/>
  <c r="O74" i="13"/>
  <c r="Y74" i="13" s="1"/>
  <c r="G74" i="13"/>
  <c r="AA74" i="13" s="1"/>
  <c r="AD73" i="13"/>
  <c r="AD70" i="13"/>
  <c r="G29" i="13"/>
  <c r="H29" i="13"/>
  <c r="I29" i="13"/>
  <c r="J29" i="13"/>
  <c r="F32" i="13"/>
  <c r="AC74" i="13" l="1"/>
  <c r="Y73" i="13"/>
  <c r="Q33" i="13"/>
  <c r="Q39" i="13" s="1"/>
  <c r="T33" i="13"/>
  <c r="G39" i="13"/>
  <c r="G93" i="13" s="1"/>
  <c r="H39" i="13"/>
  <c r="H93" i="13" s="1"/>
  <c r="I39" i="13"/>
  <c r="I93" i="13" s="1"/>
  <c r="J39" i="13"/>
  <c r="J93" i="13" s="1"/>
  <c r="AD33" i="13" l="1"/>
  <c r="T39" i="13"/>
  <c r="Y39" i="13" s="1"/>
  <c r="Y33" i="13"/>
  <c r="U33" i="13" s="1"/>
  <c r="Q93" i="13"/>
  <c r="Q49" i="13"/>
  <c r="Q100" i="13" s="1"/>
  <c r="G49" i="13"/>
  <c r="G100" i="13" s="1"/>
  <c r="H49" i="13"/>
  <c r="H100" i="13" s="1"/>
  <c r="I49" i="13"/>
  <c r="I100" i="13" s="1"/>
  <c r="J49" i="13"/>
  <c r="J100" i="13" s="1"/>
  <c r="F24" i="13"/>
  <c r="T93" i="13" l="1"/>
  <c r="Y93" i="13" s="1"/>
  <c r="T49" i="13"/>
  <c r="T100" i="13" s="1"/>
  <c r="AD39" i="13"/>
  <c r="AD93" i="13"/>
  <c r="K8" i="13"/>
  <c r="K9" i="13"/>
  <c r="K10" i="13"/>
  <c r="K11" i="13"/>
  <c r="K12" i="13"/>
  <c r="K13" i="13"/>
  <c r="K14" i="13"/>
  <c r="K15" i="13"/>
  <c r="K16" i="13"/>
  <c r="N17" i="13"/>
  <c r="K18" i="13"/>
  <c r="K19" i="13"/>
  <c r="K20" i="13"/>
  <c r="K21" i="13"/>
  <c r="K22" i="13"/>
  <c r="K23" i="13"/>
  <c r="K25" i="13"/>
  <c r="K41" i="13"/>
  <c r="K42" i="13" s="1"/>
  <c r="K47" i="13"/>
  <c r="K48" i="13" s="1"/>
  <c r="K52" i="13"/>
  <c r="K53" i="13"/>
  <c r="K57" i="13"/>
  <c r="K58" i="13"/>
  <c r="K59" i="13"/>
  <c r="K60" i="13"/>
  <c r="K64" i="13"/>
  <c r="K65" i="13"/>
  <c r="K66" i="13"/>
  <c r="K67" i="13"/>
  <c r="K68" i="13"/>
  <c r="K69" i="13"/>
  <c r="K72" i="13"/>
  <c r="K73" i="13" s="1"/>
  <c r="K77" i="13"/>
  <c r="K78" i="13"/>
  <c r="K79" i="13"/>
  <c r="K89" i="13"/>
  <c r="K90" i="13" s="1"/>
  <c r="L90" i="13"/>
  <c r="M90" i="13"/>
  <c r="M91" i="13" s="1"/>
  <c r="N90" i="13"/>
  <c r="O90" i="13"/>
  <c r="F23" i="13"/>
  <c r="F25" i="13"/>
  <c r="N49" i="13" l="1"/>
  <c r="N100" i="13" s="1"/>
  <c r="M96" i="13"/>
  <c r="M99" i="13"/>
  <c r="K61" i="13"/>
  <c r="L99" i="13"/>
  <c r="O96" i="13"/>
  <c r="O99" i="13"/>
  <c r="K70" i="13"/>
  <c r="K80" i="13"/>
  <c r="K86" i="13" s="1"/>
  <c r="K54" i="13"/>
  <c r="K17" i="13"/>
  <c r="X17" i="13"/>
  <c r="N96" i="13" l="1"/>
  <c r="N99" i="13"/>
  <c r="K74" i="13"/>
  <c r="K49" i="13" l="1"/>
  <c r="K100" i="13" s="1"/>
  <c r="K91" i="13"/>
  <c r="J90" i="13"/>
  <c r="I90" i="13"/>
  <c r="H90" i="13"/>
  <c r="G90" i="13"/>
  <c r="F89" i="13"/>
  <c r="F90" i="13" s="1"/>
  <c r="J84" i="13"/>
  <c r="I84" i="13"/>
  <c r="H84" i="13"/>
  <c r="G84" i="13"/>
  <c r="F83" i="13"/>
  <c r="F82" i="13"/>
  <c r="I80" i="13"/>
  <c r="H80" i="13"/>
  <c r="G80" i="13"/>
  <c r="F79" i="13"/>
  <c r="F78" i="13"/>
  <c r="F77" i="13"/>
  <c r="F72" i="13"/>
  <c r="F73" i="13" s="1"/>
  <c r="F69" i="13"/>
  <c r="F68" i="13"/>
  <c r="F67" i="13"/>
  <c r="F66" i="13"/>
  <c r="F65" i="13"/>
  <c r="F64" i="13"/>
  <c r="I61" i="13"/>
  <c r="H61" i="13"/>
  <c r="F60" i="13"/>
  <c r="F59" i="13"/>
  <c r="F58" i="13"/>
  <c r="F57" i="13"/>
  <c r="J54" i="13"/>
  <c r="AD54" i="13" s="1"/>
  <c r="I54" i="13"/>
  <c r="H54" i="13"/>
  <c r="G54" i="13"/>
  <c r="F53" i="13"/>
  <c r="F52" i="13"/>
  <c r="F47" i="13"/>
  <c r="F48" i="13" s="1"/>
  <c r="F45" i="13"/>
  <c r="F46" i="13" s="1"/>
  <c r="F41" i="13"/>
  <c r="F42" i="13" s="1"/>
  <c r="F38" i="13"/>
  <c r="F37" i="13" s="1"/>
  <c r="J37" i="13"/>
  <c r="I37" i="13"/>
  <c r="H37" i="13"/>
  <c r="G37" i="13"/>
  <c r="F35" i="13"/>
  <c r="F34" i="13"/>
  <c r="F31" i="13"/>
  <c r="F30" i="13"/>
  <c r="I95" i="13"/>
  <c r="H95" i="13"/>
  <c r="G95" i="13"/>
  <c r="F22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8" i="13"/>
  <c r="K99" i="13" l="1"/>
  <c r="K96" i="13"/>
  <c r="I86" i="13"/>
  <c r="F29" i="13"/>
  <c r="F70" i="13"/>
  <c r="F74" i="13" s="1"/>
  <c r="F84" i="13"/>
  <c r="J61" i="13"/>
  <c r="AD61" i="13" s="1"/>
  <c r="H86" i="13"/>
  <c r="H91" i="13" s="1"/>
  <c r="F80" i="13"/>
  <c r="G86" i="13"/>
  <c r="F61" i="13"/>
  <c r="F54" i="13"/>
  <c r="J80" i="13"/>
  <c r="J86" i="13" s="1"/>
  <c r="G61" i="13"/>
  <c r="F16" i="13"/>
  <c r="J91" i="13" l="1"/>
  <c r="F86" i="13"/>
  <c r="F91" i="13" s="1"/>
  <c r="F39" i="13"/>
  <c r="F93" i="13" s="1"/>
  <c r="J96" i="13"/>
  <c r="J99" i="13"/>
  <c r="H96" i="13"/>
  <c r="H99" i="13"/>
  <c r="G91" i="13"/>
  <c r="I91" i="13"/>
  <c r="F99" i="13" l="1"/>
  <c r="F49" i="13"/>
  <c r="F100" i="13" s="1"/>
  <c r="F102" i="13" s="1"/>
  <c r="F96" i="13"/>
  <c r="I96" i="13"/>
  <c r="I99" i="13"/>
  <c r="G96" i="13"/>
  <c r="G99" i="13"/>
  <c r="R30" i="13" l="1"/>
  <c r="S30" i="13"/>
  <c r="S35" i="13"/>
  <c r="R29" i="13" l="1"/>
  <c r="P30" i="13"/>
  <c r="Z30" i="13" s="1"/>
  <c r="Z29" i="13" s="1"/>
  <c r="AD64" i="13"/>
  <c r="AD65" i="13"/>
  <c r="AD68" i="13"/>
  <c r="AD72" i="13"/>
  <c r="R95" i="13" l="1"/>
  <c r="AD41" i="13"/>
  <c r="P78" i="13" l="1"/>
  <c r="P77" i="13"/>
  <c r="Y72" i="13"/>
  <c r="P72" i="13"/>
  <c r="P73" i="13" s="1"/>
  <c r="R34" i="13"/>
  <c r="S34" i="13"/>
  <c r="S33" i="13" s="1"/>
  <c r="S39" i="13" s="1"/>
  <c r="S93" i="13" l="1"/>
  <c r="S49" i="13"/>
  <c r="S100" i="13" s="1"/>
  <c r="R33" i="13"/>
  <c r="R39" i="13" s="1"/>
  <c r="P34" i="13"/>
  <c r="Z34" i="13" s="1"/>
  <c r="Z73" i="13"/>
  <c r="U73" i="13"/>
  <c r="U72" i="13"/>
  <c r="Z72" i="13"/>
  <c r="P38" i="13"/>
  <c r="AD45" i="13"/>
  <c r="P45" i="13"/>
  <c r="P46" i="13" s="1"/>
  <c r="P33" i="13" l="1"/>
  <c r="Z33" i="13" s="1"/>
  <c r="R93" i="13"/>
  <c r="R49" i="13"/>
  <c r="R100" i="13" s="1"/>
  <c r="Z45" i="13"/>
  <c r="V84" i="13"/>
  <c r="W84" i="13"/>
  <c r="W99" i="13" s="1"/>
  <c r="X84" i="13"/>
  <c r="P83" i="13"/>
  <c r="P41" i="13" l="1"/>
  <c r="P42" i="13" s="1"/>
  <c r="Z42" i="13" l="1"/>
  <c r="Z41" i="13"/>
  <c r="P79" i="13"/>
  <c r="P80" i="13" s="1"/>
  <c r="AD80" i="13" l="1"/>
  <c r="Q37" i="13" l="1"/>
  <c r="R37" i="13"/>
  <c r="S37" i="13"/>
  <c r="T37" i="13"/>
  <c r="T90" i="13" l="1"/>
  <c r="T91" i="13" s="1"/>
  <c r="S90" i="13"/>
  <c r="S91" i="13" s="1"/>
  <c r="R90" i="13"/>
  <c r="R91" i="13" s="1"/>
  <c r="Q90" i="13"/>
  <c r="Q91" i="13" s="1"/>
  <c r="AD89" i="13"/>
  <c r="U89" i="13"/>
  <c r="P89" i="13"/>
  <c r="P90" i="13" s="1"/>
  <c r="AD82" i="13"/>
  <c r="Y82" i="13"/>
  <c r="Y84" i="13" s="1"/>
  <c r="P82" i="13"/>
  <c r="P84" i="13" s="1"/>
  <c r="P86" i="13" s="1"/>
  <c r="AD77" i="13"/>
  <c r="AD78" i="13"/>
  <c r="Y77" i="13"/>
  <c r="Y78" i="13"/>
  <c r="Y41" i="13"/>
  <c r="AA11" i="13"/>
  <c r="P11" i="13"/>
  <c r="U11" i="13" s="1"/>
  <c r="AA9" i="13"/>
  <c r="P9" i="13"/>
  <c r="U9" i="13" s="1"/>
  <c r="S99" i="13" l="1"/>
  <c r="Q99" i="13"/>
  <c r="V91" i="13"/>
  <c r="R96" i="13"/>
  <c r="R99" i="13"/>
  <c r="T96" i="13"/>
  <c r="T99" i="13"/>
  <c r="Q96" i="13"/>
  <c r="AA91" i="13"/>
  <c r="S96" i="13"/>
  <c r="AC91" i="13"/>
  <c r="Z89" i="13"/>
  <c r="Z9" i="13"/>
  <c r="Z77" i="13"/>
  <c r="Z82" i="13"/>
  <c r="U77" i="13"/>
  <c r="Y80" i="13"/>
  <c r="Z78" i="13"/>
  <c r="U78" i="13"/>
  <c r="Z84" i="13"/>
  <c r="AD84" i="13"/>
  <c r="U82" i="13"/>
  <c r="U84" i="13" s="1"/>
  <c r="Z11" i="13"/>
  <c r="AC49" i="13" l="1"/>
  <c r="Z80" i="13"/>
  <c r="U80" i="13"/>
  <c r="V67" i="13" l="1"/>
  <c r="Y68" i="13"/>
  <c r="Y64" i="13"/>
  <c r="U60" i="13"/>
  <c r="Y59" i="13"/>
  <c r="W37" i="13"/>
  <c r="Y18" i="13"/>
  <c r="Y20" i="13"/>
  <c r="Y21" i="13"/>
  <c r="V14" i="13"/>
  <c r="V20" i="13"/>
  <c r="V21" i="13"/>
  <c r="V22" i="13"/>
  <c r="Y16" i="13"/>
  <c r="Y15" i="13"/>
  <c r="V12" i="13"/>
  <c r="V13" i="13"/>
  <c r="X21" i="13"/>
  <c r="W21" i="13"/>
  <c r="X20" i="13"/>
  <c r="W20" i="13"/>
  <c r="U37" i="13" l="1"/>
  <c r="P17" i="13" l="1"/>
  <c r="P69" i="13"/>
  <c r="Z69" i="13" s="1"/>
  <c r="AA54" i="13" l="1"/>
  <c r="AD90" i="13"/>
  <c r="AD49" i="13" l="1"/>
  <c r="X91" i="13" l="1"/>
  <c r="V99" i="13"/>
  <c r="Y91" i="13"/>
  <c r="AD91" i="13"/>
  <c r="V61" i="13"/>
  <c r="Z90" i="13"/>
  <c r="AA61" i="13"/>
  <c r="Y61" i="13"/>
  <c r="Y99" i="13" l="1"/>
  <c r="Y86" i="13"/>
  <c r="AD86" i="13"/>
  <c r="Z86" i="13" l="1"/>
  <c r="U86" i="13"/>
  <c r="AA12" i="13" l="1"/>
  <c r="AA13" i="13"/>
  <c r="AA14" i="13"/>
  <c r="AD15" i="13"/>
  <c r="AD16" i="13"/>
  <c r="Z17" i="13"/>
  <c r="AD18" i="13"/>
  <c r="AA19" i="13"/>
  <c r="AB19" i="13"/>
  <c r="AA20" i="13"/>
  <c r="AB20" i="13"/>
  <c r="AC20" i="13"/>
  <c r="AD20" i="13"/>
  <c r="AA21" i="13"/>
  <c r="AB21" i="13"/>
  <c r="AC21" i="13"/>
  <c r="AD21" i="13"/>
  <c r="AA22" i="13"/>
  <c r="U69" i="13"/>
  <c r="X69" i="13" l="1"/>
  <c r="X99" i="13" s="1"/>
  <c r="AA58" i="13"/>
  <c r="AA57" i="13"/>
  <c r="AB60" i="13"/>
  <c r="Y65" i="13" l="1"/>
  <c r="P37" i="13" l="1"/>
  <c r="P52" i="13"/>
  <c r="U52" i="13" s="1"/>
  <c r="AA52" i="13"/>
  <c r="P53" i="13"/>
  <c r="AB53" i="13"/>
  <c r="AB52" i="13" s="1"/>
  <c r="Z53" i="13" l="1"/>
  <c r="U53" i="13"/>
  <c r="Z52" i="13"/>
  <c r="P54" i="13"/>
  <c r="P20" i="13"/>
  <c r="U20" i="13" s="1"/>
  <c r="P21" i="13"/>
  <c r="U21" i="13" s="1"/>
  <c r="P22" i="13"/>
  <c r="Z22" i="13" l="1"/>
  <c r="U22" i="13"/>
  <c r="Z54" i="13"/>
  <c r="U54" i="13"/>
  <c r="Z21" i="13"/>
  <c r="Z20" i="13"/>
  <c r="AA8" i="13" l="1"/>
  <c r="P47" i="13" l="1"/>
  <c r="P48" i="13" s="1"/>
  <c r="P64" i="13" l="1"/>
  <c r="AP49" i="13"/>
  <c r="Z64" i="13" l="1"/>
  <c r="AO49" i="13"/>
  <c r="AQ49" i="13"/>
  <c r="AR49" i="13" l="1"/>
  <c r="Y49" i="13"/>
  <c r="Y100" i="13" s="1"/>
  <c r="P66" i="13" l="1"/>
  <c r="Z66" i="13" s="1"/>
  <c r="U64" i="13" l="1"/>
  <c r="AN49" i="13" l="1"/>
  <c r="AA10" i="13"/>
  <c r="AC17" i="13"/>
  <c r="P68" i="13"/>
  <c r="P67" i="13"/>
  <c r="Z67" i="13" s="1"/>
  <c r="P65" i="13"/>
  <c r="P60" i="13"/>
  <c r="P59" i="13"/>
  <c r="P58" i="13"/>
  <c r="P57" i="13"/>
  <c r="P19" i="13"/>
  <c r="P18" i="13"/>
  <c r="U18" i="13" s="1"/>
  <c r="P16" i="13"/>
  <c r="U16" i="13" s="1"/>
  <c r="P15" i="13"/>
  <c r="P14" i="13"/>
  <c r="P13" i="13"/>
  <c r="P12" i="13"/>
  <c r="P10" i="13"/>
  <c r="U10" i="13" s="1"/>
  <c r="P8" i="13"/>
  <c r="U8" i="13" s="1"/>
  <c r="Z19" i="13" l="1"/>
  <c r="U19" i="13"/>
  <c r="Z15" i="13"/>
  <c r="U15" i="13"/>
  <c r="Z13" i="13"/>
  <c r="U13" i="13"/>
  <c r="Z14" i="13"/>
  <c r="U14" i="13"/>
  <c r="Z12" i="13"/>
  <c r="U12" i="13"/>
  <c r="P61" i="13"/>
  <c r="P70" i="13"/>
  <c r="Z16" i="13"/>
  <c r="U65" i="13"/>
  <c r="Z65" i="13"/>
  <c r="U68" i="13"/>
  <c r="U67" i="13"/>
  <c r="Z61" i="13"/>
  <c r="Z8" i="13"/>
  <c r="Z10" i="13"/>
  <c r="Z18" i="13"/>
  <c r="Z60" i="13"/>
  <c r="Z59" i="13"/>
  <c r="Z58" i="13"/>
  <c r="Z57" i="13"/>
  <c r="AB58" i="13"/>
  <c r="Z27" i="13" l="1"/>
  <c r="U27" i="13"/>
  <c r="P74" i="13"/>
  <c r="U74" i="13" s="1"/>
  <c r="U70" i="13"/>
  <c r="Z70" i="13"/>
  <c r="AA49" i="13"/>
  <c r="AD96" i="13"/>
  <c r="U61" i="13"/>
  <c r="AB57" i="13"/>
  <c r="Z74" i="13" l="1"/>
  <c r="P91" i="13"/>
  <c r="Y96" i="13"/>
  <c r="P99" i="13" l="1"/>
  <c r="U91" i="13"/>
  <c r="Z91" i="13"/>
  <c r="AB49" i="13"/>
  <c r="AB37" i="13"/>
  <c r="Z37" i="13" s="1"/>
  <c r="Z49" i="13"/>
  <c r="U99" i="13" l="1"/>
  <c r="V49" i="13"/>
  <c r="V100" i="13" s="1"/>
  <c r="V96" i="13" l="1"/>
  <c r="AA96" i="13"/>
  <c r="X49" i="13" l="1"/>
  <c r="X100" i="13" s="1"/>
  <c r="X96" i="13"/>
  <c r="S31" i="13"/>
  <c r="P31" i="13" s="1"/>
  <c r="P29" i="13" s="1"/>
  <c r="P39" i="13" s="1"/>
  <c r="AC96" i="13"/>
  <c r="Z39" i="13" l="1"/>
  <c r="U39" i="13"/>
  <c r="P49" i="13"/>
  <c r="P100" i="13" s="1"/>
  <c r="P102" i="13" s="1"/>
  <c r="P93" i="13"/>
  <c r="P96" i="13" s="1"/>
  <c r="Z93" i="13" l="1"/>
  <c r="U93" i="13"/>
  <c r="U49" i="13"/>
  <c r="U100" i="13" s="1"/>
  <c r="AS49" i="13"/>
  <c r="Z96" i="13" l="1"/>
  <c r="U96" i="13"/>
</calcChain>
</file>

<file path=xl/sharedStrings.xml><?xml version="1.0" encoding="utf-8"?>
<sst xmlns="http://schemas.openxmlformats.org/spreadsheetml/2006/main" count="285" uniqueCount="152">
  <si>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</si>
  <si>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</si>
  <si>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</si>
  <si>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</si>
  <si>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</si>
  <si>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</si>
  <si>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</si>
  <si>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</si>
  <si>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</si>
  <si>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</si>
  <si>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</si>
  <si>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</si>
  <si>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</si>
  <si>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</si>
  <si>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</si>
  <si>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</si>
  <si>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</si>
  <si>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</si>
  <si>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</si>
  <si>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</si>
  <si>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</si>
  <si>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</si>
  <si>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</si>
  <si>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</si>
  <si>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</si>
  <si>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</si>
  <si>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</si>
  <si>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</si>
  <si>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</si>
  <si>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</si>
  <si>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</si>
  <si>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</si>
  <si>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</si>
  <si>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</si>
  <si>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</si>
  <si>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</si>
  <si>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Обеспечение и организация профессионального обучения и дополнительного образования лиц предпенсионного возраста в сфере образования. (показатель №20)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</si>
  <si>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</si>
  <si>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</si>
  <si>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</si>
  <si>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</si>
  <si>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</si>
  <si>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</si>
  <si>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</si>
  <si>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</si>
  <si>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</si>
  <si>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</si>
  <si>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</si>
  <si>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</si>
  <si>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</si>
  <si>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</si>
  <si>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</si>
  <si>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</si>
  <si>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</si>
  <si>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</si>
  <si>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</si>
  <si>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</si>
  <si>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</si>
  <si>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</si>
  <si>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</si>
  <si>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</si>
  <si>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</si>
  <si>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</si>
  <si>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</si>
  <si>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Итого 1.1</t>
  </si>
  <si>
    <t>Итого 1.2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</si>
  <si>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</si>
  <si>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</si>
  <si>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</si>
  <si>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</si>
  <si>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</si>
  <si>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</si>
  <si>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</si>
  <si>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</si>
  <si>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</si>
  <si>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</si>
  <si>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</si>
  <si>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</si>
  <si>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</si>
  <si>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</si>
  <si>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</si>
  <si>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</si>
  <si>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</si>
  <si>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Итого 5.1</t>
  </si>
  <si>
    <t>Подпрограмма II. «Система оценки качества образования и информационная прозрачность системы образования»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</si>
  <si>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</si>
  <si>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</si>
  <si>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</si>
  <si>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>Региональный проект «Современная школа» (показатель № 6)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</si>
  <si>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</si>
  <si>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</si>
  <si>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</si>
  <si>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</si>
  <si>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</si>
  <si>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</si>
  <si>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</si>
  <si>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0240299990</t>
  </si>
  <si>
    <t>% исполнения к годовому плану 2020 года</t>
  </si>
  <si>
    <t xml:space="preserve">Внебюджетные источники </t>
  </si>
  <si>
    <t>ПЛАН 2020 год (в рублях)</t>
  </si>
  <si>
    <t>"Развитие образования и молодёжной политики в городе Нефтеюганске"</t>
  </si>
  <si>
    <t xml:space="preserve"> Название программы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</si>
  <si>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</si>
  <si>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</si>
  <si>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</si>
  <si>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</si>
  <si>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</si>
  <si>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</si>
  <si>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</si>
  <si>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</si>
  <si>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</si>
  <si>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</si>
  <si>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</si>
  <si>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</si>
  <si>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Кассовый расход (в рублях)</t>
  </si>
  <si>
    <t>3</t>
  </si>
  <si>
    <t xml:space="preserve">ВСЕГО </t>
  </si>
  <si>
    <t>0210153030.</t>
  </si>
  <si>
    <t>0210182480.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</si>
  <si>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</si>
  <si>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Строительство и реконструкция объектов муниципальной собственности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</si>
  <si>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</si>
  <si>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</si>
  <si>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Детский сад-ясли на 310 мест (наружное освещение территории)</t>
  </si>
  <si>
    <t>Итого 1.4</t>
  </si>
  <si>
    <t>Итого 1.3</t>
  </si>
  <si>
    <t>Итого 1.5</t>
  </si>
  <si>
    <t>0220184305</t>
  </si>
  <si>
    <t>0250102400</t>
  </si>
  <si>
    <t>0260199990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</si>
  <si>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</si>
  <si>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Обеспечение предоставления дошкольного, общего, дополнительного образования (показатель №№ 1,2,5,7,8,21,22)</t>
  </si>
  <si>
    <t>Развитие материально-технической базы образовательных организаций (показатель № 6)</t>
  </si>
  <si>
    <t>Обеспечение организации и проведения государственной итоговой аттестации (показатель №№ 3, 4)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</si>
  <si>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</si>
  <si>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Обеспечение выполнения функции управления и контроля в сфере образования и молодёжной политики (показатель №№ 14,15,16,17,18,23)</t>
  </si>
  <si>
    <t xml:space="preserve">Обеспечение функционирования казённого учреждения (показатель №№ 4,15,16,17,18,23)
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</si>
  <si>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</t>
  </si>
  <si>
    <t>Подпрограмма I. «Общее образование. Дополнительное образование детей»</t>
  </si>
  <si>
    <t>Подпрограмма III. «Отдых и оздоровление детей в каникулярное время»</t>
  </si>
  <si>
    <t>Подпрограмма IV. «Молодёжь Нефтеюганска»</t>
  </si>
  <si>
    <t>Итого 4.1</t>
  </si>
  <si>
    <t>проверка</t>
  </si>
  <si>
    <t>п.1</t>
  </si>
  <si>
    <t>Отчёт о ходе исполнении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30.09.2020 года</t>
  </si>
  <si>
    <t>021E1S2690</t>
  </si>
  <si>
    <t>МКУ</t>
  </si>
  <si>
    <t>без внебюджета, без гуженко         ДОиМП</t>
  </si>
  <si>
    <t>ПЛАН на 9 месяцев 2020 года (рублей)</t>
  </si>
  <si>
    <t>% исполнения к плану 9 месяцев 2020 года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</si>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</sst>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 Cyr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538">
    <xf numFmtId="0" fontId="0" fillId="0" borderId="0" xfId="0"/>
    <xf numFmtId="0" fontId="14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/>
    </xf>
    <xf numFmtId="4" fontId="13" fillId="2" borderId="19" xfId="0" applyNumberFormat="1" applyFont="1" applyFill="1" applyBorder="1" applyAlignment="1">
      <alignment horizontal="center" vertical="center"/>
    </xf>
    <xf numFmtId="3" fontId="13" fillId="2" borderId="20" xfId="0" applyNumberFormat="1" applyFont="1" applyFill="1" applyBorder="1" applyAlignment="1">
      <alignment horizontal="center" vertical="center"/>
    </xf>
    <xf numFmtId="4" fontId="13" fillId="2" borderId="21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horizontal="center" vertical="center"/>
    </xf>
    <xf numFmtId="4" fontId="13" fillId="2" borderId="16" xfId="0" applyNumberFormat="1" applyFont="1" applyFill="1" applyBorder="1" applyAlignment="1">
      <alignment horizontal="center" vertical="center"/>
    </xf>
    <xf numFmtId="3" fontId="13" fillId="2" borderId="16" xfId="0" applyNumberFormat="1" applyFont="1" applyFill="1" applyBorder="1" applyAlignment="1">
      <alignment horizontal="center" vertical="center"/>
    </xf>
    <xf numFmtId="4" fontId="13" fillId="2" borderId="18" xfId="0" applyNumberFormat="1" applyFont="1" applyFill="1" applyBorder="1" applyAlignment="1">
      <alignment horizontal="center" vertical="center"/>
    </xf>
    <xf numFmtId="4" fontId="16" fillId="2" borderId="35" xfId="0" applyNumberFormat="1" applyFont="1" applyFill="1" applyBorder="1" applyAlignment="1">
      <alignment horizontal="center" vertical="center"/>
    </xf>
    <xf numFmtId="4" fontId="16" fillId="2" borderId="29" xfId="0" applyNumberFormat="1" applyFont="1" applyFill="1" applyBorder="1" applyAlignment="1">
      <alignment horizontal="center" vertical="center"/>
    </xf>
    <xf numFmtId="4" fontId="16" fillId="2" borderId="36" xfId="0" applyNumberFormat="1" applyFont="1" applyFill="1" applyBorder="1" applyAlignment="1">
      <alignment horizontal="center" vertical="center"/>
    </xf>
    <xf numFmtId="4" fontId="16" fillId="2" borderId="14" xfId="0" applyNumberFormat="1" applyFont="1" applyFill="1" applyBorder="1" applyAlignment="1">
      <alignment horizontal="center" vertical="center"/>
    </xf>
    <xf numFmtId="3" fontId="16" fillId="2" borderId="14" xfId="0" applyNumberFormat="1" applyFont="1" applyFill="1" applyBorder="1" applyAlignment="1">
      <alignment horizontal="center" vertical="center"/>
    </xf>
    <xf numFmtId="3" fontId="16" fillId="2" borderId="20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4" fontId="16" fillId="2" borderId="25" xfId="0" applyNumberFormat="1" applyFont="1" applyFill="1" applyBorder="1" applyAlignment="1">
      <alignment horizontal="center" vertical="center"/>
    </xf>
    <xf numFmtId="4" fontId="16" fillId="2" borderId="56" xfId="0" applyNumberFormat="1" applyFont="1" applyFill="1" applyBorder="1" applyAlignment="1">
      <alignment horizontal="center" vertical="center"/>
    </xf>
    <xf numFmtId="4" fontId="16" fillId="2" borderId="40" xfId="0" applyNumberFormat="1" applyFont="1" applyFill="1" applyBorder="1" applyAlignment="1">
      <alignment horizontal="center" vertical="center"/>
    </xf>
    <xf numFmtId="4" fontId="13" fillId="2" borderId="20" xfId="0" applyNumberFormat="1" applyFont="1" applyFill="1" applyBorder="1" applyAlignment="1">
      <alignment horizontal="center" vertical="center"/>
    </xf>
    <xf numFmtId="3" fontId="13" fillId="2" borderId="9" xfId="0" applyNumberFormat="1" applyFont="1" applyFill="1" applyBorder="1" applyAlignment="1">
      <alignment horizontal="center" vertical="center"/>
    </xf>
    <xf numFmtId="4" fontId="13" fillId="2" borderId="60" xfId="0" applyNumberFormat="1" applyFont="1" applyFill="1" applyBorder="1" applyAlignment="1">
      <alignment vertical="center" wrapText="1"/>
    </xf>
    <xf numFmtId="4" fontId="13" fillId="2" borderId="57" xfId="0" applyNumberFormat="1" applyFont="1" applyFill="1" applyBorder="1" applyAlignment="1">
      <alignment vertical="center" wrapText="1"/>
    </xf>
    <xf numFmtId="3" fontId="13" fillId="2" borderId="21" xfId="0" applyNumberFormat="1" applyFont="1" applyFill="1" applyBorder="1" applyAlignment="1">
      <alignment horizontal="center" vertical="center"/>
    </xf>
    <xf numFmtId="4" fontId="13" fillId="2" borderId="42" xfId="0" applyNumberFormat="1" applyFont="1" applyFill="1" applyBorder="1" applyAlignment="1">
      <alignment horizontal="center" vertical="center"/>
    </xf>
    <xf numFmtId="3" fontId="13" fillId="2" borderId="42" xfId="0" applyNumberFormat="1" applyFont="1" applyFill="1" applyBorder="1" applyAlignment="1">
      <alignment horizontal="center" vertical="center"/>
    </xf>
    <xf numFmtId="4" fontId="13" fillId="2" borderId="29" xfId="0" applyNumberFormat="1" applyFont="1" applyFill="1" applyBorder="1" applyAlignment="1">
      <alignment horizontal="center" vertical="center"/>
    </xf>
    <xf numFmtId="4" fontId="13" fillId="2" borderId="34" xfId="0" applyNumberFormat="1" applyFont="1" applyFill="1" applyBorder="1" applyAlignment="1">
      <alignment horizontal="center" vertical="center"/>
    </xf>
    <xf numFmtId="4" fontId="13" fillId="2" borderId="31" xfId="0" applyNumberFormat="1" applyFont="1" applyFill="1" applyBorder="1" applyAlignment="1">
      <alignment horizontal="center" vertical="center"/>
    </xf>
    <xf numFmtId="4" fontId="13" fillId="2" borderId="8" xfId="0" applyNumberFormat="1" applyFont="1" applyFill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/>
    </xf>
    <xf numFmtId="4" fontId="13" fillId="2" borderId="22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4" fontId="13" fillId="2" borderId="14" xfId="0" applyNumberFormat="1" applyFont="1" applyFill="1" applyBorder="1" applyAlignment="1">
      <alignment horizontal="center" vertical="center"/>
    </xf>
    <xf numFmtId="3" fontId="13" fillId="2" borderId="22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4" fontId="13" fillId="2" borderId="9" xfId="0" applyNumberFormat="1" applyFont="1" applyFill="1" applyBorder="1" applyAlignment="1">
      <alignment horizontal="center" vertical="center"/>
    </xf>
    <xf numFmtId="4" fontId="16" fillId="2" borderId="36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6" fillId="2" borderId="14" xfId="0" applyNumberFormat="1" applyFont="1" applyFill="1" applyBorder="1" applyAlignment="1">
      <alignment horizontal="center" vertical="center" wrapText="1"/>
    </xf>
    <xf numFmtId="3" fontId="13" fillId="2" borderId="34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/>
    </xf>
    <xf numFmtId="4" fontId="13" fillId="2" borderId="45" xfId="0" applyNumberFormat="1" applyFont="1" applyFill="1" applyBorder="1" applyAlignment="1">
      <alignment horizontal="center" vertical="center"/>
    </xf>
    <xf numFmtId="166" fontId="13" fillId="2" borderId="42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39" xfId="0" applyNumberFormat="1" applyFont="1" applyFill="1" applyBorder="1" applyAlignment="1">
      <alignment horizontal="center" vertical="center"/>
    </xf>
    <xf numFmtId="4" fontId="16" fillId="2" borderId="4" xfId="0" applyNumberFormat="1" applyFont="1" applyFill="1" applyBorder="1" applyAlignment="1">
      <alignment horizontal="center" vertical="center" wrapText="1"/>
    </xf>
    <xf numFmtId="4" fontId="16" fillId="2" borderId="47" xfId="0" applyNumberFormat="1" applyFont="1" applyFill="1" applyBorder="1" applyAlignment="1">
      <alignment horizontal="center" vertical="center" wrapText="1"/>
    </xf>
    <xf numFmtId="4" fontId="16" fillId="2" borderId="22" xfId="0" applyNumberFormat="1" applyFont="1" applyFill="1" applyBorder="1" applyAlignment="1">
      <alignment horizontal="left" vertical="top" wrapText="1"/>
    </xf>
    <xf numFmtId="4" fontId="16" fillId="2" borderId="22" xfId="0" applyNumberFormat="1" applyFont="1" applyFill="1" applyBorder="1" applyAlignment="1">
      <alignment horizontal="center" vertical="center"/>
    </xf>
    <xf numFmtId="4" fontId="16" fillId="2" borderId="23" xfId="0" applyNumberFormat="1" applyFont="1" applyFill="1" applyBorder="1" applyAlignment="1">
      <alignment horizontal="left" vertical="top" wrapText="1"/>
    </xf>
    <xf numFmtId="4" fontId="16" fillId="2" borderId="3" xfId="0" applyNumberFormat="1" applyFont="1" applyFill="1" applyBorder="1" applyAlignment="1">
      <alignment horizontal="center" vertical="center"/>
    </xf>
    <xf numFmtId="4" fontId="16" fillId="2" borderId="48" xfId="0" applyNumberFormat="1" applyFont="1" applyFill="1" applyBorder="1" applyAlignment="1">
      <alignment horizontal="center" vertical="center"/>
    </xf>
    <xf numFmtId="4" fontId="16" fillId="2" borderId="5" xfId="0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/>
    </xf>
    <xf numFmtId="4" fontId="16" fillId="2" borderId="23" xfId="0" applyNumberFormat="1" applyFont="1" applyFill="1" applyBorder="1" applyAlignment="1">
      <alignment horizontal="center" vertical="center"/>
    </xf>
    <xf numFmtId="3" fontId="16" fillId="2" borderId="8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/>
    </xf>
    <xf numFmtId="4" fontId="16" fillId="2" borderId="32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6" fillId="2" borderId="0" xfId="0" applyFont="1" applyFill="1" applyBorder="1" applyAlignment="1">
      <alignment horizontal="center"/>
    </xf>
    <xf numFmtId="4" fontId="16" fillId="2" borderId="30" xfId="0" applyNumberFormat="1" applyFont="1" applyFill="1" applyBorder="1" applyAlignment="1">
      <alignment horizontal="center" vertical="center" wrapText="1"/>
    </xf>
    <xf numFmtId="4" fontId="16" fillId="2" borderId="27" xfId="0" applyNumberFormat="1" applyFont="1" applyFill="1" applyBorder="1" applyAlignment="1">
      <alignment horizontal="center" vertical="center" wrapText="1"/>
    </xf>
    <xf numFmtId="4" fontId="16" fillId="2" borderId="48" xfId="0" applyNumberFormat="1" applyFont="1" applyFill="1" applyBorder="1" applyAlignment="1">
      <alignment horizontal="center" vertical="center" wrapText="1"/>
    </xf>
    <xf numFmtId="4" fontId="16" fillId="2" borderId="22" xfId="0" applyNumberFormat="1" applyFont="1" applyFill="1" applyBorder="1" applyAlignment="1">
      <alignment horizontal="center" vertical="center" wrapText="1"/>
    </xf>
    <xf numFmtId="4" fontId="16" fillId="2" borderId="31" xfId="0" applyNumberFormat="1" applyFont="1" applyFill="1" applyBorder="1" applyAlignment="1">
      <alignment horizontal="center" vertical="center"/>
    </xf>
    <xf numFmtId="4" fontId="16" fillId="2" borderId="24" xfId="0" applyNumberFormat="1" applyFont="1" applyFill="1" applyBorder="1" applyAlignment="1">
      <alignment horizontal="center" vertical="center"/>
    </xf>
    <xf numFmtId="4" fontId="16" fillId="2" borderId="38" xfId="0" applyNumberFormat="1" applyFont="1" applyFill="1" applyBorder="1" applyAlignment="1">
      <alignment horizontal="center" vertical="center"/>
    </xf>
    <xf numFmtId="4" fontId="16" fillId="2" borderId="13" xfId="0" applyNumberFormat="1" applyFont="1" applyFill="1" applyBorder="1" applyAlignment="1">
      <alignment horizontal="center" vertical="center"/>
    </xf>
    <xf numFmtId="166" fontId="16" fillId="2" borderId="8" xfId="0" applyNumberFormat="1" applyFont="1" applyFill="1" applyBorder="1" applyAlignment="1">
      <alignment horizontal="center" vertical="center"/>
    </xf>
    <xf numFmtId="49" fontId="18" fillId="2" borderId="23" xfId="0" applyNumberFormat="1" applyFont="1" applyFill="1" applyBorder="1" applyAlignment="1" applyProtection="1">
      <alignment horizontal="center" vertical="center" wrapText="1"/>
    </xf>
    <xf numFmtId="166" fontId="16" fillId="2" borderId="3" xfId="0" applyNumberFormat="1" applyFont="1" applyFill="1" applyBorder="1" applyAlignment="1">
      <alignment horizontal="center" vertical="center" wrapText="1"/>
    </xf>
    <xf numFmtId="4" fontId="18" fillId="2" borderId="27" xfId="0" applyNumberFormat="1" applyFont="1" applyFill="1" applyBorder="1" applyAlignment="1" applyProtection="1">
      <alignment horizontal="center" vertical="center" wrapText="1"/>
    </xf>
    <xf numFmtId="4" fontId="16" fillId="2" borderId="23" xfId="0" applyNumberFormat="1" applyFont="1" applyFill="1" applyBorder="1" applyAlignment="1">
      <alignment horizontal="center" vertical="center" wrapText="1"/>
    </xf>
    <xf numFmtId="4" fontId="16" fillId="2" borderId="27" xfId="0" applyNumberFormat="1" applyFont="1" applyFill="1" applyBorder="1" applyAlignment="1">
      <alignment horizontal="center" vertical="center"/>
    </xf>
    <xf numFmtId="4" fontId="16" fillId="2" borderId="13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6" fontId="16" fillId="2" borderId="41" xfId="0" applyNumberFormat="1" applyFont="1" applyFill="1" applyBorder="1" applyAlignment="1">
      <alignment horizontal="center" vertical="center"/>
    </xf>
    <xf numFmtId="4" fontId="16" fillId="2" borderId="15" xfId="0" applyNumberFormat="1" applyFont="1" applyFill="1" applyBorder="1" applyAlignment="1">
      <alignment horizontal="center" vertical="center"/>
    </xf>
    <xf numFmtId="3" fontId="16" fillId="2" borderId="17" xfId="0" applyNumberFormat="1" applyFont="1" applyFill="1" applyBorder="1" applyAlignment="1">
      <alignment horizontal="center" vertical="center"/>
    </xf>
    <xf numFmtId="4" fontId="13" fillId="2" borderId="11" xfId="0" applyNumberFormat="1" applyFont="1" applyFill="1" applyBorder="1" applyAlignment="1">
      <alignment horizontal="center" vertical="center"/>
    </xf>
    <xf numFmtId="4" fontId="16" fillId="2" borderId="32" xfId="0" applyNumberFormat="1" applyFont="1" applyFill="1" applyBorder="1" applyAlignment="1">
      <alignment horizontal="center" vertical="center"/>
    </xf>
    <xf numFmtId="4" fontId="13" fillId="2" borderId="63" xfId="0" applyNumberFormat="1" applyFont="1" applyFill="1" applyBorder="1" applyAlignment="1">
      <alignment horizontal="center" vertical="center" wrapText="1"/>
    </xf>
    <xf numFmtId="4" fontId="16" fillId="2" borderId="5" xfId="0" applyNumberFormat="1" applyFont="1" applyFill="1" applyBorder="1" applyAlignment="1">
      <alignment horizontal="center" vertical="center" wrapText="1"/>
    </xf>
    <xf numFmtId="4" fontId="16" fillId="2" borderId="40" xfId="0" applyNumberFormat="1" applyFont="1" applyFill="1" applyBorder="1" applyAlignment="1">
      <alignment horizontal="center" vertical="center" wrapText="1"/>
    </xf>
    <xf numFmtId="4" fontId="16" fillId="2" borderId="63" xfId="0" applyNumberFormat="1" applyFont="1" applyFill="1" applyBorder="1" applyAlignment="1">
      <alignment horizontal="center" vertical="center" wrapText="1"/>
    </xf>
    <xf numFmtId="4" fontId="16" fillId="2" borderId="20" xfId="0" applyNumberFormat="1" applyFont="1" applyFill="1" applyBorder="1" applyAlignment="1">
      <alignment horizontal="center" vertical="center" wrapText="1"/>
    </xf>
    <xf numFmtId="4" fontId="16" fillId="2" borderId="21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6" fillId="2" borderId="0" xfId="0" applyFont="1" applyFill="1" applyBorder="1" applyAlignment="1"/>
    <xf numFmtId="4" fontId="16" fillId="2" borderId="15" xfId="0" applyNumberFormat="1" applyFont="1" applyFill="1" applyBorder="1" applyAlignment="1">
      <alignment horizontal="center" vertical="center" wrapText="1"/>
    </xf>
    <xf numFmtId="4" fontId="16" fillId="2" borderId="17" xfId="0" applyNumberFormat="1" applyFont="1" applyFill="1" applyBorder="1" applyAlignment="1">
      <alignment horizontal="center" vertical="center" wrapText="1"/>
    </xf>
    <xf numFmtId="3" fontId="16" fillId="2" borderId="55" xfId="0" applyNumberFormat="1" applyFont="1" applyFill="1" applyBorder="1" applyAlignment="1">
      <alignment horizontal="center" vertical="center" wrapText="1"/>
    </xf>
    <xf numFmtId="3" fontId="16" fillId="2" borderId="17" xfId="0" applyNumberFormat="1" applyFont="1" applyFill="1" applyBorder="1" applyAlignment="1">
      <alignment horizontal="center" vertical="center" wrapText="1"/>
    </xf>
    <xf numFmtId="3" fontId="16" fillId="2" borderId="35" xfId="0" applyNumberFormat="1" applyFont="1" applyFill="1" applyBorder="1" applyAlignment="1">
      <alignment horizontal="center" vertical="center" wrapText="1"/>
    </xf>
    <xf numFmtId="4" fontId="16" fillId="2" borderId="38" xfId="0" applyNumberFormat="1" applyFont="1" applyFill="1" applyBorder="1" applyAlignment="1">
      <alignment horizontal="center" vertical="center" wrapText="1"/>
    </xf>
    <xf numFmtId="4" fontId="16" fillId="2" borderId="37" xfId="0" applyNumberFormat="1" applyFont="1" applyFill="1" applyBorder="1" applyAlignment="1">
      <alignment horizontal="center" vertical="center" wrapText="1"/>
    </xf>
    <xf numFmtId="4" fontId="16" fillId="2" borderId="55" xfId="0" applyNumberFormat="1" applyFont="1" applyFill="1" applyBorder="1" applyAlignment="1">
      <alignment horizontal="center" vertical="center" wrapText="1"/>
    </xf>
    <xf numFmtId="3" fontId="13" fillId="2" borderId="19" xfId="0" applyNumberFormat="1" applyFont="1" applyFill="1" applyBorder="1" applyAlignment="1">
      <alignment horizontal="center" vertical="center"/>
    </xf>
    <xf numFmtId="4" fontId="13" fillId="2" borderId="11" xfId="0" applyNumberFormat="1" applyFont="1" applyFill="1" applyBorder="1" applyAlignment="1">
      <alignment horizontal="center" vertical="center" wrapText="1"/>
    </xf>
    <xf numFmtId="4" fontId="13" fillId="2" borderId="70" xfId="0" applyNumberFormat="1" applyFont="1" applyFill="1" applyBorder="1" applyAlignment="1">
      <alignment horizontal="center" vertical="center" wrapText="1"/>
    </xf>
    <xf numFmtId="4" fontId="16" fillId="2" borderId="65" xfId="0" applyNumberFormat="1" applyFont="1" applyFill="1" applyBorder="1" applyAlignment="1">
      <alignment horizontal="center" vertical="center" wrapText="1"/>
    </xf>
    <xf numFmtId="4" fontId="16" fillId="2" borderId="52" xfId="0" applyNumberFormat="1" applyFont="1" applyFill="1" applyBorder="1" applyAlignment="1">
      <alignment horizontal="center" vertical="center" wrapText="1"/>
    </xf>
    <xf numFmtId="4" fontId="13" fillId="2" borderId="60" xfId="0" applyNumberFormat="1" applyFont="1" applyFill="1" applyBorder="1" applyAlignment="1">
      <alignment horizontal="center" vertical="center" wrapText="1"/>
    </xf>
    <xf numFmtId="4" fontId="13" fillId="2" borderId="51" xfId="0" applyNumberFormat="1" applyFont="1" applyFill="1" applyBorder="1" applyAlignment="1">
      <alignment horizontal="center" vertical="center"/>
    </xf>
    <xf numFmtId="4" fontId="16" fillId="2" borderId="24" xfId="0" applyNumberFormat="1" applyFont="1" applyFill="1" applyBorder="1" applyAlignment="1">
      <alignment horizontal="center" vertical="center" wrapText="1"/>
    </xf>
    <xf numFmtId="3" fontId="13" fillId="2" borderId="39" xfId="0" applyNumberFormat="1" applyFont="1" applyFill="1" applyBorder="1" applyAlignment="1">
      <alignment horizontal="center" vertical="center"/>
    </xf>
    <xf numFmtId="4" fontId="16" fillId="2" borderId="19" xfId="0" applyNumberFormat="1" applyFont="1" applyFill="1" applyBorder="1" applyAlignment="1">
      <alignment horizontal="center" vertical="center" wrapText="1"/>
    </xf>
    <xf numFmtId="4" fontId="16" fillId="2" borderId="10" xfId="0" applyNumberFormat="1" applyFont="1" applyFill="1" applyBorder="1" applyAlignment="1">
      <alignment horizontal="center" vertical="center"/>
    </xf>
    <xf numFmtId="4" fontId="16" fillId="2" borderId="11" xfId="0" applyNumberFormat="1" applyFont="1" applyFill="1" applyBorder="1" applyAlignment="1">
      <alignment horizontal="center" vertical="center"/>
    </xf>
    <xf numFmtId="3" fontId="16" fillId="2" borderId="36" xfId="0" applyNumberFormat="1" applyFont="1" applyFill="1" applyBorder="1" applyAlignment="1">
      <alignment horizontal="center" vertical="center"/>
    </xf>
    <xf numFmtId="3" fontId="16" fillId="2" borderId="40" xfId="0" applyNumberFormat="1" applyFont="1" applyFill="1" applyBorder="1" applyAlignment="1">
      <alignment horizontal="center" vertical="center"/>
    </xf>
    <xf numFmtId="4" fontId="16" fillId="2" borderId="50" xfId="0" applyNumberFormat="1" applyFont="1" applyFill="1" applyBorder="1" applyAlignment="1">
      <alignment horizontal="center" vertical="center"/>
    </xf>
    <xf numFmtId="4" fontId="16" fillId="2" borderId="55" xfId="0" applyNumberFormat="1" applyFont="1" applyFill="1" applyBorder="1" applyAlignment="1">
      <alignment horizontal="center" vertical="center"/>
    </xf>
    <xf numFmtId="4" fontId="16" fillId="2" borderId="41" xfId="0" applyNumberFormat="1" applyFont="1" applyFill="1" applyBorder="1" applyAlignment="1">
      <alignment horizontal="center" vertical="center"/>
    </xf>
    <xf numFmtId="4" fontId="16" fillId="2" borderId="19" xfId="0" applyNumberFormat="1" applyFont="1" applyFill="1" applyBorder="1" applyAlignment="1">
      <alignment horizontal="center" vertical="center"/>
    </xf>
    <xf numFmtId="4" fontId="16" fillId="2" borderId="20" xfId="0" applyNumberFormat="1" applyFont="1" applyFill="1" applyBorder="1" applyAlignment="1">
      <alignment horizontal="center" vertical="center"/>
    </xf>
    <xf numFmtId="4" fontId="13" fillId="2" borderId="23" xfId="0" applyNumberFormat="1" applyFont="1" applyFill="1" applyBorder="1" applyAlignment="1">
      <alignment horizontal="center" vertical="center"/>
    </xf>
    <xf numFmtId="4" fontId="13" fillId="2" borderId="43" xfId="0" applyNumberFormat="1" applyFont="1" applyFill="1" applyBorder="1" applyAlignment="1">
      <alignment horizontal="center" vertical="center"/>
    </xf>
    <xf numFmtId="3" fontId="13" fillId="2" borderId="43" xfId="0" applyNumberFormat="1" applyFont="1" applyFill="1" applyBorder="1" applyAlignment="1">
      <alignment horizontal="center" vertical="center"/>
    </xf>
    <xf numFmtId="4" fontId="13" fillId="2" borderId="44" xfId="0" applyNumberFormat="1" applyFont="1" applyFill="1" applyBorder="1" applyAlignment="1">
      <alignment horizontal="center" vertical="center"/>
    </xf>
    <xf numFmtId="4" fontId="13" fillId="2" borderId="37" xfId="0" applyNumberFormat="1" applyFont="1" applyFill="1" applyBorder="1" applyAlignment="1">
      <alignment horizontal="center" vertical="center"/>
    </xf>
    <xf numFmtId="4" fontId="13" fillId="2" borderId="46" xfId="0" applyNumberFormat="1" applyFont="1" applyFill="1" applyBorder="1" applyAlignment="1">
      <alignment horizontal="center" vertical="center" wrapText="1"/>
    </xf>
    <xf numFmtId="165" fontId="13" fillId="2" borderId="21" xfId="0" applyNumberFormat="1" applyFont="1" applyFill="1" applyBorder="1" applyAlignment="1">
      <alignment horizontal="center" vertical="center"/>
    </xf>
    <xf numFmtId="165" fontId="13" fillId="2" borderId="42" xfId="0" applyNumberFormat="1" applyFont="1" applyFill="1" applyBorder="1" applyAlignment="1">
      <alignment horizontal="center" vertical="center"/>
    </xf>
    <xf numFmtId="3" fontId="16" fillId="2" borderId="43" xfId="0" applyNumberFormat="1" applyFont="1" applyFill="1" applyBorder="1" applyAlignment="1">
      <alignment horizontal="center" vertical="center"/>
    </xf>
    <xf numFmtId="4" fontId="16" fillId="2" borderId="72" xfId="0" applyNumberFormat="1" applyFont="1" applyFill="1" applyBorder="1" applyAlignment="1">
      <alignment horizontal="center" vertical="center" wrapText="1"/>
    </xf>
    <xf numFmtId="4" fontId="16" fillId="2" borderId="35" xfId="0" applyNumberFormat="1" applyFont="1" applyFill="1" applyBorder="1" applyAlignment="1" applyProtection="1">
      <alignment horizontal="center" vertical="center" wrapText="1"/>
    </xf>
    <xf numFmtId="4" fontId="16" fillId="2" borderId="17" xfId="0" applyNumberFormat="1" applyFont="1" applyFill="1" applyBorder="1" applyAlignment="1">
      <alignment horizontal="center" vertical="center"/>
    </xf>
    <xf numFmtId="49" fontId="16" fillId="2" borderId="15" xfId="0" applyNumberFormat="1" applyFont="1" applyFill="1" applyBorder="1" applyAlignment="1" applyProtection="1">
      <alignment horizontal="left" vertical="center" wrapText="1"/>
    </xf>
    <xf numFmtId="4" fontId="16" fillId="2" borderId="19" xfId="0" applyNumberFormat="1" applyFont="1" applyFill="1" applyBorder="1" applyAlignment="1">
      <alignment horizontal="left" vertical="center" wrapText="1"/>
    </xf>
    <xf numFmtId="4" fontId="16" fillId="2" borderId="21" xfId="0" applyNumberFormat="1" applyFont="1" applyFill="1" applyBorder="1" applyAlignment="1">
      <alignment horizontal="left" vertical="center" wrapText="1"/>
    </xf>
    <xf numFmtId="165" fontId="13" fillId="2" borderId="28" xfId="0" applyNumberFormat="1" applyFont="1" applyFill="1" applyBorder="1" applyAlignment="1">
      <alignment horizontal="center" vertical="center"/>
    </xf>
    <xf numFmtId="165" fontId="13" fillId="2" borderId="39" xfId="0" applyNumberFormat="1" applyFont="1" applyFill="1" applyBorder="1" applyAlignment="1">
      <alignment horizontal="center" vertical="center"/>
    </xf>
    <xf numFmtId="165" fontId="13" fillId="2" borderId="34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16" fillId="2" borderId="18" xfId="0" applyNumberFormat="1" applyFont="1" applyFill="1" applyBorder="1" applyAlignment="1">
      <alignment horizontal="center" vertical="center"/>
    </xf>
    <xf numFmtId="165" fontId="13" fillId="2" borderId="19" xfId="0" applyNumberFormat="1" applyFont="1" applyFill="1" applyBorder="1" applyAlignment="1">
      <alignment horizontal="center" vertical="center"/>
    </xf>
    <xf numFmtId="3" fontId="13" fillId="2" borderId="45" xfId="0" applyNumberFormat="1" applyFont="1" applyFill="1" applyBorder="1" applyAlignment="1">
      <alignment horizontal="center" vertical="center"/>
    </xf>
    <xf numFmtId="166" fontId="13" fillId="2" borderId="20" xfId="0" applyNumberFormat="1" applyFont="1" applyFill="1" applyBorder="1" applyAlignment="1">
      <alignment horizontal="center" vertical="center"/>
    </xf>
    <xf numFmtId="4" fontId="13" fillId="2" borderId="41" xfId="0" applyNumberFormat="1" applyFont="1" applyFill="1" applyBorder="1" applyAlignment="1">
      <alignment horizontal="center" vertical="center"/>
    </xf>
    <xf numFmtId="4" fontId="13" fillId="2" borderId="17" xfId="0" applyNumberFormat="1" applyFont="1" applyFill="1" applyBorder="1" applyAlignment="1">
      <alignment horizontal="center" vertical="center"/>
    </xf>
    <xf numFmtId="4" fontId="13" fillId="2" borderId="26" xfId="0" applyNumberFormat="1" applyFont="1" applyFill="1" applyBorder="1" applyAlignment="1">
      <alignment horizontal="center" vertical="center"/>
    </xf>
    <xf numFmtId="4" fontId="13" fillId="2" borderId="35" xfId="0" applyNumberFormat="1" applyFont="1" applyFill="1" applyBorder="1" applyAlignment="1">
      <alignment horizontal="center" vertical="center"/>
    </xf>
    <xf numFmtId="4" fontId="16" fillId="2" borderId="43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16" fillId="2" borderId="22" xfId="0" applyNumberFormat="1" applyFont="1" applyFill="1" applyBorder="1" applyAlignment="1">
      <alignment horizontal="center" vertical="center" wrapText="1"/>
    </xf>
    <xf numFmtId="3" fontId="16" fillId="2" borderId="14" xfId="0" applyNumberFormat="1" applyFont="1" applyFill="1" applyBorder="1" applyAlignment="1">
      <alignment horizontal="center" vertical="center" wrapText="1"/>
    </xf>
    <xf numFmtId="4" fontId="16" fillId="2" borderId="21" xfId="0" applyNumberFormat="1" applyFont="1" applyFill="1" applyBorder="1" applyAlignment="1">
      <alignment horizontal="center" vertical="center"/>
    </xf>
    <xf numFmtId="4" fontId="16" fillId="2" borderId="38" xfId="0" applyNumberFormat="1" applyFont="1" applyFill="1" applyBorder="1" applyAlignment="1" applyProtection="1">
      <alignment horizontal="center" vertical="center" wrapText="1"/>
    </xf>
    <xf numFmtId="166" fontId="16" fillId="2" borderId="10" xfId="0" applyNumberFormat="1" applyFont="1" applyFill="1" applyBorder="1" applyAlignment="1">
      <alignment horizontal="center" vertical="center"/>
    </xf>
    <xf numFmtId="4" fontId="13" fillId="2" borderId="49" xfId="0" applyNumberFormat="1" applyFont="1" applyFill="1" applyBorder="1" applyAlignment="1">
      <alignment horizontal="center" vertical="center"/>
    </xf>
    <xf numFmtId="4" fontId="13" fillId="2" borderId="4" xfId="0" applyNumberFormat="1" applyFont="1" applyFill="1" applyBorder="1" applyAlignment="1">
      <alignment horizontal="center" vertical="center"/>
    </xf>
    <xf numFmtId="4" fontId="13" fillId="2" borderId="47" xfId="0" applyNumberFormat="1" applyFont="1" applyFill="1" applyBorder="1" applyAlignment="1">
      <alignment horizontal="center" vertical="center"/>
    </xf>
    <xf numFmtId="4" fontId="16" fillId="2" borderId="18" xfId="0" applyNumberFormat="1" applyFont="1" applyFill="1" applyBorder="1" applyAlignment="1">
      <alignment horizontal="center" vertical="center" wrapText="1"/>
    </xf>
    <xf numFmtId="4" fontId="16" fillId="2" borderId="35" xfId="0" applyNumberFormat="1" applyFont="1" applyFill="1" applyBorder="1" applyAlignment="1">
      <alignment horizontal="center" vertical="center" wrapText="1"/>
    </xf>
    <xf numFmtId="4" fontId="13" fillId="2" borderId="0" xfId="0" applyNumberFormat="1" applyFont="1" applyFill="1" applyBorder="1" applyAlignment="1">
      <alignment horizontal="center" vertical="center"/>
    </xf>
    <xf numFmtId="4" fontId="15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165" fontId="13" fillId="2" borderId="0" xfId="0" applyNumberFormat="1" applyFont="1" applyFill="1" applyBorder="1" applyAlignment="1">
      <alignment horizontal="center" vertical="center"/>
    </xf>
    <xf numFmtId="4" fontId="13" fillId="2" borderId="65" xfId="0" applyNumberFormat="1" applyFont="1" applyFill="1" applyBorder="1" applyAlignment="1">
      <alignment horizontal="center" vertical="center" wrapText="1"/>
    </xf>
    <xf numFmtId="4" fontId="13" fillId="2" borderId="24" xfId="0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center" vertical="center"/>
    </xf>
    <xf numFmtId="4" fontId="13" fillId="2" borderId="30" xfId="0" applyNumberFormat="1" applyFont="1" applyFill="1" applyBorder="1" applyAlignment="1">
      <alignment horizontal="center" vertical="center"/>
    </xf>
    <xf numFmtId="4" fontId="16" fillId="2" borderId="59" xfId="0" applyNumberFormat="1" applyFont="1" applyFill="1" applyBorder="1" applyAlignment="1">
      <alignment horizontal="center" vertical="center" wrapText="1"/>
    </xf>
    <xf numFmtId="4" fontId="13" fillId="2" borderId="68" xfId="0" applyNumberFormat="1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left" vertical="top" wrapText="1"/>
    </xf>
    <xf numFmtId="0" fontId="16" fillId="2" borderId="46" xfId="0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 applyProtection="1">
      <alignment horizontal="right" vertical="center" wrapText="1"/>
    </xf>
    <xf numFmtId="4" fontId="16" fillId="2" borderId="12" xfId="0" applyNumberFormat="1" applyFont="1" applyFill="1" applyBorder="1" applyAlignment="1">
      <alignment horizontal="center" vertical="center" wrapText="1"/>
    </xf>
    <xf numFmtId="4" fontId="16" fillId="2" borderId="8" xfId="0" applyNumberFormat="1" applyFont="1" applyFill="1" applyBorder="1" applyAlignment="1">
      <alignment horizontal="center" vertical="center" wrapText="1"/>
    </xf>
    <xf numFmtId="4" fontId="16" fillId="2" borderId="29" xfId="0" applyNumberFormat="1" applyFont="1" applyFill="1" applyBorder="1" applyAlignment="1">
      <alignment horizontal="center" vertical="center" wrapText="1"/>
    </xf>
    <xf numFmtId="4" fontId="16" fillId="2" borderId="10" xfId="0" applyNumberFormat="1" applyFont="1" applyFill="1" applyBorder="1" applyAlignment="1">
      <alignment horizontal="center" vertical="center" wrapText="1"/>
    </xf>
    <xf numFmtId="4" fontId="16" fillId="2" borderId="46" xfId="0" applyNumberFormat="1" applyFont="1" applyFill="1" applyBorder="1" applyAlignment="1">
      <alignment horizontal="center" vertical="center"/>
    </xf>
    <xf numFmtId="4" fontId="16" fillId="2" borderId="8" xfId="0" applyNumberFormat="1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3" fontId="16" fillId="2" borderId="29" xfId="0" applyNumberFormat="1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left" vertical="top" wrapText="1"/>
    </xf>
    <xf numFmtId="0" fontId="16" fillId="2" borderId="56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 applyProtection="1">
      <alignment horizontal="right" vertical="center" wrapText="1"/>
    </xf>
    <xf numFmtId="4" fontId="16" fillId="2" borderId="49" xfId="0" applyNumberFormat="1" applyFont="1" applyFill="1" applyBorder="1" applyAlignment="1">
      <alignment horizontal="center" vertical="center" wrapText="1"/>
    </xf>
    <xf numFmtId="4" fontId="16" fillId="2" borderId="4" xfId="0" applyNumberFormat="1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horizontal="center" vertical="center"/>
    </xf>
    <xf numFmtId="3" fontId="16" fillId="2" borderId="47" xfId="0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left" vertical="top" wrapText="1"/>
    </xf>
    <xf numFmtId="0" fontId="16" fillId="2" borderId="59" xfId="0" applyFont="1" applyFill="1" applyBorder="1" applyAlignment="1">
      <alignment horizontal="center" vertical="center" wrapText="1"/>
    </xf>
    <xf numFmtId="4" fontId="16" fillId="2" borderId="43" xfId="0" applyNumberFormat="1" applyFont="1" applyFill="1" applyBorder="1" applyAlignment="1">
      <alignment horizontal="center" vertical="center" wrapText="1"/>
    </xf>
    <xf numFmtId="4" fontId="16" fillId="2" borderId="59" xfId="0" applyNumberFormat="1" applyFont="1" applyFill="1" applyBorder="1" applyAlignment="1">
      <alignment horizontal="center" vertical="center"/>
    </xf>
    <xf numFmtId="3" fontId="16" fillId="2" borderId="59" xfId="0" applyNumberFormat="1" applyFont="1" applyFill="1" applyBorder="1" applyAlignment="1">
      <alignment horizontal="center" vertical="center"/>
    </xf>
    <xf numFmtId="3" fontId="16" fillId="2" borderId="56" xfId="0" applyNumberFormat="1" applyFont="1" applyFill="1" applyBorder="1" applyAlignment="1">
      <alignment horizontal="center" vertical="center"/>
    </xf>
    <xf numFmtId="3" fontId="16" fillId="2" borderId="22" xfId="0" applyNumberFormat="1" applyFont="1" applyFill="1" applyBorder="1" applyAlignment="1">
      <alignment horizontal="center" vertical="center"/>
    </xf>
    <xf numFmtId="4" fontId="16" fillId="2" borderId="30" xfId="0" applyNumberFormat="1" applyFont="1" applyFill="1" applyBorder="1" applyAlignment="1">
      <alignment horizontal="center" vertical="center"/>
    </xf>
    <xf numFmtId="4" fontId="16" fillId="2" borderId="47" xfId="0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left" vertical="center" wrapText="1"/>
    </xf>
    <xf numFmtId="165" fontId="16" fillId="2" borderId="14" xfId="0" applyNumberFormat="1" applyFont="1" applyFill="1" applyBorder="1" applyAlignment="1" applyProtection="1">
      <alignment horizontal="center" vertical="center"/>
    </xf>
    <xf numFmtId="0" fontId="16" fillId="2" borderId="36" xfId="0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 applyProtection="1">
      <alignment horizontal="center" vertical="center" wrapText="1"/>
    </xf>
    <xf numFmtId="4" fontId="16" fillId="2" borderId="18" xfId="0" applyNumberFormat="1" applyFont="1" applyFill="1" applyBorder="1" applyAlignment="1">
      <alignment horizontal="center" vertical="center"/>
    </xf>
    <xf numFmtId="4" fontId="13" fillId="2" borderId="26" xfId="0" applyNumberFormat="1" applyFont="1" applyFill="1" applyBorder="1" applyAlignment="1">
      <alignment horizontal="center" vertical="center" wrapText="1"/>
    </xf>
    <xf numFmtId="4" fontId="16" fillId="2" borderId="15" xfId="0" applyNumberFormat="1" applyFont="1" applyFill="1" applyBorder="1" applyAlignment="1">
      <alignment horizontal="left" vertical="center" wrapText="1"/>
    </xf>
    <xf numFmtId="4" fontId="12" fillId="2" borderId="24" xfId="0" applyNumberFormat="1" applyFont="1" applyFill="1" applyBorder="1" applyAlignment="1">
      <alignment horizontal="left" wrapText="1"/>
    </xf>
    <xf numFmtId="4" fontId="12" fillId="2" borderId="70" xfId="0" applyNumberFormat="1" applyFont="1" applyFill="1" applyBorder="1" applyAlignment="1">
      <alignment horizontal="center" vertical="center" wrapText="1"/>
    </xf>
    <xf numFmtId="4" fontId="12" fillId="2" borderId="46" xfId="0" applyNumberFormat="1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>
      <alignment horizontal="center" vertical="center" wrapText="1"/>
    </xf>
    <xf numFmtId="4" fontId="12" fillId="2" borderId="29" xfId="0" applyNumberFormat="1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4" fontId="12" fillId="2" borderId="47" xfId="0" applyNumberFormat="1" applyFont="1" applyFill="1" applyBorder="1" applyAlignment="1">
      <alignment horizontal="center" vertical="center" wrapText="1"/>
    </xf>
    <xf numFmtId="4" fontId="12" fillId="2" borderId="30" xfId="0" applyNumberFormat="1" applyFont="1" applyFill="1" applyBorder="1" applyAlignment="1">
      <alignment horizontal="center" vertical="center" wrapText="1"/>
    </xf>
    <xf numFmtId="4" fontId="16" fillId="2" borderId="28" xfId="0" applyNumberFormat="1" applyFont="1" applyFill="1" applyBorder="1" applyAlignment="1">
      <alignment horizontal="center" vertical="center"/>
    </xf>
    <xf numFmtId="4" fontId="16" fillId="2" borderId="39" xfId="0" applyNumberFormat="1" applyFont="1" applyFill="1" applyBorder="1" applyAlignment="1">
      <alignment horizontal="center" vertical="center"/>
    </xf>
    <xf numFmtId="3" fontId="16" fillId="2" borderId="39" xfId="0" applyNumberFormat="1" applyFont="1" applyFill="1" applyBorder="1" applyAlignment="1">
      <alignment horizontal="center" vertical="center"/>
    </xf>
    <xf numFmtId="4" fontId="16" fillId="2" borderId="34" xfId="0" applyNumberFormat="1" applyFont="1" applyFill="1" applyBorder="1" applyAlignment="1">
      <alignment horizontal="center" vertical="center"/>
    </xf>
    <xf numFmtId="4" fontId="16" fillId="2" borderId="32" xfId="0" applyNumberFormat="1" applyFont="1" applyFill="1" applyBorder="1" applyAlignment="1">
      <alignment horizontal="left" vertical="top" wrapText="1"/>
    </xf>
    <xf numFmtId="4" fontId="16" fillId="2" borderId="3" xfId="0" applyNumberFormat="1" applyFont="1" applyFill="1" applyBorder="1" applyAlignment="1">
      <alignment horizontal="center" vertical="center" wrapText="1"/>
    </xf>
    <xf numFmtId="4" fontId="16" fillId="2" borderId="24" xfId="0" applyNumberFormat="1" applyFont="1" applyFill="1" applyBorder="1" applyAlignment="1">
      <alignment horizontal="left" vertical="top" wrapText="1"/>
    </xf>
    <xf numFmtId="4" fontId="16" fillId="2" borderId="56" xfId="0" applyNumberFormat="1" applyFont="1" applyFill="1" applyBorder="1" applyAlignment="1">
      <alignment horizontal="center" vertical="center" wrapText="1"/>
    </xf>
    <xf numFmtId="3" fontId="16" fillId="2" borderId="46" xfId="0" applyNumberFormat="1" applyFont="1" applyFill="1" applyBorder="1" applyAlignment="1">
      <alignment horizontal="center" vertical="center"/>
    </xf>
    <xf numFmtId="166" fontId="16" fillId="2" borderId="56" xfId="0" applyNumberFormat="1" applyFont="1" applyFill="1" applyBorder="1" applyAlignment="1">
      <alignment horizontal="center" vertical="center"/>
    </xf>
    <xf numFmtId="166" fontId="16" fillId="2" borderId="47" xfId="0" applyNumberFormat="1" applyFont="1" applyFill="1" applyBorder="1" applyAlignment="1">
      <alignment horizontal="center" vertical="center"/>
    </xf>
    <xf numFmtId="166" fontId="16" fillId="2" borderId="30" xfId="0" applyNumberFormat="1" applyFont="1" applyFill="1" applyBorder="1" applyAlignment="1">
      <alignment horizontal="center" vertical="center"/>
    </xf>
    <xf numFmtId="3" fontId="16" fillId="2" borderId="13" xfId="0" applyNumberFormat="1" applyFont="1" applyFill="1" applyBorder="1" applyAlignment="1">
      <alignment horizontal="center" vertical="center"/>
    </xf>
    <xf numFmtId="4" fontId="16" fillId="2" borderId="75" xfId="0" applyNumberFormat="1" applyFont="1" applyFill="1" applyBorder="1" applyAlignment="1">
      <alignment horizontal="center" vertical="center" wrapText="1"/>
    </xf>
    <xf numFmtId="4" fontId="16" fillId="2" borderId="51" xfId="0" applyNumberFormat="1" applyFont="1" applyFill="1" applyBorder="1" applyAlignment="1">
      <alignment horizontal="center" vertical="center"/>
    </xf>
    <xf numFmtId="3" fontId="16" fillId="2" borderId="51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Border="1" applyAlignment="1">
      <alignment horizontal="center" vertical="center"/>
    </xf>
    <xf numFmtId="166" fontId="16" fillId="2" borderId="21" xfId="0" applyNumberFormat="1" applyFont="1" applyFill="1" applyBorder="1" applyAlignment="1">
      <alignment horizontal="center" vertical="center"/>
    </xf>
    <xf numFmtId="3" fontId="16" fillId="2" borderId="19" xfId="0" applyNumberFormat="1" applyFont="1" applyFill="1" applyBorder="1" applyAlignment="1">
      <alignment horizontal="center" vertical="center"/>
    </xf>
    <xf numFmtId="3" fontId="16" fillId="2" borderId="21" xfId="0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left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16" fillId="0" borderId="59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4" xfId="0" applyNumberFormat="1" applyFont="1" applyFill="1" applyBorder="1" applyAlignment="1" applyProtection="1">
      <alignment horizontal="center" vertical="center"/>
    </xf>
    <xf numFmtId="4" fontId="16" fillId="0" borderId="36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22" xfId="0" applyNumberFormat="1" applyFont="1" applyFill="1" applyBorder="1" applyAlignment="1">
      <alignment horizontal="center" vertical="center"/>
    </xf>
    <xf numFmtId="3" fontId="16" fillId="0" borderId="14" xfId="0" applyNumberFormat="1" applyFont="1" applyFill="1" applyBorder="1" applyAlignment="1">
      <alignment horizontal="center" vertical="center"/>
    </xf>
    <xf numFmtId="3" fontId="16" fillId="0" borderId="59" xfId="0" applyNumberFormat="1" applyFont="1" applyFill="1" applyBorder="1" applyAlignment="1">
      <alignment horizontal="center" vertical="center"/>
    </xf>
    <xf numFmtId="49" fontId="16" fillId="0" borderId="29" xfId="0" applyNumberFormat="1" applyFont="1" applyFill="1" applyBorder="1" applyAlignment="1">
      <alignment horizontal="center" vertical="center" wrapText="1"/>
    </xf>
    <xf numFmtId="49" fontId="16" fillId="0" borderId="47" xfId="0" applyNumberFormat="1" applyFont="1" applyFill="1" applyBorder="1" applyAlignment="1">
      <alignment horizontal="center" vertical="center" wrapText="1"/>
    </xf>
    <xf numFmtId="49" fontId="16" fillId="0" borderId="36" xfId="0" applyNumberFormat="1" applyFont="1" applyFill="1" applyBorder="1" applyAlignment="1">
      <alignment horizontal="center" vertical="center" wrapText="1"/>
    </xf>
    <xf numFmtId="49" fontId="16" fillId="0" borderId="48" xfId="0" applyNumberFormat="1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41" xfId="0" applyNumberFormat="1" applyFont="1" applyFill="1" applyBorder="1" applyAlignment="1">
      <alignment horizontal="center" vertical="center" wrapText="1"/>
    </xf>
    <xf numFmtId="49" fontId="16" fillId="0" borderId="55" xfId="0" applyNumberFormat="1" applyFont="1" applyFill="1" applyBorder="1" applyAlignment="1">
      <alignment vertical="center" wrapText="1"/>
    </xf>
    <xf numFmtId="49" fontId="16" fillId="0" borderId="20" xfId="0" applyNumberFormat="1" applyFont="1" applyFill="1" applyBorder="1" applyAlignment="1">
      <alignment horizontal="left" vertical="center" wrapText="1"/>
    </xf>
    <xf numFmtId="49" fontId="12" fillId="0" borderId="47" xfId="0" applyNumberFormat="1" applyFont="1" applyFill="1" applyBorder="1" applyAlignment="1">
      <alignment horizontal="center" vertical="center" wrapText="1"/>
    </xf>
    <xf numFmtId="49" fontId="16" fillId="0" borderId="37" xfId="0" applyNumberFormat="1" applyFont="1" applyFill="1" applyBorder="1" applyAlignment="1">
      <alignment horizontal="center" vertical="center" wrapText="1"/>
    </xf>
    <xf numFmtId="4" fontId="13" fillId="2" borderId="68" xfId="0" applyNumberFormat="1" applyFont="1" applyFill="1" applyBorder="1" applyAlignment="1">
      <alignment horizontal="center" vertical="center"/>
    </xf>
    <xf numFmtId="4" fontId="16" fillId="2" borderId="21" xfId="0" applyNumberFormat="1" applyFont="1" applyFill="1" applyBorder="1" applyAlignment="1" applyProtection="1">
      <alignment horizontal="center" vertical="center" wrapText="1"/>
    </xf>
    <xf numFmtId="3" fontId="16" fillId="2" borderId="45" xfId="0" applyNumberFormat="1" applyFont="1" applyFill="1" applyBorder="1" applyAlignment="1">
      <alignment horizontal="center" vertical="center"/>
    </xf>
    <xf numFmtId="0" fontId="13" fillId="2" borderId="63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4" fontId="13" fillId="2" borderId="28" xfId="0" applyNumberFormat="1" applyFont="1" applyFill="1" applyBorder="1" applyAlignment="1">
      <alignment horizontal="center" vertical="center"/>
    </xf>
    <xf numFmtId="4" fontId="13" fillId="2" borderId="60" xfId="0" applyNumberFormat="1" applyFont="1" applyFill="1" applyBorder="1" applyAlignment="1">
      <alignment horizontal="center" vertical="center"/>
    </xf>
    <xf numFmtId="4" fontId="13" fillId="2" borderId="57" xfId="0" applyNumberFormat="1" applyFont="1" applyFill="1" applyBorder="1" applyAlignment="1">
      <alignment horizontal="center" vertical="center"/>
    </xf>
    <xf numFmtId="4" fontId="16" fillId="2" borderId="26" xfId="0" applyNumberFormat="1" applyFont="1" applyFill="1" applyBorder="1" applyAlignment="1">
      <alignment horizontal="center" vertical="center" wrapText="1"/>
    </xf>
    <xf numFmtId="4" fontId="13" fillId="2" borderId="63" xfId="0" applyNumberFormat="1" applyFont="1" applyFill="1" applyBorder="1" applyAlignment="1">
      <alignment horizontal="center" vertical="center"/>
    </xf>
    <xf numFmtId="165" fontId="13" fillId="2" borderId="63" xfId="0" applyNumberFormat="1" applyFont="1" applyFill="1" applyBorder="1" applyAlignment="1">
      <alignment horizontal="center" vertical="center"/>
    </xf>
    <xf numFmtId="4" fontId="13" fillId="2" borderId="28" xfId="0" applyNumberFormat="1" applyFont="1" applyFill="1" applyBorder="1" applyAlignment="1">
      <alignment horizontal="center" vertical="center" wrapText="1"/>
    </xf>
    <xf numFmtId="4" fontId="16" fillId="2" borderId="53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4" fontId="13" fillId="2" borderId="56" xfId="0" applyNumberFormat="1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4" fontId="13" fillId="2" borderId="63" xfId="0" applyNumberFormat="1" applyFont="1" applyFill="1" applyBorder="1" applyAlignment="1">
      <alignment horizontal="center" vertical="center"/>
    </xf>
    <xf numFmtId="4" fontId="16" fillId="2" borderId="26" xfId="0" applyNumberFormat="1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14" fillId="2" borderId="0" xfId="0" applyFont="1" applyFill="1"/>
    <xf numFmtId="0" fontId="21" fillId="2" borderId="7" xfId="0" applyFont="1" applyFill="1" applyBorder="1" applyAlignment="1">
      <alignment horizontal="center" vertical="center" wrapText="1"/>
    </xf>
    <xf numFmtId="0" fontId="19" fillId="2" borderId="0" xfId="0" applyFont="1" applyFill="1" applyBorder="1"/>
    <xf numFmtId="0" fontId="19" fillId="2" borderId="0" xfId="0" applyFont="1" applyFill="1"/>
    <xf numFmtId="0" fontId="21" fillId="2" borderId="32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3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13" fillId="2" borderId="68" xfId="0" applyFont="1" applyFill="1" applyBorder="1" applyAlignment="1">
      <alignment horizontal="center" vertical="center" wrapText="1"/>
    </xf>
    <xf numFmtId="165" fontId="15" fillId="2" borderId="0" xfId="0" applyNumberFormat="1" applyFont="1" applyFill="1" applyBorder="1" applyAlignment="1">
      <alignment horizontal="center"/>
    </xf>
    <xf numFmtId="165" fontId="19" fillId="2" borderId="0" xfId="0" applyNumberFormat="1" applyFont="1" applyFill="1" applyBorder="1" applyAlignment="1">
      <alignment horizontal="center"/>
    </xf>
    <xf numFmtId="0" fontId="16" fillId="2" borderId="70" xfId="0" applyFont="1" applyFill="1" applyBorder="1" applyAlignment="1">
      <alignment horizontal="center" vertical="center" wrapText="1"/>
    </xf>
    <xf numFmtId="4" fontId="16" fillId="2" borderId="46" xfId="0" applyNumberFormat="1" applyFont="1" applyFill="1" applyBorder="1" applyAlignment="1">
      <alignment horizontal="center" vertical="center" wrapText="1"/>
    </xf>
    <xf numFmtId="4" fontId="16" fillId="2" borderId="3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2" borderId="72" xfId="0" applyFont="1" applyFill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4" fontId="16" fillId="2" borderId="2" xfId="0" applyNumberFormat="1" applyFont="1" applyFill="1" applyBorder="1" applyAlignment="1">
      <alignment horizontal="center" vertical="center" wrapText="1"/>
    </xf>
    <xf numFmtId="0" fontId="16" fillId="0" borderId="71" xfId="0" applyFont="1" applyFill="1" applyBorder="1" applyAlignment="1">
      <alignment horizontal="center" vertical="center" wrapText="1"/>
    </xf>
    <xf numFmtId="4" fontId="16" fillId="0" borderId="56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" fontId="16" fillId="2" borderId="11" xfId="0" applyNumberFormat="1" applyFont="1" applyFill="1" applyBorder="1" applyAlignment="1">
      <alignment horizontal="center" vertical="center" wrapText="1"/>
    </xf>
    <xf numFmtId="4" fontId="16" fillId="2" borderId="75" xfId="0" applyNumberFormat="1" applyFont="1" applyFill="1" applyBorder="1" applyAlignment="1">
      <alignment horizontal="center" vertical="center"/>
    </xf>
    <xf numFmtId="4" fontId="16" fillId="2" borderId="13" xfId="0" applyNumberFormat="1" applyFont="1" applyFill="1" applyBorder="1" applyAlignment="1">
      <alignment horizontal="left" vertical="center" wrapText="1"/>
    </xf>
    <xf numFmtId="49" fontId="16" fillId="0" borderId="40" xfId="0" applyNumberFormat="1" applyFont="1" applyFill="1" applyBorder="1" applyAlignment="1">
      <alignment horizontal="center" vertical="center" wrapText="1"/>
    </xf>
    <xf numFmtId="4" fontId="16" fillId="2" borderId="25" xfId="0" applyNumberFormat="1" applyFont="1" applyFill="1" applyBorder="1" applyAlignment="1">
      <alignment horizontal="center" vertical="center" wrapText="1"/>
    </xf>
    <xf numFmtId="3" fontId="16" fillId="2" borderId="23" xfId="0" applyNumberFormat="1" applyFont="1" applyFill="1" applyBorder="1" applyAlignment="1">
      <alignment horizontal="center" vertical="center" wrapText="1"/>
    </xf>
    <xf numFmtId="3" fontId="16" fillId="2" borderId="3" xfId="0" applyNumberFormat="1" applyFont="1" applyFill="1" applyBorder="1" applyAlignment="1">
      <alignment horizontal="center" vertical="center" wrapText="1"/>
    </xf>
    <xf numFmtId="3" fontId="16" fillId="2" borderId="27" xfId="0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>
      <alignment horizontal="center" vertical="center" wrapText="1"/>
    </xf>
    <xf numFmtId="3" fontId="16" fillId="2" borderId="30" xfId="0" applyNumberFormat="1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center" vertical="center" wrapText="1"/>
    </xf>
    <xf numFmtId="3" fontId="16" fillId="2" borderId="16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4" fontId="13" fillId="2" borderId="68" xfId="0" applyNumberFormat="1" applyFont="1" applyFill="1" applyBorder="1" applyAlignment="1">
      <alignment horizontal="left" vertical="center" wrapText="1"/>
    </xf>
    <xf numFmtId="4" fontId="13" fillId="2" borderId="57" xfId="0" applyNumberFormat="1" applyFont="1" applyFill="1" applyBorder="1" applyAlignment="1">
      <alignment horizontal="center" vertical="center" wrapText="1"/>
    </xf>
    <xf numFmtId="3" fontId="16" fillId="2" borderId="6" xfId="0" applyNumberFormat="1" applyFont="1" applyFill="1" applyBorder="1" applyAlignment="1">
      <alignment horizontal="center" vertical="center" wrapText="1"/>
    </xf>
    <xf numFmtId="3" fontId="16" fillId="2" borderId="5" xfId="0" applyNumberFormat="1" applyFont="1" applyFill="1" applyBorder="1" applyAlignment="1">
      <alignment horizontal="center" vertical="center" wrapText="1"/>
    </xf>
    <xf numFmtId="3" fontId="16" fillId="2" borderId="40" xfId="0" applyNumberFormat="1" applyFont="1" applyFill="1" applyBorder="1" applyAlignment="1">
      <alignment horizontal="center" vertical="center" wrapText="1"/>
    </xf>
    <xf numFmtId="3" fontId="16" fillId="2" borderId="24" xfId="0" applyNumberFormat="1" applyFont="1" applyFill="1" applyBorder="1" applyAlignment="1">
      <alignment horizontal="center" vertical="center" wrapText="1"/>
    </xf>
    <xf numFmtId="4" fontId="13" fillId="2" borderId="24" xfId="0" applyNumberFormat="1" applyFont="1" applyFill="1" applyBorder="1" applyAlignment="1">
      <alignment horizontal="center" vertical="center" wrapText="1"/>
    </xf>
    <xf numFmtId="165" fontId="14" fillId="2" borderId="0" xfId="0" applyNumberFormat="1" applyFont="1" applyFill="1" applyBorder="1" applyAlignment="1">
      <alignment horizontal="center"/>
    </xf>
    <xf numFmtId="4" fontId="25" fillId="2" borderId="0" xfId="0" applyNumberFormat="1" applyFont="1" applyFill="1" applyBorder="1" applyAlignment="1">
      <alignment horizontal="center"/>
    </xf>
    <xf numFmtId="4" fontId="12" fillId="2" borderId="31" xfId="0" applyNumberFormat="1" applyFont="1" applyFill="1" applyBorder="1" applyAlignment="1">
      <alignment horizontal="center" vertical="center" wrapText="1"/>
    </xf>
    <xf numFmtId="4" fontId="12" fillId="2" borderId="24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3" fontId="12" fillId="2" borderId="29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/>
    </xf>
    <xf numFmtId="4" fontId="26" fillId="2" borderId="0" xfId="0" applyNumberFormat="1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4" fontId="12" fillId="2" borderId="38" xfId="0" applyNumberFormat="1" applyFont="1" applyFill="1" applyBorder="1" applyAlignment="1">
      <alignment horizontal="center" vertical="center" wrapText="1"/>
    </xf>
    <xf numFmtId="4" fontId="13" fillId="2" borderId="31" xfId="0" applyNumberFormat="1" applyFont="1" applyFill="1" applyBorder="1" applyAlignment="1">
      <alignment horizontal="center" vertical="center" wrapText="1"/>
    </xf>
    <xf numFmtId="4" fontId="27" fillId="2" borderId="21" xfId="0" applyNumberFormat="1" applyFont="1" applyFill="1" applyBorder="1" applyAlignment="1">
      <alignment horizontal="center" vertical="center" wrapText="1"/>
    </xf>
    <xf numFmtId="4" fontId="13" fillId="2" borderId="63" xfId="0" applyNumberFormat="1" applyFont="1" applyFill="1" applyBorder="1" applyAlignment="1">
      <alignment vertical="center" wrapText="1"/>
    </xf>
    <xf numFmtId="4" fontId="16" fillId="2" borderId="70" xfId="0" applyNumberFormat="1" applyFont="1" applyFill="1" applyBorder="1" applyAlignment="1">
      <alignment horizontal="center" vertical="center" wrapText="1"/>
    </xf>
    <xf numFmtId="3" fontId="16" fillId="2" borderId="8" xfId="0" applyNumberFormat="1" applyFont="1" applyFill="1" applyBorder="1" applyAlignment="1">
      <alignment horizontal="center" vertical="center" wrapText="1"/>
    </xf>
    <xf numFmtId="3" fontId="16" fillId="2" borderId="29" xfId="0" applyNumberFormat="1" applyFont="1" applyFill="1" applyBorder="1" applyAlignment="1">
      <alignment horizontal="center" vertical="center" wrapText="1"/>
    </xf>
    <xf numFmtId="4" fontId="16" fillId="2" borderId="71" xfId="0" applyNumberFormat="1" applyFont="1" applyFill="1" applyBorder="1" applyAlignment="1">
      <alignment horizontal="center" vertical="center" wrapText="1"/>
    </xf>
    <xf numFmtId="4" fontId="16" fillId="2" borderId="50" xfId="0" applyNumberFormat="1" applyFont="1" applyFill="1" applyBorder="1" applyAlignment="1">
      <alignment horizontal="center" vertical="center" wrapText="1"/>
    </xf>
    <xf numFmtId="4" fontId="13" fillId="2" borderId="19" xfId="0" applyNumberFormat="1" applyFont="1" applyFill="1" applyBorder="1" applyAlignment="1">
      <alignment horizontal="center" vertical="center" wrapText="1"/>
    </xf>
    <xf numFmtId="4" fontId="16" fillId="2" borderId="31" xfId="0" applyNumberFormat="1" applyFont="1" applyFill="1" applyBorder="1" applyAlignment="1">
      <alignment horizontal="left" vertical="top" wrapText="1"/>
    </xf>
    <xf numFmtId="49" fontId="16" fillId="0" borderId="10" xfId="0" applyNumberFormat="1" applyFont="1" applyFill="1" applyBorder="1" applyAlignment="1">
      <alignment horizontal="center" vertical="center" wrapText="1"/>
    </xf>
    <xf numFmtId="4" fontId="16" fillId="2" borderId="74" xfId="0" applyNumberFormat="1" applyFont="1" applyFill="1" applyBorder="1" applyAlignment="1">
      <alignment horizontal="center" vertical="center" wrapText="1"/>
    </xf>
    <xf numFmtId="4" fontId="16" fillId="2" borderId="15" xfId="0" applyNumberFormat="1" applyFont="1" applyFill="1" applyBorder="1" applyAlignment="1">
      <alignment horizontal="left" vertical="top" wrapText="1"/>
    </xf>
    <xf numFmtId="4" fontId="16" fillId="2" borderId="73" xfId="0" applyNumberFormat="1" applyFont="1" applyFill="1" applyBorder="1" applyAlignment="1">
      <alignment horizontal="center" vertical="center" wrapText="1"/>
    </xf>
    <xf numFmtId="4" fontId="16" fillId="2" borderId="76" xfId="0" applyNumberFormat="1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center" vertical="center"/>
    </xf>
    <xf numFmtId="3" fontId="16" fillId="2" borderId="27" xfId="0" applyNumberFormat="1" applyFont="1" applyFill="1" applyBorder="1" applyAlignment="1">
      <alignment horizontal="center" vertical="center"/>
    </xf>
    <xf numFmtId="4" fontId="13" fillId="2" borderId="0" xfId="0" applyNumberFormat="1" applyFont="1" applyFill="1" applyBorder="1" applyAlignment="1">
      <alignment horizontal="center" vertical="center" wrapText="1"/>
    </xf>
    <xf numFmtId="4" fontId="16" fillId="2" borderId="68" xfId="0" applyNumberFormat="1" applyFont="1" applyFill="1" applyBorder="1" applyAlignment="1">
      <alignment horizontal="center" vertical="center" wrapText="1"/>
    </xf>
    <xf numFmtId="4" fontId="16" fillId="2" borderId="41" xfId="0" applyNumberFormat="1" applyFont="1" applyFill="1" applyBorder="1" applyAlignment="1">
      <alignment horizontal="center" vertical="center" wrapText="1"/>
    </xf>
    <xf numFmtId="4" fontId="16" fillId="2" borderId="7" xfId="0" applyNumberFormat="1" applyFont="1" applyFill="1" applyBorder="1" applyAlignment="1">
      <alignment horizontal="center" vertical="center" wrapText="1"/>
    </xf>
    <xf numFmtId="4" fontId="16" fillId="2" borderId="9" xfId="0" applyNumberFormat="1" applyFont="1" applyFill="1" applyBorder="1" applyAlignment="1">
      <alignment horizontal="center" vertical="center" wrapText="1"/>
    </xf>
    <xf numFmtId="4" fontId="16" fillId="2" borderId="34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/>
    </xf>
    <xf numFmtId="4" fontId="16" fillId="2" borderId="42" xfId="0" applyNumberFormat="1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6" fillId="2" borderId="59" xfId="0" applyFont="1" applyFill="1" applyBorder="1" applyAlignment="1">
      <alignment horizontal="left" vertical="center" wrapText="1"/>
    </xf>
    <xf numFmtId="0" fontId="16" fillId="2" borderId="26" xfId="0" applyFont="1" applyFill="1" applyBorder="1" applyAlignment="1">
      <alignment horizontal="left" vertical="center" wrapText="1"/>
    </xf>
    <xf numFmtId="4" fontId="13" fillId="2" borderId="52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/>
    </xf>
    <xf numFmtId="0" fontId="16" fillId="2" borderId="25" xfId="0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left" vertical="top" wrapText="1"/>
    </xf>
    <xf numFmtId="49" fontId="16" fillId="0" borderId="42" xfId="0" applyNumberFormat="1" applyFont="1" applyFill="1" applyBorder="1" applyAlignment="1">
      <alignment horizontal="center" vertical="center" wrapText="1"/>
    </xf>
    <xf numFmtId="4" fontId="16" fillId="2" borderId="60" xfId="0" applyNumberFormat="1" applyFont="1" applyFill="1" applyBorder="1" applyAlignment="1">
      <alignment horizontal="center" vertical="center" wrapText="1"/>
    </xf>
    <xf numFmtId="4" fontId="16" fillId="2" borderId="42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/>
    </xf>
    <xf numFmtId="0" fontId="13" fillId="2" borderId="71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/>
    </xf>
    <xf numFmtId="4" fontId="14" fillId="2" borderId="14" xfId="0" applyNumberFormat="1" applyFont="1" applyFill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4" fontId="13" fillId="2" borderId="71" xfId="0" applyNumberFormat="1" applyFont="1" applyFill="1" applyBorder="1" applyAlignment="1">
      <alignment horizontal="center" vertical="center" wrapText="1"/>
    </xf>
    <xf numFmtId="4" fontId="13" fillId="2" borderId="36" xfId="0" applyNumberFormat="1" applyFont="1" applyFill="1" applyBorder="1" applyAlignment="1">
      <alignment horizontal="center" vertical="center" wrapText="1"/>
    </xf>
    <xf numFmtId="4" fontId="13" fillId="2" borderId="14" xfId="0" applyNumberFormat="1" applyFont="1" applyFill="1" applyBorder="1" applyAlignment="1">
      <alignment horizontal="center" vertical="center" wrapText="1"/>
    </xf>
    <xf numFmtId="4" fontId="13" fillId="2" borderId="58" xfId="0" applyNumberFormat="1" applyFont="1" applyFill="1" applyBorder="1" applyAlignment="1">
      <alignment horizontal="center" vertical="center" wrapText="1"/>
    </xf>
    <xf numFmtId="4" fontId="13" fillId="2" borderId="32" xfId="0" applyNumberFormat="1" applyFont="1" applyFill="1" applyBorder="1" applyAlignment="1">
      <alignment horizontal="center" vertical="center" wrapText="1"/>
    </xf>
    <xf numFmtId="4" fontId="13" fillId="2" borderId="16" xfId="0" applyNumberFormat="1" applyFont="1" applyFill="1" applyBorder="1" applyAlignment="1">
      <alignment horizontal="center" vertical="center" wrapText="1"/>
    </xf>
    <xf numFmtId="4" fontId="13" fillId="2" borderId="1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center"/>
    </xf>
    <xf numFmtId="0" fontId="26" fillId="2" borderId="0" xfId="0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center"/>
    </xf>
    <xf numFmtId="4" fontId="14" fillId="0" borderId="0" xfId="0" applyNumberFormat="1" applyFont="1"/>
    <xf numFmtId="0" fontId="14" fillId="2" borderId="0" xfId="0" applyFont="1" applyFill="1" applyAlignment="1">
      <alignment vertical="center"/>
    </xf>
    <xf numFmtId="4" fontId="14" fillId="2" borderId="0" xfId="0" applyNumberFormat="1" applyFont="1" applyFill="1"/>
    <xf numFmtId="0" fontId="13" fillId="2" borderId="28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3" fillId="2" borderId="63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1" fillId="2" borderId="63" xfId="0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horizontal="center" vertical="center" wrapText="1"/>
    </xf>
    <xf numFmtId="0" fontId="21" fillId="2" borderId="57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67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2" borderId="62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69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49" fontId="13" fillId="0" borderId="39" xfId="0" applyNumberFormat="1" applyFont="1" applyFill="1" applyBorder="1" applyAlignment="1">
      <alignment horizontal="center" vertical="center" wrapText="1"/>
    </xf>
    <xf numFmtId="49" fontId="13" fillId="0" borderId="41" xfId="0" applyNumberFormat="1" applyFont="1" applyFill="1" applyBorder="1" applyAlignment="1">
      <alignment horizontal="center" vertical="center" wrapText="1"/>
    </xf>
    <xf numFmtId="4" fontId="13" fillId="2" borderId="28" xfId="0" applyNumberFormat="1" applyFont="1" applyFill="1" applyBorder="1" applyAlignment="1">
      <alignment horizontal="center" vertical="center"/>
    </xf>
    <xf numFmtId="4" fontId="13" fillId="2" borderId="54" xfId="0" applyNumberFormat="1" applyFont="1" applyFill="1" applyBorder="1" applyAlignment="1">
      <alignment horizontal="center" vertical="center"/>
    </xf>
    <xf numFmtId="4" fontId="13" fillId="2" borderId="60" xfId="0" applyNumberFormat="1" applyFont="1" applyFill="1" applyBorder="1" applyAlignment="1">
      <alignment horizontal="center" vertical="center"/>
    </xf>
    <xf numFmtId="4" fontId="13" fillId="2" borderId="57" xfId="0" applyNumberFormat="1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4" fontId="13" fillId="2" borderId="64" xfId="0" applyNumberFormat="1" applyFont="1" applyFill="1" applyBorder="1" applyAlignment="1">
      <alignment horizontal="center" vertical="center" wrapText="1"/>
    </xf>
    <xf numFmtId="4" fontId="13" fillId="2" borderId="58" xfId="0" applyNumberFormat="1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left" vertical="center" wrapText="1"/>
    </xf>
    <xf numFmtId="0" fontId="13" fillId="2" borderId="60" xfId="0" applyFont="1" applyFill="1" applyBorder="1" applyAlignment="1">
      <alignment horizontal="left" vertical="center" wrapText="1"/>
    </xf>
    <xf numFmtId="0" fontId="13" fillId="2" borderId="57" xfId="0" applyFont="1" applyFill="1" applyBorder="1" applyAlignment="1">
      <alignment horizontal="left" vertical="center" wrapText="1"/>
    </xf>
    <xf numFmtId="0" fontId="16" fillId="2" borderId="59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3" fillId="2" borderId="6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61" xfId="0" applyFont="1" applyFill="1" applyBorder="1" applyAlignment="1">
      <alignment horizontal="center" vertical="center" wrapText="1"/>
    </xf>
    <xf numFmtId="165" fontId="13" fillId="2" borderId="63" xfId="0" applyNumberFormat="1" applyFont="1" applyFill="1" applyBorder="1" applyAlignment="1">
      <alignment horizontal="center" vertical="center" wrapText="1"/>
    </xf>
    <xf numFmtId="165" fontId="13" fillId="2" borderId="60" xfId="0" applyNumberFormat="1" applyFont="1" applyFill="1" applyBorder="1" applyAlignment="1">
      <alignment horizontal="center" vertical="center" wrapText="1"/>
    </xf>
    <xf numFmtId="165" fontId="13" fillId="2" borderId="57" xfId="0" applyNumberFormat="1" applyFont="1" applyFill="1" applyBorder="1" applyAlignment="1">
      <alignment horizontal="center" vertical="center" wrapText="1"/>
    </xf>
    <xf numFmtId="4" fontId="13" fillId="2" borderId="69" xfId="0" applyNumberFormat="1" applyFont="1" applyFill="1" applyBorder="1" applyAlignment="1">
      <alignment horizontal="center" vertical="top" wrapText="1"/>
    </xf>
    <xf numFmtId="4" fontId="13" fillId="2" borderId="53" xfId="0" applyNumberFormat="1" applyFont="1" applyFill="1" applyBorder="1" applyAlignment="1">
      <alignment horizontal="center" vertical="top" wrapText="1"/>
    </xf>
    <xf numFmtId="4" fontId="13" fillId="2" borderId="28" xfId="0" applyNumberFormat="1" applyFont="1" applyFill="1" applyBorder="1" applyAlignment="1">
      <alignment horizontal="center" vertical="top" wrapText="1"/>
    </xf>
    <xf numFmtId="4" fontId="13" fillId="2" borderId="26" xfId="0" applyNumberFormat="1" applyFont="1" applyFill="1" applyBorder="1" applyAlignment="1">
      <alignment horizontal="center" vertical="top" wrapText="1"/>
    </xf>
    <xf numFmtId="4" fontId="13" fillId="2" borderId="66" xfId="0" applyNumberFormat="1" applyFont="1" applyFill="1" applyBorder="1" applyAlignment="1">
      <alignment horizontal="center" vertical="top" wrapText="1"/>
    </xf>
    <xf numFmtId="0" fontId="13" fillId="2" borderId="26" xfId="0" applyFont="1" applyFill="1" applyBorder="1" applyAlignment="1">
      <alignment horizontal="left" vertical="center" wrapText="1"/>
    </xf>
    <xf numFmtId="0" fontId="13" fillId="2" borderId="55" xfId="0" applyFont="1" applyFill="1" applyBorder="1" applyAlignment="1">
      <alignment horizontal="left" vertical="center" wrapText="1"/>
    </xf>
    <xf numFmtId="0" fontId="13" fillId="2" borderId="62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/>
    </xf>
    <xf numFmtId="4" fontId="16" fillId="2" borderId="26" xfId="0" applyNumberFormat="1" applyFont="1" applyFill="1" applyBorder="1" applyAlignment="1">
      <alignment horizontal="center" vertical="center" wrapText="1"/>
    </xf>
    <xf numFmtId="4" fontId="16" fillId="2" borderId="62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top" wrapText="1"/>
    </xf>
    <xf numFmtId="4" fontId="13" fillId="2" borderId="63" xfId="0" applyNumberFormat="1" applyFont="1" applyFill="1" applyBorder="1" applyAlignment="1">
      <alignment horizontal="center" vertical="center"/>
    </xf>
    <xf numFmtId="0" fontId="22" fillId="2" borderId="63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165" fontId="13" fillId="2" borderId="63" xfId="0" applyNumberFormat="1" applyFont="1" applyFill="1" applyBorder="1" applyAlignment="1">
      <alignment horizontal="center" vertical="center"/>
    </xf>
    <xf numFmtId="165" fontId="13" fillId="2" borderId="60" xfId="0" applyNumberFormat="1" applyFont="1" applyFill="1" applyBorder="1" applyAlignment="1">
      <alignment horizontal="center" vertical="center"/>
    </xf>
    <xf numFmtId="165" fontId="13" fillId="2" borderId="57" xfId="0" applyNumberFormat="1" applyFont="1" applyFill="1" applyBorder="1" applyAlignment="1">
      <alignment horizontal="center" vertical="center"/>
    </xf>
    <xf numFmtId="0" fontId="13" fillId="2" borderId="63" xfId="0" applyFont="1" applyFill="1" applyBorder="1" applyAlignment="1">
      <alignment horizontal="left" vertical="top" wrapText="1"/>
    </xf>
    <xf numFmtId="0" fontId="13" fillId="2" borderId="60" xfId="0" applyFont="1" applyFill="1" applyBorder="1" applyAlignment="1">
      <alignment horizontal="left" vertical="top" wrapText="1"/>
    </xf>
    <xf numFmtId="0" fontId="13" fillId="2" borderId="57" xfId="0" applyFont="1" applyFill="1" applyBorder="1" applyAlignment="1">
      <alignment horizontal="left" vertical="top" wrapText="1"/>
    </xf>
    <xf numFmtId="0" fontId="21" fillId="2" borderId="33" xfId="0" applyFont="1" applyFill="1" applyBorder="1" applyAlignment="1">
      <alignment horizontal="center" vertical="center" wrapText="1"/>
    </xf>
    <xf numFmtId="4" fontId="13" fillId="2" borderId="63" xfId="0" applyNumberFormat="1" applyFont="1" applyFill="1" applyBorder="1" applyAlignment="1">
      <alignment horizontal="left" vertical="center" wrapText="1"/>
    </xf>
    <xf numFmtId="4" fontId="13" fillId="2" borderId="57" xfId="0" applyNumberFormat="1" applyFont="1" applyFill="1" applyBorder="1" applyAlignment="1">
      <alignment horizontal="left" vertical="center" wrapText="1"/>
    </xf>
    <xf numFmtId="4" fontId="13" fillId="2" borderId="28" xfId="0" applyNumberFormat="1" applyFont="1" applyFill="1" applyBorder="1" applyAlignment="1">
      <alignment horizontal="center" vertical="center" wrapText="1"/>
    </xf>
    <xf numFmtId="4" fontId="13" fillId="2" borderId="54" xfId="0" applyNumberFormat="1" applyFont="1" applyFill="1" applyBorder="1" applyAlignment="1">
      <alignment horizontal="center" vertical="center" wrapText="1"/>
    </xf>
    <xf numFmtId="4" fontId="13" fillId="2" borderId="61" xfId="0" applyNumberFormat="1" applyFont="1" applyFill="1" applyBorder="1" applyAlignment="1">
      <alignment horizontal="center" vertical="center" wrapText="1"/>
    </xf>
    <xf numFmtId="4" fontId="13" fillId="2" borderId="46" xfId="0" applyNumberFormat="1" applyFont="1" applyFill="1" applyBorder="1" applyAlignment="1">
      <alignment horizontal="center" vertical="center" wrapText="1"/>
    </xf>
    <xf numFmtId="4" fontId="13" fillId="2" borderId="11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4" fontId="13" fillId="2" borderId="67" xfId="0" applyNumberFormat="1" applyFont="1" applyFill="1" applyBorder="1" applyAlignment="1">
      <alignment horizontal="center" vertical="center" wrapText="1"/>
    </xf>
    <xf numFmtId="4" fontId="13" fillId="2" borderId="26" xfId="0" applyNumberFormat="1" applyFont="1" applyFill="1" applyBorder="1" applyAlignment="1">
      <alignment horizontal="center" vertical="center" wrapText="1"/>
    </xf>
    <xf numFmtId="4" fontId="13" fillId="2" borderId="55" xfId="0" applyNumberFormat="1" applyFont="1" applyFill="1" applyBorder="1" applyAlignment="1">
      <alignment horizontal="center" vertical="center" wrapText="1"/>
    </xf>
    <xf numFmtId="4" fontId="13" fillId="2" borderId="60" xfId="0" applyNumberFormat="1" applyFont="1" applyFill="1" applyBorder="1" applyAlignment="1">
      <alignment horizontal="center" vertical="center" wrapText="1"/>
    </xf>
    <xf numFmtId="4" fontId="13" fillId="2" borderId="57" xfId="0" applyNumberFormat="1" applyFont="1" applyFill="1" applyBorder="1" applyAlignment="1">
      <alignment horizontal="center" vertical="center" wrapText="1"/>
    </xf>
    <xf numFmtId="4" fontId="16" fillId="2" borderId="63" xfId="0" applyNumberFormat="1" applyFont="1" applyFill="1" applyBorder="1" applyAlignment="1">
      <alignment horizontal="left" vertical="center" wrapText="1"/>
    </xf>
    <xf numFmtId="4" fontId="16" fillId="2" borderId="57" xfId="0" applyNumberFormat="1" applyFont="1" applyFill="1" applyBorder="1" applyAlignment="1">
      <alignment horizontal="left" vertical="center" wrapText="1"/>
    </xf>
    <xf numFmtId="4" fontId="13" fillId="2" borderId="72" xfId="0" applyNumberFormat="1" applyFont="1" applyFill="1" applyBorder="1" applyAlignment="1">
      <alignment horizontal="center" vertical="top" wrapText="1"/>
    </xf>
    <xf numFmtId="4" fontId="16" fillId="2" borderId="66" xfId="0" applyNumberFormat="1" applyFont="1" applyFill="1" applyBorder="1" applyAlignment="1">
      <alignment horizontal="center" vertical="center" wrapText="1"/>
    </xf>
    <xf numFmtId="4" fontId="16" fillId="2" borderId="53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/>
    </xf>
    <xf numFmtId="4" fontId="13" fillId="2" borderId="56" xfId="0" applyNumberFormat="1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4" fontId="16" fillId="2" borderId="69" xfId="0" applyNumberFormat="1" applyFont="1" applyFill="1" applyBorder="1" applyAlignment="1">
      <alignment horizontal="center" vertical="center" wrapText="1"/>
    </xf>
    <xf numFmtId="4" fontId="13" fillId="2" borderId="46" xfId="0" applyNumberFormat="1" applyFont="1" applyFill="1" applyBorder="1" applyAlignment="1">
      <alignment horizontal="left" vertical="center" wrapText="1"/>
    </xf>
    <xf numFmtId="4" fontId="13" fillId="2" borderId="11" xfId="0" applyNumberFormat="1" applyFont="1" applyFill="1" applyBorder="1" applyAlignment="1">
      <alignment horizontal="left" vertical="center" wrapText="1"/>
    </xf>
    <xf numFmtId="4" fontId="13" fillId="2" borderId="67" xfId="0" applyNumberFormat="1" applyFont="1" applyFill="1" applyBorder="1" applyAlignment="1">
      <alignment horizontal="left" vertical="center" wrapText="1"/>
    </xf>
    <xf numFmtId="4" fontId="13" fillId="2" borderId="60" xfId="0" applyNumberFormat="1" applyFont="1" applyFill="1" applyBorder="1" applyAlignment="1">
      <alignment horizontal="left" vertical="center" wrapText="1"/>
    </xf>
    <xf numFmtId="4" fontId="16" fillId="2" borderId="77" xfId="0" applyNumberFormat="1" applyFont="1" applyFill="1" applyBorder="1" applyAlignment="1">
      <alignment horizontal="center" vertical="center" wrapText="1"/>
    </xf>
    <xf numFmtId="4" fontId="16" fillId="2" borderId="33" xfId="0" applyNumberFormat="1" applyFont="1" applyFill="1" applyBorder="1" applyAlignment="1">
      <alignment horizontal="center" vertical="center" wrapText="1"/>
    </xf>
    <xf numFmtId="4" fontId="16" fillId="2" borderId="55" xfId="0" applyNumberFormat="1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13" fillId="2" borderId="54" xfId="0" applyFont="1" applyFill="1" applyBorder="1" applyAlignment="1">
      <alignment horizontal="left" vertical="center" wrapText="1"/>
    </xf>
    <xf numFmtId="0" fontId="13" fillId="2" borderId="61" xfId="0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2" borderId="12" xfId="0" applyNumberFormat="1" applyFont="1" applyFill="1" applyBorder="1" applyAlignment="1">
      <alignment horizontal="center" vertical="center"/>
    </xf>
    <xf numFmtId="3" fontId="16" fillId="2" borderId="32" xfId="0" applyNumberFormat="1" applyFont="1" applyFill="1" applyBorder="1" applyAlignment="1">
      <alignment horizontal="center" vertical="center"/>
    </xf>
    <xf numFmtId="4" fontId="13" fillId="2" borderId="31" xfId="0" applyNumberFormat="1" applyFont="1" applyFill="1" applyBorder="1" applyAlignment="1">
      <alignment horizontal="left" vertical="center" wrapText="1"/>
    </xf>
    <xf numFmtId="4" fontId="13" fillId="2" borderId="8" xfId="0" applyNumberFormat="1" applyFont="1" applyFill="1" applyBorder="1" applyAlignment="1">
      <alignment horizontal="left" vertical="center" wrapText="1"/>
    </xf>
    <xf numFmtId="4" fontId="16" fillId="2" borderId="22" xfId="0" applyNumberFormat="1" applyFont="1" applyFill="1" applyBorder="1" applyAlignment="1">
      <alignment horizontal="left" vertical="center" wrapText="1"/>
    </xf>
    <xf numFmtId="4" fontId="16" fillId="2" borderId="22" xfId="0" applyNumberFormat="1" applyFont="1" applyFill="1" applyBorder="1" applyAlignment="1">
      <alignment vertical="center" wrapText="1"/>
    </xf>
    <xf numFmtId="4" fontId="16" fillId="2" borderId="29" xfId="0" applyNumberFormat="1" applyFont="1" applyFill="1" applyBorder="1" applyAlignment="1">
      <alignment horizontal="center" vertical="center" wrapText="1"/>
    </xf>
    <xf numFmtId="4" fontId="16" fillId="2" borderId="14" xfId="0" applyNumberFormat="1" applyFont="1" applyFill="1" applyBorder="1" applyAlignment="1">
      <alignment horizontal="center" vertical="center" wrapText="1"/>
    </xf>
    <xf numFmtId="49" fontId="16" fillId="0" borderId="32" xfId="0" applyNumberFormat="1" applyFont="1" applyFill="1" applyBorder="1" applyAlignment="1" applyProtection="1">
      <alignment horizontal="left" vertical="center" wrapText="1"/>
    </xf>
    <xf numFmtId="49" fontId="16" fillId="0" borderId="16" xfId="0" applyNumberFormat="1" applyFont="1" applyFill="1" applyBorder="1" applyAlignment="1">
      <alignment horizontal="center" vertical="center" wrapText="1"/>
    </xf>
    <xf numFmtId="4" fontId="16" fillId="2" borderId="18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165" fontId="16" fillId="2" borderId="16" xfId="0" applyNumberFormat="1" applyFont="1" applyFill="1" applyBorder="1" applyAlignment="1" applyProtection="1">
      <alignment horizontal="center" vertical="center" wrapText="1"/>
    </xf>
    <xf numFmtId="4" fontId="13" fillId="2" borderId="61" xfId="0" applyNumberFormat="1" applyFont="1" applyFill="1" applyBorder="1" applyAlignment="1">
      <alignment horizontal="center" vertical="center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05"/>
  <sheetViews>
    <sheetView tabSelected="1" zoomScale="70" zoomScaleNormal="70" zoomScaleSheetLayoutView="40" workbookViewId="0">
      <pane ySplit="3" topLeftCell="A4" activePane="bottomLeft" state="frozen"/>
      <selection activeCell="A5" sqref="A5"/>
      <selection pane="bottomLeft" activeCell="F8" sqref="F8"/>
    </sheetView>
  </sheetViews>
  <sheetFormatPr defaultColWidth="9.140625" defaultRowHeight="15" x14ac:dyDescent="0.25"/>
  <cols>
    <col min="1" max="1" width="4.7109375" style="93" customWidth="1"/>
    <col min="2" max="2" width="95" style="405" customWidth="1"/>
    <col min="3" max="3" width="12.28515625" style="406" hidden="1" customWidth="1"/>
    <col min="4" max="4" width="16.85546875" style="407" customWidth="1"/>
    <col min="5" max="5" width="17.28515625" style="410" hidden="1" customWidth="1"/>
    <col min="6" max="6" width="17.85546875" style="278" customWidth="1"/>
    <col min="7" max="7" width="16.140625" style="278" customWidth="1"/>
    <col min="8" max="8" width="14" style="278" customWidth="1"/>
    <col min="9" max="9" width="14.5703125" style="278" customWidth="1"/>
    <col min="10" max="10" width="16.42578125" style="278" customWidth="1"/>
    <col min="11" max="11" width="16.140625" style="278" customWidth="1"/>
    <col min="12" max="12" width="16" style="278" customWidth="1"/>
    <col min="13" max="13" width="13.85546875" style="278" customWidth="1"/>
    <col min="14" max="14" width="16" style="278" customWidth="1"/>
    <col min="15" max="15" width="15.85546875" style="278" customWidth="1"/>
    <col min="16" max="16" width="17.42578125" style="278" customWidth="1"/>
    <col min="17" max="17" width="16.28515625" style="278" customWidth="1"/>
    <col min="18" max="18" width="14.7109375" style="278" customWidth="1"/>
    <col min="19" max="20" width="15" style="278" customWidth="1"/>
    <col min="21" max="21" width="8.5703125" style="278" customWidth="1"/>
    <col min="22" max="22" width="11.28515625" style="278" customWidth="1"/>
    <col min="23" max="23" width="14.7109375" style="278" customWidth="1"/>
    <col min="24" max="24" width="11.7109375" style="278" customWidth="1"/>
    <col min="25" max="25" width="9.85546875" style="278" customWidth="1"/>
    <col min="26" max="26" width="9" style="278" customWidth="1"/>
    <col min="27" max="27" width="11.7109375" style="278" customWidth="1"/>
    <col min="28" max="28" width="14.28515625" style="278" customWidth="1"/>
    <col min="29" max="29" width="11.28515625" style="278" customWidth="1"/>
    <col min="30" max="30" width="9.7109375" style="278" customWidth="1"/>
    <col min="31" max="31" width="18.28515625" style="277" hidden="1" customWidth="1"/>
    <col min="32" max="32" width="15.7109375" style="277" customWidth="1"/>
    <col min="33" max="33" width="15.140625" style="164" customWidth="1"/>
    <col min="34" max="34" width="14.85546875" style="277" customWidth="1"/>
    <col min="35" max="35" width="118.28515625" style="277" customWidth="1"/>
    <col min="36" max="36" width="18.5703125" style="277" customWidth="1"/>
    <col min="37" max="38" width="9.140625" style="277" customWidth="1"/>
    <col min="39" max="39" width="18" style="277" customWidth="1"/>
    <col min="40" max="40" width="17.28515625" style="277" customWidth="1"/>
    <col min="41" max="41" width="14.85546875" style="277" customWidth="1"/>
    <col min="42" max="43" width="9.140625" style="277" customWidth="1"/>
    <col min="44" max="44" width="15.140625" style="277" customWidth="1"/>
    <col min="45" max="45" width="21.140625" style="277" customWidth="1"/>
    <col min="46" max="65" width="9.140625" style="277" customWidth="1"/>
    <col min="66" max="148" width="9.140625" style="277"/>
    <col min="149" max="16384" width="9.140625" style="278"/>
  </cols>
  <sheetData>
    <row r="1" spans="1:148" ht="24" customHeight="1" thickBot="1" x14ac:dyDescent="0.3">
      <c r="A1" s="418" t="s">
        <v>144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</row>
    <row r="2" spans="1:148" s="281" customFormat="1" ht="18.600000000000001" customHeight="1" thickBot="1" x14ac:dyDescent="0.3">
      <c r="A2" s="412" t="s">
        <v>32</v>
      </c>
      <c r="B2" s="279" t="s">
        <v>101</v>
      </c>
      <c r="C2" s="432" t="s">
        <v>38</v>
      </c>
      <c r="D2" s="430" t="s">
        <v>33</v>
      </c>
      <c r="E2" s="430" t="s">
        <v>6</v>
      </c>
      <c r="F2" s="422" t="s">
        <v>99</v>
      </c>
      <c r="G2" s="423"/>
      <c r="H2" s="423"/>
      <c r="I2" s="423"/>
      <c r="J2" s="424"/>
      <c r="K2" s="422" t="s">
        <v>148</v>
      </c>
      <c r="L2" s="423"/>
      <c r="M2" s="423"/>
      <c r="N2" s="423"/>
      <c r="O2" s="424"/>
      <c r="P2" s="422" t="s">
        <v>114</v>
      </c>
      <c r="Q2" s="423"/>
      <c r="R2" s="423"/>
      <c r="S2" s="423"/>
      <c r="T2" s="424"/>
      <c r="U2" s="419" t="s">
        <v>149</v>
      </c>
      <c r="V2" s="420"/>
      <c r="W2" s="420"/>
      <c r="X2" s="420"/>
      <c r="Y2" s="421"/>
      <c r="Z2" s="422" t="s">
        <v>97</v>
      </c>
      <c r="AA2" s="423"/>
      <c r="AB2" s="423"/>
      <c r="AC2" s="423"/>
      <c r="AD2" s="424"/>
      <c r="AE2" s="280"/>
      <c r="AF2" s="280"/>
      <c r="AG2" s="164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F2" s="280"/>
      <c r="BG2" s="280"/>
      <c r="BH2" s="280"/>
      <c r="BI2" s="280"/>
      <c r="BJ2" s="280"/>
      <c r="BK2" s="280"/>
      <c r="BL2" s="280"/>
      <c r="BM2" s="280"/>
      <c r="BN2" s="280"/>
      <c r="BO2" s="280"/>
      <c r="BP2" s="280"/>
      <c r="BQ2" s="280"/>
      <c r="BR2" s="280"/>
      <c r="BS2" s="280"/>
      <c r="BT2" s="280"/>
      <c r="BU2" s="280"/>
      <c r="BV2" s="280"/>
      <c r="BW2" s="280"/>
      <c r="BX2" s="280"/>
      <c r="BY2" s="280"/>
      <c r="BZ2" s="280"/>
      <c r="CA2" s="280"/>
      <c r="CB2" s="280"/>
      <c r="CC2" s="280"/>
      <c r="CD2" s="280"/>
      <c r="CE2" s="280"/>
      <c r="CF2" s="280"/>
      <c r="CG2" s="280"/>
      <c r="CH2" s="280"/>
      <c r="CI2" s="280"/>
      <c r="CJ2" s="280"/>
      <c r="CK2" s="280"/>
      <c r="CL2" s="280"/>
      <c r="CM2" s="280"/>
      <c r="CN2" s="280"/>
      <c r="CO2" s="280"/>
      <c r="CP2" s="280"/>
      <c r="CQ2" s="280"/>
      <c r="CR2" s="280"/>
      <c r="CS2" s="280"/>
      <c r="CT2" s="280"/>
      <c r="CU2" s="280"/>
      <c r="CV2" s="280"/>
      <c r="CW2" s="280"/>
      <c r="CX2" s="280"/>
      <c r="CY2" s="280"/>
      <c r="CZ2" s="280"/>
      <c r="DA2" s="280"/>
      <c r="DB2" s="280"/>
      <c r="DC2" s="280"/>
      <c r="DD2" s="280"/>
      <c r="DE2" s="280"/>
      <c r="DF2" s="280"/>
      <c r="DG2" s="280"/>
      <c r="DH2" s="280"/>
      <c r="DI2" s="280"/>
      <c r="DJ2" s="280"/>
      <c r="DK2" s="280"/>
      <c r="DL2" s="280"/>
      <c r="DM2" s="280"/>
      <c r="DN2" s="280"/>
      <c r="DO2" s="280"/>
      <c r="DP2" s="280"/>
      <c r="DQ2" s="280"/>
      <c r="DR2" s="280"/>
      <c r="DS2" s="280"/>
      <c r="DT2" s="280"/>
      <c r="DU2" s="280"/>
      <c r="DV2" s="280"/>
      <c r="DW2" s="280"/>
      <c r="DX2" s="280"/>
      <c r="DY2" s="280"/>
      <c r="DZ2" s="280"/>
      <c r="EA2" s="280"/>
      <c r="EB2" s="280"/>
      <c r="EC2" s="280"/>
      <c r="ED2" s="280"/>
      <c r="EE2" s="280"/>
      <c r="EF2" s="280"/>
      <c r="EG2" s="280"/>
      <c r="EH2" s="280"/>
      <c r="EI2" s="280"/>
      <c r="EJ2" s="280"/>
      <c r="EK2" s="280"/>
      <c r="EL2" s="280"/>
      <c r="EM2" s="280"/>
      <c r="EN2" s="280"/>
      <c r="EO2" s="280"/>
      <c r="EP2" s="280"/>
      <c r="EQ2" s="280"/>
      <c r="ER2" s="280"/>
    </row>
    <row r="3" spans="1:148" s="93" customFormat="1" ht="32.25" customHeight="1" thickBot="1" x14ac:dyDescent="0.3">
      <c r="A3" s="429"/>
      <c r="B3" s="282" t="s">
        <v>31</v>
      </c>
      <c r="C3" s="433"/>
      <c r="D3" s="431"/>
      <c r="E3" s="431"/>
      <c r="F3" s="283" t="s">
        <v>110</v>
      </c>
      <c r="G3" s="284" t="s">
        <v>3</v>
      </c>
      <c r="H3" s="284" t="s">
        <v>4</v>
      </c>
      <c r="I3" s="284" t="s">
        <v>29</v>
      </c>
      <c r="J3" s="285" t="s">
        <v>5</v>
      </c>
      <c r="K3" s="283" t="s">
        <v>109</v>
      </c>
      <c r="L3" s="284" t="s">
        <v>3</v>
      </c>
      <c r="M3" s="284" t="s">
        <v>4</v>
      </c>
      <c r="N3" s="284" t="s">
        <v>29</v>
      </c>
      <c r="O3" s="285" t="s">
        <v>5</v>
      </c>
      <c r="P3" s="283" t="s">
        <v>109</v>
      </c>
      <c r="Q3" s="284" t="s">
        <v>3</v>
      </c>
      <c r="R3" s="284" t="s">
        <v>4</v>
      </c>
      <c r="S3" s="284" t="s">
        <v>29</v>
      </c>
      <c r="T3" s="285" t="s">
        <v>5</v>
      </c>
      <c r="U3" s="286" t="s">
        <v>110</v>
      </c>
      <c r="V3" s="287" t="s">
        <v>3</v>
      </c>
      <c r="W3" s="287" t="s">
        <v>4</v>
      </c>
      <c r="X3" s="287" t="s">
        <v>29</v>
      </c>
      <c r="Y3" s="288" t="s">
        <v>5</v>
      </c>
      <c r="Z3" s="289" t="s">
        <v>110</v>
      </c>
      <c r="AA3" s="290" t="s">
        <v>3</v>
      </c>
      <c r="AB3" s="290" t="s">
        <v>4</v>
      </c>
      <c r="AC3" s="290" t="s">
        <v>29</v>
      </c>
      <c r="AD3" s="291" t="s">
        <v>5</v>
      </c>
      <c r="AE3" s="94"/>
      <c r="AF3" s="94"/>
      <c r="AG3" s="16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</row>
    <row r="4" spans="1:148" s="1" customFormat="1" ht="15.6" customHeight="1" thickBot="1" x14ac:dyDescent="0.3">
      <c r="A4" s="292">
        <v>1</v>
      </c>
      <c r="B4" s="293">
        <v>2</v>
      </c>
      <c r="C4" s="253" t="s">
        <v>115</v>
      </c>
      <c r="D4" s="294">
        <v>4</v>
      </c>
      <c r="E4" s="295">
        <v>5</v>
      </c>
      <c r="F4" s="296">
        <v>6</v>
      </c>
      <c r="G4" s="293">
        <v>7</v>
      </c>
      <c r="H4" s="293">
        <v>8</v>
      </c>
      <c r="I4" s="293">
        <v>9</v>
      </c>
      <c r="J4" s="297">
        <v>10</v>
      </c>
      <c r="K4" s="296">
        <v>9</v>
      </c>
      <c r="L4" s="293">
        <v>10</v>
      </c>
      <c r="M4" s="293">
        <v>11</v>
      </c>
      <c r="N4" s="293">
        <v>12</v>
      </c>
      <c r="O4" s="297">
        <v>13</v>
      </c>
      <c r="P4" s="296">
        <v>11</v>
      </c>
      <c r="Q4" s="293">
        <v>12</v>
      </c>
      <c r="R4" s="293">
        <v>13</v>
      </c>
      <c r="S4" s="293">
        <v>14</v>
      </c>
      <c r="T4" s="297">
        <v>15</v>
      </c>
      <c r="U4" s="296">
        <v>19</v>
      </c>
      <c r="V4" s="293">
        <v>20</v>
      </c>
      <c r="W4" s="293">
        <v>21</v>
      </c>
      <c r="X4" s="293">
        <v>22</v>
      </c>
      <c r="Y4" s="297">
        <v>23</v>
      </c>
      <c r="Z4" s="296">
        <v>16</v>
      </c>
      <c r="AA4" s="293">
        <v>17</v>
      </c>
      <c r="AB4" s="293">
        <v>18</v>
      </c>
      <c r="AC4" s="293">
        <v>19</v>
      </c>
      <c r="AD4" s="297">
        <v>20</v>
      </c>
      <c r="AE4" s="2"/>
      <c r="AF4" s="2"/>
      <c r="AG4" s="165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</row>
    <row r="5" spans="1:148" s="300" customFormat="1" ht="20.25" customHeight="1" thickBot="1" x14ac:dyDescent="0.3">
      <c r="A5" s="478" t="s">
        <v>100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  <c r="Z5" s="479"/>
      <c r="AA5" s="479"/>
      <c r="AB5" s="479"/>
      <c r="AC5" s="479"/>
      <c r="AD5" s="480"/>
      <c r="AE5" s="298"/>
      <c r="AF5" s="298"/>
      <c r="AG5" s="299"/>
      <c r="AH5" s="298"/>
      <c r="AI5" s="298"/>
      <c r="AJ5" s="298"/>
      <c r="AK5" s="298"/>
      <c r="AL5" s="298"/>
      <c r="AM5" s="298"/>
      <c r="AN5" s="298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  <c r="BL5" s="298"/>
      <c r="BM5" s="298"/>
      <c r="BN5" s="298"/>
      <c r="BO5" s="298"/>
      <c r="BP5" s="298"/>
      <c r="BQ5" s="298"/>
      <c r="BR5" s="298"/>
      <c r="BS5" s="298"/>
      <c r="BT5" s="298"/>
      <c r="BU5" s="298"/>
      <c r="BV5" s="298"/>
      <c r="BW5" s="298"/>
      <c r="BX5" s="298"/>
      <c r="BY5" s="298"/>
      <c r="BZ5" s="298"/>
      <c r="CA5" s="298"/>
      <c r="CB5" s="298"/>
      <c r="CC5" s="298"/>
      <c r="CD5" s="298"/>
      <c r="CE5" s="298"/>
      <c r="CF5" s="298"/>
      <c r="CG5" s="298"/>
      <c r="CH5" s="298"/>
      <c r="CI5" s="298"/>
      <c r="CJ5" s="298"/>
      <c r="CK5" s="298"/>
      <c r="CL5" s="298"/>
      <c r="CM5" s="298"/>
      <c r="CN5" s="298"/>
      <c r="CO5" s="298"/>
      <c r="CP5" s="298"/>
      <c r="CQ5" s="298"/>
      <c r="CR5" s="298"/>
      <c r="CS5" s="298"/>
      <c r="CT5" s="298"/>
      <c r="CU5" s="298"/>
      <c r="CV5" s="298"/>
      <c r="CW5" s="298"/>
      <c r="CX5" s="298"/>
      <c r="CY5" s="298"/>
      <c r="CZ5" s="298"/>
      <c r="DA5" s="298"/>
      <c r="DB5" s="298"/>
      <c r="DC5" s="298"/>
      <c r="DD5" s="298"/>
      <c r="DE5" s="298"/>
      <c r="DF5" s="298"/>
      <c r="DG5" s="298"/>
      <c r="DH5" s="298"/>
      <c r="DI5" s="298"/>
      <c r="DJ5" s="298"/>
      <c r="DK5" s="298"/>
      <c r="DL5" s="298"/>
      <c r="DM5" s="298"/>
      <c r="DN5" s="298"/>
      <c r="DO5" s="298"/>
      <c r="DP5" s="298"/>
      <c r="DQ5" s="298"/>
      <c r="DR5" s="298"/>
      <c r="DS5" s="298"/>
      <c r="DT5" s="298"/>
      <c r="DU5" s="298"/>
      <c r="DV5" s="298"/>
      <c r="DW5" s="298"/>
      <c r="DX5" s="298"/>
      <c r="DY5" s="298"/>
      <c r="DZ5" s="298"/>
      <c r="EA5" s="298"/>
      <c r="EB5" s="298"/>
      <c r="EC5" s="298"/>
      <c r="ED5" s="298"/>
      <c r="EE5" s="298"/>
      <c r="EF5" s="298"/>
      <c r="EG5" s="298"/>
      <c r="EH5" s="298"/>
      <c r="EI5" s="298"/>
      <c r="EJ5" s="298"/>
      <c r="EK5" s="298"/>
      <c r="EL5" s="298"/>
      <c r="EM5" s="298"/>
      <c r="EN5" s="298"/>
      <c r="EO5" s="298"/>
      <c r="EP5" s="298"/>
      <c r="EQ5" s="298"/>
      <c r="ER5" s="298"/>
    </row>
    <row r="6" spans="1:148" s="300" customFormat="1" ht="20.25" customHeight="1" thickBot="1" x14ac:dyDescent="0.3">
      <c r="A6" s="419" t="s">
        <v>138</v>
      </c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420"/>
      <c r="AD6" s="421"/>
      <c r="AE6" s="298"/>
      <c r="AF6" s="298"/>
      <c r="AG6" s="301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8"/>
      <c r="AX6" s="298"/>
      <c r="AY6" s="298"/>
      <c r="AZ6" s="298"/>
      <c r="BA6" s="298"/>
      <c r="BB6" s="298"/>
      <c r="BC6" s="298"/>
      <c r="BD6" s="298"/>
      <c r="BE6" s="298"/>
      <c r="BF6" s="298"/>
      <c r="BG6" s="298"/>
      <c r="BH6" s="298"/>
      <c r="BI6" s="298"/>
      <c r="BJ6" s="298"/>
      <c r="BK6" s="298"/>
      <c r="BL6" s="298"/>
      <c r="BM6" s="298"/>
      <c r="BN6" s="298"/>
      <c r="BO6" s="298"/>
      <c r="BP6" s="298"/>
      <c r="BQ6" s="298"/>
      <c r="BR6" s="298"/>
      <c r="BS6" s="298"/>
      <c r="BT6" s="298"/>
      <c r="BU6" s="298"/>
      <c r="BV6" s="298"/>
      <c r="BW6" s="298"/>
      <c r="BX6" s="298"/>
      <c r="BY6" s="298"/>
      <c r="BZ6" s="298"/>
      <c r="CA6" s="298"/>
      <c r="CB6" s="298"/>
      <c r="CC6" s="298"/>
      <c r="CD6" s="298"/>
      <c r="CE6" s="298"/>
      <c r="CF6" s="298"/>
      <c r="CG6" s="298"/>
      <c r="CH6" s="298"/>
      <c r="CI6" s="298"/>
      <c r="CJ6" s="298"/>
      <c r="CK6" s="298"/>
      <c r="CL6" s="298"/>
      <c r="CM6" s="298"/>
      <c r="CN6" s="298"/>
      <c r="CO6" s="298"/>
      <c r="CP6" s="298"/>
      <c r="CQ6" s="298"/>
      <c r="CR6" s="298"/>
      <c r="CS6" s="298"/>
      <c r="CT6" s="298"/>
      <c r="CU6" s="298"/>
      <c r="CV6" s="298"/>
      <c r="CW6" s="298"/>
      <c r="CX6" s="298"/>
      <c r="CY6" s="298"/>
      <c r="CZ6" s="298"/>
      <c r="DA6" s="298"/>
      <c r="DB6" s="298"/>
      <c r="DC6" s="298"/>
      <c r="DD6" s="298"/>
      <c r="DE6" s="298"/>
      <c r="DF6" s="298"/>
      <c r="DG6" s="298"/>
      <c r="DH6" s="298"/>
      <c r="DI6" s="298"/>
      <c r="DJ6" s="298"/>
      <c r="DK6" s="298"/>
      <c r="DL6" s="298"/>
      <c r="DM6" s="298"/>
      <c r="DN6" s="298"/>
      <c r="DO6" s="298"/>
      <c r="DP6" s="298"/>
      <c r="DQ6" s="298"/>
      <c r="DR6" s="298"/>
      <c r="DS6" s="298"/>
      <c r="DT6" s="298"/>
      <c r="DU6" s="298"/>
      <c r="DV6" s="298"/>
      <c r="DW6" s="298"/>
      <c r="DX6" s="298"/>
      <c r="DY6" s="298"/>
      <c r="DZ6" s="298"/>
      <c r="EA6" s="298"/>
      <c r="EB6" s="298"/>
      <c r="EC6" s="298"/>
      <c r="ED6" s="298"/>
      <c r="EE6" s="298"/>
      <c r="EF6" s="298"/>
      <c r="EG6" s="298"/>
      <c r="EH6" s="298"/>
      <c r="EI6" s="298"/>
      <c r="EJ6" s="298"/>
      <c r="EK6" s="298"/>
      <c r="EL6" s="298"/>
      <c r="EM6" s="298"/>
      <c r="EN6" s="298"/>
      <c r="EO6" s="298"/>
      <c r="EP6" s="298"/>
      <c r="EQ6" s="298"/>
      <c r="ER6" s="298"/>
    </row>
    <row r="7" spans="1:148" s="93" customFormat="1" ht="33.75" customHeight="1" thickBot="1" x14ac:dyDescent="0.3">
      <c r="A7" s="261" t="s">
        <v>8</v>
      </c>
      <c r="B7" s="444" t="s">
        <v>131</v>
      </c>
      <c r="C7" s="445"/>
      <c r="D7" s="302" t="s">
        <v>9</v>
      </c>
      <c r="E7" s="262"/>
      <c r="F7" s="434"/>
      <c r="G7" s="435"/>
      <c r="H7" s="435"/>
      <c r="I7" s="435"/>
      <c r="J7" s="435"/>
      <c r="K7" s="436"/>
      <c r="L7" s="436"/>
      <c r="M7" s="436"/>
      <c r="N7" s="436"/>
      <c r="O7" s="436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537"/>
      <c r="AE7" s="94"/>
      <c r="AF7" s="94"/>
      <c r="AG7" s="303"/>
      <c r="AH7" s="30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</row>
    <row r="8" spans="1:148" s="1" customFormat="1" ht="44.25" customHeight="1" x14ac:dyDescent="0.25">
      <c r="A8" s="412"/>
      <c r="B8" s="174" t="s">
        <v>75</v>
      </c>
      <c r="C8" s="247" t="s">
        <v>68</v>
      </c>
      <c r="D8" s="305" t="s">
        <v>9</v>
      </c>
      <c r="E8" s="175" t="s">
        <v>10</v>
      </c>
      <c r="F8" s="306">
        <f>G8+H8+J8</f>
        <v>934917600</v>
      </c>
      <c r="G8" s="176">
        <v>934917600</v>
      </c>
      <c r="H8" s="177">
        <v>0</v>
      </c>
      <c r="I8" s="178">
        <v>0</v>
      </c>
      <c r="J8" s="179">
        <v>0</v>
      </c>
      <c r="K8" s="177">
        <f>L8+M8+N8+O8</f>
        <v>689586630</v>
      </c>
      <c r="L8" s="178">
        <v>689586630</v>
      </c>
      <c r="M8" s="178">
        <v>0</v>
      </c>
      <c r="N8" s="178">
        <v>0</v>
      </c>
      <c r="O8" s="180">
        <v>0</v>
      </c>
      <c r="P8" s="307">
        <f t="shared" ref="P8:P25" si="0">Q8+R8+S8+T8</f>
        <v>589537665.84000003</v>
      </c>
      <c r="Q8" s="176">
        <v>589537665.84000003</v>
      </c>
      <c r="R8" s="178">
        <v>0</v>
      </c>
      <c r="S8" s="178">
        <v>0</v>
      </c>
      <c r="T8" s="179">
        <v>0</v>
      </c>
      <c r="U8" s="68">
        <f t="shared" ref="U8:V22" si="1">P8/K8*100</f>
        <v>85.491458243614744</v>
      </c>
      <c r="V8" s="182">
        <f t="shared" si="1"/>
        <v>85.491458243614744</v>
      </c>
      <c r="W8" s="59">
        <v>0</v>
      </c>
      <c r="X8" s="59">
        <v>0</v>
      </c>
      <c r="Y8" s="184">
        <v>0</v>
      </c>
      <c r="Z8" s="68">
        <f t="shared" ref="Z8:AA14" si="2">P8/F8*100</f>
        <v>63.05771394612745</v>
      </c>
      <c r="AA8" s="182">
        <f t="shared" si="2"/>
        <v>63.05771394612745</v>
      </c>
      <c r="AB8" s="59">
        <v>0</v>
      </c>
      <c r="AC8" s="59">
        <v>0</v>
      </c>
      <c r="AD8" s="184">
        <v>0</v>
      </c>
      <c r="AE8" s="2"/>
      <c r="AF8" s="2"/>
      <c r="AG8" s="308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</row>
    <row r="9" spans="1:148" s="1" customFormat="1" ht="42.75" customHeight="1" x14ac:dyDescent="0.25">
      <c r="A9" s="413"/>
      <c r="B9" s="185" t="s">
        <v>76</v>
      </c>
      <c r="C9" s="248" t="s">
        <v>69</v>
      </c>
      <c r="D9" s="309" t="s">
        <v>9</v>
      </c>
      <c r="E9" s="186" t="s">
        <v>10</v>
      </c>
      <c r="F9" s="223">
        <f>G9+H9+J9</f>
        <v>203133400</v>
      </c>
      <c r="G9" s="187">
        <v>203133400</v>
      </c>
      <c r="H9" s="188">
        <v>0</v>
      </c>
      <c r="I9" s="49">
        <v>0</v>
      </c>
      <c r="J9" s="64">
        <v>0</v>
      </c>
      <c r="K9" s="188">
        <f>L9+M9+N9+O9</f>
        <v>99714680</v>
      </c>
      <c r="L9" s="49">
        <v>99714680</v>
      </c>
      <c r="M9" s="49">
        <v>0</v>
      </c>
      <c r="N9" s="49">
        <v>0</v>
      </c>
      <c r="O9" s="50">
        <v>0</v>
      </c>
      <c r="P9" s="67">
        <f t="shared" si="0"/>
        <v>99252521</v>
      </c>
      <c r="Q9" s="187">
        <v>99252521</v>
      </c>
      <c r="R9" s="40">
        <v>0</v>
      </c>
      <c r="S9" s="40">
        <v>0</v>
      </c>
      <c r="T9" s="41">
        <v>0</v>
      </c>
      <c r="U9" s="52">
        <f t="shared" si="1"/>
        <v>99.53651859485484</v>
      </c>
      <c r="V9" s="46">
        <f t="shared" si="1"/>
        <v>99.53651859485484</v>
      </c>
      <c r="W9" s="16">
        <v>0</v>
      </c>
      <c r="X9" s="16">
        <v>0</v>
      </c>
      <c r="Y9" s="14">
        <v>0</v>
      </c>
      <c r="Z9" s="52">
        <f t="shared" si="2"/>
        <v>48.86075898892058</v>
      </c>
      <c r="AA9" s="46">
        <f t="shared" si="2"/>
        <v>48.86075898892058</v>
      </c>
      <c r="AB9" s="16">
        <v>0</v>
      </c>
      <c r="AC9" s="16">
        <v>0</v>
      </c>
      <c r="AD9" s="14">
        <v>0</v>
      </c>
      <c r="AE9" s="2"/>
      <c r="AF9" s="2"/>
      <c r="AG9" s="308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</row>
    <row r="10" spans="1:148" s="1" customFormat="1" ht="44.25" customHeight="1" x14ac:dyDescent="0.25">
      <c r="A10" s="413"/>
      <c r="B10" s="192" t="s">
        <v>77</v>
      </c>
      <c r="C10" s="249" t="s">
        <v>70</v>
      </c>
      <c r="D10" s="310" t="s">
        <v>9</v>
      </c>
      <c r="E10" s="193" t="s">
        <v>10</v>
      </c>
      <c r="F10" s="223">
        <f t="shared" ref="F10:F38" si="3">G10+H10+J10</f>
        <v>2046586774</v>
      </c>
      <c r="G10" s="187">
        <v>2046586774</v>
      </c>
      <c r="H10" s="194">
        <v>0</v>
      </c>
      <c r="I10" s="40">
        <v>0</v>
      </c>
      <c r="J10" s="41">
        <v>0</v>
      </c>
      <c r="K10" s="194">
        <f t="shared" ref="K10:K25" si="4">L10+M10+N10+O10</f>
        <v>1454151609</v>
      </c>
      <c r="L10" s="40">
        <v>1454151609</v>
      </c>
      <c r="M10" s="40">
        <v>0</v>
      </c>
      <c r="N10" s="40">
        <v>0</v>
      </c>
      <c r="O10" s="39">
        <v>0</v>
      </c>
      <c r="P10" s="67">
        <f t="shared" si="0"/>
        <v>1336431376.6800001</v>
      </c>
      <c r="Q10" s="187">
        <v>1336431376.6800001</v>
      </c>
      <c r="R10" s="40">
        <v>0</v>
      </c>
      <c r="S10" s="40">
        <v>0</v>
      </c>
      <c r="T10" s="41">
        <v>0</v>
      </c>
      <c r="U10" s="52">
        <f t="shared" si="1"/>
        <v>91.904542030458941</v>
      </c>
      <c r="V10" s="46">
        <f t="shared" si="1"/>
        <v>91.904542030458941</v>
      </c>
      <c r="W10" s="16">
        <v>0</v>
      </c>
      <c r="X10" s="16">
        <v>0</v>
      </c>
      <c r="Y10" s="14">
        <v>0</v>
      </c>
      <c r="Z10" s="52">
        <f t="shared" si="2"/>
        <v>65.300499038600748</v>
      </c>
      <c r="AA10" s="46">
        <f t="shared" si="2"/>
        <v>65.300499038600748</v>
      </c>
      <c r="AB10" s="16">
        <v>0</v>
      </c>
      <c r="AC10" s="16">
        <v>0</v>
      </c>
      <c r="AD10" s="14">
        <v>0</v>
      </c>
      <c r="AE10" s="2"/>
      <c r="AF10" s="2"/>
      <c r="AG10" s="308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</row>
    <row r="11" spans="1:148" s="1" customFormat="1" ht="45" customHeight="1" x14ac:dyDescent="0.25">
      <c r="A11" s="413"/>
      <c r="B11" s="192" t="s">
        <v>78</v>
      </c>
      <c r="C11" s="249" t="s">
        <v>71</v>
      </c>
      <c r="D11" s="310" t="s">
        <v>9</v>
      </c>
      <c r="E11" s="193" t="s">
        <v>10</v>
      </c>
      <c r="F11" s="223">
        <f t="shared" si="3"/>
        <v>24748000</v>
      </c>
      <c r="G11" s="187">
        <v>24748000</v>
      </c>
      <c r="H11" s="194">
        <v>0</v>
      </c>
      <c r="I11" s="40">
        <v>0</v>
      </c>
      <c r="J11" s="41">
        <v>0</v>
      </c>
      <c r="K11" s="194">
        <f t="shared" si="4"/>
        <v>17686600</v>
      </c>
      <c r="L11" s="40">
        <v>17686600</v>
      </c>
      <c r="M11" s="40">
        <v>0</v>
      </c>
      <c r="N11" s="40">
        <v>0</v>
      </c>
      <c r="O11" s="39">
        <v>0</v>
      </c>
      <c r="P11" s="67">
        <f t="shared" si="0"/>
        <v>15483453.59</v>
      </c>
      <c r="Q11" s="187">
        <v>15483453.59</v>
      </c>
      <c r="R11" s="40">
        <v>0</v>
      </c>
      <c r="S11" s="40">
        <v>0</v>
      </c>
      <c r="T11" s="41">
        <v>0</v>
      </c>
      <c r="U11" s="52">
        <f t="shared" si="1"/>
        <v>87.54341473205703</v>
      </c>
      <c r="V11" s="46">
        <f t="shared" si="1"/>
        <v>87.54341473205703</v>
      </c>
      <c r="W11" s="16">
        <v>0</v>
      </c>
      <c r="X11" s="16">
        <v>0</v>
      </c>
      <c r="Y11" s="14">
        <v>0</v>
      </c>
      <c r="Z11" s="52">
        <f t="shared" si="2"/>
        <v>62.5644641587199</v>
      </c>
      <c r="AA11" s="46">
        <f t="shared" si="2"/>
        <v>62.5644641587199</v>
      </c>
      <c r="AB11" s="16">
        <v>0</v>
      </c>
      <c r="AC11" s="16">
        <v>0</v>
      </c>
      <c r="AD11" s="14">
        <v>0</v>
      </c>
      <c r="AE11" s="2"/>
      <c r="AF11" s="2"/>
      <c r="AG11" s="308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</row>
    <row r="12" spans="1:148" s="1" customFormat="1" ht="60" customHeight="1" x14ac:dyDescent="0.25">
      <c r="A12" s="413"/>
      <c r="B12" s="51" t="s">
        <v>122</v>
      </c>
      <c r="C12" s="249" t="s">
        <v>49</v>
      </c>
      <c r="D12" s="310" t="s">
        <v>9</v>
      </c>
      <c r="E12" s="172" t="s">
        <v>10</v>
      </c>
      <c r="F12" s="67">
        <f t="shared" si="3"/>
        <v>121393400</v>
      </c>
      <c r="G12" s="40">
        <v>121393400</v>
      </c>
      <c r="H12" s="40">
        <v>0</v>
      </c>
      <c r="I12" s="40">
        <v>0</v>
      </c>
      <c r="J12" s="41">
        <v>0</v>
      </c>
      <c r="K12" s="194">
        <f t="shared" si="4"/>
        <v>81379014</v>
      </c>
      <c r="L12" s="40">
        <v>81379014</v>
      </c>
      <c r="M12" s="40">
        <v>0</v>
      </c>
      <c r="N12" s="40">
        <v>0</v>
      </c>
      <c r="O12" s="39">
        <v>0</v>
      </c>
      <c r="P12" s="67">
        <f t="shared" si="0"/>
        <v>48751524.020000003</v>
      </c>
      <c r="Q12" s="40">
        <v>48751524.020000003</v>
      </c>
      <c r="R12" s="40">
        <v>0</v>
      </c>
      <c r="S12" s="40">
        <v>0</v>
      </c>
      <c r="T12" s="41">
        <v>0</v>
      </c>
      <c r="U12" s="52">
        <f t="shared" si="1"/>
        <v>59.90675190534995</v>
      </c>
      <c r="V12" s="46">
        <f t="shared" si="1"/>
        <v>59.90675190534995</v>
      </c>
      <c r="W12" s="16">
        <v>0</v>
      </c>
      <c r="X12" s="16">
        <v>0</v>
      </c>
      <c r="Y12" s="14">
        <v>0</v>
      </c>
      <c r="Z12" s="52">
        <f t="shared" si="2"/>
        <v>40.159946109096545</v>
      </c>
      <c r="AA12" s="46">
        <f t="shared" si="2"/>
        <v>40.159946109096545</v>
      </c>
      <c r="AB12" s="16">
        <v>0</v>
      </c>
      <c r="AC12" s="16">
        <v>0</v>
      </c>
      <c r="AD12" s="14">
        <v>0</v>
      </c>
      <c r="AE12" s="2"/>
      <c r="AF12" s="2"/>
      <c r="AG12" s="308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</row>
    <row r="13" spans="1:148" s="1" customFormat="1" ht="43.9" customHeight="1" x14ac:dyDescent="0.25">
      <c r="A13" s="413"/>
      <c r="B13" s="51" t="s">
        <v>74</v>
      </c>
      <c r="C13" s="249" t="s">
        <v>51</v>
      </c>
      <c r="D13" s="310" t="s">
        <v>9</v>
      </c>
      <c r="E13" s="172" t="s">
        <v>10</v>
      </c>
      <c r="F13" s="67">
        <f t="shared" si="3"/>
        <v>60067000</v>
      </c>
      <c r="G13" s="40">
        <v>60067000</v>
      </c>
      <c r="H13" s="40">
        <v>0</v>
      </c>
      <c r="I13" s="40">
        <v>0</v>
      </c>
      <c r="J13" s="41">
        <v>0</v>
      </c>
      <c r="K13" s="194">
        <f t="shared" si="4"/>
        <v>52564500</v>
      </c>
      <c r="L13" s="40">
        <v>52564500</v>
      </c>
      <c r="M13" s="40">
        <v>0</v>
      </c>
      <c r="N13" s="40">
        <v>0</v>
      </c>
      <c r="O13" s="39">
        <v>0</v>
      </c>
      <c r="P13" s="67">
        <f t="shared" si="0"/>
        <v>42410842.07</v>
      </c>
      <c r="Q13" s="40">
        <v>42410842.07</v>
      </c>
      <c r="R13" s="40">
        <v>0</v>
      </c>
      <c r="S13" s="40">
        <v>0</v>
      </c>
      <c r="T13" s="41">
        <v>0</v>
      </c>
      <c r="U13" s="52">
        <f t="shared" si="1"/>
        <v>80.683430965765865</v>
      </c>
      <c r="V13" s="46">
        <f t="shared" si="1"/>
        <v>80.683430965765865</v>
      </c>
      <c r="W13" s="16">
        <v>0</v>
      </c>
      <c r="X13" s="16">
        <v>0</v>
      </c>
      <c r="Y13" s="14">
        <v>0</v>
      </c>
      <c r="Z13" s="52">
        <f t="shared" si="2"/>
        <v>70.605893535551971</v>
      </c>
      <c r="AA13" s="46">
        <f t="shared" si="2"/>
        <v>70.605893535551971</v>
      </c>
      <c r="AB13" s="16">
        <v>0</v>
      </c>
      <c r="AC13" s="16">
        <v>0</v>
      </c>
      <c r="AD13" s="14">
        <v>0</v>
      </c>
      <c r="AE13" s="2"/>
      <c r="AF13" s="2"/>
      <c r="AG13" s="308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</row>
    <row r="14" spans="1:148" s="1" customFormat="1" ht="59.25" customHeight="1" x14ac:dyDescent="0.25">
      <c r="A14" s="413"/>
      <c r="B14" s="51" t="s">
        <v>73</v>
      </c>
      <c r="C14" s="249" t="s">
        <v>42</v>
      </c>
      <c r="D14" s="310" t="s">
        <v>9</v>
      </c>
      <c r="E14" s="172" t="s">
        <v>10</v>
      </c>
      <c r="F14" s="111">
        <f t="shared" si="3"/>
        <v>37872000</v>
      </c>
      <c r="G14" s="40">
        <v>37872000</v>
      </c>
      <c r="H14" s="40">
        <v>0</v>
      </c>
      <c r="I14" s="40">
        <v>0</v>
      </c>
      <c r="J14" s="41">
        <v>0</v>
      </c>
      <c r="K14" s="194">
        <f t="shared" si="4"/>
        <v>19277000</v>
      </c>
      <c r="L14" s="40">
        <v>19277000</v>
      </c>
      <c r="M14" s="40">
        <v>0</v>
      </c>
      <c r="N14" s="40">
        <v>0</v>
      </c>
      <c r="O14" s="39">
        <v>0</v>
      </c>
      <c r="P14" s="67">
        <f t="shared" si="0"/>
        <v>19277000</v>
      </c>
      <c r="Q14" s="40">
        <v>19277000</v>
      </c>
      <c r="R14" s="40">
        <v>0</v>
      </c>
      <c r="S14" s="40">
        <v>0</v>
      </c>
      <c r="T14" s="41">
        <v>0</v>
      </c>
      <c r="U14" s="52">
        <f t="shared" si="1"/>
        <v>100</v>
      </c>
      <c r="V14" s="46">
        <f t="shared" si="1"/>
        <v>100</v>
      </c>
      <c r="W14" s="16">
        <v>0</v>
      </c>
      <c r="X14" s="16">
        <v>0</v>
      </c>
      <c r="Y14" s="14">
        <v>0</v>
      </c>
      <c r="Z14" s="198">
        <f t="shared" si="2"/>
        <v>50.900401351922262</v>
      </c>
      <c r="AA14" s="16">
        <f t="shared" si="2"/>
        <v>50.900401351922262</v>
      </c>
      <c r="AB14" s="16">
        <v>0</v>
      </c>
      <c r="AC14" s="16">
        <v>0</v>
      </c>
      <c r="AD14" s="14">
        <v>0</v>
      </c>
      <c r="AE14" s="2"/>
      <c r="AF14" s="2"/>
      <c r="AG14" s="308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</row>
    <row r="15" spans="1:148" s="1" customFormat="1" ht="45" customHeight="1" x14ac:dyDescent="0.25">
      <c r="A15" s="413"/>
      <c r="B15" s="51" t="s">
        <v>52</v>
      </c>
      <c r="C15" s="249" t="s">
        <v>67</v>
      </c>
      <c r="D15" s="310" t="s">
        <v>9</v>
      </c>
      <c r="E15" s="172" t="s">
        <v>5</v>
      </c>
      <c r="F15" s="111">
        <f t="shared" si="3"/>
        <v>633600</v>
      </c>
      <c r="G15" s="46">
        <v>0</v>
      </c>
      <c r="H15" s="46">
        <v>0</v>
      </c>
      <c r="I15" s="46">
        <v>0</v>
      </c>
      <c r="J15" s="13">
        <v>633600</v>
      </c>
      <c r="K15" s="194">
        <f t="shared" si="4"/>
        <v>290000</v>
      </c>
      <c r="L15" s="46">
        <v>0</v>
      </c>
      <c r="M15" s="46">
        <v>0</v>
      </c>
      <c r="N15" s="46">
        <v>0</v>
      </c>
      <c r="O15" s="12">
        <v>290000</v>
      </c>
      <c r="P15" s="67">
        <f t="shared" si="0"/>
        <v>153516</v>
      </c>
      <c r="Q15" s="46">
        <v>0</v>
      </c>
      <c r="R15" s="46">
        <v>0</v>
      </c>
      <c r="S15" s="46">
        <v>0</v>
      </c>
      <c r="T15" s="13">
        <v>153516</v>
      </c>
      <c r="U15" s="52">
        <f t="shared" si="1"/>
        <v>52.936551724137928</v>
      </c>
      <c r="V15" s="16">
        <v>0</v>
      </c>
      <c r="W15" s="16">
        <v>0</v>
      </c>
      <c r="X15" s="16">
        <v>0</v>
      </c>
      <c r="Y15" s="13">
        <f>T15/O15*100</f>
        <v>52.936551724137928</v>
      </c>
      <c r="Z15" s="196">
        <f t="shared" ref="Z15:Z21" si="5">P15/F15*100</f>
        <v>24.229166666666664</v>
      </c>
      <c r="AA15" s="16">
        <v>0</v>
      </c>
      <c r="AB15" s="16">
        <v>0</v>
      </c>
      <c r="AC15" s="16">
        <v>0</v>
      </c>
      <c r="AD15" s="14">
        <f>T15/J15*100</f>
        <v>24.229166666666664</v>
      </c>
      <c r="AE15" s="2"/>
      <c r="AF15" s="2"/>
      <c r="AG15" s="308"/>
      <c r="AH15" s="2"/>
      <c r="AI15" s="311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</row>
    <row r="16" spans="1:148" s="1" customFormat="1" ht="28.9" customHeight="1" x14ac:dyDescent="0.25">
      <c r="A16" s="413"/>
      <c r="B16" s="51" t="s">
        <v>53</v>
      </c>
      <c r="C16" s="249" t="s">
        <v>50</v>
      </c>
      <c r="D16" s="310" t="s">
        <v>9</v>
      </c>
      <c r="E16" s="172" t="s">
        <v>5</v>
      </c>
      <c r="F16" s="111">
        <f t="shared" si="3"/>
        <v>543890103</v>
      </c>
      <c r="G16" s="46">
        <v>0</v>
      </c>
      <c r="H16" s="46">
        <v>0</v>
      </c>
      <c r="I16" s="46">
        <v>0</v>
      </c>
      <c r="J16" s="13">
        <v>543890103</v>
      </c>
      <c r="K16" s="194">
        <f t="shared" si="4"/>
        <v>441468630.83999997</v>
      </c>
      <c r="L16" s="46">
        <v>0</v>
      </c>
      <c r="M16" s="46">
        <v>0</v>
      </c>
      <c r="N16" s="46">
        <v>0</v>
      </c>
      <c r="O16" s="12">
        <v>441468630.83999997</v>
      </c>
      <c r="P16" s="67">
        <f t="shared" si="0"/>
        <v>328833412.31999999</v>
      </c>
      <c r="Q16" s="46">
        <v>0</v>
      </c>
      <c r="R16" s="46">
        <v>0</v>
      </c>
      <c r="S16" s="46">
        <v>0</v>
      </c>
      <c r="T16" s="13">
        <v>328833412.31999999</v>
      </c>
      <c r="U16" s="52">
        <f t="shared" si="1"/>
        <v>74.486246439371143</v>
      </c>
      <c r="V16" s="16">
        <v>0</v>
      </c>
      <c r="W16" s="16">
        <v>0</v>
      </c>
      <c r="X16" s="16">
        <v>0</v>
      </c>
      <c r="Y16" s="13">
        <f>T16/O16*100</f>
        <v>74.486246439371143</v>
      </c>
      <c r="Z16" s="195">
        <f t="shared" si="5"/>
        <v>60.459532266944002</v>
      </c>
      <c r="AA16" s="16">
        <v>0</v>
      </c>
      <c r="AB16" s="16">
        <v>0</v>
      </c>
      <c r="AC16" s="16">
        <v>0</v>
      </c>
      <c r="AD16" s="13">
        <f>T16/J16*100</f>
        <v>60.459532266944002</v>
      </c>
      <c r="AE16" s="2"/>
      <c r="AF16" s="2"/>
      <c r="AG16" s="308"/>
      <c r="AH16" s="2"/>
      <c r="AI16" s="31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</row>
    <row r="17" spans="1:148" s="1" customFormat="1" ht="41.25" customHeight="1" x14ac:dyDescent="0.25">
      <c r="A17" s="413"/>
      <c r="B17" s="51" t="s">
        <v>98</v>
      </c>
      <c r="C17" s="249"/>
      <c r="D17" s="310" t="s">
        <v>9</v>
      </c>
      <c r="E17" s="172" t="s">
        <v>11</v>
      </c>
      <c r="F17" s="111">
        <f>G17+H17+I17+J17</f>
        <v>341067780</v>
      </c>
      <c r="G17" s="46">
        <v>0</v>
      </c>
      <c r="H17" s="46">
        <v>0</v>
      </c>
      <c r="I17" s="89">
        <v>341067780</v>
      </c>
      <c r="J17" s="41">
        <v>0</v>
      </c>
      <c r="K17" s="194">
        <f>L17+M17+N17+O17</f>
        <v>341067780</v>
      </c>
      <c r="L17" s="46">
        <v>0</v>
      </c>
      <c r="M17" s="46">
        <v>0</v>
      </c>
      <c r="N17" s="46">
        <f>I17</f>
        <v>341067780</v>
      </c>
      <c r="O17" s="12">
        <v>0</v>
      </c>
      <c r="P17" s="67">
        <f>Q17+R17+S17+T17</f>
        <v>332279359.68000001</v>
      </c>
      <c r="Q17" s="46">
        <v>0</v>
      </c>
      <c r="R17" s="46">
        <v>0</v>
      </c>
      <c r="S17" s="46">
        <v>332279359.68000001</v>
      </c>
      <c r="T17" s="13">
        <v>0</v>
      </c>
      <c r="U17" s="52">
        <f t="shared" si="1"/>
        <v>97.423262813039685</v>
      </c>
      <c r="V17" s="16">
        <v>0</v>
      </c>
      <c r="W17" s="16">
        <v>0</v>
      </c>
      <c r="X17" s="46">
        <f>S17/N17*100</f>
        <v>97.423262813039685</v>
      </c>
      <c r="Y17" s="14">
        <v>0</v>
      </c>
      <c r="Z17" s="195">
        <f t="shared" si="5"/>
        <v>97.423262813039685</v>
      </c>
      <c r="AA17" s="16">
        <v>0</v>
      </c>
      <c r="AB17" s="16">
        <v>0</v>
      </c>
      <c r="AC17" s="46">
        <f>S17/I17*100</f>
        <v>97.423262813039685</v>
      </c>
      <c r="AD17" s="14">
        <v>0</v>
      </c>
      <c r="AE17" s="507"/>
      <c r="AF17" s="507"/>
      <c r="AG17" s="507"/>
      <c r="AH17" s="2"/>
      <c r="AI17" s="414"/>
      <c r="AJ17" s="414"/>
      <c r="AK17" s="414"/>
      <c r="AL17" s="414"/>
      <c r="AM17" s="414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</row>
    <row r="18" spans="1:148" s="1" customFormat="1" ht="30" customHeight="1" x14ac:dyDescent="0.25">
      <c r="A18" s="413"/>
      <c r="B18" s="51" t="s">
        <v>0</v>
      </c>
      <c r="C18" s="249" t="s">
        <v>63</v>
      </c>
      <c r="D18" s="310" t="s">
        <v>9</v>
      </c>
      <c r="E18" s="172" t="s">
        <v>5</v>
      </c>
      <c r="F18" s="111">
        <f t="shared" si="3"/>
        <v>3334660</v>
      </c>
      <c r="G18" s="46">
        <v>0</v>
      </c>
      <c r="H18" s="46">
        <v>0</v>
      </c>
      <c r="I18" s="46">
        <v>0</v>
      </c>
      <c r="J18" s="13">
        <v>3334660</v>
      </c>
      <c r="K18" s="194">
        <f t="shared" si="4"/>
        <v>2583880</v>
      </c>
      <c r="L18" s="46">
        <v>0</v>
      </c>
      <c r="M18" s="46">
        <v>0</v>
      </c>
      <c r="N18" s="46">
        <v>0</v>
      </c>
      <c r="O18" s="12">
        <v>2583880</v>
      </c>
      <c r="P18" s="67">
        <f t="shared" si="0"/>
        <v>1033972.47</v>
      </c>
      <c r="Q18" s="46">
        <v>0</v>
      </c>
      <c r="R18" s="46">
        <v>0</v>
      </c>
      <c r="S18" s="46">
        <v>0</v>
      </c>
      <c r="T18" s="13">
        <v>1033972.47</v>
      </c>
      <c r="U18" s="52">
        <f t="shared" si="1"/>
        <v>40.016272814526985</v>
      </c>
      <c r="V18" s="16">
        <v>0</v>
      </c>
      <c r="W18" s="16">
        <v>0</v>
      </c>
      <c r="X18" s="16">
        <v>0</v>
      </c>
      <c r="Y18" s="13">
        <f>T18/O18*100</f>
        <v>40.016272814526985</v>
      </c>
      <c r="Z18" s="195">
        <f t="shared" si="5"/>
        <v>31.006833380314635</v>
      </c>
      <c r="AA18" s="16">
        <v>0</v>
      </c>
      <c r="AB18" s="16">
        <v>0</v>
      </c>
      <c r="AC18" s="16">
        <v>0</v>
      </c>
      <c r="AD18" s="13">
        <f>T18/J18*100</f>
        <v>31.006833380314635</v>
      </c>
      <c r="AE18" s="2"/>
      <c r="AF18" s="2"/>
      <c r="AG18" s="30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</row>
    <row r="19" spans="1:148" s="1" customFormat="1" ht="45" customHeight="1" x14ac:dyDescent="0.25">
      <c r="A19" s="413"/>
      <c r="B19" s="51" t="s">
        <v>61</v>
      </c>
      <c r="C19" s="249" t="s">
        <v>40</v>
      </c>
      <c r="D19" s="310" t="s">
        <v>9</v>
      </c>
      <c r="E19" s="193" t="s">
        <v>10</v>
      </c>
      <c r="F19" s="111">
        <f t="shared" si="3"/>
        <v>72700</v>
      </c>
      <c r="G19" s="46">
        <v>72700</v>
      </c>
      <c r="H19" s="46">
        <v>0</v>
      </c>
      <c r="I19" s="46">
        <v>0</v>
      </c>
      <c r="J19" s="13">
        <v>0</v>
      </c>
      <c r="K19" s="194">
        <f t="shared" si="4"/>
        <v>72700</v>
      </c>
      <c r="L19" s="46">
        <v>72700</v>
      </c>
      <c r="M19" s="46">
        <v>0</v>
      </c>
      <c r="N19" s="46">
        <v>0</v>
      </c>
      <c r="O19" s="12">
        <v>0</v>
      </c>
      <c r="P19" s="67">
        <f t="shared" si="0"/>
        <v>72690</v>
      </c>
      <c r="Q19" s="46">
        <v>72690</v>
      </c>
      <c r="R19" s="46">
        <v>0</v>
      </c>
      <c r="S19" s="46">
        <v>0</v>
      </c>
      <c r="T19" s="13">
        <v>0</v>
      </c>
      <c r="U19" s="52">
        <f>P19/K19*100</f>
        <v>99.98624484181569</v>
      </c>
      <c r="V19" s="16">
        <v>0</v>
      </c>
      <c r="W19" s="16">
        <v>0</v>
      </c>
      <c r="X19" s="16">
        <v>0</v>
      </c>
      <c r="Y19" s="14">
        <v>0</v>
      </c>
      <c r="Z19" s="52">
        <f t="shared" si="5"/>
        <v>99.98624484181569</v>
      </c>
      <c r="AA19" s="46">
        <f>Q19/G19*100</f>
        <v>99.98624484181569</v>
      </c>
      <c r="AB19" s="46">
        <f>Q19/G19*100</f>
        <v>99.98624484181569</v>
      </c>
      <c r="AC19" s="16">
        <v>0</v>
      </c>
      <c r="AD19" s="14">
        <v>0</v>
      </c>
      <c r="AE19" s="506"/>
      <c r="AF19" s="506"/>
      <c r="AG19" s="27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</row>
    <row r="20" spans="1:148" s="1" customFormat="1" ht="21.75" hidden="1" customHeight="1" x14ac:dyDescent="0.25">
      <c r="A20" s="413"/>
      <c r="B20" s="51"/>
      <c r="C20" s="249"/>
      <c r="D20" s="310" t="s">
        <v>9</v>
      </c>
      <c r="E20" s="172" t="s">
        <v>10</v>
      </c>
      <c r="F20" s="111">
        <f t="shared" si="3"/>
        <v>0</v>
      </c>
      <c r="G20" s="46"/>
      <c r="H20" s="46"/>
      <c r="I20" s="46"/>
      <c r="J20" s="13"/>
      <c r="K20" s="194">
        <f t="shared" si="4"/>
        <v>0</v>
      </c>
      <c r="L20" s="46"/>
      <c r="M20" s="46"/>
      <c r="N20" s="46"/>
      <c r="O20" s="12"/>
      <c r="P20" s="67">
        <f t="shared" si="0"/>
        <v>0</v>
      </c>
      <c r="Q20" s="46"/>
      <c r="R20" s="46"/>
      <c r="S20" s="46"/>
      <c r="T20" s="13"/>
      <c r="U20" s="52" t="e">
        <f t="shared" si="1"/>
        <v>#DIV/0!</v>
      </c>
      <c r="V20" s="46" t="e">
        <f>Q20/L20*100</f>
        <v>#DIV/0!</v>
      </c>
      <c r="W20" s="16" t="e">
        <f>L20/#REF!*100</f>
        <v>#REF!</v>
      </c>
      <c r="X20" s="46" t="e">
        <f>N20/D20*100</f>
        <v>#VALUE!</v>
      </c>
      <c r="Y20" s="13" t="e">
        <f>T20/O20*100</f>
        <v>#DIV/0!</v>
      </c>
      <c r="Z20" s="52" t="e">
        <f t="shared" si="5"/>
        <v>#DIV/0!</v>
      </c>
      <c r="AA20" s="46" t="e">
        <f>Q20/G20*100</f>
        <v>#DIV/0!</v>
      </c>
      <c r="AB20" s="16" t="e">
        <f>Q20/G20*100</f>
        <v>#DIV/0!</v>
      </c>
      <c r="AC20" s="46" t="e">
        <f>S20/I20*100</f>
        <v>#DIV/0!</v>
      </c>
      <c r="AD20" s="13" t="e">
        <f>T20/J20*100</f>
        <v>#DIV/0!</v>
      </c>
      <c r="AE20" s="2"/>
      <c r="AF20" s="2"/>
      <c r="AG20" s="164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</row>
    <row r="21" spans="1:148" s="1" customFormat="1" ht="18.75" hidden="1" customHeight="1" x14ac:dyDescent="0.25">
      <c r="A21" s="413"/>
      <c r="B21" s="53"/>
      <c r="C21" s="250"/>
      <c r="D21" s="310" t="s">
        <v>9</v>
      </c>
      <c r="E21" s="107" t="s">
        <v>5</v>
      </c>
      <c r="F21" s="111">
        <f t="shared" si="3"/>
        <v>0</v>
      </c>
      <c r="G21" s="54"/>
      <c r="H21" s="54"/>
      <c r="I21" s="54"/>
      <c r="J21" s="77"/>
      <c r="K21" s="194">
        <f t="shared" si="4"/>
        <v>0</v>
      </c>
      <c r="L21" s="54"/>
      <c r="M21" s="54"/>
      <c r="N21" s="54"/>
      <c r="O21" s="55"/>
      <c r="P21" s="67">
        <f t="shared" si="0"/>
        <v>0</v>
      </c>
      <c r="Q21" s="54"/>
      <c r="R21" s="54"/>
      <c r="S21" s="54"/>
      <c r="T21" s="77"/>
      <c r="U21" s="52" t="e">
        <f t="shared" si="1"/>
        <v>#DIV/0!</v>
      </c>
      <c r="V21" s="46" t="e">
        <f>Q21/L21*100</f>
        <v>#DIV/0!</v>
      </c>
      <c r="W21" s="16" t="e">
        <f>L21/#REF!*100</f>
        <v>#REF!</v>
      </c>
      <c r="X21" s="46" t="e">
        <f>N21/D21*100</f>
        <v>#VALUE!</v>
      </c>
      <c r="Y21" s="13" t="e">
        <f>T21/O21*100</f>
        <v>#DIV/0!</v>
      </c>
      <c r="Z21" s="52" t="e">
        <f t="shared" si="5"/>
        <v>#DIV/0!</v>
      </c>
      <c r="AA21" s="46" t="e">
        <f>Q21/G21*100</f>
        <v>#DIV/0!</v>
      </c>
      <c r="AB21" s="16" t="e">
        <f>Q21/G21*100</f>
        <v>#DIV/0!</v>
      </c>
      <c r="AC21" s="46" t="e">
        <f>S21/I21*100</f>
        <v>#DIV/0!</v>
      </c>
      <c r="AD21" s="13" t="e">
        <f>T21/J21*100</f>
        <v>#DIV/0!</v>
      </c>
      <c r="AE21" s="2"/>
      <c r="AF21" s="2"/>
      <c r="AG21" s="164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</row>
    <row r="22" spans="1:148" s="1" customFormat="1" ht="47.25" customHeight="1" x14ac:dyDescent="0.25">
      <c r="A22" s="413"/>
      <c r="B22" s="51" t="s">
        <v>54</v>
      </c>
      <c r="C22" s="248" t="s">
        <v>41</v>
      </c>
      <c r="D22" s="310" t="s">
        <v>9</v>
      </c>
      <c r="E22" s="193" t="s">
        <v>10</v>
      </c>
      <c r="F22" s="223">
        <f t="shared" si="3"/>
        <v>3960490</v>
      </c>
      <c r="G22" s="49">
        <v>3960490</v>
      </c>
      <c r="H22" s="189">
        <v>0</v>
      </c>
      <c r="I22" s="189">
        <v>0</v>
      </c>
      <c r="J22" s="199">
        <v>0</v>
      </c>
      <c r="K22" s="313">
        <f t="shared" si="4"/>
        <v>3810490</v>
      </c>
      <c r="L22" s="49">
        <v>3810490</v>
      </c>
      <c r="M22" s="189">
        <v>0</v>
      </c>
      <c r="N22" s="189">
        <v>0</v>
      </c>
      <c r="O22" s="200">
        <v>0</v>
      </c>
      <c r="P22" s="223">
        <f t="shared" si="0"/>
        <v>3694290</v>
      </c>
      <c r="Q22" s="49">
        <v>3694290</v>
      </c>
      <c r="R22" s="189">
        <v>0</v>
      </c>
      <c r="S22" s="189">
        <v>0</v>
      </c>
      <c r="T22" s="199">
        <v>0</v>
      </c>
      <c r="U22" s="52">
        <f t="shared" si="1"/>
        <v>96.950523423496719</v>
      </c>
      <c r="V22" s="46">
        <f>Q22/L22*100</f>
        <v>96.950523423496719</v>
      </c>
      <c r="W22" s="16">
        <v>0</v>
      </c>
      <c r="X22" s="16">
        <v>0</v>
      </c>
      <c r="Y22" s="14">
        <v>0</v>
      </c>
      <c r="Z22" s="198">
        <f>P22/F22*100</f>
        <v>93.278609464990453</v>
      </c>
      <c r="AA22" s="16">
        <f>Q22/G22*100</f>
        <v>93.278609464990453</v>
      </c>
      <c r="AB22" s="16">
        <v>0</v>
      </c>
      <c r="AC22" s="16">
        <v>0</v>
      </c>
      <c r="AD22" s="14">
        <v>0</v>
      </c>
      <c r="AE22" s="2"/>
      <c r="AF22" s="2"/>
      <c r="AG22" s="164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</row>
    <row r="23" spans="1:148" s="320" customFormat="1" ht="65.45" customHeight="1" x14ac:dyDescent="0.25">
      <c r="A23" s="413"/>
      <c r="B23" s="236" t="s">
        <v>119</v>
      </c>
      <c r="C23" s="237" t="s">
        <v>118</v>
      </c>
      <c r="D23" s="314" t="s">
        <v>9</v>
      </c>
      <c r="E23" s="238" t="s">
        <v>10</v>
      </c>
      <c r="F23" s="315">
        <f t="shared" si="3"/>
        <v>6872812.8200000003</v>
      </c>
      <c r="G23" s="316">
        <v>6872812.8200000003</v>
      </c>
      <c r="H23" s="239">
        <v>0</v>
      </c>
      <c r="I23" s="239">
        <v>0</v>
      </c>
      <c r="J23" s="240">
        <v>0</v>
      </c>
      <c r="K23" s="317">
        <f t="shared" si="4"/>
        <v>0</v>
      </c>
      <c r="L23" s="316">
        <v>0</v>
      </c>
      <c r="M23" s="239">
        <v>0</v>
      </c>
      <c r="N23" s="239">
        <v>0</v>
      </c>
      <c r="O23" s="241">
        <v>0</v>
      </c>
      <c r="P23" s="315">
        <f t="shared" si="0"/>
        <v>0</v>
      </c>
      <c r="Q23" s="316">
        <v>0</v>
      </c>
      <c r="R23" s="239">
        <v>0</v>
      </c>
      <c r="S23" s="239">
        <v>0</v>
      </c>
      <c r="T23" s="242">
        <v>0</v>
      </c>
      <c r="U23" s="52">
        <v>0</v>
      </c>
      <c r="V23" s="239">
        <v>0</v>
      </c>
      <c r="W23" s="243">
        <v>0</v>
      </c>
      <c r="X23" s="243">
        <v>0</v>
      </c>
      <c r="Y23" s="245">
        <v>0</v>
      </c>
      <c r="Z23" s="244">
        <v>0</v>
      </c>
      <c r="AA23" s="243">
        <v>0</v>
      </c>
      <c r="AB23" s="243">
        <v>0</v>
      </c>
      <c r="AC23" s="243">
        <v>0</v>
      </c>
      <c r="AD23" s="245">
        <v>0</v>
      </c>
      <c r="AE23" s="318"/>
      <c r="AF23" s="318"/>
      <c r="AG23" s="319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8"/>
      <c r="BD23" s="318"/>
      <c r="BE23" s="318"/>
      <c r="BF23" s="318"/>
      <c r="BG23" s="318"/>
      <c r="BH23" s="318"/>
      <c r="BI23" s="318"/>
      <c r="BJ23" s="318"/>
      <c r="BK23" s="318"/>
      <c r="BL23" s="318"/>
      <c r="BM23" s="318"/>
      <c r="BN23" s="318"/>
      <c r="BO23" s="318"/>
      <c r="BP23" s="318"/>
      <c r="BQ23" s="318"/>
      <c r="BR23" s="318"/>
      <c r="BS23" s="318"/>
      <c r="BT23" s="318"/>
      <c r="BU23" s="318"/>
      <c r="BV23" s="318"/>
      <c r="BW23" s="318"/>
      <c r="BX23" s="318"/>
      <c r="BY23" s="318"/>
      <c r="BZ23" s="318"/>
      <c r="CA23" s="318"/>
      <c r="CB23" s="318"/>
      <c r="CC23" s="318"/>
      <c r="CD23" s="318"/>
      <c r="CE23" s="318"/>
      <c r="CF23" s="318"/>
      <c r="CG23" s="318"/>
      <c r="CH23" s="318"/>
      <c r="CI23" s="318"/>
      <c r="CJ23" s="318"/>
      <c r="CK23" s="318"/>
      <c r="CL23" s="318"/>
      <c r="CM23" s="318"/>
      <c r="CN23" s="318"/>
      <c r="CO23" s="318"/>
      <c r="CP23" s="318"/>
      <c r="CQ23" s="318"/>
      <c r="CR23" s="318"/>
      <c r="CS23" s="318"/>
      <c r="CT23" s="318"/>
      <c r="CU23" s="318"/>
      <c r="CV23" s="318"/>
      <c r="CW23" s="318"/>
      <c r="CX23" s="318"/>
      <c r="CY23" s="318"/>
      <c r="CZ23" s="318"/>
      <c r="DA23" s="318"/>
      <c r="DB23" s="318"/>
      <c r="DC23" s="318"/>
      <c r="DD23" s="318"/>
      <c r="DE23" s="318"/>
      <c r="DF23" s="318"/>
      <c r="DG23" s="318"/>
      <c r="DH23" s="318"/>
      <c r="DI23" s="318"/>
      <c r="DJ23" s="318"/>
      <c r="DK23" s="318"/>
      <c r="DL23" s="318"/>
      <c r="DM23" s="318"/>
      <c r="DN23" s="318"/>
      <c r="DO23" s="318"/>
      <c r="DP23" s="318"/>
      <c r="DQ23" s="318"/>
      <c r="DR23" s="318"/>
      <c r="DS23" s="318"/>
      <c r="DT23" s="318"/>
      <c r="DU23" s="318"/>
      <c r="DV23" s="318"/>
      <c r="DW23" s="318"/>
      <c r="DX23" s="318"/>
      <c r="DY23" s="318"/>
      <c r="DZ23" s="318"/>
      <c r="EA23" s="318"/>
      <c r="EB23" s="318"/>
      <c r="EC23" s="318"/>
      <c r="ED23" s="318"/>
      <c r="EE23" s="318"/>
      <c r="EF23" s="318"/>
      <c r="EG23" s="318"/>
      <c r="EH23" s="318"/>
      <c r="EI23" s="318"/>
      <c r="EJ23" s="318"/>
      <c r="EK23" s="318"/>
      <c r="EL23" s="318"/>
      <c r="EM23" s="318"/>
      <c r="EN23" s="318"/>
      <c r="EO23" s="318"/>
      <c r="EP23" s="318"/>
      <c r="EQ23" s="318"/>
      <c r="ER23" s="318"/>
    </row>
    <row r="24" spans="1:148" s="1" customFormat="1" ht="57.75" hidden="1" customHeight="1" x14ac:dyDescent="0.25">
      <c r="A24" s="413"/>
      <c r="B24" s="201" t="s">
        <v>111</v>
      </c>
      <c r="C24" s="251" t="s">
        <v>113</v>
      </c>
      <c r="D24" s="310" t="s">
        <v>9</v>
      </c>
      <c r="E24" s="172" t="s">
        <v>5</v>
      </c>
      <c r="F24" s="223">
        <f t="shared" si="3"/>
        <v>0</v>
      </c>
      <c r="G24" s="40">
        <v>0</v>
      </c>
      <c r="H24" s="46">
        <v>0</v>
      </c>
      <c r="I24" s="46">
        <v>0</v>
      </c>
      <c r="J24" s="202">
        <v>0</v>
      </c>
      <c r="K24" s="313">
        <f t="shared" ref="K24" si="6">L24+M24+N24+O24</f>
        <v>0</v>
      </c>
      <c r="L24" s="40">
        <v>0</v>
      </c>
      <c r="M24" s="46">
        <v>0</v>
      </c>
      <c r="N24" s="46">
        <v>0</v>
      </c>
      <c r="O24" s="12">
        <v>0</v>
      </c>
      <c r="P24" s="223">
        <f t="shared" si="0"/>
        <v>0</v>
      </c>
      <c r="Q24" s="40">
        <v>0</v>
      </c>
      <c r="R24" s="46">
        <v>0</v>
      </c>
      <c r="S24" s="46">
        <v>0</v>
      </c>
      <c r="T24" s="13">
        <v>0</v>
      </c>
      <c r="U24" s="52">
        <v>0</v>
      </c>
      <c r="V24" s="46">
        <v>0</v>
      </c>
      <c r="W24" s="16">
        <v>0</v>
      </c>
      <c r="X24" s="16">
        <v>0</v>
      </c>
      <c r="Y24" s="14">
        <v>0</v>
      </c>
      <c r="Z24" s="246">
        <v>0</v>
      </c>
      <c r="AA24" s="16">
        <v>0</v>
      </c>
      <c r="AB24" s="16">
        <v>0</v>
      </c>
      <c r="AC24" s="16">
        <v>0</v>
      </c>
      <c r="AD24" s="14">
        <v>0</v>
      </c>
      <c r="AE24" s="2"/>
      <c r="AF24" s="2"/>
      <c r="AG24" s="164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</row>
    <row r="25" spans="1:148" s="1" customFormat="1" ht="46.5" customHeight="1" x14ac:dyDescent="0.25">
      <c r="A25" s="413"/>
      <c r="B25" s="201" t="s">
        <v>112</v>
      </c>
      <c r="C25" s="252" t="s">
        <v>117</v>
      </c>
      <c r="D25" s="310" t="s">
        <v>9</v>
      </c>
      <c r="E25" s="203" t="s">
        <v>4</v>
      </c>
      <c r="F25" s="67">
        <f t="shared" si="3"/>
        <v>30987600</v>
      </c>
      <c r="G25" s="40">
        <v>0</v>
      </c>
      <c r="H25" s="204">
        <v>30987600</v>
      </c>
      <c r="I25" s="46">
        <v>0</v>
      </c>
      <c r="J25" s="13">
        <v>0</v>
      </c>
      <c r="K25" s="194">
        <f t="shared" si="4"/>
        <v>0</v>
      </c>
      <c r="L25" s="40">
        <v>0</v>
      </c>
      <c r="M25" s="46">
        <v>0</v>
      </c>
      <c r="N25" s="46">
        <v>0</v>
      </c>
      <c r="O25" s="12">
        <v>0</v>
      </c>
      <c r="P25" s="223">
        <f t="shared" si="0"/>
        <v>0</v>
      </c>
      <c r="Q25" s="40">
        <v>0</v>
      </c>
      <c r="R25" s="46">
        <v>0</v>
      </c>
      <c r="S25" s="46">
        <v>0</v>
      </c>
      <c r="T25" s="13">
        <v>0</v>
      </c>
      <c r="U25" s="52">
        <v>0</v>
      </c>
      <c r="V25" s="46">
        <v>0</v>
      </c>
      <c r="W25" s="16">
        <v>0</v>
      </c>
      <c r="X25" s="16">
        <v>0</v>
      </c>
      <c r="Y25" s="14">
        <v>0</v>
      </c>
      <c r="Z25" s="198">
        <v>0</v>
      </c>
      <c r="AA25" s="16">
        <v>0</v>
      </c>
      <c r="AB25" s="16">
        <v>0</v>
      </c>
      <c r="AC25" s="16">
        <v>0</v>
      </c>
      <c r="AD25" s="14">
        <v>0</v>
      </c>
      <c r="AE25" s="2"/>
      <c r="AF25" s="2"/>
      <c r="AG25" s="164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</row>
    <row r="26" spans="1:148" s="1" customFormat="1" ht="46.5" customHeight="1" thickBot="1" x14ac:dyDescent="0.3">
      <c r="A26" s="276"/>
      <c r="B26" s="386" t="s">
        <v>151</v>
      </c>
      <c r="C26" s="534"/>
      <c r="D26" s="310" t="s">
        <v>9</v>
      </c>
      <c r="E26" s="535"/>
      <c r="F26" s="61">
        <f t="shared" si="3"/>
        <v>40875870</v>
      </c>
      <c r="G26" s="332">
        <v>26049487.18</v>
      </c>
      <c r="H26" s="536">
        <v>6651212.8200000003</v>
      </c>
      <c r="I26" s="368">
        <v>0</v>
      </c>
      <c r="J26" s="205">
        <v>8175170</v>
      </c>
      <c r="K26" s="360">
        <f t="shared" ref="K26" si="7">L26+M26+N26+O26</f>
        <v>0</v>
      </c>
      <c r="L26" s="221">
        <v>0</v>
      </c>
      <c r="M26" s="54">
        <v>0</v>
      </c>
      <c r="N26" s="54">
        <v>0</v>
      </c>
      <c r="O26" s="55">
        <v>0</v>
      </c>
      <c r="P26" s="275">
        <f t="shared" ref="P26" si="8">Q26+R26+S26+T26</f>
        <v>0</v>
      </c>
      <c r="Q26" s="332">
        <v>0</v>
      </c>
      <c r="R26" s="368">
        <v>0</v>
      </c>
      <c r="S26" s="368">
        <v>0</v>
      </c>
      <c r="T26" s="205">
        <v>0</v>
      </c>
      <c r="U26" s="86">
        <v>0</v>
      </c>
      <c r="V26" s="368">
        <v>0</v>
      </c>
      <c r="W26" s="141">
        <v>0</v>
      </c>
      <c r="X26" s="141">
        <v>0</v>
      </c>
      <c r="Y26" s="142">
        <v>0</v>
      </c>
      <c r="Z26" s="524">
        <v>0</v>
      </c>
      <c r="AA26" s="141">
        <v>0</v>
      </c>
      <c r="AB26" s="141">
        <v>0</v>
      </c>
      <c r="AC26" s="141">
        <v>0</v>
      </c>
      <c r="AD26" s="142">
        <v>0</v>
      </c>
      <c r="AE26" s="2"/>
      <c r="AF26" s="2"/>
      <c r="AG26" s="164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</row>
    <row r="27" spans="1:148" s="93" customFormat="1" ht="19.5" customHeight="1" thickBot="1" x14ac:dyDescent="0.3">
      <c r="A27" s="87"/>
      <c r="B27" s="518" t="s">
        <v>64</v>
      </c>
      <c r="C27" s="519"/>
      <c r="D27" s="520"/>
      <c r="E27" s="173"/>
      <c r="F27" s="274">
        <f>F8+F10+F12+F13+F14+F15+F16+F17+F18+F19+F22+F9+F11+F23+F25+F24+F26</f>
        <v>4400413789.8199997</v>
      </c>
      <c r="G27" s="274">
        <f t="shared" ref="G27:T27" si="9">G8+G10+G12+G13+G14+G15+G16+G17+G18+G19+G22+G9+G11+G23+G25+G24+G26</f>
        <v>3465673664</v>
      </c>
      <c r="H27" s="274">
        <f t="shared" si="9"/>
        <v>37638812.82</v>
      </c>
      <c r="I27" s="274">
        <f t="shared" si="9"/>
        <v>341067780</v>
      </c>
      <c r="J27" s="274">
        <f t="shared" si="9"/>
        <v>556033533</v>
      </c>
      <c r="K27" s="274">
        <f t="shared" si="9"/>
        <v>3203653513.8400002</v>
      </c>
      <c r="L27" s="274">
        <f t="shared" si="9"/>
        <v>2418243223</v>
      </c>
      <c r="M27" s="274">
        <f t="shared" si="9"/>
        <v>0</v>
      </c>
      <c r="N27" s="274">
        <f t="shared" si="9"/>
        <v>341067780</v>
      </c>
      <c r="O27" s="258">
        <f t="shared" si="9"/>
        <v>444342510.83999997</v>
      </c>
      <c r="P27" s="148">
        <f>P8+P10+P12+P13+P14+P15+P16+P17+P18+P19+P22+P9+P11+P23+P25+P24+P26</f>
        <v>2817211623.6699996</v>
      </c>
      <c r="Q27" s="148">
        <f t="shared" si="9"/>
        <v>2154911363.1999998</v>
      </c>
      <c r="R27" s="148">
        <f t="shared" si="9"/>
        <v>0</v>
      </c>
      <c r="S27" s="148">
        <f t="shared" si="9"/>
        <v>332279359.68000001</v>
      </c>
      <c r="T27" s="148">
        <f t="shared" si="9"/>
        <v>330020900.79000002</v>
      </c>
      <c r="U27" s="274">
        <f>P27/K27*100</f>
        <v>87.937463009013143</v>
      </c>
      <c r="V27" s="274">
        <f>Q27/L27*100</f>
        <v>89.110613138685096</v>
      </c>
      <c r="W27" s="274">
        <v>0</v>
      </c>
      <c r="X27" s="274">
        <f t="shared" ref="X27:Y27" si="10">S27/N27*100</f>
        <v>97.423262813039685</v>
      </c>
      <c r="Y27" s="274">
        <f t="shared" si="10"/>
        <v>74.271736945924317</v>
      </c>
      <c r="Z27" s="274">
        <f>P27/F27*100</f>
        <v>64.02151611712948</v>
      </c>
      <c r="AA27" s="274">
        <f>Q27/G27*100</f>
        <v>62.178715370242074</v>
      </c>
      <c r="AB27" s="274">
        <f>R27/H27*100</f>
        <v>0</v>
      </c>
      <c r="AC27" s="274">
        <f>S27/I27*100</f>
        <v>97.423262813039685</v>
      </c>
      <c r="AD27" s="258">
        <f>T27/J27*100</f>
        <v>59.35269749099826</v>
      </c>
      <c r="AE27" s="94"/>
      <c r="AF27" s="94"/>
      <c r="AG27" s="163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</row>
    <row r="28" spans="1:148" s="93" customFormat="1" ht="19.5" customHeight="1" thickBot="1" x14ac:dyDescent="0.3">
      <c r="A28" s="461" t="s">
        <v>12</v>
      </c>
      <c r="B28" s="525" t="s">
        <v>132</v>
      </c>
      <c r="C28" s="526"/>
      <c r="D28" s="529" t="s">
        <v>14</v>
      </c>
      <c r="E28" s="105" t="s">
        <v>7</v>
      </c>
      <c r="F28" s="490"/>
      <c r="G28" s="491"/>
      <c r="H28" s="491"/>
      <c r="I28" s="491"/>
      <c r="J28" s="491"/>
      <c r="K28" s="491"/>
      <c r="L28" s="491"/>
      <c r="M28" s="491"/>
      <c r="N28" s="491"/>
      <c r="O28" s="491"/>
      <c r="P28" s="491"/>
      <c r="Q28" s="491"/>
      <c r="R28" s="491"/>
      <c r="S28" s="491"/>
      <c r="T28" s="491"/>
      <c r="U28" s="491"/>
      <c r="V28" s="491"/>
      <c r="W28" s="491"/>
      <c r="X28" s="491"/>
      <c r="Y28" s="491"/>
      <c r="Z28" s="491"/>
      <c r="AA28" s="491"/>
      <c r="AB28" s="491"/>
      <c r="AC28" s="491"/>
      <c r="AD28" s="492"/>
      <c r="AE28" s="94"/>
      <c r="AF28" s="94"/>
      <c r="AG28" s="16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</row>
    <row r="29" spans="1:148" s="1" customFormat="1" ht="15.75" customHeight="1" x14ac:dyDescent="0.25">
      <c r="A29" s="476"/>
      <c r="B29" s="527" t="s">
        <v>120</v>
      </c>
      <c r="C29" s="521"/>
      <c r="D29" s="530"/>
      <c r="E29" s="515" t="s">
        <v>5</v>
      </c>
      <c r="F29" s="306">
        <f>F30+F31+F32</f>
        <v>11581313</v>
      </c>
      <c r="G29" s="178">
        <f t="shared" ref="G29:J29" si="11">G30+G31+G32</f>
        <v>0</v>
      </c>
      <c r="H29" s="178">
        <f t="shared" si="11"/>
        <v>0</v>
      </c>
      <c r="I29" s="178">
        <f t="shared" si="11"/>
        <v>0</v>
      </c>
      <c r="J29" s="321">
        <f t="shared" si="11"/>
        <v>11581313</v>
      </c>
      <c r="K29" s="307">
        <f>K30+K31+K32</f>
        <v>4497</v>
      </c>
      <c r="L29" s="178">
        <f t="shared" ref="L29:O29" si="12">L30+L31+L32</f>
        <v>0</v>
      </c>
      <c r="M29" s="178">
        <f t="shared" si="12"/>
        <v>0</v>
      </c>
      <c r="N29" s="178">
        <f t="shared" si="12"/>
        <v>0</v>
      </c>
      <c r="O29" s="180">
        <f t="shared" si="12"/>
        <v>4497</v>
      </c>
      <c r="P29" s="307">
        <f>P30+P31+P32</f>
        <v>4496.3599999999997</v>
      </c>
      <c r="Q29" s="178">
        <f t="shared" ref="Q29:T29" si="13">Q30+Q31+Q32</f>
        <v>0</v>
      </c>
      <c r="R29" s="178">
        <f t="shared" si="13"/>
        <v>0</v>
      </c>
      <c r="S29" s="178">
        <v>0</v>
      </c>
      <c r="T29" s="179">
        <f t="shared" si="13"/>
        <v>4496.3599999999997</v>
      </c>
      <c r="U29" s="523">
        <f t="shared" ref="U29" si="14">V29+W29+X29+Y29</f>
        <v>99.985768289971091</v>
      </c>
      <c r="V29" s="59">
        <v>0</v>
      </c>
      <c r="W29" s="59">
        <v>0</v>
      </c>
      <c r="X29" s="59">
        <v>0</v>
      </c>
      <c r="Y29" s="114">
        <f>T29/O29*100</f>
        <v>99.985768289971091</v>
      </c>
      <c r="Z29" s="307">
        <f>Z30+Z31+Z32</f>
        <v>99.985768289971091</v>
      </c>
      <c r="AA29" s="178">
        <f t="shared" ref="AA29:AD29" si="15">AA30+AA31+AA32</f>
        <v>0</v>
      </c>
      <c r="AB29" s="178">
        <f t="shared" si="15"/>
        <v>0</v>
      </c>
      <c r="AC29" s="178">
        <v>0</v>
      </c>
      <c r="AD29" s="179">
        <f t="shared" si="15"/>
        <v>99.985768289971091</v>
      </c>
      <c r="AE29" s="2"/>
      <c r="AF29" s="2"/>
      <c r="AG29" s="165"/>
      <c r="AH29" s="2"/>
      <c r="AI29" s="37"/>
      <c r="AJ29" s="37"/>
      <c r="AK29" s="37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</row>
    <row r="30" spans="1:148" s="1" customFormat="1" ht="18" customHeight="1" x14ac:dyDescent="0.25">
      <c r="A30" s="476"/>
      <c r="B30" s="528" t="s">
        <v>106</v>
      </c>
      <c r="C30" s="522" t="s">
        <v>107</v>
      </c>
      <c r="D30" s="530"/>
      <c r="E30" s="516"/>
      <c r="F30" s="111">
        <f t="shared" ref="F30:F36" si="16">G30+H30+I30+J30</f>
        <v>4497</v>
      </c>
      <c r="G30" s="49">
        <v>0</v>
      </c>
      <c r="H30" s="49">
        <v>0</v>
      </c>
      <c r="I30" s="49">
        <v>0</v>
      </c>
      <c r="J30" s="50">
        <v>4497</v>
      </c>
      <c r="K30" s="67">
        <f t="shared" ref="K30:K32" si="17">L30+M30+N30+O30</f>
        <v>4497</v>
      </c>
      <c r="L30" s="40">
        <v>0</v>
      </c>
      <c r="M30" s="40">
        <v>0</v>
      </c>
      <c r="N30" s="40">
        <v>0</v>
      </c>
      <c r="O30" s="39">
        <v>4497</v>
      </c>
      <c r="P30" s="67">
        <f>Q30+R30+S30+T30</f>
        <v>4496.3599999999997</v>
      </c>
      <c r="Q30" s="40">
        <v>0</v>
      </c>
      <c r="R30" s="40">
        <f>R38</f>
        <v>0</v>
      </c>
      <c r="S30" s="40">
        <f>S38</f>
        <v>0</v>
      </c>
      <c r="T30" s="41">
        <v>4496.3599999999997</v>
      </c>
      <c r="U30" s="150">
        <f t="shared" ref="U30:U35" si="18">V30+W30+X30+Y30</f>
        <v>99.985768289971091</v>
      </c>
      <c r="V30" s="16">
        <v>0</v>
      </c>
      <c r="W30" s="16">
        <v>0</v>
      </c>
      <c r="X30" s="16">
        <v>0</v>
      </c>
      <c r="Y30" s="12">
        <f t="shared" ref="Y30:Y34" si="19">T30/O30*100</f>
        <v>99.985768289971091</v>
      </c>
      <c r="Z30" s="52">
        <f>P30/F30*100</f>
        <v>99.985768289971091</v>
      </c>
      <c r="AA30" s="16">
        <v>0</v>
      </c>
      <c r="AB30" s="16">
        <v>0</v>
      </c>
      <c r="AC30" s="16">
        <v>0</v>
      </c>
      <c r="AD30" s="13">
        <f>T30/J30*100</f>
        <v>99.985768289971091</v>
      </c>
      <c r="AE30" s="2"/>
      <c r="AF30" s="2"/>
      <c r="AG30" s="165"/>
      <c r="AH30" s="2"/>
      <c r="AI30" s="37"/>
      <c r="AJ30" s="37"/>
      <c r="AK30" s="37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</row>
    <row r="31" spans="1:148" s="1" customFormat="1" ht="27.6" customHeight="1" x14ac:dyDescent="0.25">
      <c r="A31" s="476"/>
      <c r="B31" s="528" t="s">
        <v>105</v>
      </c>
      <c r="C31" s="522" t="s">
        <v>107</v>
      </c>
      <c r="D31" s="530"/>
      <c r="E31" s="516"/>
      <c r="F31" s="67">
        <f t="shared" si="16"/>
        <v>613476</v>
      </c>
      <c r="G31" s="40">
        <v>0</v>
      </c>
      <c r="H31" s="40">
        <v>0</v>
      </c>
      <c r="I31" s="40">
        <v>0</v>
      </c>
      <c r="J31" s="39">
        <v>613476</v>
      </c>
      <c r="K31" s="67">
        <f t="shared" si="17"/>
        <v>0</v>
      </c>
      <c r="L31" s="40">
        <v>0</v>
      </c>
      <c r="M31" s="40">
        <v>0</v>
      </c>
      <c r="N31" s="40">
        <v>0</v>
      </c>
      <c r="O31" s="39">
        <v>0</v>
      </c>
      <c r="P31" s="67">
        <f t="shared" ref="P31:P34" si="20">Q31+R31+S31+T31</f>
        <v>0</v>
      </c>
      <c r="Q31" s="40">
        <v>0</v>
      </c>
      <c r="R31" s="40">
        <v>0</v>
      </c>
      <c r="S31" s="40">
        <f>S39</f>
        <v>0</v>
      </c>
      <c r="T31" s="41">
        <v>0</v>
      </c>
      <c r="U31" s="150">
        <f t="shared" si="18"/>
        <v>0</v>
      </c>
      <c r="V31" s="16">
        <v>0</v>
      </c>
      <c r="W31" s="16">
        <v>0</v>
      </c>
      <c r="X31" s="16">
        <v>0</v>
      </c>
      <c r="Y31" s="12">
        <v>0</v>
      </c>
      <c r="Z31" s="198">
        <v>0</v>
      </c>
      <c r="AA31" s="16">
        <v>0</v>
      </c>
      <c r="AB31" s="16">
        <v>0</v>
      </c>
      <c r="AC31" s="16">
        <v>0</v>
      </c>
      <c r="AD31" s="14">
        <v>0</v>
      </c>
      <c r="AE31" s="2"/>
      <c r="AF31" s="2"/>
      <c r="AG31" s="165"/>
      <c r="AH31" s="2"/>
      <c r="AI31" s="37"/>
      <c r="AJ31" s="37"/>
      <c r="AK31" s="37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</row>
    <row r="32" spans="1:148" s="1" customFormat="1" ht="20.25" customHeight="1" x14ac:dyDescent="0.25">
      <c r="A32" s="476"/>
      <c r="B32" s="528" t="s">
        <v>123</v>
      </c>
      <c r="C32" s="522" t="s">
        <v>107</v>
      </c>
      <c r="D32" s="530"/>
      <c r="E32" s="516"/>
      <c r="F32" s="67">
        <f t="shared" si="16"/>
        <v>10963340</v>
      </c>
      <c r="G32" s="40">
        <v>0</v>
      </c>
      <c r="H32" s="40">
        <v>0</v>
      </c>
      <c r="I32" s="40">
        <v>0</v>
      </c>
      <c r="J32" s="39">
        <v>10963340</v>
      </c>
      <c r="K32" s="67">
        <f t="shared" si="17"/>
        <v>0</v>
      </c>
      <c r="L32" s="40">
        <v>0</v>
      </c>
      <c r="M32" s="40">
        <v>0</v>
      </c>
      <c r="N32" s="40">
        <v>0</v>
      </c>
      <c r="O32" s="39">
        <v>0</v>
      </c>
      <c r="P32" s="67">
        <f t="shared" si="20"/>
        <v>0</v>
      </c>
      <c r="Q32" s="40">
        <v>0</v>
      </c>
      <c r="R32" s="40">
        <v>0</v>
      </c>
      <c r="S32" s="40">
        <v>0</v>
      </c>
      <c r="T32" s="41">
        <v>0</v>
      </c>
      <c r="U32" s="150">
        <f t="shared" si="18"/>
        <v>0</v>
      </c>
      <c r="V32" s="16">
        <v>0</v>
      </c>
      <c r="W32" s="16">
        <v>0</v>
      </c>
      <c r="X32" s="16">
        <v>0</v>
      </c>
      <c r="Y32" s="12">
        <v>0</v>
      </c>
      <c r="Z32" s="198">
        <v>0</v>
      </c>
      <c r="AA32" s="16">
        <v>0</v>
      </c>
      <c r="AB32" s="16">
        <v>0</v>
      </c>
      <c r="AC32" s="16">
        <v>0</v>
      </c>
      <c r="AD32" s="14">
        <v>0</v>
      </c>
      <c r="AE32" s="2"/>
      <c r="AF32" s="2"/>
      <c r="AG32" s="165"/>
      <c r="AH32" s="2"/>
      <c r="AI32" s="37"/>
      <c r="AJ32" s="37"/>
      <c r="AK32" s="37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</row>
    <row r="33" spans="1:148" s="1" customFormat="1" ht="17.25" customHeight="1" x14ac:dyDescent="0.25">
      <c r="A33" s="476"/>
      <c r="B33" s="527" t="s">
        <v>0</v>
      </c>
      <c r="C33" s="521"/>
      <c r="D33" s="530"/>
      <c r="E33" s="516"/>
      <c r="F33" s="67">
        <f>F34+F35+F36</f>
        <v>60594729</v>
      </c>
      <c r="G33" s="67">
        <f t="shared" ref="G33:J33" si="21">G34+G35+G36</f>
        <v>0</v>
      </c>
      <c r="H33" s="67">
        <f t="shared" si="21"/>
        <v>0</v>
      </c>
      <c r="I33" s="67">
        <f t="shared" si="21"/>
        <v>0</v>
      </c>
      <c r="J33" s="67">
        <f t="shared" si="21"/>
        <v>60594729</v>
      </c>
      <c r="K33" s="67">
        <f>K34+K35</f>
        <v>29604397</v>
      </c>
      <c r="L33" s="40">
        <f t="shared" ref="L33:O33" si="22">L34+L35</f>
        <v>0</v>
      </c>
      <c r="M33" s="40">
        <f t="shared" si="22"/>
        <v>0</v>
      </c>
      <c r="N33" s="40">
        <f t="shared" si="22"/>
        <v>0</v>
      </c>
      <c r="O33" s="39">
        <f t="shared" si="22"/>
        <v>29604397</v>
      </c>
      <c r="P33" s="67">
        <f>P34+P35</f>
        <v>16816405</v>
      </c>
      <c r="Q33" s="40">
        <f t="shared" ref="Q33:T33" si="23">Q34+Q35</f>
        <v>0</v>
      </c>
      <c r="R33" s="40">
        <f t="shared" si="23"/>
        <v>0</v>
      </c>
      <c r="S33" s="40">
        <f>S34+S35</f>
        <v>0</v>
      </c>
      <c r="T33" s="41">
        <f t="shared" si="23"/>
        <v>16816405</v>
      </c>
      <c r="U33" s="150">
        <f t="shared" si="18"/>
        <v>56.80374101185037</v>
      </c>
      <c r="V33" s="16">
        <v>0</v>
      </c>
      <c r="W33" s="16">
        <v>0</v>
      </c>
      <c r="X33" s="16">
        <v>0</v>
      </c>
      <c r="Y33" s="12">
        <f t="shared" si="19"/>
        <v>56.80374101185037</v>
      </c>
      <c r="Z33" s="52">
        <f>P33/F33*100</f>
        <v>27.752257131144198</v>
      </c>
      <c r="AA33" s="131">
        <v>0</v>
      </c>
      <c r="AB33" s="131">
        <v>0</v>
      </c>
      <c r="AC33" s="131">
        <v>0</v>
      </c>
      <c r="AD33" s="322">
        <f>T33/J33*100</f>
        <v>27.752257131144198</v>
      </c>
      <c r="AE33" s="2"/>
      <c r="AF33" s="2"/>
      <c r="AG33" s="165"/>
      <c r="AH33" s="2"/>
      <c r="AI33" s="37"/>
      <c r="AJ33" s="37"/>
      <c r="AK33" s="37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</row>
    <row r="34" spans="1:148" s="1" customFormat="1" ht="27.6" customHeight="1" x14ac:dyDescent="0.25">
      <c r="A34" s="476"/>
      <c r="B34" s="528" t="s">
        <v>108</v>
      </c>
      <c r="C34" s="522" t="s">
        <v>92</v>
      </c>
      <c r="D34" s="530"/>
      <c r="E34" s="506"/>
      <c r="F34" s="40">
        <f t="shared" si="16"/>
        <v>29318834</v>
      </c>
      <c r="G34" s="40">
        <v>0</v>
      </c>
      <c r="H34" s="40">
        <v>0</v>
      </c>
      <c r="I34" s="40">
        <v>0</v>
      </c>
      <c r="J34" s="39">
        <v>29318834</v>
      </c>
      <c r="K34" s="67">
        <f t="shared" ref="K34:K36" si="24">L34+M34+N34+O34</f>
        <v>29318834</v>
      </c>
      <c r="L34" s="40">
        <v>0</v>
      </c>
      <c r="M34" s="40">
        <v>0</v>
      </c>
      <c r="N34" s="40">
        <v>0</v>
      </c>
      <c r="O34" s="39">
        <v>29318834</v>
      </c>
      <c r="P34" s="67">
        <f t="shared" si="20"/>
        <v>16531405</v>
      </c>
      <c r="Q34" s="40">
        <v>0</v>
      </c>
      <c r="R34" s="40">
        <f t="shared" ref="R34:S34" si="25">R40</f>
        <v>0</v>
      </c>
      <c r="S34" s="40">
        <f t="shared" si="25"/>
        <v>0</v>
      </c>
      <c r="T34" s="41">
        <v>16531405</v>
      </c>
      <c r="U34" s="150">
        <f t="shared" si="18"/>
        <v>56.384933316243071</v>
      </c>
      <c r="V34" s="16">
        <v>0</v>
      </c>
      <c r="W34" s="16">
        <v>0</v>
      </c>
      <c r="X34" s="16">
        <v>0</v>
      </c>
      <c r="Y34" s="12">
        <f t="shared" si="19"/>
        <v>56.384933316243071</v>
      </c>
      <c r="Z34" s="52">
        <f>P34/F34*100</f>
        <v>56.384933316243071</v>
      </c>
      <c r="AA34" s="16">
        <v>0</v>
      </c>
      <c r="AB34" s="16">
        <v>0</v>
      </c>
      <c r="AC34" s="16">
        <v>0</v>
      </c>
      <c r="AD34" s="13">
        <f>T34/J34*100</f>
        <v>56.384933316243071</v>
      </c>
      <c r="AE34" s="2"/>
      <c r="AF34" s="2"/>
      <c r="AG34" s="165"/>
      <c r="AH34" s="2"/>
      <c r="AI34" s="37"/>
      <c r="AJ34" s="37"/>
      <c r="AK34" s="37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</row>
    <row r="35" spans="1:148" s="62" customFormat="1" ht="18" customHeight="1" thickBot="1" x14ac:dyDescent="0.3">
      <c r="A35" s="476"/>
      <c r="B35" s="528" t="s">
        <v>104</v>
      </c>
      <c r="C35" s="522" t="s">
        <v>92</v>
      </c>
      <c r="D35" s="530"/>
      <c r="E35" s="517"/>
      <c r="F35" s="40">
        <f t="shared" si="16"/>
        <v>31267371</v>
      </c>
      <c r="G35" s="40">
        <v>0</v>
      </c>
      <c r="H35" s="40">
        <v>0</v>
      </c>
      <c r="I35" s="40">
        <v>0</v>
      </c>
      <c r="J35" s="39">
        <v>31267371</v>
      </c>
      <c r="K35" s="67">
        <f t="shared" si="24"/>
        <v>285563</v>
      </c>
      <c r="L35" s="40">
        <v>0</v>
      </c>
      <c r="M35" s="40">
        <v>0</v>
      </c>
      <c r="N35" s="40">
        <v>0</v>
      </c>
      <c r="O35" s="39">
        <v>285563</v>
      </c>
      <c r="P35" s="67">
        <v>285000</v>
      </c>
      <c r="Q35" s="40">
        <v>0</v>
      </c>
      <c r="R35" s="40">
        <v>0</v>
      </c>
      <c r="S35" s="40">
        <f t="shared" ref="S35" si="26">S41</f>
        <v>0</v>
      </c>
      <c r="T35" s="41">
        <v>285000</v>
      </c>
      <c r="U35" s="150">
        <f t="shared" si="18"/>
        <v>0</v>
      </c>
      <c r="V35" s="16">
        <v>0</v>
      </c>
      <c r="W35" s="16">
        <v>0</v>
      </c>
      <c r="X35" s="16">
        <v>0</v>
      </c>
      <c r="Y35" s="12">
        <v>0</v>
      </c>
      <c r="Z35" s="198">
        <v>0</v>
      </c>
      <c r="AA35" s="16">
        <v>0</v>
      </c>
      <c r="AB35" s="16">
        <v>0</v>
      </c>
      <c r="AC35" s="16">
        <v>0</v>
      </c>
      <c r="AD35" s="14">
        <v>0</v>
      </c>
      <c r="AE35" s="95"/>
      <c r="AF35" s="95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</row>
    <row r="36" spans="1:148" s="62" customFormat="1" ht="45.75" thickBot="1" x14ac:dyDescent="0.3">
      <c r="A36" s="462"/>
      <c r="B36" s="531" t="s">
        <v>150</v>
      </c>
      <c r="C36" s="532"/>
      <c r="D36" s="533"/>
      <c r="E36" s="103"/>
      <c r="F36" s="40">
        <f t="shared" si="16"/>
        <v>8524</v>
      </c>
      <c r="G36" s="40">
        <v>0</v>
      </c>
      <c r="H36" s="40">
        <v>0</v>
      </c>
      <c r="I36" s="40">
        <v>0</v>
      </c>
      <c r="J36" s="89">
        <v>8524</v>
      </c>
      <c r="K36" s="61">
        <f t="shared" si="24"/>
        <v>0</v>
      </c>
      <c r="L36" s="332">
        <v>0</v>
      </c>
      <c r="M36" s="332">
        <v>0</v>
      </c>
      <c r="N36" s="332">
        <v>0</v>
      </c>
      <c r="O36" s="102">
        <v>0</v>
      </c>
      <c r="P36" s="61">
        <v>0</v>
      </c>
      <c r="Q36" s="332">
        <v>0</v>
      </c>
      <c r="R36" s="332">
        <v>0</v>
      </c>
      <c r="S36" s="332">
        <v>0</v>
      </c>
      <c r="T36" s="160">
        <v>0</v>
      </c>
      <c r="U36" s="150">
        <f t="shared" ref="U36" si="27">V36+W36+X36+Y36</f>
        <v>0</v>
      </c>
      <c r="V36" s="16">
        <v>0</v>
      </c>
      <c r="W36" s="16">
        <v>0</v>
      </c>
      <c r="X36" s="16">
        <v>0</v>
      </c>
      <c r="Y36" s="12">
        <v>0</v>
      </c>
      <c r="Z36" s="524">
        <v>0</v>
      </c>
      <c r="AA36" s="141">
        <v>0</v>
      </c>
      <c r="AB36" s="141">
        <v>0</v>
      </c>
      <c r="AC36" s="141">
        <v>0</v>
      </c>
      <c r="AD36" s="142">
        <v>0</v>
      </c>
      <c r="AE36" s="95"/>
      <c r="AF36" s="95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63"/>
      <c r="EB36" s="63"/>
      <c r="EC36" s="63"/>
      <c r="ED36" s="63"/>
      <c r="EE36" s="63"/>
      <c r="EF36" s="63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3"/>
    </row>
    <row r="37" spans="1:148" s="62" customFormat="1" ht="18.600000000000001" hidden="1" customHeight="1" thickBot="1" x14ac:dyDescent="0.3">
      <c r="A37" s="90"/>
      <c r="B37" s="468"/>
      <c r="C37" s="469"/>
      <c r="D37" s="103" t="s">
        <v>13</v>
      </c>
      <c r="E37" s="90" t="s">
        <v>5</v>
      </c>
      <c r="F37" s="113">
        <f t="shared" ref="F37:T37" si="28">F38</f>
        <v>0</v>
      </c>
      <c r="G37" s="91">
        <f t="shared" si="28"/>
        <v>0</v>
      </c>
      <c r="H37" s="91">
        <f t="shared" si="28"/>
        <v>0</v>
      </c>
      <c r="I37" s="91">
        <f t="shared" si="28"/>
        <v>0</v>
      </c>
      <c r="J37" s="92">
        <f t="shared" si="28"/>
        <v>0</v>
      </c>
      <c r="K37" s="96">
        <f t="shared" si="28"/>
        <v>0</v>
      </c>
      <c r="L37" s="97">
        <f t="shared" si="28"/>
        <v>0</v>
      </c>
      <c r="M37" s="97">
        <f t="shared" si="28"/>
        <v>0</v>
      </c>
      <c r="N37" s="97">
        <f t="shared" si="28"/>
        <v>0</v>
      </c>
      <c r="O37" s="161">
        <f t="shared" si="28"/>
        <v>0</v>
      </c>
      <c r="P37" s="96">
        <f t="shared" si="28"/>
        <v>0</v>
      </c>
      <c r="Q37" s="97">
        <f t="shared" si="28"/>
        <v>0</v>
      </c>
      <c r="R37" s="97">
        <f t="shared" si="28"/>
        <v>0</v>
      </c>
      <c r="S37" s="97">
        <f t="shared" si="28"/>
        <v>0</v>
      </c>
      <c r="T37" s="161">
        <f t="shared" si="28"/>
        <v>0</v>
      </c>
      <c r="U37" s="152">
        <f t="shared" ref="U37" si="29">V37+W37+X37+Y37</f>
        <v>0</v>
      </c>
      <c r="V37" s="151">
        <v>0</v>
      </c>
      <c r="W37" s="151">
        <f>SUM(W40:W40)</f>
        <v>0</v>
      </c>
      <c r="X37" s="151">
        <v>0</v>
      </c>
      <c r="Y37" s="153">
        <v>0</v>
      </c>
      <c r="Z37" s="98">
        <f t="shared" ref="Z37" si="30">AA37+AB37+AC37+AD37</f>
        <v>0</v>
      </c>
      <c r="AA37" s="99">
        <v>0</v>
      </c>
      <c r="AB37" s="99">
        <f>SUM(AB40:AB40)</f>
        <v>0</v>
      </c>
      <c r="AC37" s="99">
        <v>0</v>
      </c>
      <c r="AD37" s="100">
        <v>0</v>
      </c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63"/>
      <c r="EB37" s="63"/>
      <c r="EC37" s="63"/>
      <c r="ED37" s="63"/>
      <c r="EE37" s="63"/>
      <c r="EF37" s="63"/>
      <c r="EG37" s="63"/>
      <c r="EH37" s="63"/>
      <c r="EI37" s="63"/>
      <c r="EJ37" s="63"/>
      <c r="EK37" s="63"/>
      <c r="EL37" s="63"/>
      <c r="EM37" s="63"/>
      <c r="EN37" s="63"/>
      <c r="EO37" s="63"/>
      <c r="EP37" s="63"/>
      <c r="EQ37" s="63"/>
      <c r="ER37" s="63"/>
    </row>
    <row r="38" spans="1:148" s="62" customFormat="1" ht="42.75" hidden="1" customHeight="1" thickBot="1" x14ac:dyDescent="0.3">
      <c r="A38" s="273"/>
      <c r="B38" s="323"/>
      <c r="C38" s="324"/>
      <c r="D38" s="325" t="s">
        <v>13</v>
      </c>
      <c r="E38" s="223"/>
      <c r="F38" s="78">
        <f t="shared" si="3"/>
        <v>0</v>
      </c>
      <c r="G38" s="56">
        <v>0</v>
      </c>
      <c r="H38" s="56">
        <v>0</v>
      </c>
      <c r="I38" s="56">
        <v>0</v>
      </c>
      <c r="J38" s="19">
        <v>0</v>
      </c>
      <c r="K38" s="78">
        <f t="shared" ref="K38" si="31">L38+M38+O38</f>
        <v>0</v>
      </c>
      <c r="L38" s="56">
        <v>0</v>
      </c>
      <c r="M38" s="56">
        <v>0</v>
      </c>
      <c r="N38" s="56">
        <v>0</v>
      </c>
      <c r="O38" s="70">
        <v>0</v>
      </c>
      <c r="P38" s="111">
        <f>Q38+R38+T38</f>
        <v>0</v>
      </c>
      <c r="Q38" s="189">
        <v>0</v>
      </c>
      <c r="R38" s="189">
        <v>0</v>
      </c>
      <c r="S38" s="189">
        <v>0</v>
      </c>
      <c r="T38" s="199">
        <v>0</v>
      </c>
      <c r="U38" s="326">
        <v>0</v>
      </c>
      <c r="V38" s="327">
        <v>0</v>
      </c>
      <c r="W38" s="327">
        <v>0</v>
      </c>
      <c r="X38" s="327">
        <v>0</v>
      </c>
      <c r="Y38" s="328">
        <v>0</v>
      </c>
      <c r="Z38" s="329">
        <v>0</v>
      </c>
      <c r="AA38" s="330">
        <v>0</v>
      </c>
      <c r="AB38" s="330">
        <v>0</v>
      </c>
      <c r="AC38" s="330">
        <v>0</v>
      </c>
      <c r="AD38" s="331">
        <v>0</v>
      </c>
      <c r="AE38" s="63"/>
      <c r="AF38" s="63"/>
      <c r="AG38" s="166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63"/>
      <c r="EB38" s="63"/>
      <c r="EC38" s="63"/>
      <c r="ED38" s="63"/>
      <c r="EE38" s="63"/>
      <c r="EF38" s="63"/>
      <c r="EG38" s="63"/>
      <c r="EH38" s="63"/>
      <c r="EI38" s="63"/>
      <c r="EJ38" s="63"/>
      <c r="EK38" s="63"/>
      <c r="EL38" s="63"/>
      <c r="EM38" s="63"/>
      <c r="EN38" s="63"/>
      <c r="EO38" s="63"/>
      <c r="EP38" s="63"/>
      <c r="EQ38" s="63"/>
      <c r="ER38" s="63"/>
    </row>
    <row r="39" spans="1:148" s="1" customFormat="1" ht="19.5" customHeight="1" thickBot="1" x14ac:dyDescent="0.3">
      <c r="A39" s="269"/>
      <c r="B39" s="444" t="s">
        <v>65</v>
      </c>
      <c r="C39" s="445"/>
      <c r="D39" s="446"/>
      <c r="E39" s="87" t="s">
        <v>7</v>
      </c>
      <c r="F39" s="268">
        <f>F29+F33</f>
        <v>72176042</v>
      </c>
      <c r="G39" s="130">
        <f t="shared" ref="G39:T39" si="32">G29+G33</f>
        <v>0</v>
      </c>
      <c r="H39" s="130">
        <f t="shared" si="32"/>
        <v>0</v>
      </c>
      <c r="I39" s="130">
        <f t="shared" si="32"/>
        <v>0</v>
      </c>
      <c r="J39" s="129">
        <f t="shared" si="32"/>
        <v>72176042</v>
      </c>
      <c r="K39" s="268">
        <f>K29+K33</f>
        <v>29608894</v>
      </c>
      <c r="L39" s="130">
        <f t="shared" si="32"/>
        <v>0</v>
      </c>
      <c r="M39" s="130">
        <f t="shared" si="32"/>
        <v>0</v>
      </c>
      <c r="N39" s="130">
        <f t="shared" si="32"/>
        <v>0</v>
      </c>
      <c r="O39" s="129">
        <f t="shared" si="32"/>
        <v>29608894</v>
      </c>
      <c r="P39" s="268">
        <f>P29+P33</f>
        <v>16820901.359999999</v>
      </c>
      <c r="Q39" s="130">
        <f t="shared" si="32"/>
        <v>0</v>
      </c>
      <c r="R39" s="130">
        <f t="shared" si="32"/>
        <v>0</v>
      </c>
      <c r="S39" s="130">
        <f t="shared" si="32"/>
        <v>0</v>
      </c>
      <c r="T39" s="129">
        <f t="shared" si="32"/>
        <v>16820901.359999999</v>
      </c>
      <c r="U39" s="121">
        <f>P39/K39*100</f>
        <v>56.810299499873238</v>
      </c>
      <c r="V39" s="15">
        <v>0</v>
      </c>
      <c r="W39" s="15">
        <v>0</v>
      </c>
      <c r="X39" s="15">
        <v>0</v>
      </c>
      <c r="Y39" s="154">
        <f t="shared" ref="Y39" si="33">T39/O39*100</f>
        <v>56.810299499873238</v>
      </c>
      <c r="Z39" s="126">
        <f>P39/F39*100</f>
        <v>23.305380696824578</v>
      </c>
      <c r="AA39" s="8">
        <v>0</v>
      </c>
      <c r="AB39" s="8">
        <v>0</v>
      </c>
      <c r="AC39" s="8">
        <v>0</v>
      </c>
      <c r="AD39" s="9">
        <f>T39/J39*100</f>
        <v>23.305380696824578</v>
      </c>
      <c r="AE39" s="2"/>
      <c r="AF39" s="2"/>
      <c r="AG39" s="163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</row>
    <row r="40" spans="1:148" s="93" customFormat="1" ht="16.5" customHeight="1" thickBot="1" x14ac:dyDescent="0.3">
      <c r="A40" s="128" t="s">
        <v>2</v>
      </c>
      <c r="B40" s="511" t="s">
        <v>66</v>
      </c>
      <c r="C40" s="512"/>
      <c r="D40" s="513"/>
      <c r="E40" s="106" t="s">
        <v>7</v>
      </c>
      <c r="F40" s="493"/>
      <c r="G40" s="494"/>
      <c r="H40" s="494"/>
      <c r="I40" s="494"/>
      <c r="J40" s="494"/>
      <c r="K40" s="494"/>
      <c r="L40" s="494"/>
      <c r="M40" s="494"/>
      <c r="N40" s="494"/>
      <c r="O40" s="494"/>
      <c r="P40" s="494"/>
      <c r="Q40" s="494"/>
      <c r="R40" s="494"/>
      <c r="S40" s="494"/>
      <c r="T40" s="494"/>
      <c r="U40" s="495"/>
      <c r="V40" s="495"/>
      <c r="W40" s="495"/>
      <c r="X40" s="495"/>
      <c r="Y40" s="495"/>
      <c r="Z40" s="494"/>
      <c r="AA40" s="494"/>
      <c r="AB40" s="494"/>
      <c r="AC40" s="494"/>
      <c r="AD40" s="496"/>
      <c r="AE40" s="94"/>
      <c r="AF40" s="94"/>
      <c r="AG40" s="16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/>
      <c r="DT40" s="94"/>
      <c r="DU40" s="94"/>
      <c r="DV40" s="94"/>
      <c r="DW40" s="94"/>
      <c r="DX40" s="94"/>
      <c r="DY40" s="94"/>
      <c r="DZ40" s="94"/>
      <c r="EA40" s="94"/>
      <c r="EB40" s="94"/>
      <c r="EC40" s="94"/>
      <c r="ED40" s="94"/>
      <c r="EE40" s="94"/>
      <c r="EF40" s="94"/>
      <c r="EG40" s="94"/>
      <c r="EH40" s="94"/>
      <c r="EI40" s="94"/>
      <c r="EJ40" s="94"/>
      <c r="EK40" s="94"/>
      <c r="EL40" s="94"/>
      <c r="EM40" s="94"/>
      <c r="EN40" s="94"/>
      <c r="EO40" s="94"/>
      <c r="EP40" s="94"/>
      <c r="EQ40" s="94"/>
      <c r="ER40" s="94"/>
    </row>
    <row r="41" spans="1:148" s="1" customFormat="1" ht="30.75" customHeight="1" thickBot="1" x14ac:dyDescent="0.3">
      <c r="A41" s="206"/>
      <c r="B41" s="207" t="s">
        <v>0</v>
      </c>
      <c r="C41" s="253" t="s">
        <v>103</v>
      </c>
      <c r="D41" s="270" t="s">
        <v>9</v>
      </c>
      <c r="E41" s="270" t="s">
        <v>5</v>
      </c>
      <c r="F41" s="107">
        <f t="shared" ref="F41" si="34">G41+H41+J41</f>
        <v>116614780</v>
      </c>
      <c r="G41" s="54">
        <v>0</v>
      </c>
      <c r="H41" s="54">
        <v>0</v>
      </c>
      <c r="I41" s="54">
        <v>0</v>
      </c>
      <c r="J41" s="77">
        <v>116614780</v>
      </c>
      <c r="K41" s="76">
        <f t="shared" ref="K41" si="35">L41+M41+N41+O41</f>
        <v>90299717</v>
      </c>
      <c r="L41" s="221">
        <v>0</v>
      </c>
      <c r="M41" s="221">
        <v>0</v>
      </c>
      <c r="N41" s="221">
        <v>0</v>
      </c>
      <c r="O41" s="55">
        <v>90299717</v>
      </c>
      <c r="P41" s="61">
        <f>T41</f>
        <v>76096701.930000007</v>
      </c>
      <c r="Q41" s="332">
        <v>0</v>
      </c>
      <c r="R41" s="332">
        <v>0</v>
      </c>
      <c r="S41" s="332">
        <v>0</v>
      </c>
      <c r="T41" s="205">
        <v>76096701.930000007</v>
      </c>
      <c r="U41" s="216">
        <f>P41/K41*100</f>
        <v>84.271251846780444</v>
      </c>
      <c r="V41" s="333">
        <v>0</v>
      </c>
      <c r="W41" s="333">
        <v>0</v>
      </c>
      <c r="X41" s="333">
        <v>0</v>
      </c>
      <c r="Y41" s="205">
        <f>T41/O41*100</f>
        <v>84.271251846780444</v>
      </c>
      <c r="Z41" s="86">
        <f>P41/F41*100</f>
        <v>65.254766102547208</v>
      </c>
      <c r="AA41" s="84">
        <v>0</v>
      </c>
      <c r="AB41" s="84">
        <v>0</v>
      </c>
      <c r="AC41" s="84">
        <v>0</v>
      </c>
      <c r="AD41" s="10">
        <f>T41/J41*100</f>
        <v>65.254766102547208</v>
      </c>
      <c r="AE41" s="2"/>
      <c r="AF41" s="2"/>
      <c r="AG41" s="164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</row>
    <row r="42" spans="1:148" s="1" customFormat="1" ht="19.5" customHeight="1" thickBot="1" x14ac:dyDescent="0.3">
      <c r="A42" s="87"/>
      <c r="B42" s="444" t="s">
        <v>125</v>
      </c>
      <c r="C42" s="445"/>
      <c r="D42" s="446"/>
      <c r="E42" s="87" t="s">
        <v>7</v>
      </c>
      <c r="F42" s="3">
        <f>F41</f>
        <v>116614780</v>
      </c>
      <c r="G42" s="20">
        <f t="shared" ref="G42:J42" si="36">G41</f>
        <v>0</v>
      </c>
      <c r="H42" s="20">
        <f t="shared" si="36"/>
        <v>0</v>
      </c>
      <c r="I42" s="20">
        <f t="shared" si="36"/>
        <v>0</v>
      </c>
      <c r="J42" s="5">
        <f t="shared" si="36"/>
        <v>116614780</v>
      </c>
      <c r="K42" s="3">
        <f>K41</f>
        <v>90299717</v>
      </c>
      <c r="L42" s="20">
        <f t="shared" ref="L42" si="37">L41</f>
        <v>0</v>
      </c>
      <c r="M42" s="20">
        <f t="shared" ref="M42" si="38">M41</f>
        <v>0</v>
      </c>
      <c r="N42" s="20">
        <f t="shared" ref="N42" si="39">N41</f>
        <v>0</v>
      </c>
      <c r="O42" s="5">
        <f t="shared" ref="O42" si="40">O41</f>
        <v>90299717</v>
      </c>
      <c r="P42" s="143">
        <f>P41</f>
        <v>76096701.930000007</v>
      </c>
      <c r="Q42" s="20">
        <f t="shared" ref="Q42" si="41">Q41</f>
        <v>0</v>
      </c>
      <c r="R42" s="20">
        <f t="shared" ref="R42" si="42">R41</f>
        <v>0</v>
      </c>
      <c r="S42" s="20">
        <f t="shared" ref="S42" si="43">S41</f>
        <v>0</v>
      </c>
      <c r="T42" s="5">
        <f t="shared" ref="T42" si="44">T41</f>
        <v>76096701.930000007</v>
      </c>
      <c r="U42" s="263">
        <f>P42/K42*100</f>
        <v>84.271251846780444</v>
      </c>
      <c r="V42" s="48">
        <v>0</v>
      </c>
      <c r="W42" s="112">
        <v>0</v>
      </c>
      <c r="X42" s="48">
        <v>0</v>
      </c>
      <c r="Y42" s="28">
        <f t="shared" ref="Y42" si="45">T42/O42*100</f>
        <v>84.271251846780444</v>
      </c>
      <c r="Z42" s="86">
        <f>P42/F42*100</f>
        <v>65.254766102547208</v>
      </c>
      <c r="AA42" s="84">
        <v>0</v>
      </c>
      <c r="AB42" s="84">
        <v>0</v>
      </c>
      <c r="AC42" s="84">
        <v>0</v>
      </c>
      <c r="AD42" s="10">
        <f>T42/J42*100</f>
        <v>65.254766102547208</v>
      </c>
      <c r="AE42" s="2"/>
      <c r="AF42" s="2"/>
      <c r="AG42" s="163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</row>
    <row r="43" spans="1:148" s="335" customFormat="1" ht="15" customHeight="1" thickBot="1" x14ac:dyDescent="0.25">
      <c r="A43" s="508" t="s">
        <v>34</v>
      </c>
      <c r="B43" s="488" t="s">
        <v>88</v>
      </c>
      <c r="C43" s="514"/>
      <c r="D43" s="489"/>
      <c r="E43" s="87" t="s">
        <v>7</v>
      </c>
      <c r="F43" s="497"/>
      <c r="G43" s="498"/>
      <c r="H43" s="498"/>
      <c r="I43" s="498"/>
      <c r="J43" s="498"/>
      <c r="K43" s="498"/>
      <c r="L43" s="498"/>
      <c r="M43" s="498"/>
      <c r="N43" s="498"/>
      <c r="O43" s="498"/>
      <c r="P43" s="499"/>
      <c r="Q43" s="499"/>
      <c r="R43" s="499"/>
      <c r="S43" s="499"/>
      <c r="T43" s="499"/>
      <c r="U43" s="499"/>
      <c r="V43" s="499"/>
      <c r="W43" s="499"/>
      <c r="X43" s="499"/>
      <c r="Y43" s="499"/>
      <c r="Z43" s="499"/>
      <c r="AA43" s="499"/>
      <c r="AB43" s="499"/>
      <c r="AC43" s="499"/>
      <c r="AD43" s="500"/>
      <c r="AE43" s="334"/>
      <c r="AF43" s="334"/>
      <c r="AG43" s="334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  <c r="CD43" s="166"/>
      <c r="CE43" s="166"/>
      <c r="CF43" s="166"/>
      <c r="CG43" s="166"/>
      <c r="CH43" s="166"/>
      <c r="CI43" s="166"/>
      <c r="CJ43" s="166"/>
      <c r="CK43" s="166"/>
      <c r="CL43" s="166"/>
      <c r="CM43" s="166"/>
      <c r="CN43" s="166"/>
      <c r="CO43" s="166"/>
      <c r="CP43" s="166"/>
      <c r="CQ43" s="166"/>
      <c r="CR43" s="166"/>
      <c r="CS43" s="166"/>
      <c r="CT43" s="166"/>
      <c r="CU43" s="166"/>
      <c r="CV43" s="166"/>
      <c r="CW43" s="166"/>
      <c r="CX43" s="166"/>
      <c r="CY43" s="166"/>
      <c r="CZ43" s="166"/>
      <c r="DA43" s="166"/>
      <c r="DB43" s="166"/>
      <c r="DC43" s="166"/>
      <c r="DD43" s="166"/>
      <c r="DE43" s="166"/>
      <c r="DF43" s="166"/>
      <c r="DG43" s="166"/>
      <c r="DH43" s="166"/>
      <c r="DI43" s="166"/>
      <c r="DJ43" s="166"/>
      <c r="DK43" s="166"/>
      <c r="DL43" s="166"/>
      <c r="DM43" s="166"/>
      <c r="DN43" s="166"/>
      <c r="DO43" s="166"/>
      <c r="DP43" s="166"/>
      <c r="DQ43" s="166"/>
      <c r="DR43" s="166"/>
      <c r="DS43" s="166"/>
      <c r="DT43" s="166"/>
      <c r="DU43" s="166"/>
      <c r="DV43" s="166"/>
      <c r="DW43" s="166"/>
      <c r="DX43" s="166"/>
      <c r="DY43" s="166"/>
      <c r="DZ43" s="166"/>
      <c r="EA43" s="166"/>
      <c r="EB43" s="166"/>
      <c r="EC43" s="166"/>
      <c r="ED43" s="166"/>
      <c r="EE43" s="166"/>
      <c r="EF43" s="166"/>
      <c r="EG43" s="166"/>
      <c r="EH43" s="166"/>
      <c r="EI43" s="166"/>
      <c r="EJ43" s="166"/>
      <c r="EK43" s="166"/>
      <c r="EL43" s="166"/>
      <c r="EM43" s="166"/>
      <c r="EN43" s="166"/>
      <c r="EO43" s="166"/>
      <c r="EP43" s="166"/>
      <c r="EQ43" s="166"/>
      <c r="ER43" s="166"/>
    </row>
    <row r="44" spans="1:148" s="335" customFormat="1" ht="30.75" customHeight="1" thickBot="1" x14ac:dyDescent="0.25">
      <c r="A44" s="509"/>
      <c r="B44" s="501" t="s">
        <v>94</v>
      </c>
      <c r="C44" s="502"/>
      <c r="D44" s="336"/>
      <c r="E44" s="87"/>
      <c r="F44" s="87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337"/>
      <c r="AE44" s="334"/>
      <c r="AF44" s="334"/>
      <c r="AG44" s="334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6"/>
      <c r="BN44" s="166"/>
      <c r="BO44" s="166"/>
      <c r="BP44" s="166"/>
      <c r="BQ44" s="166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6"/>
      <c r="CL44" s="166"/>
      <c r="CM44" s="166"/>
      <c r="CN44" s="166"/>
      <c r="CO44" s="166"/>
      <c r="CP44" s="166"/>
      <c r="CQ44" s="166"/>
      <c r="CR44" s="166"/>
      <c r="CS44" s="166"/>
      <c r="CT44" s="166"/>
      <c r="CU44" s="166"/>
      <c r="CV44" s="166"/>
      <c r="CW44" s="166"/>
      <c r="CX44" s="166"/>
      <c r="CY44" s="166"/>
      <c r="CZ44" s="166"/>
      <c r="DA44" s="166"/>
      <c r="DB44" s="166"/>
      <c r="DC44" s="166"/>
      <c r="DD44" s="166"/>
      <c r="DE44" s="166"/>
      <c r="DF44" s="166"/>
      <c r="DG44" s="166"/>
      <c r="DH44" s="166"/>
      <c r="DI44" s="166"/>
      <c r="DJ44" s="166"/>
      <c r="DK44" s="166"/>
      <c r="DL44" s="166"/>
      <c r="DM44" s="166"/>
      <c r="DN44" s="166"/>
      <c r="DO44" s="166"/>
      <c r="DP44" s="166"/>
      <c r="DQ44" s="166"/>
      <c r="DR44" s="166"/>
      <c r="DS44" s="166"/>
      <c r="DT44" s="166"/>
      <c r="DU44" s="166"/>
      <c r="DV44" s="166"/>
      <c r="DW44" s="166"/>
      <c r="DX44" s="166"/>
      <c r="DY44" s="166"/>
      <c r="DZ44" s="166"/>
      <c r="EA44" s="166"/>
      <c r="EB44" s="166"/>
      <c r="EC44" s="166"/>
      <c r="ED44" s="166"/>
      <c r="EE44" s="166"/>
      <c r="EF44" s="166"/>
      <c r="EG44" s="166"/>
      <c r="EH44" s="166"/>
      <c r="EI44" s="166"/>
      <c r="EJ44" s="166"/>
      <c r="EK44" s="166"/>
      <c r="EL44" s="166"/>
      <c r="EM44" s="166"/>
      <c r="EN44" s="166"/>
      <c r="EO44" s="166"/>
      <c r="EP44" s="166"/>
      <c r="EQ44" s="166"/>
      <c r="ER44" s="166"/>
    </row>
    <row r="45" spans="1:148" s="62" customFormat="1" ht="33" customHeight="1" thickBot="1" x14ac:dyDescent="0.3">
      <c r="A45" s="440"/>
      <c r="B45" s="135" t="s">
        <v>130</v>
      </c>
      <c r="C45" s="254" t="s">
        <v>145</v>
      </c>
      <c r="D45" s="270" t="s">
        <v>14</v>
      </c>
      <c r="E45" s="266" t="s">
        <v>5</v>
      </c>
      <c r="F45" s="266">
        <f>G45+H45+J45</f>
        <v>83006880</v>
      </c>
      <c r="G45" s="97">
        <v>0</v>
      </c>
      <c r="H45" s="97">
        <v>0</v>
      </c>
      <c r="I45" s="97">
        <v>0</v>
      </c>
      <c r="J45" s="133">
        <v>83006880</v>
      </c>
      <c r="K45" s="78">
        <f>L45+M45+O45</f>
        <v>0</v>
      </c>
      <c r="L45" s="88">
        <v>0</v>
      </c>
      <c r="M45" s="88">
        <v>0</v>
      </c>
      <c r="N45" s="88">
        <v>0</v>
      </c>
      <c r="O45" s="155">
        <v>0</v>
      </c>
      <c r="P45" s="113">
        <f>Q45+R45+T45</f>
        <v>0</v>
      </c>
      <c r="Q45" s="91">
        <v>0</v>
      </c>
      <c r="R45" s="91">
        <v>0</v>
      </c>
      <c r="S45" s="91">
        <v>0</v>
      </c>
      <c r="T45" s="259">
        <v>0</v>
      </c>
      <c r="U45" s="234">
        <v>0</v>
      </c>
      <c r="V45" s="15">
        <v>0</v>
      </c>
      <c r="W45" s="15">
        <v>0</v>
      </c>
      <c r="X45" s="15">
        <v>0</v>
      </c>
      <c r="Y45" s="235">
        <v>0</v>
      </c>
      <c r="Z45" s="260">
        <f>P45/F45*100</f>
        <v>0</v>
      </c>
      <c r="AA45" s="15">
        <v>0</v>
      </c>
      <c r="AB45" s="15">
        <v>0</v>
      </c>
      <c r="AC45" s="15">
        <v>0</v>
      </c>
      <c r="AD45" s="235">
        <f>T45/J45*100</f>
        <v>0</v>
      </c>
      <c r="AE45" s="63"/>
      <c r="AF45" s="63"/>
      <c r="AG45" s="166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  <c r="CZ45" s="63"/>
      <c r="DA45" s="63"/>
      <c r="DB45" s="63"/>
      <c r="DC45" s="63"/>
      <c r="DD45" s="63"/>
      <c r="DE45" s="63"/>
      <c r="DF45" s="63"/>
      <c r="DG45" s="63"/>
      <c r="DH45" s="63"/>
      <c r="DI45" s="63"/>
      <c r="DJ45" s="63"/>
      <c r="DK45" s="63"/>
      <c r="DL45" s="63"/>
      <c r="DM45" s="63"/>
      <c r="DN45" s="63"/>
      <c r="DO45" s="63"/>
      <c r="DP45" s="63"/>
      <c r="DQ45" s="63"/>
      <c r="DR45" s="63"/>
      <c r="DS45" s="63"/>
      <c r="DT45" s="63"/>
      <c r="DU45" s="63"/>
      <c r="DV45" s="63"/>
      <c r="DW45" s="63"/>
      <c r="DX45" s="63"/>
      <c r="DY45" s="63"/>
      <c r="DZ45" s="63"/>
      <c r="EA45" s="63"/>
      <c r="EB45" s="63"/>
      <c r="EC45" s="63"/>
      <c r="ED45" s="63"/>
      <c r="EE45" s="63"/>
      <c r="EF45" s="63"/>
      <c r="EG45" s="63"/>
      <c r="EH45" s="63"/>
      <c r="EI45" s="63"/>
      <c r="EJ45" s="63"/>
      <c r="EK45" s="63"/>
      <c r="EL45" s="63"/>
      <c r="EM45" s="63"/>
      <c r="EN45" s="63"/>
      <c r="EO45" s="63"/>
      <c r="EP45" s="63"/>
      <c r="EQ45" s="63"/>
      <c r="ER45" s="63"/>
    </row>
    <row r="46" spans="1:148" s="1" customFormat="1" ht="19.5" customHeight="1" thickBot="1" x14ac:dyDescent="0.3">
      <c r="A46" s="87"/>
      <c r="B46" s="444" t="s">
        <v>124</v>
      </c>
      <c r="C46" s="445"/>
      <c r="D46" s="445"/>
      <c r="E46" s="173" t="s">
        <v>7</v>
      </c>
      <c r="F46" s="267">
        <f>F45</f>
        <v>83006880</v>
      </c>
      <c r="G46" s="25">
        <f t="shared" ref="G46:T46" si="46">G45</f>
        <v>0</v>
      </c>
      <c r="H46" s="25">
        <f t="shared" si="46"/>
        <v>0</v>
      </c>
      <c r="I46" s="25">
        <f t="shared" si="46"/>
        <v>0</v>
      </c>
      <c r="J46" s="25">
        <f t="shared" si="46"/>
        <v>83006880</v>
      </c>
      <c r="K46" s="267">
        <f>K45</f>
        <v>0</v>
      </c>
      <c r="L46" s="25">
        <f t="shared" si="46"/>
        <v>0</v>
      </c>
      <c r="M46" s="25">
        <f t="shared" si="46"/>
        <v>0</v>
      </c>
      <c r="N46" s="25">
        <f t="shared" si="46"/>
        <v>0</v>
      </c>
      <c r="O46" s="25">
        <f t="shared" si="46"/>
        <v>0</v>
      </c>
      <c r="P46" s="267">
        <f>P45</f>
        <v>0</v>
      </c>
      <c r="Q46" s="25">
        <f t="shared" si="46"/>
        <v>0</v>
      </c>
      <c r="R46" s="25">
        <f t="shared" si="46"/>
        <v>0</v>
      </c>
      <c r="S46" s="25">
        <f t="shared" si="46"/>
        <v>0</v>
      </c>
      <c r="T46" s="25">
        <f t="shared" si="46"/>
        <v>0</v>
      </c>
      <c r="U46" s="43">
        <v>0</v>
      </c>
      <c r="V46" s="21">
        <v>0</v>
      </c>
      <c r="W46" s="21">
        <v>0</v>
      </c>
      <c r="X46" s="21">
        <v>0</v>
      </c>
      <c r="Y46" s="42">
        <v>0</v>
      </c>
      <c r="Z46" s="104">
        <v>0</v>
      </c>
      <c r="AA46" s="4">
        <v>0</v>
      </c>
      <c r="AB46" s="4">
        <v>0</v>
      </c>
      <c r="AC46" s="4">
        <v>0</v>
      </c>
      <c r="AD46" s="24">
        <v>0</v>
      </c>
      <c r="AE46" s="2"/>
      <c r="AF46" s="2"/>
      <c r="AG46" s="163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</row>
    <row r="47" spans="1:148" s="1" customFormat="1" ht="31.5" hidden="1" customHeight="1" thickBot="1" x14ac:dyDescent="0.3">
      <c r="A47" s="272" t="s">
        <v>35</v>
      </c>
      <c r="B47" s="136" t="s">
        <v>36</v>
      </c>
      <c r="C47" s="255"/>
      <c r="D47" s="137" t="s">
        <v>9</v>
      </c>
      <c r="E47" s="132" t="s">
        <v>7</v>
      </c>
      <c r="F47" s="266">
        <f t="shared" ref="F47" si="47">G47+H47+J47</f>
        <v>0</v>
      </c>
      <c r="G47" s="134">
        <v>0</v>
      </c>
      <c r="H47" s="134">
        <v>0</v>
      </c>
      <c r="I47" s="134">
        <v>0</v>
      </c>
      <c r="J47" s="161">
        <v>0</v>
      </c>
      <c r="K47" s="78">
        <f t="shared" ref="K47" si="48">L47+M47+O47</f>
        <v>0</v>
      </c>
      <c r="L47" s="56">
        <v>0</v>
      </c>
      <c r="M47" s="56">
        <v>0</v>
      </c>
      <c r="N47" s="88">
        <v>0</v>
      </c>
      <c r="O47" s="101">
        <v>0</v>
      </c>
      <c r="P47" s="78">
        <f t="shared" ref="P47" si="49">Q47+R47+S47+T47</f>
        <v>0</v>
      </c>
      <c r="Q47" s="88">
        <v>0</v>
      </c>
      <c r="R47" s="88">
        <v>0</v>
      </c>
      <c r="S47" s="88">
        <v>0</v>
      </c>
      <c r="T47" s="101">
        <v>0</v>
      </c>
      <c r="U47" s="338">
        <v>0</v>
      </c>
      <c r="V47" s="339">
        <v>0</v>
      </c>
      <c r="W47" s="339">
        <v>0</v>
      </c>
      <c r="X47" s="339">
        <v>0</v>
      </c>
      <c r="Y47" s="340">
        <v>0</v>
      </c>
      <c r="Z47" s="341">
        <v>0</v>
      </c>
      <c r="AA47" s="330">
        <v>0</v>
      </c>
      <c r="AB47" s="330">
        <v>0</v>
      </c>
      <c r="AC47" s="330">
        <v>0</v>
      </c>
      <c r="AD47" s="331">
        <v>0</v>
      </c>
      <c r="AE47" s="2"/>
      <c r="AF47" s="2"/>
      <c r="AG47" s="164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</row>
    <row r="48" spans="1:148" s="1" customFormat="1" ht="19.5" hidden="1" customHeight="1" thickBot="1" x14ac:dyDescent="0.3">
      <c r="A48" s="87"/>
      <c r="B48" s="444" t="s">
        <v>126</v>
      </c>
      <c r="C48" s="445"/>
      <c r="D48" s="446"/>
      <c r="E48" s="173" t="s">
        <v>7</v>
      </c>
      <c r="F48" s="138">
        <f>F47</f>
        <v>0</v>
      </c>
      <c r="G48" s="139">
        <f t="shared" ref="G48" si="50">G47</f>
        <v>0</v>
      </c>
      <c r="H48" s="139">
        <f t="shared" ref="H48" si="51">H47</f>
        <v>0</v>
      </c>
      <c r="I48" s="139">
        <f t="shared" ref="I48" si="52">I47</f>
        <v>0</v>
      </c>
      <c r="J48" s="140">
        <f t="shared" ref="J48:O48" si="53">J47</f>
        <v>0</v>
      </c>
      <c r="K48" s="140">
        <f t="shared" si="53"/>
        <v>0</v>
      </c>
      <c r="L48" s="140">
        <f t="shared" si="53"/>
        <v>0</v>
      </c>
      <c r="M48" s="140">
        <f t="shared" si="53"/>
        <v>0</v>
      </c>
      <c r="N48" s="140">
        <f t="shared" si="53"/>
        <v>0</v>
      </c>
      <c r="O48" s="140">
        <f t="shared" si="53"/>
        <v>0</v>
      </c>
      <c r="P48" s="268">
        <f>P47</f>
        <v>0</v>
      </c>
      <c r="Q48" s="130">
        <f t="shared" ref="Q48" si="54">Q47</f>
        <v>0</v>
      </c>
      <c r="R48" s="130">
        <f t="shared" ref="R48" si="55">R47</f>
        <v>0</v>
      </c>
      <c r="S48" s="130">
        <f t="shared" ref="S48" si="56">S47</f>
        <v>0</v>
      </c>
      <c r="T48" s="129">
        <f t="shared" ref="T48" si="57">T47</f>
        <v>0</v>
      </c>
      <c r="U48" s="43">
        <v>0</v>
      </c>
      <c r="V48" s="21">
        <v>0</v>
      </c>
      <c r="W48" s="21">
        <v>0</v>
      </c>
      <c r="X48" s="21">
        <v>0</v>
      </c>
      <c r="Y48" s="42">
        <v>0</v>
      </c>
      <c r="Z48" s="104">
        <v>0</v>
      </c>
      <c r="AA48" s="4">
        <v>0</v>
      </c>
      <c r="AB48" s="4">
        <v>0</v>
      </c>
      <c r="AC48" s="4">
        <v>0</v>
      </c>
      <c r="AD48" s="24">
        <v>0</v>
      </c>
      <c r="AE48" s="2"/>
      <c r="AF48" s="2"/>
      <c r="AG48" s="163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</row>
    <row r="49" spans="1:148" s="1" customFormat="1" ht="17.25" customHeight="1" thickBot="1" x14ac:dyDescent="0.3">
      <c r="A49" s="342"/>
      <c r="B49" s="471" t="s">
        <v>15</v>
      </c>
      <c r="C49" s="472"/>
      <c r="D49" s="472"/>
      <c r="E49" s="206"/>
      <c r="F49" s="3">
        <f>F46+F42+F39+F27</f>
        <v>4672211491.8199997</v>
      </c>
      <c r="G49" s="20">
        <f t="shared" ref="G49:T49" si="58">G46+G42+G39+G27</f>
        <v>3465673664</v>
      </c>
      <c r="H49" s="20">
        <f t="shared" si="58"/>
        <v>37638812.82</v>
      </c>
      <c r="I49" s="20">
        <f t="shared" si="58"/>
        <v>341067780</v>
      </c>
      <c r="J49" s="25">
        <f t="shared" si="58"/>
        <v>827831235</v>
      </c>
      <c r="K49" s="3">
        <f>K46+K42+K39+K27</f>
        <v>3323562124.8400002</v>
      </c>
      <c r="L49" s="20">
        <f t="shared" ref="L49:N49" si="59">L46+L42+L39+L27</f>
        <v>2418243223</v>
      </c>
      <c r="M49" s="20">
        <f t="shared" si="59"/>
        <v>0</v>
      </c>
      <c r="N49" s="20">
        <f t="shared" si="59"/>
        <v>341067780</v>
      </c>
      <c r="O49" s="5">
        <f>O46+O42+O39+O27</f>
        <v>564251121.83999991</v>
      </c>
      <c r="P49" s="3">
        <f>P46+P42+P39+P27</f>
        <v>2910129226.9599996</v>
      </c>
      <c r="Q49" s="20">
        <f t="shared" si="58"/>
        <v>2154911363.1999998</v>
      </c>
      <c r="R49" s="20">
        <f t="shared" si="58"/>
        <v>0</v>
      </c>
      <c r="S49" s="20">
        <f t="shared" si="58"/>
        <v>332279359.68000001</v>
      </c>
      <c r="T49" s="5">
        <f t="shared" si="58"/>
        <v>422938504.08000004</v>
      </c>
      <c r="U49" s="264">
        <f>P49/K49*100</f>
        <v>87.560548521417999</v>
      </c>
      <c r="V49" s="25">
        <f>Q49/L49*100</f>
        <v>89.110613138685096</v>
      </c>
      <c r="W49" s="25">
        <v>0</v>
      </c>
      <c r="X49" s="25">
        <f>S49/N49*100</f>
        <v>97.423262813039685</v>
      </c>
      <c r="Y49" s="5">
        <f>T49/O49*100</f>
        <v>74.955722321085489</v>
      </c>
      <c r="Z49" s="44">
        <f>Z27+Z40+Z43</f>
        <v>64.02151611712948</v>
      </c>
      <c r="AA49" s="44">
        <f>AA27+AA40+AA43</f>
        <v>62.178715370242074</v>
      </c>
      <c r="AB49" s="144">
        <f>AB27+AB40+AB43</f>
        <v>0</v>
      </c>
      <c r="AC49" s="44">
        <f>AC27+AC40+AC43</f>
        <v>97.423262813039685</v>
      </c>
      <c r="AD49" s="265">
        <f>AD27+AD40+AD43</f>
        <v>59.35269749099826</v>
      </c>
      <c r="AE49" s="2"/>
      <c r="AF49" s="2"/>
      <c r="AG49" s="163"/>
      <c r="AH49" s="2"/>
      <c r="AI49" s="343"/>
      <c r="AJ49" s="343"/>
      <c r="AK49" s="343"/>
      <c r="AL49" s="343"/>
      <c r="AM49" s="343"/>
      <c r="AN49" s="343">
        <f>K49-F43-K17</f>
        <v>2982494344.8400002</v>
      </c>
      <c r="AO49" s="343">
        <f>L49-L43-L17</f>
        <v>2418243223</v>
      </c>
      <c r="AP49" s="343">
        <f>M49-M43-M17</f>
        <v>0</v>
      </c>
      <c r="AQ49" s="343">
        <f>N49-N43-N17</f>
        <v>0</v>
      </c>
      <c r="AR49" s="343">
        <f>O49-O43-O17</f>
        <v>564251121.83999991</v>
      </c>
      <c r="AS49" s="343">
        <f>P49-P43-P17</f>
        <v>2577849867.2799997</v>
      </c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</row>
    <row r="50" spans="1:148" s="300" customFormat="1" ht="20.25" customHeight="1" thickBot="1" x14ac:dyDescent="0.3">
      <c r="A50" s="419" t="s">
        <v>84</v>
      </c>
      <c r="B50" s="420"/>
      <c r="C50" s="420"/>
      <c r="D50" s="420"/>
      <c r="E50" s="420"/>
      <c r="F50" s="427"/>
      <c r="G50" s="427"/>
      <c r="H50" s="427"/>
      <c r="I50" s="427"/>
      <c r="J50" s="427"/>
      <c r="K50" s="427"/>
      <c r="L50" s="427"/>
      <c r="M50" s="427"/>
      <c r="N50" s="427"/>
      <c r="O50" s="427"/>
      <c r="P50" s="427"/>
      <c r="Q50" s="427"/>
      <c r="R50" s="427"/>
      <c r="S50" s="427"/>
      <c r="T50" s="427"/>
      <c r="U50" s="427"/>
      <c r="V50" s="427"/>
      <c r="W50" s="427"/>
      <c r="X50" s="427"/>
      <c r="Y50" s="427"/>
      <c r="Z50" s="420"/>
      <c r="AA50" s="420"/>
      <c r="AB50" s="420"/>
      <c r="AC50" s="420"/>
      <c r="AD50" s="421"/>
      <c r="AE50" s="298"/>
      <c r="AF50" s="298"/>
      <c r="AG50" s="344"/>
      <c r="AH50" s="298"/>
      <c r="AI50" s="298"/>
      <c r="AJ50" s="298"/>
      <c r="AK50" s="298"/>
      <c r="AL50" s="298"/>
      <c r="AM50" s="298"/>
      <c r="AN50" s="298"/>
      <c r="AO50" s="298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298"/>
      <c r="BB50" s="298"/>
      <c r="BC50" s="298"/>
      <c r="BD50" s="298"/>
      <c r="BE50" s="298"/>
      <c r="BF50" s="298"/>
      <c r="BG50" s="298"/>
      <c r="BH50" s="298"/>
      <c r="BI50" s="298"/>
      <c r="BJ50" s="298"/>
      <c r="BK50" s="298"/>
      <c r="BL50" s="298"/>
      <c r="BM50" s="298"/>
      <c r="BN50" s="298"/>
      <c r="BO50" s="298"/>
      <c r="BP50" s="298"/>
      <c r="BQ50" s="298"/>
      <c r="BR50" s="298"/>
      <c r="BS50" s="298"/>
      <c r="BT50" s="298"/>
      <c r="BU50" s="298"/>
      <c r="BV50" s="298"/>
      <c r="BW50" s="298"/>
      <c r="BX50" s="298"/>
      <c r="BY50" s="298"/>
      <c r="BZ50" s="298"/>
      <c r="CA50" s="298"/>
      <c r="CB50" s="298"/>
      <c r="CC50" s="298"/>
      <c r="CD50" s="298"/>
      <c r="CE50" s="298"/>
      <c r="CF50" s="298"/>
      <c r="CG50" s="298"/>
      <c r="CH50" s="298"/>
      <c r="CI50" s="298"/>
      <c r="CJ50" s="298"/>
      <c r="CK50" s="298"/>
      <c r="CL50" s="298"/>
      <c r="CM50" s="298"/>
      <c r="CN50" s="298"/>
      <c r="CO50" s="298"/>
      <c r="CP50" s="298"/>
      <c r="CQ50" s="298"/>
      <c r="CR50" s="298"/>
      <c r="CS50" s="298"/>
      <c r="CT50" s="298"/>
      <c r="CU50" s="298"/>
      <c r="CV50" s="298"/>
      <c r="CW50" s="298"/>
      <c r="CX50" s="298"/>
      <c r="CY50" s="298"/>
      <c r="CZ50" s="298"/>
      <c r="DA50" s="298"/>
      <c r="DB50" s="298"/>
      <c r="DC50" s="298"/>
      <c r="DD50" s="298"/>
      <c r="DE50" s="298"/>
      <c r="DF50" s="298"/>
      <c r="DG50" s="298"/>
      <c r="DH50" s="298"/>
      <c r="DI50" s="298"/>
      <c r="DJ50" s="298"/>
      <c r="DK50" s="298"/>
      <c r="DL50" s="298"/>
      <c r="DM50" s="298"/>
      <c r="DN50" s="298"/>
      <c r="DO50" s="298"/>
      <c r="DP50" s="298"/>
      <c r="DQ50" s="298"/>
      <c r="DR50" s="298"/>
      <c r="DS50" s="298"/>
      <c r="DT50" s="298"/>
      <c r="DU50" s="298"/>
      <c r="DV50" s="298"/>
      <c r="DW50" s="298"/>
      <c r="DX50" s="298"/>
      <c r="DY50" s="298"/>
      <c r="DZ50" s="298"/>
      <c r="EA50" s="298"/>
      <c r="EB50" s="298"/>
      <c r="EC50" s="298"/>
      <c r="ED50" s="298"/>
      <c r="EE50" s="298"/>
      <c r="EF50" s="298"/>
      <c r="EG50" s="298"/>
      <c r="EH50" s="298"/>
      <c r="EI50" s="298"/>
      <c r="EJ50" s="298"/>
      <c r="EK50" s="298"/>
      <c r="EL50" s="298"/>
      <c r="EM50" s="298"/>
      <c r="EN50" s="298"/>
      <c r="EO50" s="298"/>
      <c r="EP50" s="298"/>
      <c r="EQ50" s="298"/>
      <c r="ER50" s="298"/>
    </row>
    <row r="51" spans="1:148" s="1" customFormat="1" ht="15" customHeight="1" thickBot="1" x14ac:dyDescent="0.3">
      <c r="A51" s="459" t="s">
        <v>16</v>
      </c>
      <c r="B51" s="444" t="s">
        <v>133</v>
      </c>
      <c r="C51" s="445"/>
      <c r="D51" s="446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3"/>
      <c r="Z51" s="22"/>
      <c r="AA51" s="22"/>
      <c r="AB51" s="22"/>
      <c r="AC51" s="22"/>
      <c r="AD51" s="23"/>
      <c r="AE51" s="2"/>
      <c r="AF51" s="2"/>
      <c r="AG51" s="164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</row>
    <row r="52" spans="1:148" s="351" customFormat="1" ht="66.75" customHeight="1" thickBot="1" x14ac:dyDescent="0.25">
      <c r="A52" s="463"/>
      <c r="B52" s="208" t="s">
        <v>121</v>
      </c>
      <c r="C52" s="256" t="s">
        <v>127</v>
      </c>
      <c r="D52" s="209" t="s">
        <v>9</v>
      </c>
      <c r="E52" s="210" t="s">
        <v>10</v>
      </c>
      <c r="F52" s="345">
        <f t="shared" ref="F52:F53" si="60">G52+H52+J52</f>
        <v>2980326</v>
      </c>
      <c r="G52" s="211">
        <v>2980326</v>
      </c>
      <c r="H52" s="211">
        <v>0</v>
      </c>
      <c r="I52" s="211">
        <v>0</v>
      </c>
      <c r="J52" s="212">
        <v>0</v>
      </c>
      <c r="K52" s="346">
        <f t="shared" ref="K52:K53" si="61">L52+M52+N52+O52</f>
        <v>2980326</v>
      </c>
      <c r="L52" s="213">
        <v>2980326</v>
      </c>
      <c r="M52" s="213">
        <v>0</v>
      </c>
      <c r="N52" s="213">
        <v>0</v>
      </c>
      <c r="O52" s="214">
        <v>0</v>
      </c>
      <c r="P52" s="346">
        <f t="shared" ref="P52:P53" si="62">Q52+R52+S52+T52</f>
        <v>2082926.23</v>
      </c>
      <c r="Q52" s="213">
        <v>2082926.23</v>
      </c>
      <c r="R52" s="213">
        <v>0</v>
      </c>
      <c r="S52" s="213">
        <v>0</v>
      </c>
      <c r="T52" s="215">
        <v>0</v>
      </c>
      <c r="U52" s="216">
        <f>P52/K52*100</f>
        <v>69.889207757809046</v>
      </c>
      <c r="V52" s="217">
        <f>Q52/L52*100</f>
        <v>69.889207757809046</v>
      </c>
      <c r="W52" s="218">
        <v>0</v>
      </c>
      <c r="X52" s="217">
        <v>0</v>
      </c>
      <c r="Y52" s="219">
        <v>0</v>
      </c>
      <c r="Z52" s="68">
        <f>P52/F52*100</f>
        <v>69.889207757809046</v>
      </c>
      <c r="AA52" s="211">
        <f>Q52/G52*100</f>
        <v>69.889207757809046</v>
      </c>
      <c r="AB52" s="347">
        <f>SUM(AB53:AB54)</f>
        <v>0</v>
      </c>
      <c r="AC52" s="347">
        <v>0</v>
      </c>
      <c r="AD52" s="348">
        <v>0</v>
      </c>
      <c r="AE52" s="349"/>
      <c r="AF52" s="350"/>
      <c r="AG52" s="470"/>
      <c r="AH52" s="349"/>
      <c r="AI52" s="349"/>
      <c r="AJ52" s="349"/>
      <c r="AK52" s="349"/>
      <c r="AL52" s="349"/>
      <c r="AM52" s="349"/>
      <c r="AN52" s="349"/>
      <c r="AO52" s="349"/>
      <c r="AP52" s="349"/>
      <c r="AQ52" s="349"/>
      <c r="AR52" s="349"/>
      <c r="AS52" s="349"/>
      <c r="AT52" s="349"/>
      <c r="AU52" s="349"/>
      <c r="AV52" s="349"/>
      <c r="AW52" s="349"/>
      <c r="AX52" s="349"/>
      <c r="AY52" s="349"/>
      <c r="AZ52" s="349"/>
      <c r="BA52" s="349"/>
      <c r="BB52" s="349"/>
      <c r="BC52" s="349"/>
      <c r="BD52" s="349"/>
      <c r="BE52" s="349"/>
      <c r="BF52" s="349"/>
      <c r="BG52" s="349"/>
      <c r="BH52" s="349"/>
      <c r="BI52" s="349"/>
      <c r="BJ52" s="349"/>
      <c r="BK52" s="349"/>
      <c r="BL52" s="349"/>
      <c r="BM52" s="349"/>
      <c r="BN52" s="349"/>
      <c r="BO52" s="349"/>
      <c r="BP52" s="349"/>
      <c r="BQ52" s="349"/>
      <c r="BR52" s="349"/>
      <c r="BS52" s="349"/>
      <c r="BT52" s="349"/>
      <c r="BU52" s="349"/>
      <c r="BV52" s="349"/>
      <c r="BW52" s="349"/>
      <c r="BX52" s="349"/>
      <c r="BY52" s="349"/>
      <c r="BZ52" s="349"/>
      <c r="CA52" s="349"/>
      <c r="CB52" s="349"/>
      <c r="CC52" s="349"/>
      <c r="CD52" s="349"/>
      <c r="CE52" s="349"/>
      <c r="CF52" s="349"/>
      <c r="CG52" s="349"/>
      <c r="CH52" s="349"/>
      <c r="CI52" s="349"/>
      <c r="CJ52" s="349"/>
      <c r="CK52" s="349"/>
      <c r="CL52" s="349"/>
      <c r="CM52" s="349"/>
      <c r="CN52" s="349"/>
      <c r="CO52" s="349"/>
      <c r="CP52" s="349"/>
      <c r="CQ52" s="349"/>
      <c r="CR52" s="349"/>
      <c r="CS52" s="349"/>
      <c r="CT52" s="349"/>
      <c r="CU52" s="349"/>
      <c r="CV52" s="349"/>
      <c r="CW52" s="349"/>
      <c r="CX52" s="349"/>
      <c r="CY52" s="349"/>
      <c r="CZ52" s="349"/>
      <c r="DA52" s="349"/>
      <c r="DB52" s="349"/>
      <c r="DC52" s="349"/>
      <c r="DD52" s="349"/>
      <c r="DE52" s="349"/>
      <c r="DF52" s="349"/>
      <c r="DG52" s="349"/>
      <c r="DH52" s="349"/>
      <c r="DI52" s="349"/>
      <c r="DJ52" s="349"/>
      <c r="DK52" s="349"/>
      <c r="DL52" s="349"/>
      <c r="DM52" s="349"/>
      <c r="DN52" s="349"/>
      <c r="DO52" s="349"/>
      <c r="DP52" s="349"/>
      <c r="DQ52" s="349"/>
      <c r="DR52" s="349"/>
      <c r="DS52" s="349"/>
      <c r="DT52" s="349"/>
      <c r="DU52" s="349"/>
      <c r="DV52" s="349"/>
      <c r="DW52" s="349"/>
      <c r="DX52" s="349"/>
      <c r="DY52" s="349"/>
      <c r="DZ52" s="349"/>
      <c r="EA52" s="349"/>
      <c r="EB52" s="349"/>
      <c r="EC52" s="349"/>
      <c r="ED52" s="349"/>
      <c r="EE52" s="349"/>
      <c r="EF52" s="349"/>
      <c r="EG52" s="349"/>
      <c r="EH52" s="349"/>
      <c r="EI52" s="349"/>
      <c r="EJ52" s="349"/>
      <c r="EK52" s="349"/>
      <c r="EL52" s="349"/>
      <c r="EM52" s="349"/>
      <c r="EN52" s="349"/>
      <c r="EO52" s="349"/>
      <c r="EP52" s="349"/>
      <c r="EQ52" s="349"/>
      <c r="ER52" s="349"/>
    </row>
    <row r="53" spans="1:148" s="1" customFormat="1" ht="45" customHeight="1" thickBot="1" x14ac:dyDescent="0.3">
      <c r="A53" s="460"/>
      <c r="B53" s="220" t="s">
        <v>0</v>
      </c>
      <c r="C53" s="257" t="s">
        <v>102</v>
      </c>
      <c r="D53" s="270" t="s">
        <v>9</v>
      </c>
      <c r="E53" s="107" t="s">
        <v>10</v>
      </c>
      <c r="F53" s="78">
        <f t="shared" si="60"/>
        <v>1093237</v>
      </c>
      <c r="G53" s="221">
        <v>0</v>
      </c>
      <c r="H53" s="221">
        <v>0</v>
      </c>
      <c r="I53" s="221">
        <v>0</v>
      </c>
      <c r="J53" s="65">
        <v>1093237</v>
      </c>
      <c r="K53" s="76">
        <f t="shared" si="61"/>
        <v>693200</v>
      </c>
      <c r="L53" s="221">
        <v>0</v>
      </c>
      <c r="M53" s="221">
        <v>0</v>
      </c>
      <c r="N53" s="221">
        <v>0</v>
      </c>
      <c r="O53" s="66">
        <v>693200</v>
      </c>
      <c r="P53" s="76">
        <f t="shared" si="62"/>
        <v>300000</v>
      </c>
      <c r="Q53" s="221">
        <v>0</v>
      </c>
      <c r="R53" s="221">
        <v>0</v>
      </c>
      <c r="S53" s="221">
        <v>0</v>
      </c>
      <c r="T53" s="65">
        <v>300000</v>
      </c>
      <c r="U53" s="216">
        <f>P53/K53*100</f>
        <v>43.277553375649163</v>
      </c>
      <c r="V53" s="217">
        <v>0</v>
      </c>
      <c r="W53" s="218">
        <v>0</v>
      </c>
      <c r="X53" s="217">
        <v>0</v>
      </c>
      <c r="Y53" s="219">
        <f>T53/O53*100</f>
        <v>43.277553375649163</v>
      </c>
      <c r="Z53" s="71">
        <f>P53/F53*100</f>
        <v>27.441442249027432</v>
      </c>
      <c r="AA53" s="339">
        <v>0</v>
      </c>
      <c r="AB53" s="327">
        <f>SUM(AB54:AB54)</f>
        <v>0</v>
      </c>
      <c r="AC53" s="327">
        <v>0</v>
      </c>
      <c r="AD53" s="352">
        <f>T53/J53*100</f>
        <v>27.441442249027432</v>
      </c>
      <c r="AE53" s="2"/>
      <c r="AF53" s="2"/>
      <c r="AG53" s="470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</row>
    <row r="54" spans="1:148" s="1" customFormat="1" ht="15.75" customHeight="1" thickBot="1" x14ac:dyDescent="0.3">
      <c r="A54" s="353"/>
      <c r="B54" s="425" t="s">
        <v>17</v>
      </c>
      <c r="C54" s="426"/>
      <c r="D54" s="426"/>
      <c r="E54" s="87" t="s">
        <v>7</v>
      </c>
      <c r="F54" s="3">
        <f>F52+F53</f>
        <v>4073563</v>
      </c>
      <c r="G54" s="20">
        <f t="shared" ref="G54:T54" si="63">G52+G53</f>
        <v>2980326</v>
      </c>
      <c r="H54" s="20">
        <f t="shared" si="63"/>
        <v>0</v>
      </c>
      <c r="I54" s="20">
        <f t="shared" si="63"/>
        <v>0</v>
      </c>
      <c r="J54" s="5">
        <f t="shared" si="63"/>
        <v>1093237</v>
      </c>
      <c r="K54" s="3">
        <f>K52+K53</f>
        <v>3673526</v>
      </c>
      <c r="L54" s="20">
        <f t="shared" si="63"/>
        <v>2980326</v>
      </c>
      <c r="M54" s="20">
        <f t="shared" si="63"/>
        <v>0</v>
      </c>
      <c r="N54" s="20">
        <f t="shared" si="63"/>
        <v>0</v>
      </c>
      <c r="O54" s="5">
        <f t="shared" si="63"/>
        <v>693200</v>
      </c>
      <c r="P54" s="3">
        <f>P52+P53</f>
        <v>2382926.23</v>
      </c>
      <c r="Q54" s="20">
        <f t="shared" si="63"/>
        <v>2082926.23</v>
      </c>
      <c r="R54" s="20">
        <f t="shared" si="63"/>
        <v>0</v>
      </c>
      <c r="S54" s="20">
        <f t="shared" si="63"/>
        <v>0</v>
      </c>
      <c r="T54" s="5">
        <f t="shared" si="63"/>
        <v>300000</v>
      </c>
      <c r="U54" s="263">
        <f>P54/K54*100</f>
        <v>64.867547691237249</v>
      </c>
      <c r="V54" s="48">
        <f>Q54/L54*100</f>
        <v>69.889207757809046</v>
      </c>
      <c r="W54" s="112">
        <v>0</v>
      </c>
      <c r="X54" s="48">
        <v>0</v>
      </c>
      <c r="Y54" s="48">
        <f>T54/O54*100</f>
        <v>43.277553375649163</v>
      </c>
      <c r="Z54" s="3">
        <f>P54/F54*100</f>
        <v>58.497345689756116</v>
      </c>
      <c r="AA54" s="20">
        <f>Q54/G54*100</f>
        <v>69.889207757809046</v>
      </c>
      <c r="AB54" s="4">
        <v>0</v>
      </c>
      <c r="AC54" s="4">
        <v>0</v>
      </c>
      <c r="AD54" s="354">
        <f>T54/J54*100</f>
        <v>27.441442249027432</v>
      </c>
      <c r="AE54" s="2"/>
      <c r="AF54" s="2"/>
      <c r="AG54" s="164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</row>
    <row r="55" spans="1:148" s="300" customFormat="1" ht="21.75" customHeight="1" thickBot="1" x14ac:dyDescent="0.3">
      <c r="A55" s="419" t="s">
        <v>139</v>
      </c>
      <c r="B55" s="420"/>
      <c r="C55" s="420"/>
      <c r="D55" s="420"/>
      <c r="E55" s="420"/>
      <c r="F55" s="427"/>
      <c r="G55" s="427"/>
      <c r="H55" s="427"/>
      <c r="I55" s="427"/>
      <c r="J55" s="427"/>
      <c r="K55" s="420"/>
      <c r="L55" s="420"/>
      <c r="M55" s="420"/>
      <c r="N55" s="420"/>
      <c r="O55" s="420"/>
      <c r="P55" s="420"/>
      <c r="Q55" s="420"/>
      <c r="R55" s="420"/>
      <c r="S55" s="420"/>
      <c r="T55" s="420"/>
      <c r="U55" s="420"/>
      <c r="V55" s="420"/>
      <c r="W55" s="420"/>
      <c r="X55" s="420"/>
      <c r="Y55" s="420"/>
      <c r="Z55" s="427"/>
      <c r="AA55" s="427"/>
      <c r="AB55" s="427"/>
      <c r="AC55" s="427"/>
      <c r="AD55" s="428"/>
      <c r="AE55" s="298"/>
      <c r="AF55" s="298"/>
      <c r="AG55" s="301"/>
      <c r="AH55" s="298"/>
      <c r="AI55" s="298"/>
      <c r="AJ55" s="298"/>
      <c r="AK55" s="298"/>
      <c r="AL55" s="298"/>
      <c r="AM55" s="298"/>
      <c r="AN55" s="298"/>
      <c r="AO55" s="298"/>
      <c r="AP55" s="298"/>
      <c r="AQ55" s="298"/>
      <c r="AR55" s="298"/>
      <c r="AS55" s="298"/>
      <c r="AT55" s="298"/>
      <c r="AU55" s="298"/>
      <c r="AV55" s="298"/>
      <c r="AW55" s="298"/>
      <c r="AX55" s="298"/>
      <c r="AY55" s="298"/>
      <c r="AZ55" s="298"/>
      <c r="BA55" s="298"/>
      <c r="BB55" s="298"/>
      <c r="BC55" s="298"/>
      <c r="BD55" s="298"/>
      <c r="BE55" s="298"/>
      <c r="BF55" s="298"/>
      <c r="BG55" s="298"/>
      <c r="BH55" s="298"/>
      <c r="BI55" s="298"/>
      <c r="BJ55" s="298"/>
      <c r="BK55" s="298"/>
      <c r="BL55" s="298"/>
      <c r="BM55" s="298"/>
      <c r="BN55" s="298"/>
      <c r="BO55" s="298"/>
      <c r="BP55" s="298"/>
      <c r="BQ55" s="298"/>
      <c r="BR55" s="298"/>
      <c r="BS55" s="298"/>
      <c r="BT55" s="298"/>
      <c r="BU55" s="298"/>
      <c r="BV55" s="298"/>
      <c r="BW55" s="298"/>
      <c r="BX55" s="298"/>
      <c r="BY55" s="298"/>
      <c r="BZ55" s="298"/>
      <c r="CA55" s="298"/>
      <c r="CB55" s="298"/>
      <c r="CC55" s="298"/>
      <c r="CD55" s="298"/>
      <c r="CE55" s="298"/>
      <c r="CF55" s="298"/>
      <c r="CG55" s="298"/>
      <c r="CH55" s="298"/>
      <c r="CI55" s="298"/>
      <c r="CJ55" s="298"/>
      <c r="CK55" s="298"/>
      <c r="CL55" s="298"/>
      <c r="CM55" s="298"/>
      <c r="CN55" s="298"/>
      <c r="CO55" s="298"/>
      <c r="CP55" s="298"/>
      <c r="CQ55" s="298"/>
      <c r="CR55" s="298"/>
      <c r="CS55" s="298"/>
      <c r="CT55" s="298"/>
      <c r="CU55" s="298"/>
      <c r="CV55" s="298"/>
      <c r="CW55" s="298"/>
      <c r="CX55" s="298"/>
      <c r="CY55" s="298"/>
      <c r="CZ55" s="298"/>
      <c r="DA55" s="298"/>
      <c r="DB55" s="298"/>
      <c r="DC55" s="298"/>
      <c r="DD55" s="298"/>
      <c r="DE55" s="298"/>
      <c r="DF55" s="298"/>
      <c r="DG55" s="298"/>
      <c r="DH55" s="298"/>
      <c r="DI55" s="298"/>
      <c r="DJ55" s="298"/>
      <c r="DK55" s="298"/>
      <c r="DL55" s="298"/>
      <c r="DM55" s="298"/>
      <c r="DN55" s="298"/>
      <c r="DO55" s="298"/>
      <c r="DP55" s="298"/>
      <c r="DQ55" s="298"/>
      <c r="DR55" s="298"/>
      <c r="DS55" s="298"/>
      <c r="DT55" s="298"/>
      <c r="DU55" s="298"/>
      <c r="DV55" s="298"/>
      <c r="DW55" s="298"/>
      <c r="DX55" s="298"/>
      <c r="DY55" s="298"/>
      <c r="DZ55" s="298"/>
      <c r="EA55" s="298"/>
      <c r="EB55" s="298"/>
      <c r="EC55" s="298"/>
      <c r="ED55" s="298"/>
      <c r="EE55" s="298"/>
      <c r="EF55" s="298"/>
      <c r="EG55" s="298"/>
      <c r="EH55" s="298"/>
      <c r="EI55" s="298"/>
      <c r="EJ55" s="298"/>
      <c r="EK55" s="298"/>
      <c r="EL55" s="298"/>
      <c r="EM55" s="298"/>
      <c r="EN55" s="298"/>
      <c r="EO55" s="298"/>
      <c r="EP55" s="298"/>
      <c r="EQ55" s="298"/>
      <c r="ER55" s="298"/>
    </row>
    <row r="56" spans="1:148" s="93" customFormat="1" ht="19.5" customHeight="1" thickBot="1" x14ac:dyDescent="0.3">
      <c r="A56" s="461" t="s">
        <v>18</v>
      </c>
      <c r="B56" s="415" t="s">
        <v>19</v>
      </c>
      <c r="C56" s="416"/>
      <c r="D56" s="417"/>
      <c r="E56" s="355"/>
      <c r="F56" s="355"/>
      <c r="G56" s="22"/>
      <c r="H56" s="22"/>
      <c r="I56" s="22"/>
      <c r="J56" s="23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3"/>
      <c r="Z56" s="22"/>
      <c r="AA56" s="22"/>
      <c r="AB56" s="22"/>
      <c r="AC56" s="22"/>
      <c r="AD56" s="23"/>
      <c r="AE56" s="94"/>
      <c r="AF56" s="94"/>
      <c r="AG56" s="16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94"/>
      <c r="BT56" s="94"/>
      <c r="BU56" s="94"/>
      <c r="BV56" s="94"/>
      <c r="BW56" s="94"/>
      <c r="BX56" s="94"/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/>
      <c r="CK56" s="94"/>
      <c r="CL56" s="94"/>
      <c r="CM56" s="94"/>
      <c r="CN56" s="94"/>
      <c r="CO56" s="94"/>
      <c r="CP56" s="94"/>
      <c r="CQ56" s="94"/>
      <c r="CR56" s="94"/>
      <c r="CS56" s="94"/>
      <c r="CT56" s="94"/>
      <c r="CU56" s="94"/>
      <c r="CV56" s="94"/>
      <c r="CW56" s="94"/>
      <c r="CX56" s="94"/>
      <c r="CY56" s="94"/>
      <c r="CZ56" s="94"/>
      <c r="DA56" s="94"/>
      <c r="DB56" s="94"/>
      <c r="DC56" s="94"/>
      <c r="DD56" s="94"/>
      <c r="DE56" s="94"/>
      <c r="DF56" s="94"/>
      <c r="DG56" s="94"/>
      <c r="DH56" s="94"/>
      <c r="DI56" s="94"/>
      <c r="DJ56" s="94"/>
      <c r="DK56" s="94"/>
      <c r="DL56" s="94"/>
      <c r="DM56" s="94"/>
      <c r="DN56" s="94"/>
      <c r="DO56" s="94"/>
      <c r="DP56" s="94"/>
      <c r="DQ56" s="94"/>
      <c r="DR56" s="94"/>
      <c r="DS56" s="94"/>
      <c r="DT56" s="94"/>
      <c r="DU56" s="94"/>
      <c r="DV56" s="94"/>
      <c r="DW56" s="94"/>
      <c r="DX56" s="94"/>
      <c r="DY56" s="94"/>
      <c r="DZ56" s="94"/>
      <c r="EA56" s="94"/>
      <c r="EB56" s="94"/>
      <c r="EC56" s="94"/>
      <c r="ED56" s="94"/>
      <c r="EE56" s="94"/>
      <c r="EF56" s="94"/>
      <c r="EG56" s="94"/>
      <c r="EH56" s="94"/>
      <c r="EI56" s="94"/>
      <c r="EJ56" s="94"/>
      <c r="EK56" s="94"/>
      <c r="EL56" s="94"/>
      <c r="EM56" s="94"/>
      <c r="EN56" s="94"/>
      <c r="EO56" s="94"/>
      <c r="EP56" s="94"/>
      <c r="EQ56" s="94"/>
      <c r="ER56" s="94"/>
    </row>
    <row r="57" spans="1:148" s="1" customFormat="1" ht="29.25" customHeight="1" x14ac:dyDescent="0.25">
      <c r="A57" s="476"/>
      <c r="B57" s="222" t="s">
        <v>59</v>
      </c>
      <c r="C57" s="248" t="s">
        <v>58</v>
      </c>
      <c r="D57" s="356" t="s">
        <v>9</v>
      </c>
      <c r="E57" s="223" t="s">
        <v>10</v>
      </c>
      <c r="F57" s="111">
        <f t="shared" ref="F57:F60" si="64">G57+H57+I57+J57</f>
        <v>1203100</v>
      </c>
      <c r="G57" s="49">
        <v>1203100</v>
      </c>
      <c r="H57" s="49">
        <v>0</v>
      </c>
      <c r="I57" s="49">
        <v>0</v>
      </c>
      <c r="J57" s="64">
        <v>0</v>
      </c>
      <c r="K57" s="188">
        <f t="shared" ref="K57:K60" si="65">L57+M57+N57+O57</f>
        <v>0</v>
      </c>
      <c r="L57" s="49"/>
      <c r="M57" s="49">
        <v>0</v>
      </c>
      <c r="N57" s="49">
        <v>0</v>
      </c>
      <c r="O57" s="50">
        <v>0</v>
      </c>
      <c r="P57" s="111">
        <f t="shared" ref="P57:P60" si="66">Q57+R57+S57+T57</f>
        <v>0</v>
      </c>
      <c r="Q57" s="49">
        <v>0</v>
      </c>
      <c r="R57" s="49">
        <v>0</v>
      </c>
      <c r="S57" s="49">
        <v>0</v>
      </c>
      <c r="T57" s="64">
        <v>0</v>
      </c>
      <c r="U57" s="181">
        <v>0</v>
      </c>
      <c r="V57" s="181">
        <v>0</v>
      </c>
      <c r="W57" s="183">
        <v>0</v>
      </c>
      <c r="X57" s="183">
        <v>0</v>
      </c>
      <c r="Y57" s="184">
        <v>0</v>
      </c>
      <c r="Z57" s="224">
        <f>P57/F57*100</f>
        <v>0</v>
      </c>
      <c r="AA57" s="59">
        <f>Q57/G57*100</f>
        <v>0</v>
      </c>
      <c r="AB57" s="357">
        <f t="shared" ref="AB57:AB58" si="67">SUM(AB58:AB60)</f>
        <v>0</v>
      </c>
      <c r="AC57" s="357">
        <v>0</v>
      </c>
      <c r="AD57" s="358">
        <v>0</v>
      </c>
      <c r="AE57" s="2"/>
      <c r="AF57" s="2"/>
      <c r="AG57" s="164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</row>
    <row r="58" spans="1:148" s="1" customFormat="1" ht="60" customHeight="1" x14ac:dyDescent="0.25">
      <c r="A58" s="476"/>
      <c r="B58" s="51" t="s">
        <v>79</v>
      </c>
      <c r="C58" s="249" t="s">
        <v>56</v>
      </c>
      <c r="D58" s="359" t="s">
        <v>9</v>
      </c>
      <c r="E58" s="172" t="s">
        <v>10</v>
      </c>
      <c r="F58" s="67">
        <f t="shared" si="64"/>
        <v>3348198</v>
      </c>
      <c r="G58" s="40">
        <v>3348198</v>
      </c>
      <c r="H58" s="40">
        <v>0</v>
      </c>
      <c r="I58" s="40">
        <v>0</v>
      </c>
      <c r="J58" s="41">
        <v>0</v>
      </c>
      <c r="K58" s="194">
        <f t="shared" si="65"/>
        <v>1240753</v>
      </c>
      <c r="L58" s="40">
        <v>1240753</v>
      </c>
      <c r="M58" s="40">
        <v>0</v>
      </c>
      <c r="N58" s="40">
        <v>0</v>
      </c>
      <c r="O58" s="39">
        <v>0</v>
      </c>
      <c r="P58" s="67">
        <f t="shared" si="66"/>
        <v>342685</v>
      </c>
      <c r="Q58" s="40">
        <v>342685</v>
      </c>
      <c r="R58" s="40">
        <v>0</v>
      </c>
      <c r="S58" s="40">
        <v>0</v>
      </c>
      <c r="T58" s="41">
        <v>0</v>
      </c>
      <c r="U58" s="225">
        <v>0</v>
      </c>
      <c r="V58" s="226">
        <v>0</v>
      </c>
      <c r="W58" s="226">
        <v>0</v>
      </c>
      <c r="X58" s="226">
        <v>0</v>
      </c>
      <c r="Y58" s="227">
        <v>0</v>
      </c>
      <c r="Z58" s="195">
        <f>P58/F58*100</f>
        <v>10.234908449261363</v>
      </c>
      <c r="AA58" s="46">
        <f>Q58/G58*100</f>
        <v>10.234908449261363</v>
      </c>
      <c r="AB58" s="151">
        <f t="shared" si="67"/>
        <v>0</v>
      </c>
      <c r="AC58" s="151">
        <v>0</v>
      </c>
      <c r="AD58" s="153">
        <v>0</v>
      </c>
      <c r="AE58" s="2"/>
      <c r="AF58" s="2"/>
      <c r="AG58" s="164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</row>
    <row r="59" spans="1:148" s="1" customFormat="1" ht="28.5" customHeight="1" x14ac:dyDescent="0.25">
      <c r="A59" s="476"/>
      <c r="B59" s="51" t="s">
        <v>55</v>
      </c>
      <c r="C59" s="249" t="s">
        <v>57</v>
      </c>
      <c r="D59" s="359" t="s">
        <v>9</v>
      </c>
      <c r="E59" s="172" t="s">
        <v>5</v>
      </c>
      <c r="F59" s="67">
        <f t="shared" si="64"/>
        <v>1258727</v>
      </c>
      <c r="G59" s="40">
        <v>0</v>
      </c>
      <c r="H59" s="40">
        <v>0</v>
      </c>
      <c r="I59" s="40">
        <v>0</v>
      </c>
      <c r="J59" s="41">
        <v>1258727</v>
      </c>
      <c r="K59" s="194">
        <f t="shared" si="65"/>
        <v>1200727</v>
      </c>
      <c r="L59" s="40">
        <v>0</v>
      </c>
      <c r="M59" s="40">
        <v>0</v>
      </c>
      <c r="N59" s="40">
        <v>0</v>
      </c>
      <c r="O59" s="39">
        <v>1200727</v>
      </c>
      <c r="P59" s="67">
        <f t="shared" si="66"/>
        <v>658675.93999999994</v>
      </c>
      <c r="Q59" s="40">
        <v>0</v>
      </c>
      <c r="R59" s="40">
        <v>0</v>
      </c>
      <c r="S59" s="39">
        <v>0</v>
      </c>
      <c r="T59" s="41">
        <v>658675.93999999994</v>
      </c>
      <c r="U59" s="18">
        <f>P59/K59*100</f>
        <v>54.856427814149257</v>
      </c>
      <c r="V59" s="16">
        <v>0</v>
      </c>
      <c r="W59" s="16">
        <v>0</v>
      </c>
      <c r="X59" s="16">
        <v>0</v>
      </c>
      <c r="Y59" s="13">
        <f>T59/O59*100</f>
        <v>54.856427814149257</v>
      </c>
      <c r="Z59" s="52">
        <f>P59/F59*100</f>
        <v>52.328736890525107</v>
      </c>
      <c r="AA59" s="16">
        <v>0</v>
      </c>
      <c r="AB59" s="16">
        <v>0</v>
      </c>
      <c r="AC59" s="16">
        <v>0</v>
      </c>
      <c r="AD59" s="13">
        <f>T59/J59*100</f>
        <v>52.328736890525107</v>
      </c>
      <c r="AE59" s="2"/>
      <c r="AF59" s="2"/>
      <c r="AG59" s="164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</row>
    <row r="60" spans="1:148" s="1" customFormat="1" ht="32.25" customHeight="1" thickBot="1" x14ac:dyDescent="0.3">
      <c r="A60" s="462"/>
      <c r="B60" s="220" t="s">
        <v>60</v>
      </c>
      <c r="C60" s="257" t="s">
        <v>46</v>
      </c>
      <c r="D60" s="270" t="s">
        <v>9</v>
      </c>
      <c r="E60" s="107" t="s">
        <v>5</v>
      </c>
      <c r="F60" s="76">
        <f t="shared" si="64"/>
        <v>4905242</v>
      </c>
      <c r="G60" s="221">
        <v>0</v>
      </c>
      <c r="H60" s="221">
        <v>0</v>
      </c>
      <c r="I60" s="221">
        <v>0</v>
      </c>
      <c r="J60" s="65">
        <v>4905242</v>
      </c>
      <c r="K60" s="360">
        <f t="shared" si="65"/>
        <v>3855195</v>
      </c>
      <c r="L60" s="221">
        <v>0</v>
      </c>
      <c r="M60" s="221">
        <v>0</v>
      </c>
      <c r="N60" s="221">
        <v>0</v>
      </c>
      <c r="O60" s="66">
        <v>3855195</v>
      </c>
      <c r="P60" s="76">
        <f t="shared" si="66"/>
        <v>35</v>
      </c>
      <c r="Q60" s="221">
        <v>0</v>
      </c>
      <c r="R60" s="221">
        <v>0</v>
      </c>
      <c r="S60" s="221">
        <v>0</v>
      </c>
      <c r="T60" s="65">
        <v>35</v>
      </c>
      <c r="U60" s="197">
        <f t="shared" ref="U60" si="68">V60+W60+X60+Y60</f>
        <v>0</v>
      </c>
      <c r="V60" s="16">
        <v>0</v>
      </c>
      <c r="W60" s="16">
        <v>0</v>
      </c>
      <c r="X60" s="16">
        <v>0</v>
      </c>
      <c r="Y60" s="14">
        <v>0</v>
      </c>
      <c r="Z60" s="228">
        <f>P60/F60*100</f>
        <v>7.1352239094421848E-4</v>
      </c>
      <c r="AA60" s="60">
        <v>0</v>
      </c>
      <c r="AB60" s="60">
        <f>SUM(AB61:AB61)</f>
        <v>0</v>
      </c>
      <c r="AC60" s="60">
        <v>0</v>
      </c>
      <c r="AD60" s="14">
        <f>T60/J60*100</f>
        <v>7.1352239094421848E-4</v>
      </c>
      <c r="AE60" s="2"/>
      <c r="AF60" s="2"/>
      <c r="AG60" s="164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</row>
    <row r="61" spans="1:148" s="1" customFormat="1" ht="15.75" customHeight="1" thickBot="1" x14ac:dyDescent="0.3">
      <c r="A61" s="361"/>
      <c r="B61" s="473" t="s">
        <v>20</v>
      </c>
      <c r="C61" s="416"/>
      <c r="D61" s="416"/>
      <c r="E61" s="87" t="s">
        <v>7</v>
      </c>
      <c r="F61" s="3">
        <f>F57+F58+F59+F60</f>
        <v>10715267</v>
      </c>
      <c r="G61" s="20">
        <f t="shared" ref="G61:T61" si="69">G57+G58+G59+G60</f>
        <v>4551298</v>
      </c>
      <c r="H61" s="20">
        <f t="shared" si="69"/>
        <v>0</v>
      </c>
      <c r="I61" s="20">
        <f t="shared" si="69"/>
        <v>0</v>
      </c>
      <c r="J61" s="5">
        <f t="shared" si="69"/>
        <v>6163969</v>
      </c>
      <c r="K61" s="3">
        <f>K57+K58+K59+K60</f>
        <v>6296675</v>
      </c>
      <c r="L61" s="20">
        <f t="shared" si="69"/>
        <v>1240753</v>
      </c>
      <c r="M61" s="20">
        <f t="shared" si="69"/>
        <v>0</v>
      </c>
      <c r="N61" s="20">
        <f t="shared" si="69"/>
        <v>0</v>
      </c>
      <c r="O61" s="5">
        <f t="shared" si="69"/>
        <v>5055922</v>
      </c>
      <c r="P61" s="3">
        <f>P57+P58+P59+P60</f>
        <v>1001395.94</v>
      </c>
      <c r="Q61" s="20">
        <f t="shared" si="69"/>
        <v>342685</v>
      </c>
      <c r="R61" s="20">
        <f t="shared" si="69"/>
        <v>0</v>
      </c>
      <c r="S61" s="20">
        <f t="shared" si="69"/>
        <v>0</v>
      </c>
      <c r="T61" s="5">
        <f t="shared" si="69"/>
        <v>658710.93999999994</v>
      </c>
      <c r="U61" s="267">
        <f>P61/K61*100</f>
        <v>15.903567200149284</v>
      </c>
      <c r="V61" s="25">
        <f>Q61/L61*100</f>
        <v>27.619115166354625</v>
      </c>
      <c r="W61" s="26">
        <v>0</v>
      </c>
      <c r="X61" s="26">
        <v>0</v>
      </c>
      <c r="Y61" s="5">
        <f>T61/O61*100</f>
        <v>13.028502813136752</v>
      </c>
      <c r="Z61" s="267">
        <f>P61/F61*100</f>
        <v>9.3455061829070605</v>
      </c>
      <c r="AA61" s="20">
        <f>Q61/G61*100</f>
        <v>7.5293905167273163</v>
      </c>
      <c r="AB61" s="4">
        <v>0</v>
      </c>
      <c r="AC61" s="4">
        <v>0</v>
      </c>
      <c r="AD61" s="5">
        <f>T61/J61*100</f>
        <v>10.686473926134282</v>
      </c>
      <c r="AE61" s="2"/>
      <c r="AF61" s="2"/>
      <c r="AG61" s="164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</row>
    <row r="62" spans="1:148" s="300" customFormat="1" ht="16.5" customHeight="1" thickBot="1" x14ac:dyDescent="0.3">
      <c r="A62" s="474" t="s">
        <v>140</v>
      </c>
      <c r="B62" s="475"/>
      <c r="C62" s="475"/>
      <c r="D62" s="475"/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8"/>
      <c r="AE62" s="298"/>
      <c r="AF62" s="298"/>
      <c r="AG62" s="301"/>
      <c r="AH62" s="298"/>
      <c r="AI62" s="298"/>
      <c r="AJ62" s="298"/>
      <c r="AK62" s="298"/>
      <c r="AL62" s="298"/>
      <c r="AM62" s="298"/>
      <c r="AN62" s="298"/>
      <c r="AO62" s="298"/>
      <c r="AP62" s="298"/>
      <c r="AQ62" s="298"/>
      <c r="AR62" s="298"/>
      <c r="AS62" s="298"/>
      <c r="AT62" s="298"/>
      <c r="AU62" s="298"/>
      <c r="AV62" s="298"/>
      <c r="AW62" s="298"/>
      <c r="AX62" s="298"/>
      <c r="AY62" s="298"/>
      <c r="AZ62" s="298"/>
      <c r="BA62" s="298"/>
      <c r="BB62" s="298"/>
      <c r="BC62" s="298"/>
      <c r="BD62" s="298"/>
      <c r="BE62" s="298"/>
      <c r="BF62" s="298"/>
      <c r="BG62" s="298"/>
      <c r="BH62" s="298"/>
      <c r="BI62" s="298"/>
      <c r="BJ62" s="298"/>
      <c r="BK62" s="298"/>
      <c r="BL62" s="298"/>
      <c r="BM62" s="298"/>
      <c r="BN62" s="298"/>
      <c r="BO62" s="298"/>
      <c r="BP62" s="298"/>
      <c r="BQ62" s="298"/>
      <c r="BR62" s="298"/>
      <c r="BS62" s="298"/>
      <c r="BT62" s="298"/>
      <c r="BU62" s="298"/>
      <c r="BV62" s="298"/>
      <c r="BW62" s="298"/>
      <c r="BX62" s="298"/>
      <c r="BY62" s="298"/>
      <c r="BZ62" s="298"/>
      <c r="CA62" s="298"/>
      <c r="CB62" s="298"/>
      <c r="CC62" s="298"/>
      <c r="CD62" s="298"/>
      <c r="CE62" s="298"/>
      <c r="CF62" s="298"/>
      <c r="CG62" s="298"/>
      <c r="CH62" s="298"/>
      <c r="CI62" s="298"/>
      <c r="CJ62" s="298"/>
      <c r="CK62" s="298"/>
      <c r="CL62" s="298"/>
      <c r="CM62" s="298"/>
      <c r="CN62" s="298"/>
      <c r="CO62" s="298"/>
      <c r="CP62" s="298"/>
      <c r="CQ62" s="298"/>
      <c r="CR62" s="298"/>
      <c r="CS62" s="298"/>
      <c r="CT62" s="298"/>
      <c r="CU62" s="298"/>
      <c r="CV62" s="298"/>
      <c r="CW62" s="298"/>
      <c r="CX62" s="298"/>
      <c r="CY62" s="298"/>
      <c r="CZ62" s="298"/>
      <c r="DA62" s="298"/>
      <c r="DB62" s="298"/>
      <c r="DC62" s="298"/>
      <c r="DD62" s="298"/>
      <c r="DE62" s="298"/>
      <c r="DF62" s="298"/>
      <c r="DG62" s="298"/>
      <c r="DH62" s="298"/>
      <c r="DI62" s="298"/>
      <c r="DJ62" s="298"/>
      <c r="DK62" s="298"/>
      <c r="DL62" s="298"/>
      <c r="DM62" s="298"/>
      <c r="DN62" s="298"/>
      <c r="DO62" s="298"/>
      <c r="DP62" s="298"/>
      <c r="DQ62" s="298"/>
      <c r="DR62" s="298"/>
      <c r="DS62" s="298"/>
      <c r="DT62" s="298"/>
      <c r="DU62" s="298"/>
      <c r="DV62" s="298"/>
      <c r="DW62" s="298"/>
      <c r="DX62" s="298"/>
      <c r="DY62" s="298"/>
      <c r="DZ62" s="298"/>
      <c r="EA62" s="298"/>
      <c r="EB62" s="298"/>
      <c r="EC62" s="298"/>
      <c r="ED62" s="298"/>
      <c r="EE62" s="298"/>
      <c r="EF62" s="298"/>
      <c r="EG62" s="298"/>
      <c r="EH62" s="298"/>
      <c r="EI62" s="298"/>
      <c r="EJ62" s="298"/>
      <c r="EK62" s="298"/>
      <c r="EL62" s="298"/>
      <c r="EM62" s="298"/>
      <c r="EN62" s="298"/>
      <c r="EO62" s="298"/>
      <c r="EP62" s="298"/>
      <c r="EQ62" s="298"/>
      <c r="ER62" s="298"/>
    </row>
    <row r="63" spans="1:148" s="93" customFormat="1" ht="17.25" customHeight="1" thickBot="1" x14ac:dyDescent="0.3">
      <c r="A63" s="461" t="s">
        <v>21</v>
      </c>
      <c r="B63" s="415" t="s">
        <v>85</v>
      </c>
      <c r="C63" s="416"/>
      <c r="D63" s="417"/>
      <c r="E63" s="173" t="s">
        <v>7</v>
      </c>
      <c r="F63" s="477"/>
      <c r="G63" s="436"/>
      <c r="H63" s="436"/>
      <c r="I63" s="436"/>
      <c r="J63" s="436"/>
      <c r="K63" s="436"/>
      <c r="L63" s="436"/>
      <c r="M63" s="436"/>
      <c r="N63" s="436"/>
      <c r="O63" s="436"/>
      <c r="P63" s="436"/>
      <c r="Q63" s="436"/>
      <c r="R63" s="436"/>
      <c r="S63" s="436"/>
      <c r="T63" s="436"/>
      <c r="U63" s="436"/>
      <c r="V63" s="436"/>
      <c r="W63" s="436"/>
      <c r="X63" s="436"/>
      <c r="Y63" s="436"/>
      <c r="Z63" s="436"/>
      <c r="AA63" s="436"/>
      <c r="AB63" s="436"/>
      <c r="AC63" s="436"/>
      <c r="AD63" s="437"/>
      <c r="AE63" s="94"/>
      <c r="AF63" s="94"/>
      <c r="AG63" s="16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</row>
    <row r="64" spans="1:148" s="1" customFormat="1" ht="31.15" customHeight="1" x14ac:dyDescent="0.25">
      <c r="A64" s="476"/>
      <c r="B64" s="362" t="s">
        <v>53</v>
      </c>
      <c r="C64" s="363" t="s">
        <v>45</v>
      </c>
      <c r="D64" s="356" t="s">
        <v>9</v>
      </c>
      <c r="E64" s="364" t="s">
        <v>5</v>
      </c>
      <c r="F64" s="307">
        <f t="shared" ref="F64:F68" si="70">G64+H64+I64+J64</f>
        <v>40790600</v>
      </c>
      <c r="G64" s="178">
        <v>0</v>
      </c>
      <c r="H64" s="178">
        <v>0</v>
      </c>
      <c r="I64" s="178">
        <v>0</v>
      </c>
      <c r="J64" s="180">
        <v>40790600</v>
      </c>
      <c r="K64" s="307">
        <f t="shared" ref="K64:K68" si="71">L64+M64+N64+O64</f>
        <v>30466728</v>
      </c>
      <c r="L64" s="178">
        <v>0</v>
      </c>
      <c r="M64" s="178">
        <v>0</v>
      </c>
      <c r="N64" s="178">
        <v>0</v>
      </c>
      <c r="O64" s="179">
        <v>30466728</v>
      </c>
      <c r="P64" s="307">
        <f t="shared" ref="P64:P68" si="72">Q64+R64+S64+T64</f>
        <v>26516743.039999999</v>
      </c>
      <c r="Q64" s="178">
        <v>0</v>
      </c>
      <c r="R64" s="178">
        <v>0</v>
      </c>
      <c r="S64" s="178">
        <v>0</v>
      </c>
      <c r="T64" s="179">
        <v>26516743.039999999</v>
      </c>
      <c r="U64" s="115">
        <f>P64/K64*100</f>
        <v>87.035086406390604</v>
      </c>
      <c r="V64" s="183">
        <v>0</v>
      </c>
      <c r="W64" s="183">
        <v>0</v>
      </c>
      <c r="X64" s="183">
        <v>0</v>
      </c>
      <c r="Y64" s="114">
        <f>T64/O64*100</f>
        <v>87.035086406390604</v>
      </c>
      <c r="Z64" s="18">
        <f t="shared" ref="Z64:AA74" si="73">P64/F64*100</f>
        <v>65.006994356542918</v>
      </c>
      <c r="AA64" s="182">
        <v>0</v>
      </c>
      <c r="AB64" s="190">
        <v>0</v>
      </c>
      <c r="AC64" s="190">
        <v>0</v>
      </c>
      <c r="AD64" s="199">
        <f>T64/J64*100</f>
        <v>65.006994356542918</v>
      </c>
      <c r="AE64" s="2"/>
      <c r="AF64" s="2"/>
      <c r="AG64" s="164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</row>
    <row r="65" spans="1:148" s="1" customFormat="1" ht="29.45" customHeight="1" x14ac:dyDescent="0.25">
      <c r="A65" s="476"/>
      <c r="B65" s="51" t="s">
        <v>1</v>
      </c>
      <c r="C65" s="249" t="s">
        <v>47</v>
      </c>
      <c r="D65" s="359" t="s">
        <v>9</v>
      </c>
      <c r="E65" s="229" t="s">
        <v>5</v>
      </c>
      <c r="F65" s="67">
        <f t="shared" si="70"/>
        <v>3688363</v>
      </c>
      <c r="G65" s="40">
        <v>0</v>
      </c>
      <c r="H65" s="40">
        <v>0</v>
      </c>
      <c r="I65" s="40">
        <v>0</v>
      </c>
      <c r="J65" s="39">
        <v>3688363</v>
      </c>
      <c r="K65" s="67">
        <f t="shared" si="71"/>
        <v>3541283</v>
      </c>
      <c r="L65" s="40">
        <v>0</v>
      </c>
      <c r="M65" s="40">
        <v>0</v>
      </c>
      <c r="N65" s="40">
        <v>0</v>
      </c>
      <c r="O65" s="41">
        <v>3541283</v>
      </c>
      <c r="P65" s="67">
        <f t="shared" si="72"/>
        <v>3209220.09</v>
      </c>
      <c r="Q65" s="40">
        <v>0</v>
      </c>
      <c r="R65" s="40">
        <v>0</v>
      </c>
      <c r="S65" s="40">
        <v>0</v>
      </c>
      <c r="T65" s="41">
        <v>3209220.09</v>
      </c>
      <c r="U65" s="230">
        <f>P65/K65*100</f>
        <v>90.623090275473601</v>
      </c>
      <c r="V65" s="116">
        <v>0</v>
      </c>
      <c r="W65" s="116">
        <v>0</v>
      </c>
      <c r="X65" s="116">
        <v>0</v>
      </c>
      <c r="Y65" s="12">
        <f>T65/O65*100</f>
        <v>90.623090275473601</v>
      </c>
      <c r="Z65" s="195">
        <f t="shared" si="73"/>
        <v>87.009334222255234</v>
      </c>
      <c r="AA65" s="46">
        <v>0</v>
      </c>
      <c r="AB65" s="16">
        <v>0</v>
      </c>
      <c r="AC65" s="16">
        <v>0</v>
      </c>
      <c r="AD65" s="13">
        <f>T65/J65*100</f>
        <v>87.009334222255234</v>
      </c>
      <c r="AE65" s="2"/>
      <c r="AF65" s="2"/>
      <c r="AG65" s="164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</row>
    <row r="66" spans="1:148" s="1" customFormat="1" ht="30.6" customHeight="1" x14ac:dyDescent="0.25">
      <c r="A66" s="476"/>
      <c r="B66" s="51" t="s">
        <v>62</v>
      </c>
      <c r="C66" s="249" t="s">
        <v>44</v>
      </c>
      <c r="D66" s="359" t="s">
        <v>9</v>
      </c>
      <c r="E66" s="229" t="s">
        <v>10</v>
      </c>
      <c r="F66" s="67">
        <f t="shared" si="70"/>
        <v>489000</v>
      </c>
      <c r="G66" s="40">
        <v>489000</v>
      </c>
      <c r="H66" s="40">
        <v>0</v>
      </c>
      <c r="I66" s="40">
        <v>0</v>
      </c>
      <c r="J66" s="39">
        <v>0</v>
      </c>
      <c r="K66" s="67">
        <f t="shared" si="71"/>
        <v>489000</v>
      </c>
      <c r="L66" s="40">
        <v>489000</v>
      </c>
      <c r="M66" s="40">
        <v>0</v>
      </c>
      <c r="N66" s="40">
        <v>0</v>
      </c>
      <c r="O66" s="41">
        <v>0</v>
      </c>
      <c r="P66" s="67">
        <f t="shared" si="72"/>
        <v>282530</v>
      </c>
      <c r="Q66" s="40">
        <v>282530</v>
      </c>
      <c r="R66" s="40">
        <v>0</v>
      </c>
      <c r="S66" s="40">
        <v>0</v>
      </c>
      <c r="T66" s="41">
        <v>0</v>
      </c>
      <c r="U66" s="231">
        <v>0</v>
      </c>
      <c r="V66" s="116">
        <v>0</v>
      </c>
      <c r="W66" s="116">
        <v>0</v>
      </c>
      <c r="X66" s="116">
        <v>0</v>
      </c>
      <c r="Y66" s="116">
        <v>0</v>
      </c>
      <c r="Z66" s="195">
        <f t="shared" si="73"/>
        <v>57.777096114519431</v>
      </c>
      <c r="AA66" s="46">
        <f t="shared" si="73"/>
        <v>57.777096114519431</v>
      </c>
      <c r="AB66" s="16">
        <v>0</v>
      </c>
      <c r="AC66" s="16">
        <v>0</v>
      </c>
      <c r="AD66" s="14">
        <v>0</v>
      </c>
      <c r="AE66" s="2"/>
      <c r="AF66" s="2"/>
      <c r="AG66" s="164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</row>
    <row r="67" spans="1:148" s="1" customFormat="1" ht="41.25" customHeight="1" x14ac:dyDescent="0.25">
      <c r="A67" s="476"/>
      <c r="B67" s="51" t="s">
        <v>61</v>
      </c>
      <c r="C67" s="249" t="s">
        <v>39</v>
      </c>
      <c r="D67" s="359" t="s">
        <v>9</v>
      </c>
      <c r="E67" s="229" t="s">
        <v>10</v>
      </c>
      <c r="F67" s="67">
        <f t="shared" si="70"/>
        <v>11281826</v>
      </c>
      <c r="G67" s="40">
        <v>11281826</v>
      </c>
      <c r="H67" s="40">
        <v>0</v>
      </c>
      <c r="I67" s="40">
        <v>0</v>
      </c>
      <c r="J67" s="39">
        <v>0</v>
      </c>
      <c r="K67" s="67">
        <f t="shared" si="71"/>
        <v>7163825</v>
      </c>
      <c r="L67" s="40">
        <v>7163825</v>
      </c>
      <c r="M67" s="40">
        <v>0</v>
      </c>
      <c r="N67" s="40">
        <v>0</v>
      </c>
      <c r="O67" s="41">
        <v>0</v>
      </c>
      <c r="P67" s="67">
        <f t="shared" si="72"/>
        <v>936855</v>
      </c>
      <c r="Q67" s="40">
        <v>936855</v>
      </c>
      <c r="R67" s="40">
        <v>0</v>
      </c>
      <c r="S67" s="40">
        <v>0</v>
      </c>
      <c r="T67" s="41">
        <v>0</v>
      </c>
      <c r="U67" s="230">
        <f>P67/K67*100</f>
        <v>13.077580761674106</v>
      </c>
      <c r="V67" s="12">
        <f>Q67/L67*100</f>
        <v>13.077580761674106</v>
      </c>
      <c r="W67" s="116">
        <v>0</v>
      </c>
      <c r="X67" s="116">
        <v>0</v>
      </c>
      <c r="Y67" s="116">
        <v>0</v>
      </c>
      <c r="Z67" s="195">
        <f t="shared" si="73"/>
        <v>8.3041078633901986</v>
      </c>
      <c r="AA67" s="46">
        <f t="shared" si="73"/>
        <v>8.3041078633901986</v>
      </c>
      <c r="AB67" s="16">
        <v>0</v>
      </c>
      <c r="AC67" s="16">
        <v>0</v>
      </c>
      <c r="AD67" s="14">
        <v>0</v>
      </c>
      <c r="AE67" s="2"/>
      <c r="AF67" s="2"/>
      <c r="AG67" s="164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</row>
    <row r="68" spans="1:148" s="1" customFormat="1" ht="29.45" customHeight="1" x14ac:dyDescent="0.25">
      <c r="A68" s="476"/>
      <c r="B68" s="51" t="s">
        <v>80</v>
      </c>
      <c r="C68" s="249" t="s">
        <v>43</v>
      </c>
      <c r="D68" s="359" t="s">
        <v>9</v>
      </c>
      <c r="E68" s="229" t="s">
        <v>5</v>
      </c>
      <c r="F68" s="67">
        <f t="shared" si="70"/>
        <v>13606555</v>
      </c>
      <c r="G68" s="40">
        <v>0</v>
      </c>
      <c r="H68" s="40">
        <v>0</v>
      </c>
      <c r="I68" s="40">
        <v>0</v>
      </c>
      <c r="J68" s="39">
        <v>13606555</v>
      </c>
      <c r="K68" s="67">
        <f t="shared" si="71"/>
        <v>13455500</v>
      </c>
      <c r="L68" s="40">
        <v>0</v>
      </c>
      <c r="M68" s="40">
        <v>0</v>
      </c>
      <c r="N68" s="40">
        <v>0</v>
      </c>
      <c r="O68" s="41">
        <v>13455500</v>
      </c>
      <c r="P68" s="67">
        <f t="shared" si="72"/>
        <v>2657204.91</v>
      </c>
      <c r="Q68" s="40">
        <v>0</v>
      </c>
      <c r="R68" s="40">
        <v>0</v>
      </c>
      <c r="S68" s="40">
        <v>0</v>
      </c>
      <c r="T68" s="41">
        <v>2657204.91</v>
      </c>
      <c r="U68" s="230">
        <f>P68/K68*100</f>
        <v>19.74809490542901</v>
      </c>
      <c r="V68" s="116">
        <v>0</v>
      </c>
      <c r="W68" s="116">
        <v>0</v>
      </c>
      <c r="X68" s="16">
        <v>0</v>
      </c>
      <c r="Y68" s="12">
        <f>T68/O68*100</f>
        <v>19.74809490542901</v>
      </c>
      <c r="Z68" s="195">
        <f t="shared" si="73"/>
        <v>19.528858774318703</v>
      </c>
      <c r="AA68" s="16">
        <v>0</v>
      </c>
      <c r="AB68" s="16">
        <v>0</v>
      </c>
      <c r="AC68" s="16">
        <v>0</v>
      </c>
      <c r="AD68" s="13">
        <f>T68/J68*100</f>
        <v>19.528858774318703</v>
      </c>
      <c r="AE68" s="2"/>
      <c r="AF68" s="2"/>
      <c r="AG68" s="164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</row>
    <row r="69" spans="1:148" s="62" customFormat="1" ht="46.5" customHeight="1" thickBot="1" x14ac:dyDescent="0.3">
      <c r="A69" s="462"/>
      <c r="B69" s="365" t="s">
        <v>30</v>
      </c>
      <c r="C69" s="253"/>
      <c r="D69" s="366" t="s">
        <v>9</v>
      </c>
      <c r="E69" s="367" t="s">
        <v>11</v>
      </c>
      <c r="F69" s="325">
        <f>G69+H69+I69+J69</f>
        <v>234414.93</v>
      </c>
      <c r="G69" s="88">
        <v>0</v>
      </c>
      <c r="H69" s="88">
        <v>0</v>
      </c>
      <c r="I69" s="89">
        <v>234414.93</v>
      </c>
      <c r="J69" s="55">
        <v>0</v>
      </c>
      <c r="K69" s="266">
        <f>L69+M69+N69+O69</f>
        <v>234414.93</v>
      </c>
      <c r="L69" s="97">
        <v>0</v>
      </c>
      <c r="M69" s="97">
        <v>0</v>
      </c>
      <c r="N69" s="89">
        <v>234414.93</v>
      </c>
      <c r="O69" s="205">
        <v>0</v>
      </c>
      <c r="P69" s="78">
        <f>Q69+R69+S69+T69</f>
        <v>234414.93</v>
      </c>
      <c r="Q69" s="88">
        <v>0</v>
      </c>
      <c r="R69" s="88">
        <v>0</v>
      </c>
      <c r="S69" s="89">
        <v>234414.93</v>
      </c>
      <c r="T69" s="65">
        <v>0</v>
      </c>
      <c r="U69" s="232">
        <f>P69/K69*100</f>
        <v>100</v>
      </c>
      <c r="V69" s="117">
        <v>0</v>
      </c>
      <c r="W69" s="117">
        <v>0</v>
      </c>
      <c r="X69" s="19">
        <f>S69/N69*100</f>
        <v>100</v>
      </c>
      <c r="Y69" s="19">
        <v>0</v>
      </c>
      <c r="Z69" s="195">
        <f t="shared" si="73"/>
        <v>100</v>
      </c>
      <c r="AA69" s="141">
        <v>0</v>
      </c>
      <c r="AB69" s="57">
        <v>0</v>
      </c>
      <c r="AC69" s="368">
        <f>S69/N69*100</f>
        <v>100</v>
      </c>
      <c r="AD69" s="369">
        <v>0</v>
      </c>
      <c r="AE69" s="467"/>
      <c r="AF69" s="467"/>
      <c r="AG69" s="467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3"/>
    </row>
    <row r="70" spans="1:148" s="81" customFormat="1" ht="17.25" customHeight="1" thickBot="1" x14ac:dyDescent="0.3">
      <c r="A70" s="269"/>
      <c r="B70" s="464" t="s">
        <v>141</v>
      </c>
      <c r="C70" s="465"/>
      <c r="D70" s="466"/>
      <c r="E70" s="370"/>
      <c r="F70" s="263">
        <f>F64+F65+F66+F67+F68+F69</f>
        <v>70090758.930000007</v>
      </c>
      <c r="G70" s="20">
        <f t="shared" ref="G70:T70" si="74">G64+G65+G66+G67+G68+G69</f>
        <v>11770826</v>
      </c>
      <c r="H70" s="25">
        <f t="shared" si="74"/>
        <v>0</v>
      </c>
      <c r="I70" s="25">
        <f t="shared" si="74"/>
        <v>234414.93</v>
      </c>
      <c r="J70" s="5">
        <f t="shared" si="74"/>
        <v>58085518</v>
      </c>
      <c r="K70" s="263">
        <f>K64+K65+K66+K67+K68+K69</f>
        <v>55350750.93</v>
      </c>
      <c r="L70" s="20">
        <f t="shared" si="74"/>
        <v>7652825</v>
      </c>
      <c r="M70" s="25">
        <f t="shared" si="74"/>
        <v>0</v>
      </c>
      <c r="N70" s="25">
        <f t="shared" si="74"/>
        <v>234414.93</v>
      </c>
      <c r="O70" s="5">
        <f t="shared" si="74"/>
        <v>47463511</v>
      </c>
      <c r="P70" s="263">
        <f>P64+P65+P66+P67+P68+P69</f>
        <v>33836967.969999999</v>
      </c>
      <c r="Q70" s="20">
        <f t="shared" si="74"/>
        <v>1219385</v>
      </c>
      <c r="R70" s="25">
        <f t="shared" si="74"/>
        <v>0</v>
      </c>
      <c r="S70" s="25">
        <f t="shared" si="74"/>
        <v>234414.93</v>
      </c>
      <c r="T70" s="5">
        <f t="shared" si="74"/>
        <v>32383168.039999999</v>
      </c>
      <c r="U70" s="267">
        <f>P70/K70*100</f>
        <v>61.131904087068904</v>
      </c>
      <c r="V70" s="25">
        <f>Q70/L70*100</f>
        <v>15.933789156291958</v>
      </c>
      <c r="W70" s="25">
        <v>0</v>
      </c>
      <c r="X70" s="25">
        <f t="shared" ref="X70" si="75">S70/N70*100</f>
        <v>100</v>
      </c>
      <c r="Y70" s="5">
        <f>T70/O70*100</f>
        <v>68.227502259577889</v>
      </c>
      <c r="Z70" s="267">
        <f>P70/F70*100</f>
        <v>48.275933213668218</v>
      </c>
      <c r="AA70" s="47">
        <f t="shared" si="73"/>
        <v>10.359383445138006</v>
      </c>
      <c r="AB70" s="26">
        <v>0</v>
      </c>
      <c r="AC70" s="7">
        <f>S70/N70*100</f>
        <v>100</v>
      </c>
      <c r="AD70" s="5">
        <f>T70/J70*100</f>
        <v>55.750846605172732</v>
      </c>
      <c r="AE70" s="79"/>
      <c r="AF70" s="79"/>
      <c r="AG70" s="80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  <c r="EO70" s="79"/>
      <c r="EP70" s="79"/>
      <c r="EQ70" s="79"/>
      <c r="ER70" s="79"/>
    </row>
    <row r="71" spans="1:148" s="93" customFormat="1" ht="31.5" customHeight="1" thickBot="1" x14ac:dyDescent="0.3">
      <c r="A71" s="461" t="s">
        <v>95</v>
      </c>
      <c r="B71" s="484" t="s">
        <v>134</v>
      </c>
      <c r="C71" s="485"/>
      <c r="D71" s="486"/>
      <c r="E71" s="109" t="s">
        <v>7</v>
      </c>
      <c r="F71" s="477"/>
      <c r="G71" s="436"/>
      <c r="H71" s="436"/>
      <c r="I71" s="436"/>
      <c r="J71" s="436"/>
      <c r="K71" s="436"/>
      <c r="L71" s="436"/>
      <c r="M71" s="436"/>
      <c r="N71" s="436"/>
      <c r="O71" s="436"/>
      <c r="P71" s="436"/>
      <c r="Q71" s="436"/>
      <c r="R71" s="436"/>
      <c r="S71" s="436"/>
      <c r="T71" s="436"/>
      <c r="U71" s="436"/>
      <c r="V71" s="436"/>
      <c r="W71" s="436"/>
      <c r="X71" s="436"/>
      <c r="Y71" s="436"/>
      <c r="Z71" s="436"/>
      <c r="AA71" s="436"/>
      <c r="AB71" s="436"/>
      <c r="AC71" s="436"/>
      <c r="AD71" s="437"/>
      <c r="AE71" s="162"/>
      <c r="AF71" s="162"/>
      <c r="AG71" s="162"/>
      <c r="AH71" s="162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4"/>
      <c r="BR71" s="94"/>
      <c r="BS71" s="94"/>
      <c r="BT71" s="94"/>
      <c r="BU71" s="94"/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94"/>
      <c r="CO71" s="94"/>
      <c r="CP71" s="94"/>
      <c r="CQ71" s="94"/>
      <c r="CR71" s="94"/>
      <c r="CS71" s="94"/>
      <c r="CT71" s="94"/>
      <c r="CU71" s="94"/>
      <c r="CV71" s="94"/>
      <c r="CW71" s="94"/>
      <c r="CX71" s="94"/>
      <c r="CY71" s="94"/>
      <c r="CZ71" s="94"/>
      <c r="DA71" s="94"/>
      <c r="DB71" s="94"/>
      <c r="DC71" s="94"/>
      <c r="DD71" s="94"/>
      <c r="DE71" s="94"/>
      <c r="DF71" s="94"/>
      <c r="DG71" s="94"/>
      <c r="DH71" s="94"/>
      <c r="DI71" s="94"/>
      <c r="DJ71" s="94"/>
      <c r="DK71" s="94"/>
      <c r="DL71" s="94"/>
      <c r="DM71" s="94"/>
      <c r="DN71" s="94"/>
      <c r="DO71" s="94"/>
      <c r="DP71" s="94"/>
      <c r="DQ71" s="94"/>
      <c r="DR71" s="94"/>
      <c r="DS71" s="94"/>
      <c r="DT71" s="94"/>
      <c r="DU71" s="94"/>
      <c r="DV71" s="94"/>
      <c r="DW71" s="94"/>
      <c r="DX71" s="94"/>
      <c r="DY71" s="94"/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/>
      <c r="EM71" s="94"/>
      <c r="EN71" s="94"/>
      <c r="EO71" s="94"/>
      <c r="EP71" s="94"/>
      <c r="EQ71" s="94"/>
      <c r="ER71" s="94"/>
    </row>
    <row r="72" spans="1:148" s="1" customFormat="1" ht="30.75" customHeight="1" thickBot="1" x14ac:dyDescent="0.3">
      <c r="A72" s="462"/>
      <c r="B72" s="222" t="s">
        <v>0</v>
      </c>
      <c r="C72" s="248" t="s">
        <v>96</v>
      </c>
      <c r="D72" s="270" t="s">
        <v>9</v>
      </c>
      <c r="E72" s="371" t="s">
        <v>5</v>
      </c>
      <c r="F72" s="96">
        <f t="shared" ref="F72" si="76">G72+H72+I72+J72</f>
        <v>12000</v>
      </c>
      <c r="G72" s="97">
        <v>0</v>
      </c>
      <c r="H72" s="97">
        <v>0</v>
      </c>
      <c r="I72" s="97">
        <v>0</v>
      </c>
      <c r="J72" s="372">
        <v>12000</v>
      </c>
      <c r="K72" s="373">
        <f t="shared" ref="K72" si="77">L72+M72+N72+O72</f>
        <v>12000</v>
      </c>
      <c r="L72" s="374">
        <v>0</v>
      </c>
      <c r="M72" s="374">
        <v>0</v>
      </c>
      <c r="N72" s="374">
        <v>0</v>
      </c>
      <c r="O72" s="375">
        <v>12000</v>
      </c>
      <c r="P72" s="307">
        <f t="shared" ref="P72" si="78">Q72+R72+S72+T72</f>
        <v>6000</v>
      </c>
      <c r="Q72" s="178">
        <v>0</v>
      </c>
      <c r="R72" s="178">
        <v>0</v>
      </c>
      <c r="S72" s="178">
        <v>0</v>
      </c>
      <c r="T72" s="179">
        <v>6000</v>
      </c>
      <c r="U72" s="232">
        <f>P72/K72*100</f>
        <v>50</v>
      </c>
      <c r="V72" s="117">
        <v>0</v>
      </c>
      <c r="W72" s="117">
        <v>0</v>
      </c>
      <c r="X72" s="117">
        <v>0</v>
      </c>
      <c r="Y72" s="19">
        <f>T72/O72*100</f>
        <v>50</v>
      </c>
      <c r="Z72" s="121">
        <f>P72/F72*100</f>
        <v>50</v>
      </c>
      <c r="AA72" s="122">
        <v>0</v>
      </c>
      <c r="AB72" s="15">
        <v>0</v>
      </c>
      <c r="AC72" s="141">
        <v>0</v>
      </c>
      <c r="AD72" s="233">
        <f>T72/J72*100</f>
        <v>50</v>
      </c>
      <c r="AE72" s="376"/>
      <c r="AF72" s="2"/>
      <c r="AG72" s="164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</row>
    <row r="73" spans="1:148" s="81" customFormat="1" ht="17.25" customHeight="1" thickBot="1" x14ac:dyDescent="0.3">
      <c r="A73" s="269"/>
      <c r="B73" s="444" t="s">
        <v>141</v>
      </c>
      <c r="C73" s="445"/>
      <c r="D73" s="446"/>
      <c r="E73" s="370"/>
      <c r="F73" s="263">
        <f>F72</f>
        <v>12000</v>
      </c>
      <c r="G73" s="20">
        <f t="shared" ref="G73:J73" si="79">G72</f>
        <v>0</v>
      </c>
      <c r="H73" s="25">
        <f t="shared" si="79"/>
        <v>0</v>
      </c>
      <c r="I73" s="25">
        <f t="shared" si="79"/>
        <v>0</v>
      </c>
      <c r="J73" s="25">
        <f t="shared" si="79"/>
        <v>12000</v>
      </c>
      <c r="K73" s="3">
        <f>K72</f>
        <v>12000</v>
      </c>
      <c r="L73" s="20">
        <f t="shared" ref="L73:O73" si="80">L72</f>
        <v>0</v>
      </c>
      <c r="M73" s="20">
        <f t="shared" si="80"/>
        <v>0</v>
      </c>
      <c r="N73" s="20">
        <f t="shared" si="80"/>
        <v>0</v>
      </c>
      <c r="O73" s="5">
        <f t="shared" si="80"/>
        <v>12000</v>
      </c>
      <c r="P73" s="263">
        <f>P72</f>
        <v>6000</v>
      </c>
      <c r="Q73" s="20">
        <f t="shared" ref="Q73" si="81">Q72</f>
        <v>0</v>
      </c>
      <c r="R73" s="25">
        <f t="shared" ref="R73" si="82">R72</f>
        <v>0</v>
      </c>
      <c r="S73" s="25">
        <f t="shared" ref="S73" si="83">S72</f>
        <v>0</v>
      </c>
      <c r="T73" s="5">
        <f t="shared" ref="T73" si="84">T72</f>
        <v>6000</v>
      </c>
      <c r="U73" s="267">
        <f>P73/K73*100</f>
        <v>50</v>
      </c>
      <c r="V73" s="26">
        <v>0</v>
      </c>
      <c r="W73" s="26">
        <v>0</v>
      </c>
      <c r="X73" s="26">
        <v>0</v>
      </c>
      <c r="Y73" s="25">
        <f>T73/O73*100</f>
        <v>50</v>
      </c>
      <c r="Z73" s="267">
        <f>P73/F73*100</f>
        <v>50</v>
      </c>
      <c r="AA73" s="122">
        <v>0</v>
      </c>
      <c r="AB73" s="26">
        <v>0</v>
      </c>
      <c r="AC73" s="8">
        <v>0</v>
      </c>
      <c r="AD73" s="5">
        <f>T73/J73*100</f>
        <v>50</v>
      </c>
      <c r="AE73" s="79"/>
      <c r="AF73" s="79"/>
      <c r="AG73" s="80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  <c r="EO73" s="79"/>
      <c r="EP73" s="79"/>
      <c r="EQ73" s="79"/>
      <c r="ER73" s="79"/>
    </row>
    <row r="74" spans="1:148" s="1" customFormat="1" ht="18.75" customHeight="1" thickBot="1" x14ac:dyDescent="0.3">
      <c r="A74" s="87"/>
      <c r="B74" s="415" t="s">
        <v>22</v>
      </c>
      <c r="C74" s="416"/>
      <c r="D74" s="417"/>
      <c r="E74" s="105"/>
      <c r="F74" s="267">
        <f>F70+F73</f>
        <v>70102758.930000007</v>
      </c>
      <c r="G74" s="20">
        <f t="shared" ref="G74:T74" si="85">G70+G73</f>
        <v>11770826</v>
      </c>
      <c r="H74" s="25">
        <f t="shared" si="85"/>
        <v>0</v>
      </c>
      <c r="I74" s="25">
        <f t="shared" si="85"/>
        <v>234414.93</v>
      </c>
      <c r="J74" s="25">
        <f t="shared" si="85"/>
        <v>58097518</v>
      </c>
      <c r="K74" s="148">
        <f>K70+K73</f>
        <v>55362750.93</v>
      </c>
      <c r="L74" s="147">
        <f t="shared" si="85"/>
        <v>7652825</v>
      </c>
      <c r="M74" s="146">
        <f t="shared" si="85"/>
        <v>0</v>
      </c>
      <c r="N74" s="146">
        <f t="shared" si="85"/>
        <v>234414.93</v>
      </c>
      <c r="O74" s="149">
        <f t="shared" si="85"/>
        <v>47475511</v>
      </c>
      <c r="P74" s="267">
        <f>P70+P73</f>
        <v>33842967.969999999</v>
      </c>
      <c r="Q74" s="20">
        <f t="shared" si="85"/>
        <v>1219385</v>
      </c>
      <c r="R74" s="25">
        <f t="shared" si="85"/>
        <v>0</v>
      </c>
      <c r="S74" s="25">
        <f t="shared" si="85"/>
        <v>234414.93</v>
      </c>
      <c r="T74" s="5">
        <f t="shared" si="85"/>
        <v>32389168.039999999</v>
      </c>
      <c r="U74" s="267">
        <f>P74/K74*100</f>
        <v>61.129491221978192</v>
      </c>
      <c r="V74" s="26">
        <v>0</v>
      </c>
      <c r="W74" s="26">
        <v>0</v>
      </c>
      <c r="X74" s="377">
        <f>S74/N74*100</f>
        <v>100</v>
      </c>
      <c r="Y74" s="5">
        <f>T74/O74*100</f>
        <v>68.22289504161418</v>
      </c>
      <c r="Z74" s="267">
        <f>P74/F74*100</f>
        <v>48.276228334741226</v>
      </c>
      <c r="AA74" s="20">
        <f t="shared" si="73"/>
        <v>10.359383445138006</v>
      </c>
      <c r="AB74" s="26">
        <v>0</v>
      </c>
      <c r="AC74" s="7">
        <f>S74/N74*100</f>
        <v>100</v>
      </c>
      <c r="AD74" s="5">
        <f>T74/J74*100</f>
        <v>55.749658771997801</v>
      </c>
      <c r="AE74" s="94"/>
      <c r="AF74" s="94"/>
      <c r="AG74" s="16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BM74" s="94"/>
      <c r="BN74" s="94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</row>
    <row r="75" spans="1:148" s="300" customFormat="1" ht="19.5" customHeight="1" thickBot="1" x14ac:dyDescent="0.3">
      <c r="A75" s="453" t="s">
        <v>86</v>
      </c>
      <c r="B75" s="454"/>
      <c r="C75" s="454"/>
      <c r="D75" s="454"/>
      <c r="E75" s="454"/>
      <c r="F75" s="475"/>
      <c r="G75" s="475"/>
      <c r="H75" s="475"/>
      <c r="I75" s="475"/>
      <c r="J75" s="475"/>
      <c r="K75" s="475"/>
      <c r="L75" s="475"/>
      <c r="M75" s="475"/>
      <c r="N75" s="475"/>
      <c r="O75" s="475"/>
      <c r="P75" s="475"/>
      <c r="Q75" s="475"/>
      <c r="R75" s="475"/>
      <c r="S75" s="475"/>
      <c r="T75" s="475"/>
      <c r="U75" s="475"/>
      <c r="V75" s="475"/>
      <c r="W75" s="475"/>
      <c r="X75" s="475"/>
      <c r="Y75" s="475"/>
      <c r="Z75" s="475"/>
      <c r="AA75" s="475"/>
      <c r="AB75" s="475"/>
      <c r="AC75" s="475"/>
      <c r="AD75" s="487"/>
      <c r="AE75" s="298"/>
      <c r="AF75" s="298"/>
      <c r="AG75" s="301"/>
      <c r="AH75" s="298"/>
      <c r="AI75" s="298"/>
      <c r="AJ75" s="298"/>
      <c r="AK75" s="298"/>
      <c r="AL75" s="298"/>
      <c r="AM75" s="298"/>
      <c r="AN75" s="298"/>
      <c r="AO75" s="298"/>
      <c r="AP75" s="298"/>
      <c r="AQ75" s="298"/>
      <c r="AR75" s="298"/>
      <c r="AS75" s="298"/>
      <c r="AT75" s="298"/>
      <c r="AU75" s="298"/>
      <c r="AV75" s="298"/>
      <c r="AW75" s="298"/>
      <c r="AX75" s="298"/>
      <c r="AY75" s="298"/>
      <c r="AZ75" s="298"/>
      <c r="BA75" s="298"/>
      <c r="BB75" s="298"/>
      <c r="BC75" s="298"/>
      <c r="BD75" s="298"/>
      <c r="BE75" s="298"/>
      <c r="BF75" s="298"/>
      <c r="BG75" s="298"/>
      <c r="BH75" s="298"/>
      <c r="BI75" s="298"/>
      <c r="BJ75" s="298"/>
      <c r="BK75" s="298"/>
      <c r="BL75" s="298"/>
      <c r="BM75" s="298"/>
      <c r="BN75" s="298"/>
      <c r="BO75" s="298"/>
      <c r="BP75" s="298"/>
      <c r="BQ75" s="298"/>
      <c r="BR75" s="298"/>
      <c r="BS75" s="298"/>
      <c r="BT75" s="298"/>
      <c r="BU75" s="298"/>
      <c r="BV75" s="298"/>
      <c r="BW75" s="298"/>
      <c r="BX75" s="298"/>
      <c r="BY75" s="298"/>
      <c r="BZ75" s="298"/>
      <c r="CA75" s="298"/>
      <c r="CB75" s="298"/>
      <c r="CC75" s="298"/>
      <c r="CD75" s="298"/>
      <c r="CE75" s="298"/>
      <c r="CF75" s="298"/>
      <c r="CG75" s="298"/>
      <c r="CH75" s="298"/>
      <c r="CI75" s="298"/>
      <c r="CJ75" s="298"/>
      <c r="CK75" s="298"/>
      <c r="CL75" s="298"/>
      <c r="CM75" s="298"/>
      <c r="CN75" s="298"/>
      <c r="CO75" s="298"/>
      <c r="CP75" s="298"/>
      <c r="CQ75" s="298"/>
      <c r="CR75" s="298"/>
      <c r="CS75" s="298"/>
      <c r="CT75" s="298"/>
      <c r="CU75" s="298"/>
      <c r="CV75" s="298"/>
      <c r="CW75" s="298"/>
      <c r="CX75" s="298"/>
      <c r="CY75" s="298"/>
      <c r="CZ75" s="298"/>
      <c r="DA75" s="298"/>
      <c r="DB75" s="298"/>
      <c r="DC75" s="298"/>
      <c r="DD75" s="298"/>
      <c r="DE75" s="298"/>
      <c r="DF75" s="298"/>
      <c r="DG75" s="298"/>
      <c r="DH75" s="298"/>
      <c r="DI75" s="298"/>
      <c r="DJ75" s="298"/>
      <c r="DK75" s="298"/>
      <c r="DL75" s="298"/>
      <c r="DM75" s="298"/>
      <c r="DN75" s="298"/>
      <c r="DO75" s="298"/>
      <c r="DP75" s="298"/>
      <c r="DQ75" s="298"/>
      <c r="DR75" s="298"/>
      <c r="DS75" s="298"/>
      <c r="DT75" s="298"/>
      <c r="DU75" s="298"/>
      <c r="DV75" s="298"/>
      <c r="DW75" s="298"/>
      <c r="DX75" s="298"/>
      <c r="DY75" s="298"/>
      <c r="DZ75" s="298"/>
      <c r="EA75" s="298"/>
      <c r="EB75" s="298"/>
      <c r="EC75" s="298"/>
      <c r="ED75" s="298"/>
      <c r="EE75" s="298"/>
      <c r="EF75" s="298"/>
      <c r="EG75" s="298"/>
      <c r="EH75" s="298"/>
      <c r="EI75" s="298"/>
      <c r="EJ75" s="298"/>
      <c r="EK75" s="298"/>
      <c r="EL75" s="298"/>
      <c r="EM75" s="298"/>
      <c r="EN75" s="298"/>
      <c r="EO75" s="298"/>
      <c r="EP75" s="298"/>
      <c r="EQ75" s="298"/>
      <c r="ER75" s="298"/>
    </row>
    <row r="76" spans="1:148" s="81" customFormat="1" ht="28.5" customHeight="1" thickBot="1" x14ac:dyDescent="0.3">
      <c r="A76" s="459" t="s">
        <v>23</v>
      </c>
      <c r="B76" s="444" t="s">
        <v>135</v>
      </c>
      <c r="C76" s="445"/>
      <c r="D76" s="446"/>
      <c r="E76" s="173" t="s">
        <v>7</v>
      </c>
      <c r="F76" s="481"/>
      <c r="G76" s="482"/>
      <c r="H76" s="482"/>
      <c r="I76" s="482"/>
      <c r="J76" s="482"/>
      <c r="K76" s="482"/>
      <c r="L76" s="482"/>
      <c r="M76" s="482"/>
      <c r="N76" s="482"/>
      <c r="O76" s="482"/>
      <c r="P76" s="482"/>
      <c r="Q76" s="482"/>
      <c r="R76" s="482"/>
      <c r="S76" s="482"/>
      <c r="T76" s="482"/>
      <c r="U76" s="482"/>
      <c r="V76" s="482"/>
      <c r="W76" s="482"/>
      <c r="X76" s="482"/>
      <c r="Y76" s="482"/>
      <c r="Z76" s="482"/>
      <c r="AA76" s="482"/>
      <c r="AB76" s="482"/>
      <c r="AC76" s="482"/>
      <c r="AD76" s="483"/>
      <c r="AE76" s="79"/>
      <c r="AF76" s="79"/>
      <c r="AG76" s="80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  <c r="DZ76" s="79"/>
      <c r="EA76" s="79"/>
      <c r="EB76" s="79"/>
      <c r="EC76" s="79"/>
      <c r="ED76" s="79"/>
      <c r="EE76" s="79"/>
      <c r="EF76" s="79"/>
      <c r="EG76" s="79"/>
      <c r="EH76" s="79"/>
      <c r="EI76" s="79"/>
      <c r="EJ76" s="79"/>
      <c r="EK76" s="79"/>
      <c r="EL76" s="79"/>
      <c r="EM76" s="79"/>
      <c r="EN76" s="79"/>
      <c r="EO76" s="79"/>
      <c r="EP76" s="79"/>
      <c r="EQ76" s="79"/>
      <c r="ER76" s="79"/>
    </row>
    <row r="77" spans="1:148" s="381" customFormat="1" ht="13.5" customHeight="1" x14ac:dyDescent="0.25">
      <c r="A77" s="463"/>
      <c r="B77" s="378" t="s">
        <v>81</v>
      </c>
      <c r="C77" s="363" t="s">
        <v>128</v>
      </c>
      <c r="D77" s="510" t="s">
        <v>9</v>
      </c>
      <c r="E77" s="132" t="s">
        <v>5</v>
      </c>
      <c r="F77" s="68">
        <f>G77+H77+I77+J77</f>
        <v>699442</v>
      </c>
      <c r="G77" s="182">
        <v>0</v>
      </c>
      <c r="H77" s="182">
        <v>0</v>
      </c>
      <c r="I77" s="182">
        <v>0</v>
      </c>
      <c r="J77" s="11">
        <v>699442</v>
      </c>
      <c r="K77" s="68">
        <f>L77+M77+N77+O77</f>
        <v>454792</v>
      </c>
      <c r="L77" s="182">
        <v>0</v>
      </c>
      <c r="M77" s="182">
        <v>0</v>
      </c>
      <c r="N77" s="182">
        <v>0</v>
      </c>
      <c r="O77" s="11">
        <v>454792</v>
      </c>
      <c r="P77" s="68">
        <f>Q77+R77+S77+T77</f>
        <v>400601.52</v>
      </c>
      <c r="Q77" s="182">
        <v>0</v>
      </c>
      <c r="R77" s="182">
        <v>0</v>
      </c>
      <c r="S77" s="182">
        <v>0</v>
      </c>
      <c r="T77" s="11">
        <v>400601.52</v>
      </c>
      <c r="U77" s="181">
        <f>P77/K77*100</f>
        <v>88.0845573361009</v>
      </c>
      <c r="V77" s="183">
        <v>0</v>
      </c>
      <c r="W77" s="183">
        <v>0</v>
      </c>
      <c r="X77" s="183">
        <v>0</v>
      </c>
      <c r="Y77" s="114">
        <f>T77/O77*100</f>
        <v>88.0845573361009</v>
      </c>
      <c r="Z77" s="68">
        <f>P77/F77*100</f>
        <v>57.27444448574721</v>
      </c>
      <c r="AA77" s="59">
        <v>0</v>
      </c>
      <c r="AB77" s="59">
        <v>0</v>
      </c>
      <c r="AC77" s="59">
        <v>0</v>
      </c>
      <c r="AD77" s="11">
        <f>T77/J77*100</f>
        <v>57.27444448574721</v>
      </c>
      <c r="AE77" s="379"/>
      <c r="AF77" s="379"/>
      <c r="AG77" s="380"/>
      <c r="AH77" s="379"/>
      <c r="AI77" s="379"/>
      <c r="AJ77" s="379"/>
      <c r="AK77" s="379"/>
      <c r="AL77" s="379"/>
      <c r="AM77" s="379"/>
      <c r="AN77" s="379"/>
      <c r="AO77" s="379"/>
      <c r="AP77" s="379"/>
      <c r="AQ77" s="379"/>
      <c r="AR77" s="379"/>
      <c r="AS77" s="379"/>
      <c r="AT77" s="379"/>
      <c r="AU77" s="379"/>
      <c r="AV77" s="379"/>
      <c r="AW77" s="379"/>
      <c r="AX77" s="379"/>
      <c r="AY77" s="379"/>
      <c r="AZ77" s="379"/>
      <c r="BA77" s="379"/>
      <c r="BB77" s="379"/>
      <c r="BC77" s="379"/>
      <c r="BD77" s="379"/>
      <c r="BE77" s="379"/>
      <c r="BF77" s="379"/>
      <c r="BG77" s="379"/>
      <c r="BH77" s="379"/>
      <c r="BI77" s="379"/>
      <c r="BJ77" s="379"/>
      <c r="BK77" s="379"/>
      <c r="BL77" s="379"/>
      <c r="BM77" s="379"/>
      <c r="BN77" s="379"/>
      <c r="BO77" s="379"/>
      <c r="BP77" s="379"/>
      <c r="BQ77" s="379"/>
      <c r="BR77" s="379"/>
      <c r="BS77" s="379"/>
      <c r="BT77" s="379"/>
      <c r="BU77" s="379"/>
      <c r="BV77" s="379"/>
      <c r="BW77" s="379"/>
      <c r="BX77" s="379"/>
      <c r="BY77" s="379"/>
      <c r="BZ77" s="379"/>
      <c r="CA77" s="379"/>
      <c r="CB77" s="379"/>
      <c r="CC77" s="379"/>
      <c r="CD77" s="379"/>
      <c r="CE77" s="379"/>
      <c r="CF77" s="379"/>
      <c r="CG77" s="379"/>
      <c r="CH77" s="379"/>
      <c r="CI77" s="379"/>
      <c r="CJ77" s="379"/>
      <c r="CK77" s="379"/>
      <c r="CL77" s="379"/>
      <c r="CM77" s="379"/>
      <c r="CN77" s="379"/>
      <c r="CO77" s="379"/>
      <c r="CP77" s="379"/>
      <c r="CQ77" s="379"/>
      <c r="CR77" s="379"/>
      <c r="CS77" s="379"/>
      <c r="CT77" s="379"/>
      <c r="CU77" s="379"/>
      <c r="CV77" s="379"/>
      <c r="CW77" s="379"/>
      <c r="CX77" s="379"/>
      <c r="CY77" s="379"/>
      <c r="CZ77" s="379"/>
      <c r="DA77" s="379"/>
      <c r="DB77" s="379"/>
      <c r="DC77" s="379"/>
      <c r="DD77" s="379"/>
      <c r="DE77" s="379"/>
      <c r="DF77" s="379"/>
      <c r="DG77" s="379"/>
      <c r="DH77" s="379"/>
      <c r="DI77" s="379"/>
      <c r="DJ77" s="379"/>
      <c r="DK77" s="379"/>
      <c r="DL77" s="379"/>
      <c r="DM77" s="379"/>
      <c r="DN77" s="379"/>
      <c r="DO77" s="379"/>
      <c r="DP77" s="379"/>
      <c r="DQ77" s="379"/>
      <c r="DR77" s="379"/>
      <c r="DS77" s="379"/>
      <c r="DT77" s="379"/>
      <c r="DU77" s="379"/>
      <c r="DV77" s="379"/>
      <c r="DW77" s="379"/>
      <c r="DX77" s="379"/>
      <c r="DY77" s="379"/>
      <c r="DZ77" s="379"/>
      <c r="EA77" s="379"/>
      <c r="EB77" s="379"/>
      <c r="EC77" s="379"/>
      <c r="ED77" s="379"/>
      <c r="EE77" s="379"/>
      <c r="EF77" s="379"/>
      <c r="EG77" s="379"/>
      <c r="EH77" s="379"/>
      <c r="EI77" s="379"/>
      <c r="EJ77" s="379"/>
      <c r="EK77" s="379"/>
      <c r="EL77" s="379"/>
      <c r="EM77" s="379"/>
      <c r="EN77" s="379"/>
      <c r="EO77" s="379"/>
      <c r="EP77" s="379"/>
      <c r="EQ77" s="379"/>
      <c r="ER77" s="379"/>
    </row>
    <row r="78" spans="1:148" s="381" customFormat="1" ht="15" customHeight="1" thickBot="1" x14ac:dyDescent="0.3">
      <c r="A78" s="463"/>
      <c r="B78" s="382" t="s">
        <v>82</v>
      </c>
      <c r="C78" s="248" t="s">
        <v>72</v>
      </c>
      <c r="D78" s="504"/>
      <c r="E78" s="270" t="s">
        <v>5</v>
      </c>
      <c r="F78" s="69">
        <f>G78+H78+I78+J78</f>
        <v>57759728</v>
      </c>
      <c r="G78" s="189">
        <v>0</v>
      </c>
      <c r="H78" s="189">
        <v>0</v>
      </c>
      <c r="I78" s="189">
        <v>0</v>
      </c>
      <c r="J78" s="199">
        <v>57759728</v>
      </c>
      <c r="K78" s="69">
        <f>L78+M78+N78+O78</f>
        <v>45316133</v>
      </c>
      <c r="L78" s="189">
        <v>0</v>
      </c>
      <c r="M78" s="189">
        <v>0</v>
      </c>
      <c r="N78" s="189">
        <v>0</v>
      </c>
      <c r="O78" s="199">
        <v>45316133</v>
      </c>
      <c r="P78" s="69">
        <f>Q78+R78+S78+T78</f>
        <v>40278177.469999999</v>
      </c>
      <c r="Q78" s="189">
        <v>0</v>
      </c>
      <c r="R78" s="189">
        <v>0</v>
      </c>
      <c r="S78" s="189">
        <v>0</v>
      </c>
      <c r="T78" s="199">
        <v>40278177.469999999</v>
      </c>
      <c r="U78" s="18">
        <f>P78/K78*100</f>
        <v>88.882644664318562</v>
      </c>
      <c r="V78" s="191">
        <v>0</v>
      </c>
      <c r="W78" s="191">
        <v>0</v>
      </c>
      <c r="X78" s="191">
        <v>0</v>
      </c>
      <c r="Y78" s="200">
        <f>T78/O78*100</f>
        <v>88.882644664318562</v>
      </c>
      <c r="Z78" s="69">
        <f>P78/F78*100</f>
        <v>69.734015142869083</v>
      </c>
      <c r="AA78" s="190">
        <v>0</v>
      </c>
      <c r="AB78" s="190">
        <v>0</v>
      </c>
      <c r="AC78" s="190">
        <v>0</v>
      </c>
      <c r="AD78" s="199">
        <f>T78/J78*100</f>
        <v>69.734015142869083</v>
      </c>
      <c r="AE78" s="379"/>
      <c r="AF78" s="379"/>
      <c r="AG78" s="380"/>
      <c r="AH78" s="379"/>
      <c r="AI78" s="379"/>
      <c r="AJ78" s="379"/>
      <c r="AK78" s="379"/>
      <c r="AL78" s="379"/>
      <c r="AM78" s="379"/>
      <c r="AN78" s="379"/>
      <c r="AO78" s="379"/>
      <c r="AP78" s="379"/>
      <c r="AQ78" s="379"/>
      <c r="AR78" s="379"/>
      <c r="AS78" s="379"/>
      <c r="AT78" s="379"/>
      <c r="AU78" s="379"/>
      <c r="AV78" s="379"/>
      <c r="AW78" s="379"/>
      <c r="AX78" s="379"/>
      <c r="AY78" s="379"/>
      <c r="AZ78" s="379"/>
      <c r="BA78" s="379"/>
      <c r="BB78" s="379"/>
      <c r="BC78" s="379"/>
      <c r="BD78" s="379"/>
      <c r="BE78" s="379"/>
      <c r="BF78" s="379"/>
      <c r="BG78" s="379"/>
      <c r="BH78" s="379"/>
      <c r="BI78" s="379"/>
      <c r="BJ78" s="379"/>
      <c r="BK78" s="379"/>
      <c r="BL78" s="379"/>
      <c r="BM78" s="379"/>
      <c r="BN78" s="379"/>
      <c r="BO78" s="379"/>
      <c r="BP78" s="379"/>
      <c r="BQ78" s="379"/>
      <c r="BR78" s="379"/>
      <c r="BS78" s="379"/>
      <c r="BT78" s="379"/>
      <c r="BU78" s="379"/>
      <c r="BV78" s="379"/>
      <c r="BW78" s="379"/>
      <c r="BX78" s="379"/>
      <c r="BY78" s="379"/>
      <c r="BZ78" s="379"/>
      <c r="CA78" s="379"/>
      <c r="CB78" s="379"/>
      <c r="CC78" s="379"/>
      <c r="CD78" s="379"/>
      <c r="CE78" s="379"/>
      <c r="CF78" s="379"/>
      <c r="CG78" s="379"/>
      <c r="CH78" s="379"/>
      <c r="CI78" s="379"/>
      <c r="CJ78" s="379"/>
      <c r="CK78" s="379"/>
      <c r="CL78" s="379"/>
      <c r="CM78" s="379"/>
      <c r="CN78" s="379"/>
      <c r="CO78" s="379"/>
      <c r="CP78" s="379"/>
      <c r="CQ78" s="379"/>
      <c r="CR78" s="379"/>
      <c r="CS78" s="379"/>
      <c r="CT78" s="379"/>
      <c r="CU78" s="379"/>
      <c r="CV78" s="379"/>
      <c r="CW78" s="379"/>
      <c r="CX78" s="379"/>
      <c r="CY78" s="379"/>
      <c r="CZ78" s="379"/>
      <c r="DA78" s="379"/>
      <c r="DB78" s="379"/>
      <c r="DC78" s="379"/>
      <c r="DD78" s="379"/>
      <c r="DE78" s="379"/>
      <c r="DF78" s="379"/>
      <c r="DG78" s="379"/>
      <c r="DH78" s="379"/>
      <c r="DI78" s="379"/>
      <c r="DJ78" s="379"/>
      <c r="DK78" s="379"/>
      <c r="DL78" s="379"/>
      <c r="DM78" s="379"/>
      <c r="DN78" s="379"/>
      <c r="DO78" s="379"/>
      <c r="DP78" s="379"/>
      <c r="DQ78" s="379"/>
      <c r="DR78" s="379"/>
      <c r="DS78" s="379"/>
      <c r="DT78" s="379"/>
      <c r="DU78" s="379"/>
      <c r="DV78" s="379"/>
      <c r="DW78" s="379"/>
      <c r="DX78" s="379"/>
      <c r="DY78" s="379"/>
      <c r="DZ78" s="379"/>
      <c r="EA78" s="379"/>
      <c r="EB78" s="379"/>
      <c r="EC78" s="379"/>
      <c r="ED78" s="379"/>
      <c r="EE78" s="379"/>
      <c r="EF78" s="379"/>
      <c r="EG78" s="379"/>
      <c r="EH78" s="379"/>
      <c r="EI78" s="379"/>
      <c r="EJ78" s="379"/>
      <c r="EK78" s="379"/>
      <c r="EL78" s="379"/>
      <c r="EM78" s="379"/>
      <c r="EN78" s="379"/>
      <c r="EO78" s="379"/>
      <c r="EP78" s="379"/>
      <c r="EQ78" s="379"/>
      <c r="ER78" s="379"/>
    </row>
    <row r="79" spans="1:148" s="381" customFormat="1" ht="27.75" hidden="1" customHeight="1" thickBot="1" x14ac:dyDescent="0.3">
      <c r="A79" s="273"/>
      <c r="B79" s="383" t="s">
        <v>89</v>
      </c>
      <c r="C79" s="253" t="s">
        <v>90</v>
      </c>
      <c r="D79" s="505"/>
      <c r="E79" s="271"/>
      <c r="F79" s="69">
        <f>H79</f>
        <v>0</v>
      </c>
      <c r="G79" s="56">
        <v>0</v>
      </c>
      <c r="H79" s="56">
        <v>0</v>
      </c>
      <c r="I79" s="56">
        <v>0</v>
      </c>
      <c r="J79" s="70">
        <v>0</v>
      </c>
      <c r="K79" s="69">
        <f>L79+M79+N79+O79</f>
        <v>0</v>
      </c>
      <c r="L79" s="56">
        <v>0</v>
      </c>
      <c r="M79" s="56">
        <v>0</v>
      </c>
      <c r="N79" s="56">
        <v>0</v>
      </c>
      <c r="O79" s="70">
        <v>0</v>
      </c>
      <c r="P79" s="69">
        <f>R79</f>
        <v>0</v>
      </c>
      <c r="Q79" s="56">
        <v>0</v>
      </c>
      <c r="R79" s="56">
        <v>0</v>
      </c>
      <c r="S79" s="56">
        <v>0</v>
      </c>
      <c r="T79" s="70">
        <v>0</v>
      </c>
      <c r="U79" s="17"/>
      <c r="V79" s="117"/>
      <c r="W79" s="117"/>
      <c r="X79" s="117"/>
      <c r="Y79" s="19"/>
      <c r="Z79" s="71">
        <v>0</v>
      </c>
      <c r="AA79" s="60">
        <v>0</v>
      </c>
      <c r="AB79" s="56">
        <v>0</v>
      </c>
      <c r="AC79" s="60">
        <v>0</v>
      </c>
      <c r="AD79" s="70">
        <v>0</v>
      </c>
      <c r="AE79" s="379"/>
      <c r="AF79" s="379"/>
      <c r="AG79" s="380"/>
      <c r="AH79" s="379"/>
      <c r="AI79" s="379"/>
      <c r="AJ79" s="379"/>
      <c r="AK79" s="379"/>
      <c r="AL79" s="379"/>
      <c r="AM79" s="379"/>
      <c r="AN79" s="379"/>
      <c r="AO79" s="379"/>
      <c r="AP79" s="379"/>
      <c r="AQ79" s="379"/>
      <c r="AR79" s="379"/>
      <c r="AS79" s="379"/>
      <c r="AT79" s="379"/>
      <c r="AU79" s="379"/>
      <c r="AV79" s="379"/>
      <c r="AW79" s="379"/>
      <c r="AX79" s="379"/>
      <c r="AY79" s="379"/>
      <c r="AZ79" s="379"/>
      <c r="BA79" s="379"/>
      <c r="BB79" s="379"/>
      <c r="BC79" s="379"/>
      <c r="BD79" s="379"/>
      <c r="BE79" s="379"/>
      <c r="BF79" s="379"/>
      <c r="BG79" s="379"/>
      <c r="BH79" s="379"/>
      <c r="BI79" s="379"/>
      <c r="BJ79" s="379"/>
      <c r="BK79" s="379"/>
      <c r="BL79" s="379"/>
      <c r="BM79" s="379"/>
      <c r="BN79" s="379"/>
      <c r="BO79" s="379"/>
      <c r="BP79" s="379"/>
      <c r="BQ79" s="379"/>
      <c r="BR79" s="379"/>
      <c r="BS79" s="379"/>
      <c r="BT79" s="379"/>
      <c r="BU79" s="379"/>
      <c r="BV79" s="379"/>
      <c r="BW79" s="379"/>
      <c r="BX79" s="379"/>
      <c r="BY79" s="379"/>
      <c r="BZ79" s="379"/>
      <c r="CA79" s="379"/>
      <c r="CB79" s="379"/>
      <c r="CC79" s="379"/>
      <c r="CD79" s="379"/>
      <c r="CE79" s="379"/>
      <c r="CF79" s="379"/>
      <c r="CG79" s="379"/>
      <c r="CH79" s="379"/>
      <c r="CI79" s="379"/>
      <c r="CJ79" s="379"/>
      <c r="CK79" s="379"/>
      <c r="CL79" s="379"/>
      <c r="CM79" s="379"/>
      <c r="CN79" s="379"/>
      <c r="CO79" s="379"/>
      <c r="CP79" s="379"/>
      <c r="CQ79" s="379"/>
      <c r="CR79" s="379"/>
      <c r="CS79" s="379"/>
      <c r="CT79" s="379"/>
      <c r="CU79" s="379"/>
      <c r="CV79" s="379"/>
      <c r="CW79" s="379"/>
      <c r="CX79" s="379"/>
      <c r="CY79" s="379"/>
      <c r="CZ79" s="379"/>
      <c r="DA79" s="379"/>
      <c r="DB79" s="379"/>
      <c r="DC79" s="379"/>
      <c r="DD79" s="379"/>
      <c r="DE79" s="379"/>
      <c r="DF79" s="379"/>
      <c r="DG79" s="379"/>
      <c r="DH79" s="379"/>
      <c r="DI79" s="379"/>
      <c r="DJ79" s="379"/>
      <c r="DK79" s="379"/>
      <c r="DL79" s="379"/>
      <c r="DM79" s="379"/>
      <c r="DN79" s="379"/>
      <c r="DO79" s="379"/>
      <c r="DP79" s="379"/>
      <c r="DQ79" s="379"/>
      <c r="DR79" s="379"/>
      <c r="DS79" s="379"/>
      <c r="DT79" s="379"/>
      <c r="DU79" s="379"/>
      <c r="DV79" s="379"/>
      <c r="DW79" s="379"/>
      <c r="DX79" s="379"/>
      <c r="DY79" s="379"/>
      <c r="DZ79" s="379"/>
      <c r="EA79" s="379"/>
      <c r="EB79" s="379"/>
      <c r="EC79" s="379"/>
      <c r="ED79" s="379"/>
      <c r="EE79" s="379"/>
      <c r="EF79" s="379"/>
      <c r="EG79" s="379"/>
      <c r="EH79" s="379"/>
      <c r="EI79" s="379"/>
      <c r="EJ79" s="379"/>
      <c r="EK79" s="379"/>
      <c r="EL79" s="379"/>
      <c r="EM79" s="379"/>
      <c r="EN79" s="379"/>
      <c r="EO79" s="379"/>
      <c r="EP79" s="379"/>
      <c r="EQ79" s="379"/>
      <c r="ER79" s="379"/>
    </row>
    <row r="80" spans="1:148" s="81" customFormat="1" ht="17.25" customHeight="1" thickBot="1" x14ac:dyDescent="0.3">
      <c r="A80" s="269"/>
      <c r="B80" s="425" t="s">
        <v>83</v>
      </c>
      <c r="C80" s="426"/>
      <c r="D80" s="449"/>
      <c r="E80" s="384"/>
      <c r="F80" s="263">
        <f>F77+F78+F79</f>
        <v>58459170</v>
      </c>
      <c r="G80" s="25">
        <f t="shared" ref="G80:T80" si="86">G77+G78+G79</f>
        <v>0</v>
      </c>
      <c r="H80" s="25">
        <f t="shared" si="86"/>
        <v>0</v>
      </c>
      <c r="I80" s="25">
        <f t="shared" si="86"/>
        <v>0</v>
      </c>
      <c r="J80" s="5">
        <f t="shared" si="86"/>
        <v>58459170</v>
      </c>
      <c r="K80" s="263">
        <f>K77+K78+K79</f>
        <v>45770925</v>
      </c>
      <c r="L80" s="25">
        <f t="shared" si="86"/>
        <v>0</v>
      </c>
      <c r="M80" s="25">
        <f t="shared" si="86"/>
        <v>0</v>
      </c>
      <c r="N80" s="25">
        <f t="shared" si="86"/>
        <v>0</v>
      </c>
      <c r="O80" s="5">
        <f t="shared" si="86"/>
        <v>45770925</v>
      </c>
      <c r="P80" s="263">
        <f>P77+P78+P79</f>
        <v>40678778.990000002</v>
      </c>
      <c r="Q80" s="25">
        <f t="shared" si="86"/>
        <v>0</v>
      </c>
      <c r="R80" s="25">
        <f t="shared" si="86"/>
        <v>0</v>
      </c>
      <c r="S80" s="25">
        <f t="shared" si="86"/>
        <v>0</v>
      </c>
      <c r="T80" s="5">
        <f t="shared" si="86"/>
        <v>40678778.990000002</v>
      </c>
      <c r="U80" s="267">
        <f>P80/K80*100</f>
        <v>88.874714657831362</v>
      </c>
      <c r="V80" s="26">
        <v>0</v>
      </c>
      <c r="W80" s="26">
        <v>0</v>
      </c>
      <c r="X80" s="26">
        <v>0</v>
      </c>
      <c r="Y80" s="25">
        <f>T80/O80*100</f>
        <v>88.874714657831362</v>
      </c>
      <c r="Z80" s="267">
        <f>P80/F80*100</f>
        <v>69.584941062283306</v>
      </c>
      <c r="AA80" s="26">
        <v>0</v>
      </c>
      <c r="AB80" s="26">
        <v>0</v>
      </c>
      <c r="AC80" s="26">
        <v>0</v>
      </c>
      <c r="AD80" s="5">
        <f>T80/J80*100</f>
        <v>69.584941062283306</v>
      </c>
      <c r="AE80" s="79"/>
      <c r="AF80" s="79"/>
      <c r="AG80" s="80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79"/>
      <c r="EE80" s="79"/>
      <c r="EF80" s="79"/>
      <c r="EG80" s="79"/>
      <c r="EH80" s="79"/>
      <c r="EI80" s="79"/>
      <c r="EJ80" s="79"/>
      <c r="EK80" s="79"/>
      <c r="EL80" s="79"/>
      <c r="EM80" s="79"/>
      <c r="EN80" s="79"/>
      <c r="EO80" s="79"/>
      <c r="EP80" s="79"/>
      <c r="EQ80" s="79"/>
      <c r="ER80" s="79"/>
    </row>
    <row r="81" spans="1:148" s="381" customFormat="1" ht="18.75" customHeight="1" thickBot="1" x14ac:dyDescent="0.3">
      <c r="A81" s="459" t="s">
        <v>24</v>
      </c>
      <c r="B81" s="484" t="s">
        <v>136</v>
      </c>
      <c r="C81" s="485"/>
      <c r="D81" s="486"/>
      <c r="E81" s="109" t="s">
        <v>7</v>
      </c>
      <c r="F81" s="481"/>
      <c r="G81" s="482"/>
      <c r="H81" s="482"/>
      <c r="I81" s="482"/>
      <c r="J81" s="482"/>
      <c r="K81" s="482"/>
      <c r="L81" s="482"/>
      <c r="M81" s="482"/>
      <c r="N81" s="482"/>
      <c r="O81" s="482"/>
      <c r="P81" s="482"/>
      <c r="Q81" s="482"/>
      <c r="R81" s="482"/>
      <c r="S81" s="482"/>
      <c r="T81" s="482"/>
      <c r="U81" s="482"/>
      <c r="V81" s="482"/>
      <c r="W81" s="482"/>
      <c r="X81" s="482"/>
      <c r="Y81" s="482"/>
      <c r="Z81" s="482"/>
      <c r="AA81" s="482"/>
      <c r="AB81" s="482"/>
      <c r="AC81" s="482"/>
      <c r="AD81" s="483"/>
      <c r="AE81" s="379"/>
      <c r="AF81" s="379"/>
      <c r="AG81" s="380"/>
      <c r="AH81" s="379"/>
      <c r="AI81" s="379"/>
      <c r="AJ81" s="379"/>
      <c r="AK81" s="379"/>
      <c r="AL81" s="379"/>
      <c r="AM81" s="379"/>
      <c r="AN81" s="379"/>
      <c r="AO81" s="379"/>
      <c r="AP81" s="379"/>
      <c r="AQ81" s="379"/>
      <c r="AR81" s="379"/>
      <c r="AS81" s="379"/>
      <c r="AT81" s="379"/>
      <c r="AU81" s="379"/>
      <c r="AV81" s="379"/>
      <c r="AW81" s="379"/>
      <c r="AX81" s="379"/>
      <c r="AY81" s="379"/>
      <c r="AZ81" s="379"/>
      <c r="BA81" s="379"/>
      <c r="BB81" s="379"/>
      <c r="BC81" s="379"/>
      <c r="BD81" s="379"/>
      <c r="BE81" s="379"/>
      <c r="BF81" s="379"/>
      <c r="BG81" s="379"/>
      <c r="BH81" s="379"/>
      <c r="BI81" s="379"/>
      <c r="BJ81" s="379"/>
      <c r="BK81" s="379"/>
      <c r="BL81" s="379"/>
      <c r="BM81" s="379"/>
      <c r="BN81" s="379"/>
      <c r="BO81" s="379"/>
      <c r="BP81" s="379"/>
      <c r="BQ81" s="379"/>
      <c r="BR81" s="379"/>
      <c r="BS81" s="379"/>
      <c r="BT81" s="379"/>
      <c r="BU81" s="379"/>
      <c r="BV81" s="379"/>
      <c r="BW81" s="379"/>
      <c r="BX81" s="379"/>
      <c r="BY81" s="379"/>
      <c r="BZ81" s="379"/>
      <c r="CA81" s="379"/>
      <c r="CB81" s="379"/>
      <c r="CC81" s="379"/>
      <c r="CD81" s="379"/>
      <c r="CE81" s="379"/>
      <c r="CF81" s="379"/>
      <c r="CG81" s="379"/>
      <c r="CH81" s="379"/>
      <c r="CI81" s="379"/>
      <c r="CJ81" s="379"/>
      <c r="CK81" s="379"/>
      <c r="CL81" s="379"/>
      <c r="CM81" s="379"/>
      <c r="CN81" s="379"/>
      <c r="CO81" s="379"/>
      <c r="CP81" s="379"/>
      <c r="CQ81" s="379"/>
      <c r="CR81" s="379"/>
      <c r="CS81" s="379"/>
      <c r="CT81" s="379"/>
      <c r="CU81" s="379"/>
      <c r="CV81" s="379"/>
      <c r="CW81" s="379"/>
      <c r="CX81" s="379"/>
      <c r="CY81" s="379"/>
      <c r="CZ81" s="379"/>
      <c r="DA81" s="379"/>
      <c r="DB81" s="379"/>
      <c r="DC81" s="379"/>
      <c r="DD81" s="379"/>
      <c r="DE81" s="379"/>
      <c r="DF81" s="379"/>
      <c r="DG81" s="379"/>
      <c r="DH81" s="379"/>
      <c r="DI81" s="379"/>
      <c r="DJ81" s="379"/>
      <c r="DK81" s="379"/>
      <c r="DL81" s="379"/>
      <c r="DM81" s="379"/>
      <c r="DN81" s="379"/>
      <c r="DO81" s="379"/>
      <c r="DP81" s="379"/>
      <c r="DQ81" s="379"/>
      <c r="DR81" s="379"/>
      <c r="DS81" s="379"/>
      <c r="DT81" s="379"/>
      <c r="DU81" s="379"/>
      <c r="DV81" s="379"/>
      <c r="DW81" s="379"/>
      <c r="DX81" s="379"/>
      <c r="DY81" s="379"/>
      <c r="DZ81" s="379"/>
      <c r="EA81" s="379"/>
      <c r="EB81" s="379"/>
      <c r="EC81" s="379"/>
      <c r="ED81" s="379"/>
      <c r="EE81" s="379"/>
      <c r="EF81" s="379"/>
      <c r="EG81" s="379"/>
      <c r="EH81" s="379"/>
      <c r="EI81" s="379"/>
      <c r="EJ81" s="379"/>
      <c r="EK81" s="379"/>
      <c r="EL81" s="379"/>
      <c r="EM81" s="379"/>
      <c r="EN81" s="379"/>
      <c r="EO81" s="379"/>
      <c r="EP81" s="379"/>
      <c r="EQ81" s="379"/>
      <c r="ER81" s="379"/>
    </row>
    <row r="82" spans="1:148" s="381" customFormat="1" ht="28.15" customHeight="1" thickBot="1" x14ac:dyDescent="0.3">
      <c r="A82" s="503"/>
      <c r="B82" s="174" t="s">
        <v>53</v>
      </c>
      <c r="C82" s="363" t="s">
        <v>48</v>
      </c>
      <c r="D82" s="356" t="s">
        <v>9</v>
      </c>
      <c r="E82" s="313" t="s">
        <v>5</v>
      </c>
      <c r="F82" s="68">
        <f t="shared" ref="F82" si="87">G82+H82+I82+J82</f>
        <v>67519500</v>
      </c>
      <c r="G82" s="72">
        <v>0</v>
      </c>
      <c r="H82" s="72">
        <v>0</v>
      </c>
      <c r="I82" s="72">
        <v>0</v>
      </c>
      <c r="J82" s="11">
        <v>67519500</v>
      </c>
      <c r="K82" s="68">
        <f t="shared" ref="K82" si="88">L82+M82+N82+O82</f>
        <v>56197340</v>
      </c>
      <c r="L82" s="72">
        <v>0</v>
      </c>
      <c r="M82" s="72">
        <v>0</v>
      </c>
      <c r="N82" s="72">
        <v>0</v>
      </c>
      <c r="O82" s="11">
        <v>56197340</v>
      </c>
      <c r="P82" s="68">
        <f>Q82+R82+S82+T82</f>
        <v>50248777.799999997</v>
      </c>
      <c r="Q82" s="72">
        <v>0</v>
      </c>
      <c r="R82" s="72">
        <v>0</v>
      </c>
      <c r="S82" s="72">
        <v>0</v>
      </c>
      <c r="T82" s="11">
        <v>50248777.799999997</v>
      </c>
      <c r="U82" s="115">
        <f>P82/K82*100</f>
        <v>89.414868746456676</v>
      </c>
      <c r="V82" s="156">
        <v>0</v>
      </c>
      <c r="W82" s="156">
        <v>0</v>
      </c>
      <c r="X82" s="156">
        <v>0</v>
      </c>
      <c r="Y82" s="114">
        <f>T82/O82*100</f>
        <v>89.414868746456676</v>
      </c>
      <c r="Z82" s="68">
        <f>P82/F82*100</f>
        <v>74.421134338968741</v>
      </c>
      <c r="AA82" s="59">
        <v>0</v>
      </c>
      <c r="AB82" s="59">
        <v>0</v>
      </c>
      <c r="AC82" s="59">
        <v>0</v>
      </c>
      <c r="AD82" s="11">
        <f>T82/J82*100</f>
        <v>74.421134338968741</v>
      </c>
      <c r="AE82" s="385" t="s">
        <v>146</v>
      </c>
      <c r="AF82" s="379"/>
      <c r="AG82" s="380"/>
      <c r="AH82" s="379"/>
      <c r="AI82" s="379"/>
      <c r="AJ82" s="379"/>
      <c r="AK82" s="379"/>
      <c r="AL82" s="379"/>
      <c r="AM82" s="379"/>
      <c r="AN82" s="379"/>
      <c r="AO82" s="379"/>
      <c r="AP82" s="379"/>
      <c r="AQ82" s="379"/>
      <c r="AR82" s="379"/>
      <c r="AS82" s="379"/>
      <c r="AT82" s="379"/>
      <c r="AU82" s="379"/>
      <c r="AV82" s="379"/>
      <c r="AW82" s="379"/>
      <c r="AX82" s="379"/>
      <c r="AY82" s="379"/>
      <c r="AZ82" s="379"/>
      <c r="BA82" s="379"/>
      <c r="BB82" s="379"/>
      <c r="BC82" s="379"/>
      <c r="BD82" s="379"/>
      <c r="BE82" s="379"/>
      <c r="BF82" s="379"/>
      <c r="BG82" s="379"/>
      <c r="BH82" s="379"/>
      <c r="BI82" s="379"/>
      <c r="BJ82" s="379"/>
      <c r="BK82" s="379"/>
      <c r="BL82" s="379"/>
      <c r="BM82" s="379"/>
      <c r="BN82" s="379"/>
      <c r="BO82" s="379"/>
      <c r="BP82" s="379"/>
      <c r="BQ82" s="379"/>
      <c r="BR82" s="379"/>
      <c r="BS82" s="379"/>
      <c r="BT82" s="379"/>
      <c r="BU82" s="379"/>
      <c r="BV82" s="379"/>
      <c r="BW82" s="379"/>
      <c r="BX82" s="379"/>
      <c r="BY82" s="379"/>
      <c r="BZ82" s="379"/>
      <c r="CA82" s="379"/>
      <c r="CB82" s="379"/>
      <c r="CC82" s="379"/>
      <c r="CD82" s="379"/>
      <c r="CE82" s="379"/>
      <c r="CF82" s="379"/>
      <c r="CG82" s="379"/>
      <c r="CH82" s="379"/>
      <c r="CI82" s="379"/>
      <c r="CJ82" s="379"/>
      <c r="CK82" s="379"/>
      <c r="CL82" s="379"/>
      <c r="CM82" s="379"/>
      <c r="CN82" s="379"/>
      <c r="CO82" s="379"/>
      <c r="CP82" s="379"/>
      <c r="CQ82" s="379"/>
      <c r="CR82" s="379"/>
      <c r="CS82" s="379"/>
      <c r="CT82" s="379"/>
      <c r="CU82" s="379"/>
      <c r="CV82" s="379"/>
      <c r="CW82" s="379"/>
      <c r="CX82" s="379"/>
      <c r="CY82" s="379"/>
      <c r="CZ82" s="379"/>
      <c r="DA82" s="379"/>
      <c r="DB82" s="379"/>
      <c r="DC82" s="379"/>
      <c r="DD82" s="379"/>
      <c r="DE82" s="379"/>
      <c r="DF82" s="379"/>
      <c r="DG82" s="379"/>
      <c r="DH82" s="379"/>
      <c r="DI82" s="379"/>
      <c r="DJ82" s="379"/>
      <c r="DK82" s="379"/>
      <c r="DL82" s="379"/>
      <c r="DM82" s="379"/>
      <c r="DN82" s="379"/>
      <c r="DO82" s="379"/>
      <c r="DP82" s="379"/>
      <c r="DQ82" s="379"/>
      <c r="DR82" s="379"/>
      <c r="DS82" s="379"/>
      <c r="DT82" s="379"/>
      <c r="DU82" s="379"/>
      <c r="DV82" s="379"/>
      <c r="DW82" s="379"/>
      <c r="DX82" s="379"/>
      <c r="DY82" s="379"/>
      <c r="DZ82" s="379"/>
      <c r="EA82" s="379"/>
      <c r="EB82" s="379"/>
      <c r="EC82" s="379"/>
      <c r="ED82" s="379"/>
      <c r="EE82" s="379"/>
      <c r="EF82" s="379"/>
      <c r="EG82" s="379"/>
      <c r="EH82" s="379"/>
      <c r="EI82" s="379"/>
      <c r="EJ82" s="379"/>
      <c r="EK82" s="379"/>
      <c r="EL82" s="379"/>
      <c r="EM82" s="379"/>
      <c r="EN82" s="379"/>
      <c r="EO82" s="379"/>
      <c r="EP82" s="379"/>
      <c r="EQ82" s="379"/>
      <c r="ER82" s="379"/>
    </row>
    <row r="83" spans="1:148" s="78" customFormat="1" ht="31.5" hidden="1" customHeight="1" thickBot="1" x14ac:dyDescent="0.3">
      <c r="A83" s="168"/>
      <c r="B83" s="73" t="s">
        <v>91</v>
      </c>
      <c r="C83" s="250" t="s">
        <v>93</v>
      </c>
      <c r="D83" s="270" t="s">
        <v>14</v>
      </c>
      <c r="E83" s="108"/>
      <c r="F83" s="76">
        <f t="shared" ref="F83" si="89">G83+H83+J83</f>
        <v>0</v>
      </c>
      <c r="G83" s="74">
        <v>0</v>
      </c>
      <c r="H83" s="74">
        <v>0</v>
      </c>
      <c r="I83" s="74">
        <v>0</v>
      </c>
      <c r="J83" s="75">
        <v>0</v>
      </c>
      <c r="K83" s="76">
        <f t="shared" ref="K83" si="90">L83+M83+O83</f>
        <v>0</v>
      </c>
      <c r="L83" s="74">
        <v>0</v>
      </c>
      <c r="M83" s="74">
        <v>0</v>
      </c>
      <c r="N83" s="74">
        <v>0</v>
      </c>
      <c r="O83" s="75">
        <v>0</v>
      </c>
      <c r="P83" s="76">
        <f t="shared" ref="P83" si="91">Q83+R83+T83</f>
        <v>0</v>
      </c>
      <c r="Q83" s="74">
        <v>0</v>
      </c>
      <c r="R83" s="74">
        <v>0</v>
      </c>
      <c r="S83" s="74">
        <v>0</v>
      </c>
      <c r="T83" s="75">
        <v>0</v>
      </c>
      <c r="U83" s="118"/>
      <c r="V83" s="54"/>
      <c r="W83" s="54"/>
      <c r="X83" s="54"/>
      <c r="Y83" s="55"/>
      <c r="Z83" s="58">
        <v>0</v>
      </c>
      <c r="AA83" s="57"/>
      <c r="AB83" s="57"/>
      <c r="AC83" s="57"/>
      <c r="AD83" s="77"/>
      <c r="AE83" s="271"/>
      <c r="AF83" s="271"/>
      <c r="AG83" s="271"/>
      <c r="AH83" s="271"/>
      <c r="AI83" s="271"/>
      <c r="AJ83" s="271"/>
      <c r="AK83" s="271"/>
      <c r="AL83" s="271"/>
      <c r="AM83" s="271"/>
      <c r="AN83" s="271"/>
      <c r="AO83" s="271"/>
      <c r="AP83" s="271"/>
      <c r="AQ83" s="271"/>
      <c r="AR83" s="271"/>
      <c r="AS83" s="271"/>
      <c r="AT83" s="271"/>
      <c r="AU83" s="271"/>
      <c r="AV83" s="271"/>
      <c r="AW83" s="271"/>
      <c r="AX83" s="271"/>
      <c r="AY83" s="271"/>
      <c r="AZ83" s="271"/>
      <c r="BA83" s="271"/>
      <c r="BB83" s="271"/>
      <c r="BC83" s="271"/>
      <c r="BD83" s="271"/>
      <c r="BE83" s="271"/>
      <c r="BF83" s="271"/>
      <c r="BG83" s="271"/>
      <c r="BH83" s="271"/>
      <c r="BI83" s="271"/>
      <c r="BJ83" s="271"/>
      <c r="BK83" s="271"/>
      <c r="BL83" s="271"/>
      <c r="BM83" s="271"/>
      <c r="BN83" s="271"/>
      <c r="BO83" s="271"/>
      <c r="BP83" s="271"/>
      <c r="BQ83" s="271"/>
      <c r="BR83" s="271"/>
      <c r="BS83" s="271"/>
      <c r="BT83" s="271"/>
      <c r="BU83" s="271"/>
      <c r="BV83" s="271"/>
      <c r="BW83" s="271"/>
      <c r="BX83" s="271"/>
      <c r="BY83" s="271"/>
      <c r="BZ83" s="271"/>
      <c r="CA83" s="271"/>
      <c r="CB83" s="271"/>
      <c r="CC83" s="271"/>
      <c r="CD83" s="271"/>
      <c r="CE83" s="271"/>
      <c r="CF83" s="271"/>
      <c r="CG83" s="271"/>
      <c r="CH83" s="271"/>
      <c r="CI83" s="271"/>
      <c r="CJ83" s="271"/>
      <c r="CK83" s="271"/>
      <c r="CL83" s="271"/>
      <c r="CM83" s="271"/>
      <c r="CN83" s="271"/>
      <c r="CO83" s="271"/>
      <c r="CP83" s="271"/>
      <c r="CQ83" s="271"/>
      <c r="CR83" s="271"/>
      <c r="CS83" s="271"/>
      <c r="CT83" s="271"/>
      <c r="CU83" s="271"/>
      <c r="CV83" s="271"/>
      <c r="CW83" s="271"/>
      <c r="CX83" s="271"/>
      <c r="CY83" s="271"/>
      <c r="CZ83" s="271"/>
      <c r="DA83" s="271"/>
      <c r="DB83" s="271"/>
      <c r="DC83" s="271"/>
      <c r="DD83" s="271"/>
      <c r="DE83" s="271"/>
      <c r="DF83" s="271"/>
      <c r="DG83" s="271"/>
      <c r="DH83" s="271"/>
      <c r="DI83" s="271"/>
      <c r="DJ83" s="271"/>
      <c r="DK83" s="271"/>
      <c r="DL83" s="271"/>
      <c r="DM83" s="271"/>
      <c r="DN83" s="271"/>
      <c r="DO83" s="271"/>
      <c r="DP83" s="271"/>
      <c r="DQ83" s="271"/>
      <c r="DR83" s="271"/>
      <c r="DS83" s="271"/>
      <c r="DT83" s="271"/>
      <c r="DU83" s="271"/>
      <c r="DV83" s="271"/>
      <c r="DW83" s="271"/>
      <c r="DX83" s="271"/>
      <c r="DY83" s="271"/>
      <c r="DZ83" s="271"/>
      <c r="EA83" s="271"/>
      <c r="EB83" s="271"/>
      <c r="EC83" s="271"/>
      <c r="ED83" s="271"/>
      <c r="EE83" s="271"/>
      <c r="EF83" s="271"/>
      <c r="EG83" s="271"/>
      <c r="EH83" s="271"/>
      <c r="EI83" s="271"/>
      <c r="EJ83" s="271"/>
      <c r="EK83" s="271"/>
      <c r="EL83" s="271"/>
      <c r="EM83" s="271"/>
      <c r="EN83" s="271"/>
      <c r="EO83" s="271"/>
      <c r="EP83" s="271"/>
      <c r="EQ83" s="271"/>
      <c r="ER83" s="271"/>
    </row>
    <row r="84" spans="1:148" s="81" customFormat="1" ht="16.5" customHeight="1" thickBot="1" x14ac:dyDescent="0.3">
      <c r="A84" s="87"/>
      <c r="B84" s="415" t="s">
        <v>83</v>
      </c>
      <c r="C84" s="416"/>
      <c r="D84" s="417"/>
      <c r="E84" s="109"/>
      <c r="F84" s="267">
        <f>F82+F83</f>
        <v>67519500</v>
      </c>
      <c r="G84" s="45">
        <f t="shared" ref="G84:J84" si="92">G82+G83</f>
        <v>0</v>
      </c>
      <c r="H84" s="45">
        <f t="shared" si="92"/>
        <v>0</v>
      </c>
      <c r="I84" s="45">
        <f t="shared" si="92"/>
        <v>0</v>
      </c>
      <c r="J84" s="5">
        <f t="shared" si="92"/>
        <v>67519500</v>
      </c>
      <c r="K84" s="267">
        <f>K82+K83</f>
        <v>56197340</v>
      </c>
      <c r="L84" s="45">
        <f t="shared" ref="L84:O84" si="93">L82+L83</f>
        <v>0</v>
      </c>
      <c r="M84" s="45">
        <f t="shared" si="93"/>
        <v>0</v>
      </c>
      <c r="N84" s="45">
        <f t="shared" si="93"/>
        <v>0</v>
      </c>
      <c r="O84" s="5">
        <f t="shared" si="93"/>
        <v>56197340</v>
      </c>
      <c r="P84" s="267">
        <f>P82+P83</f>
        <v>50248777.799999997</v>
      </c>
      <c r="Q84" s="45">
        <f t="shared" ref="Q84:T84" si="94">Q82+Q83</f>
        <v>0</v>
      </c>
      <c r="R84" s="45">
        <f t="shared" si="94"/>
        <v>0</v>
      </c>
      <c r="S84" s="45">
        <f t="shared" si="94"/>
        <v>0</v>
      </c>
      <c r="T84" s="5">
        <f t="shared" si="94"/>
        <v>50248777.799999997</v>
      </c>
      <c r="U84" s="3">
        <f t="shared" ref="U84:Y84" si="95">U83+U82</f>
        <v>89.414868746456676</v>
      </c>
      <c r="V84" s="145">
        <f t="shared" si="95"/>
        <v>0</v>
      </c>
      <c r="W84" s="145">
        <f t="shared" si="95"/>
        <v>0</v>
      </c>
      <c r="X84" s="145">
        <f t="shared" si="95"/>
        <v>0</v>
      </c>
      <c r="Y84" s="5">
        <f t="shared" si="95"/>
        <v>89.414868746456676</v>
      </c>
      <c r="Z84" s="3">
        <f>P84/F84*100</f>
        <v>74.421134338968741</v>
      </c>
      <c r="AA84" s="4">
        <v>0</v>
      </c>
      <c r="AB84" s="4">
        <v>0</v>
      </c>
      <c r="AC84" s="4">
        <v>0</v>
      </c>
      <c r="AD84" s="5">
        <f>T84/J84*100</f>
        <v>74.421134338968741</v>
      </c>
      <c r="AE84" s="79"/>
      <c r="AF84" s="79"/>
      <c r="AG84" s="80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  <c r="BC84" s="79"/>
      <c r="BD84" s="79"/>
      <c r="BE84" s="79"/>
      <c r="BF84" s="79"/>
      <c r="BG84" s="79"/>
      <c r="BH84" s="79"/>
      <c r="BI84" s="79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  <c r="BU84" s="79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  <c r="DB84" s="79"/>
      <c r="DC84" s="79"/>
      <c r="DD84" s="79"/>
      <c r="DE84" s="79"/>
      <c r="DF84" s="79"/>
      <c r="DG84" s="79"/>
      <c r="DH84" s="79"/>
      <c r="DI84" s="79"/>
      <c r="DJ84" s="79"/>
      <c r="DK84" s="79"/>
      <c r="DL84" s="79"/>
      <c r="DM84" s="79"/>
      <c r="DN84" s="79"/>
      <c r="DO84" s="79"/>
      <c r="DP84" s="79"/>
      <c r="DQ84" s="79"/>
      <c r="DR84" s="79"/>
      <c r="DS84" s="79"/>
      <c r="DT84" s="79"/>
      <c r="DU84" s="79"/>
      <c r="DV84" s="79"/>
      <c r="DW84" s="79"/>
      <c r="DX84" s="79"/>
      <c r="DY84" s="79"/>
      <c r="DZ84" s="79"/>
      <c r="EA84" s="79"/>
      <c r="EB84" s="79"/>
      <c r="EC84" s="79"/>
      <c r="ED84" s="79"/>
      <c r="EE84" s="79"/>
      <c r="EF84" s="79"/>
      <c r="EG84" s="79"/>
      <c r="EH84" s="79"/>
      <c r="EI84" s="79"/>
      <c r="EJ84" s="79"/>
      <c r="EK84" s="79"/>
      <c r="EL84" s="79"/>
      <c r="EM84" s="79"/>
      <c r="EN84" s="79"/>
      <c r="EO84" s="79"/>
      <c r="EP84" s="79"/>
      <c r="EQ84" s="79"/>
      <c r="ER84" s="79"/>
    </row>
    <row r="85" spans="1:148" s="381" customFormat="1" ht="19.5" hidden="1" customHeight="1" thickBot="1" x14ac:dyDescent="0.3">
      <c r="A85" s="273"/>
      <c r="B85" s="386"/>
      <c r="C85" s="387"/>
      <c r="D85" s="161" t="s">
        <v>14</v>
      </c>
      <c r="E85" s="313"/>
      <c r="F85" s="17"/>
      <c r="G85" s="82"/>
      <c r="H85" s="82"/>
      <c r="I85" s="82"/>
      <c r="J85" s="10"/>
      <c r="K85" s="17"/>
      <c r="L85" s="82"/>
      <c r="M85" s="82"/>
      <c r="N85" s="82"/>
      <c r="O85" s="10"/>
      <c r="P85" s="17"/>
      <c r="Q85" s="82"/>
      <c r="R85" s="82"/>
      <c r="S85" s="82"/>
      <c r="T85" s="10"/>
      <c r="U85" s="119"/>
      <c r="V85" s="82"/>
      <c r="W85" s="82"/>
      <c r="X85" s="82"/>
      <c r="Y85" s="120"/>
      <c r="Z85" s="83"/>
      <c r="AA85" s="84"/>
      <c r="AB85" s="84"/>
      <c r="AC85" s="84"/>
      <c r="AD85" s="10"/>
      <c r="AE85" s="379"/>
      <c r="AF85" s="379"/>
      <c r="AG85" s="380"/>
      <c r="AH85" s="379"/>
      <c r="AI85" s="379"/>
      <c r="AJ85" s="379"/>
      <c r="AK85" s="379"/>
      <c r="AL85" s="379"/>
      <c r="AM85" s="379"/>
      <c r="AN85" s="379"/>
      <c r="AO85" s="379"/>
      <c r="AP85" s="379"/>
      <c r="AQ85" s="379"/>
      <c r="AR85" s="379"/>
      <c r="AS85" s="379"/>
      <c r="AT85" s="379"/>
      <c r="AU85" s="379"/>
      <c r="AV85" s="379"/>
      <c r="AW85" s="379"/>
      <c r="AX85" s="379"/>
      <c r="AY85" s="379"/>
      <c r="AZ85" s="379"/>
      <c r="BA85" s="379"/>
      <c r="BB85" s="379"/>
      <c r="BC85" s="379"/>
      <c r="BD85" s="379"/>
      <c r="BE85" s="379"/>
      <c r="BF85" s="379"/>
      <c r="BG85" s="379"/>
      <c r="BH85" s="379"/>
      <c r="BI85" s="379"/>
      <c r="BJ85" s="379"/>
      <c r="BK85" s="379"/>
      <c r="BL85" s="379"/>
      <c r="BM85" s="379"/>
      <c r="BN85" s="379"/>
      <c r="BO85" s="379"/>
      <c r="BP85" s="379"/>
      <c r="BQ85" s="379"/>
      <c r="BR85" s="379"/>
      <c r="BS85" s="379"/>
      <c r="BT85" s="379"/>
      <c r="BU85" s="379"/>
      <c r="BV85" s="379"/>
      <c r="BW85" s="379"/>
      <c r="BX85" s="379"/>
      <c r="BY85" s="379"/>
      <c r="BZ85" s="379"/>
      <c r="CA85" s="379"/>
      <c r="CB85" s="379"/>
      <c r="CC85" s="379"/>
      <c r="CD85" s="379"/>
      <c r="CE85" s="379"/>
      <c r="CF85" s="379"/>
      <c r="CG85" s="379"/>
      <c r="CH85" s="379"/>
      <c r="CI85" s="379"/>
      <c r="CJ85" s="379"/>
      <c r="CK85" s="379"/>
      <c r="CL85" s="379"/>
      <c r="CM85" s="379"/>
      <c r="CN85" s="379"/>
      <c r="CO85" s="379"/>
      <c r="CP85" s="379"/>
      <c r="CQ85" s="379"/>
      <c r="CR85" s="379"/>
      <c r="CS85" s="379"/>
      <c r="CT85" s="379"/>
      <c r="CU85" s="379"/>
      <c r="CV85" s="379"/>
      <c r="CW85" s="379"/>
      <c r="CX85" s="379"/>
      <c r="CY85" s="379"/>
      <c r="CZ85" s="379"/>
      <c r="DA85" s="379"/>
      <c r="DB85" s="379"/>
      <c r="DC85" s="379"/>
      <c r="DD85" s="379"/>
      <c r="DE85" s="379"/>
      <c r="DF85" s="379"/>
      <c r="DG85" s="379"/>
      <c r="DH85" s="379"/>
      <c r="DI85" s="379"/>
      <c r="DJ85" s="379"/>
      <c r="DK85" s="379"/>
      <c r="DL85" s="379"/>
      <c r="DM85" s="379"/>
      <c r="DN85" s="379"/>
      <c r="DO85" s="379"/>
      <c r="DP85" s="379"/>
      <c r="DQ85" s="379"/>
      <c r="DR85" s="379"/>
      <c r="DS85" s="379"/>
      <c r="DT85" s="379"/>
      <c r="DU85" s="379"/>
      <c r="DV85" s="379"/>
      <c r="DW85" s="379"/>
      <c r="DX85" s="379"/>
      <c r="DY85" s="379"/>
      <c r="DZ85" s="379"/>
      <c r="EA85" s="379"/>
      <c r="EB85" s="379"/>
      <c r="EC85" s="379"/>
      <c r="ED85" s="379"/>
      <c r="EE85" s="379"/>
      <c r="EF85" s="379"/>
      <c r="EG85" s="379"/>
      <c r="EH85" s="379"/>
      <c r="EI85" s="379"/>
      <c r="EJ85" s="379"/>
      <c r="EK85" s="379"/>
      <c r="EL85" s="379"/>
      <c r="EM85" s="379"/>
      <c r="EN85" s="379"/>
      <c r="EO85" s="379"/>
      <c r="EP85" s="379"/>
      <c r="EQ85" s="379"/>
      <c r="ER85" s="379"/>
    </row>
    <row r="86" spans="1:148" s="1" customFormat="1" ht="16.5" customHeight="1" thickBot="1" x14ac:dyDescent="0.3">
      <c r="A86" s="269"/>
      <c r="B86" s="415" t="s">
        <v>25</v>
      </c>
      <c r="C86" s="416"/>
      <c r="D86" s="417"/>
      <c r="E86" s="337" t="s">
        <v>7</v>
      </c>
      <c r="F86" s="267">
        <f>F80+F84</f>
        <v>125978670</v>
      </c>
      <c r="G86" s="145">
        <f t="shared" ref="G86:T86" si="96">G80+G84</f>
        <v>0</v>
      </c>
      <c r="H86" s="145">
        <f t="shared" si="96"/>
        <v>0</v>
      </c>
      <c r="I86" s="145">
        <f t="shared" si="96"/>
        <v>0</v>
      </c>
      <c r="J86" s="5">
        <f t="shared" si="96"/>
        <v>125978670</v>
      </c>
      <c r="K86" s="267">
        <f>K80+K84</f>
        <v>101968265</v>
      </c>
      <c r="L86" s="145">
        <f t="shared" si="96"/>
        <v>0</v>
      </c>
      <c r="M86" s="145">
        <f t="shared" si="96"/>
        <v>0</v>
      </c>
      <c r="N86" s="145">
        <f t="shared" si="96"/>
        <v>0</v>
      </c>
      <c r="O86" s="5">
        <f t="shared" si="96"/>
        <v>101968265</v>
      </c>
      <c r="P86" s="267">
        <f>P80+P84</f>
        <v>90927556.789999992</v>
      </c>
      <c r="Q86" s="145">
        <f t="shared" si="96"/>
        <v>0</v>
      </c>
      <c r="R86" s="145">
        <f t="shared" si="96"/>
        <v>0</v>
      </c>
      <c r="S86" s="145">
        <f t="shared" si="96"/>
        <v>0</v>
      </c>
      <c r="T86" s="5">
        <f t="shared" si="96"/>
        <v>90927556.789999992</v>
      </c>
      <c r="U86" s="264">
        <f>P86/K86*100</f>
        <v>89.172407503452163</v>
      </c>
      <c r="V86" s="145">
        <v>0</v>
      </c>
      <c r="W86" s="45">
        <v>0</v>
      </c>
      <c r="X86" s="45">
        <v>0</v>
      </c>
      <c r="Y86" s="146">
        <f>T86/O86*100</f>
        <v>89.172407503452163</v>
      </c>
      <c r="Z86" s="6">
        <f>P86/F86*100</f>
        <v>72.176946136992868</v>
      </c>
      <c r="AA86" s="4">
        <v>0</v>
      </c>
      <c r="AB86" s="26">
        <v>0</v>
      </c>
      <c r="AC86" s="4">
        <v>0</v>
      </c>
      <c r="AD86" s="5">
        <f>T86/J86*100</f>
        <v>72.176946136992868</v>
      </c>
      <c r="AE86" s="2"/>
      <c r="AF86" s="2"/>
      <c r="AG86" s="164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</row>
    <row r="87" spans="1:148" s="300" customFormat="1" ht="24" customHeight="1" thickBot="1" x14ac:dyDescent="0.3">
      <c r="A87" s="453" t="s">
        <v>87</v>
      </c>
      <c r="B87" s="454"/>
      <c r="C87" s="454"/>
      <c r="D87" s="454"/>
      <c r="E87" s="454"/>
      <c r="F87" s="454"/>
      <c r="G87" s="454"/>
      <c r="H87" s="454"/>
      <c r="I87" s="454"/>
      <c r="J87" s="454"/>
      <c r="K87" s="454"/>
      <c r="L87" s="454"/>
      <c r="M87" s="454"/>
      <c r="N87" s="454"/>
      <c r="O87" s="454"/>
      <c r="P87" s="454"/>
      <c r="Q87" s="454"/>
      <c r="R87" s="454"/>
      <c r="S87" s="454"/>
      <c r="T87" s="454"/>
      <c r="U87" s="454"/>
      <c r="V87" s="454"/>
      <c r="W87" s="454"/>
      <c r="X87" s="454"/>
      <c r="Y87" s="454"/>
      <c r="Z87" s="454"/>
      <c r="AA87" s="454"/>
      <c r="AB87" s="454"/>
      <c r="AC87" s="454"/>
      <c r="AD87" s="455"/>
      <c r="AE87" s="298"/>
      <c r="AF87" s="298"/>
      <c r="AG87" s="301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  <c r="BM87" s="298"/>
      <c r="BN87" s="298"/>
      <c r="BO87" s="298"/>
      <c r="BP87" s="298"/>
      <c r="BQ87" s="298"/>
      <c r="BR87" s="298"/>
      <c r="BS87" s="298"/>
      <c r="BT87" s="298"/>
      <c r="BU87" s="298"/>
      <c r="BV87" s="298"/>
      <c r="BW87" s="298"/>
      <c r="BX87" s="298"/>
      <c r="BY87" s="298"/>
      <c r="BZ87" s="298"/>
      <c r="CA87" s="298"/>
      <c r="CB87" s="298"/>
      <c r="CC87" s="298"/>
      <c r="CD87" s="298"/>
      <c r="CE87" s="298"/>
      <c r="CF87" s="298"/>
      <c r="CG87" s="298"/>
      <c r="CH87" s="298"/>
      <c r="CI87" s="298"/>
      <c r="CJ87" s="298"/>
      <c r="CK87" s="298"/>
      <c r="CL87" s="298"/>
      <c r="CM87" s="298"/>
      <c r="CN87" s="298"/>
      <c r="CO87" s="298"/>
      <c r="CP87" s="298"/>
      <c r="CQ87" s="298"/>
      <c r="CR87" s="298"/>
      <c r="CS87" s="298"/>
      <c r="CT87" s="298"/>
      <c r="CU87" s="298"/>
      <c r="CV87" s="298"/>
      <c r="CW87" s="298"/>
      <c r="CX87" s="298"/>
      <c r="CY87" s="298"/>
      <c r="CZ87" s="298"/>
      <c r="DA87" s="298"/>
      <c r="DB87" s="298"/>
      <c r="DC87" s="298"/>
      <c r="DD87" s="298"/>
      <c r="DE87" s="298"/>
      <c r="DF87" s="298"/>
      <c r="DG87" s="298"/>
      <c r="DH87" s="298"/>
      <c r="DI87" s="298"/>
      <c r="DJ87" s="298"/>
      <c r="DK87" s="298"/>
      <c r="DL87" s="298"/>
      <c r="DM87" s="298"/>
      <c r="DN87" s="298"/>
      <c r="DO87" s="298"/>
      <c r="DP87" s="298"/>
      <c r="DQ87" s="298"/>
      <c r="DR87" s="298"/>
      <c r="DS87" s="298"/>
      <c r="DT87" s="298"/>
      <c r="DU87" s="298"/>
      <c r="DV87" s="298"/>
      <c r="DW87" s="298"/>
      <c r="DX87" s="298"/>
      <c r="DY87" s="298"/>
      <c r="DZ87" s="298"/>
      <c r="EA87" s="298"/>
      <c r="EB87" s="298"/>
      <c r="EC87" s="298"/>
      <c r="ED87" s="298"/>
      <c r="EE87" s="298"/>
      <c r="EF87" s="298"/>
      <c r="EG87" s="298"/>
      <c r="EH87" s="298"/>
      <c r="EI87" s="298"/>
      <c r="EJ87" s="298"/>
      <c r="EK87" s="298"/>
      <c r="EL87" s="298"/>
      <c r="EM87" s="298"/>
      <c r="EN87" s="298"/>
      <c r="EO87" s="298"/>
      <c r="EP87" s="298"/>
      <c r="EQ87" s="298"/>
      <c r="ER87" s="298"/>
    </row>
    <row r="88" spans="1:148" s="81" customFormat="1" ht="31.5" customHeight="1" thickBot="1" x14ac:dyDescent="0.3">
      <c r="A88" s="459" t="s">
        <v>26</v>
      </c>
      <c r="B88" s="444" t="s">
        <v>137</v>
      </c>
      <c r="C88" s="445"/>
      <c r="D88" s="446"/>
      <c r="E88" s="109" t="s">
        <v>7</v>
      </c>
      <c r="F88" s="456"/>
      <c r="G88" s="457"/>
      <c r="H88" s="457"/>
      <c r="I88" s="457"/>
      <c r="J88" s="457"/>
      <c r="K88" s="457"/>
      <c r="L88" s="457"/>
      <c r="M88" s="457"/>
      <c r="N88" s="457"/>
      <c r="O88" s="457"/>
      <c r="P88" s="457"/>
      <c r="Q88" s="457"/>
      <c r="R88" s="457"/>
      <c r="S88" s="457"/>
      <c r="T88" s="457"/>
      <c r="U88" s="457"/>
      <c r="V88" s="457"/>
      <c r="W88" s="457"/>
      <c r="X88" s="457"/>
      <c r="Y88" s="457"/>
      <c r="Z88" s="457"/>
      <c r="AA88" s="457"/>
      <c r="AB88" s="457"/>
      <c r="AC88" s="457"/>
      <c r="AD88" s="458"/>
      <c r="AE88" s="79"/>
      <c r="AF88" s="79"/>
      <c r="AG88" s="80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  <c r="BH88" s="79"/>
      <c r="BI88" s="79"/>
      <c r="BJ88" s="79"/>
      <c r="BK88" s="79"/>
      <c r="BL88" s="79"/>
      <c r="BM88" s="79"/>
      <c r="BN88" s="79"/>
      <c r="BO88" s="79"/>
      <c r="BP88" s="79"/>
      <c r="BQ88" s="79"/>
      <c r="BR88" s="79"/>
      <c r="BS88" s="79"/>
      <c r="BT88" s="79"/>
      <c r="BU88" s="79"/>
      <c r="BV88" s="79"/>
      <c r="BW88" s="79"/>
      <c r="BX88" s="79"/>
      <c r="BY88" s="79"/>
      <c r="BZ88" s="79"/>
      <c r="CA88" s="79"/>
      <c r="CB88" s="79"/>
      <c r="CC88" s="79"/>
      <c r="CD88" s="79"/>
      <c r="CE88" s="79"/>
      <c r="CF88" s="79"/>
      <c r="CG88" s="79"/>
      <c r="CH88" s="79"/>
      <c r="CI88" s="79"/>
      <c r="CJ88" s="79"/>
      <c r="CK88" s="79"/>
      <c r="CL88" s="79"/>
      <c r="CM88" s="79"/>
      <c r="CN88" s="79"/>
      <c r="CO88" s="79"/>
      <c r="CP88" s="79"/>
      <c r="CQ88" s="79"/>
      <c r="CR88" s="79"/>
      <c r="CS88" s="79"/>
      <c r="CT88" s="79"/>
      <c r="CU88" s="79"/>
      <c r="CV88" s="79"/>
      <c r="CW88" s="79"/>
      <c r="CX88" s="79"/>
      <c r="CY88" s="79"/>
      <c r="CZ88" s="79"/>
      <c r="DA88" s="79"/>
      <c r="DB88" s="79"/>
      <c r="DC88" s="79"/>
      <c r="DD88" s="79"/>
      <c r="DE88" s="79"/>
      <c r="DF88" s="79"/>
      <c r="DG88" s="79"/>
      <c r="DH88" s="79"/>
      <c r="DI88" s="79"/>
      <c r="DJ88" s="79"/>
      <c r="DK88" s="79"/>
      <c r="DL88" s="79"/>
      <c r="DM88" s="79"/>
      <c r="DN88" s="79"/>
      <c r="DO88" s="79"/>
      <c r="DP88" s="79"/>
      <c r="DQ88" s="79"/>
      <c r="DR88" s="79"/>
      <c r="DS88" s="79"/>
      <c r="DT88" s="79"/>
      <c r="DU88" s="79"/>
      <c r="DV88" s="79"/>
      <c r="DW88" s="79"/>
      <c r="DX88" s="79"/>
      <c r="DY88" s="79"/>
      <c r="DZ88" s="79"/>
      <c r="EA88" s="79"/>
      <c r="EB88" s="79"/>
      <c r="EC88" s="79"/>
      <c r="ED88" s="79"/>
      <c r="EE88" s="79"/>
      <c r="EF88" s="79"/>
      <c r="EG88" s="79"/>
      <c r="EH88" s="79"/>
      <c r="EI88" s="79"/>
      <c r="EJ88" s="79"/>
      <c r="EK88" s="79"/>
      <c r="EL88" s="79"/>
      <c r="EM88" s="79"/>
      <c r="EN88" s="79"/>
      <c r="EO88" s="79"/>
      <c r="EP88" s="79"/>
      <c r="EQ88" s="79"/>
      <c r="ER88" s="79"/>
    </row>
    <row r="89" spans="1:148" s="381" customFormat="1" ht="28.9" customHeight="1" thickBot="1" x14ac:dyDescent="0.3">
      <c r="A89" s="460"/>
      <c r="B89" s="388" t="s">
        <v>0</v>
      </c>
      <c r="C89" s="389" t="s">
        <v>129</v>
      </c>
      <c r="D89" s="371" t="s">
        <v>9</v>
      </c>
      <c r="E89" s="390" t="s">
        <v>5</v>
      </c>
      <c r="F89" s="113">
        <f>G89+H89+I89+J89</f>
        <v>30000</v>
      </c>
      <c r="G89" s="91">
        <v>0</v>
      </c>
      <c r="H89" s="91">
        <v>0</v>
      </c>
      <c r="I89" s="91">
        <v>0</v>
      </c>
      <c r="J89" s="92">
        <v>30000</v>
      </c>
      <c r="K89" s="113">
        <f>L89+M89+N89+O89</f>
        <v>30000</v>
      </c>
      <c r="L89" s="91">
        <v>0</v>
      </c>
      <c r="M89" s="91">
        <v>0</v>
      </c>
      <c r="N89" s="91">
        <v>0</v>
      </c>
      <c r="O89" s="391">
        <v>30000</v>
      </c>
      <c r="P89" s="113">
        <f>Q89+R89+T89</f>
        <v>30000</v>
      </c>
      <c r="Q89" s="91">
        <v>0</v>
      </c>
      <c r="R89" s="91">
        <v>0</v>
      </c>
      <c r="S89" s="91">
        <v>0</v>
      </c>
      <c r="T89" s="92">
        <v>30000</v>
      </c>
      <c r="U89" s="121">
        <f>V89+W89+X89+Y89</f>
        <v>0</v>
      </c>
      <c r="V89" s="122">
        <v>0</v>
      </c>
      <c r="W89" s="122">
        <v>0</v>
      </c>
      <c r="X89" s="122">
        <v>0</v>
      </c>
      <c r="Y89" s="11">
        <v>0</v>
      </c>
      <c r="Z89" s="234">
        <f>P89/F89*100</f>
        <v>100</v>
      </c>
      <c r="AA89" s="15">
        <v>0</v>
      </c>
      <c r="AB89" s="15">
        <v>0</v>
      </c>
      <c r="AC89" s="15">
        <v>0</v>
      </c>
      <c r="AD89" s="235">
        <f>T89/J89*100</f>
        <v>100</v>
      </c>
      <c r="AE89" s="379"/>
      <c r="AF89" s="379"/>
      <c r="AG89" s="380"/>
      <c r="AH89" s="379"/>
      <c r="AI89" s="379"/>
      <c r="AJ89" s="379"/>
      <c r="AK89" s="379"/>
      <c r="AL89" s="379"/>
      <c r="AM89" s="379"/>
      <c r="AN89" s="379"/>
      <c r="AO89" s="379"/>
      <c r="AP89" s="379"/>
      <c r="AQ89" s="379"/>
      <c r="AR89" s="379"/>
      <c r="AS89" s="379"/>
      <c r="AT89" s="379"/>
      <c r="AU89" s="379"/>
      <c r="AV89" s="379"/>
      <c r="AW89" s="379"/>
      <c r="AX89" s="379"/>
      <c r="AY89" s="379"/>
      <c r="AZ89" s="379"/>
      <c r="BA89" s="379"/>
      <c r="BB89" s="379"/>
      <c r="BC89" s="379"/>
      <c r="BD89" s="379"/>
      <c r="BE89" s="379"/>
      <c r="BF89" s="379"/>
      <c r="BG89" s="379"/>
      <c r="BH89" s="379"/>
      <c r="BI89" s="379"/>
      <c r="BJ89" s="379"/>
      <c r="BK89" s="379"/>
      <c r="BL89" s="379"/>
      <c r="BM89" s="379"/>
      <c r="BN89" s="379"/>
      <c r="BO89" s="379"/>
      <c r="BP89" s="379"/>
      <c r="BQ89" s="379"/>
      <c r="BR89" s="379"/>
      <c r="BS89" s="379"/>
      <c r="BT89" s="379"/>
      <c r="BU89" s="379"/>
      <c r="BV89" s="379"/>
      <c r="BW89" s="379"/>
      <c r="BX89" s="379"/>
      <c r="BY89" s="379"/>
      <c r="BZ89" s="379"/>
      <c r="CA89" s="379"/>
      <c r="CB89" s="379"/>
      <c r="CC89" s="379"/>
      <c r="CD89" s="379"/>
      <c r="CE89" s="379"/>
      <c r="CF89" s="379"/>
      <c r="CG89" s="379"/>
      <c r="CH89" s="379"/>
      <c r="CI89" s="379"/>
      <c r="CJ89" s="379"/>
      <c r="CK89" s="379"/>
      <c r="CL89" s="379"/>
      <c r="CM89" s="379"/>
      <c r="CN89" s="379"/>
      <c r="CO89" s="379"/>
      <c r="CP89" s="379"/>
      <c r="CQ89" s="379"/>
      <c r="CR89" s="379"/>
      <c r="CS89" s="379"/>
      <c r="CT89" s="379"/>
      <c r="CU89" s="379"/>
      <c r="CV89" s="379"/>
      <c r="CW89" s="379"/>
      <c r="CX89" s="379"/>
      <c r="CY89" s="379"/>
      <c r="CZ89" s="379"/>
      <c r="DA89" s="379"/>
      <c r="DB89" s="379"/>
      <c r="DC89" s="379"/>
      <c r="DD89" s="379"/>
      <c r="DE89" s="379"/>
      <c r="DF89" s="379"/>
      <c r="DG89" s="379"/>
      <c r="DH89" s="379"/>
      <c r="DI89" s="379"/>
      <c r="DJ89" s="379"/>
      <c r="DK89" s="379"/>
      <c r="DL89" s="379"/>
      <c r="DM89" s="379"/>
      <c r="DN89" s="379"/>
      <c r="DO89" s="379"/>
      <c r="DP89" s="379"/>
      <c r="DQ89" s="379"/>
      <c r="DR89" s="379"/>
      <c r="DS89" s="379"/>
      <c r="DT89" s="379"/>
      <c r="DU89" s="379"/>
      <c r="DV89" s="379"/>
      <c r="DW89" s="379"/>
      <c r="DX89" s="379"/>
      <c r="DY89" s="379"/>
      <c r="DZ89" s="379"/>
      <c r="EA89" s="379"/>
      <c r="EB89" s="379"/>
      <c r="EC89" s="379"/>
      <c r="ED89" s="379"/>
      <c r="EE89" s="379"/>
      <c r="EF89" s="379"/>
      <c r="EG89" s="379"/>
      <c r="EH89" s="379"/>
      <c r="EI89" s="379"/>
      <c r="EJ89" s="379"/>
      <c r="EK89" s="379"/>
      <c r="EL89" s="379"/>
      <c r="EM89" s="379"/>
      <c r="EN89" s="379"/>
      <c r="EO89" s="379"/>
      <c r="EP89" s="379"/>
      <c r="EQ89" s="379"/>
      <c r="ER89" s="379"/>
    </row>
    <row r="90" spans="1:148" s="93" customFormat="1" ht="15" customHeight="1" thickBot="1" x14ac:dyDescent="0.3">
      <c r="A90" s="87"/>
      <c r="B90" s="450" t="s">
        <v>27</v>
      </c>
      <c r="C90" s="451"/>
      <c r="D90" s="452"/>
      <c r="E90" s="109" t="s">
        <v>7</v>
      </c>
      <c r="F90" s="263">
        <f>F89</f>
        <v>30000</v>
      </c>
      <c r="G90" s="48">
        <f t="shared" ref="G90:J90" si="97">G89</f>
        <v>0</v>
      </c>
      <c r="H90" s="48">
        <f t="shared" si="97"/>
        <v>0</v>
      </c>
      <c r="I90" s="38">
        <f t="shared" si="97"/>
        <v>0</v>
      </c>
      <c r="J90" s="38">
        <f t="shared" si="97"/>
        <v>30000</v>
      </c>
      <c r="K90" s="263">
        <f>K89</f>
        <v>30000</v>
      </c>
      <c r="L90" s="48">
        <f t="shared" ref="L90" si="98">L89</f>
        <v>0</v>
      </c>
      <c r="M90" s="48">
        <f t="shared" ref="M90" si="99">M89</f>
        <v>0</v>
      </c>
      <c r="N90" s="38">
        <f t="shared" ref="N90" si="100">N89</f>
        <v>0</v>
      </c>
      <c r="O90" s="38">
        <f t="shared" ref="O90" si="101">O89</f>
        <v>30000</v>
      </c>
      <c r="P90" s="263">
        <f>P89</f>
        <v>30000</v>
      </c>
      <c r="Q90" s="48">
        <f t="shared" ref="Q90" si="102">Q89</f>
        <v>0</v>
      </c>
      <c r="R90" s="48">
        <f t="shared" ref="R90" si="103">R89</f>
        <v>0</v>
      </c>
      <c r="S90" s="38">
        <f t="shared" ref="S90" si="104">S89</f>
        <v>0</v>
      </c>
      <c r="T90" s="38">
        <f t="shared" ref="T90" si="105">T89</f>
        <v>30000</v>
      </c>
      <c r="U90" s="123">
        <f>P90/K90*100</f>
        <v>100</v>
      </c>
      <c r="V90" s="38">
        <v>0</v>
      </c>
      <c r="W90" s="38">
        <v>0</v>
      </c>
      <c r="X90" s="38">
        <v>0</v>
      </c>
      <c r="Y90" s="28">
        <f>T90/O90*100</f>
        <v>100</v>
      </c>
      <c r="Z90" s="43">
        <f>P90/F90*100</f>
        <v>100</v>
      </c>
      <c r="AA90" s="21">
        <v>0</v>
      </c>
      <c r="AB90" s="21">
        <v>0</v>
      </c>
      <c r="AC90" s="21">
        <v>0</v>
      </c>
      <c r="AD90" s="42">
        <f>T90/J90*100</f>
        <v>100</v>
      </c>
      <c r="AE90" s="94"/>
      <c r="AF90" s="94"/>
      <c r="AG90" s="16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  <c r="BM90" s="94"/>
      <c r="BN90" s="94"/>
      <c r="BO90" s="94"/>
      <c r="BP90" s="94"/>
      <c r="BQ90" s="94"/>
      <c r="BR90" s="94"/>
      <c r="BS90" s="94"/>
      <c r="BT90" s="94"/>
      <c r="BU90" s="94"/>
      <c r="BV90" s="94"/>
      <c r="BW90" s="94"/>
      <c r="BX90" s="94"/>
      <c r="BY90" s="94"/>
      <c r="BZ90" s="94"/>
      <c r="CA90" s="94"/>
      <c r="CB90" s="94"/>
      <c r="CC90" s="94"/>
      <c r="CD90" s="94"/>
      <c r="CE90" s="94"/>
      <c r="CF90" s="94"/>
      <c r="CG90" s="94"/>
      <c r="CH90" s="94"/>
      <c r="CI90" s="94"/>
      <c r="CJ90" s="94"/>
      <c r="CK90" s="94"/>
      <c r="CL90" s="94"/>
      <c r="CM90" s="94"/>
      <c r="CN90" s="94"/>
      <c r="CO90" s="94"/>
      <c r="CP90" s="94"/>
      <c r="CQ90" s="94"/>
      <c r="CR90" s="94"/>
      <c r="CS90" s="94"/>
      <c r="CT90" s="94"/>
      <c r="CU90" s="94"/>
      <c r="CV90" s="94"/>
      <c r="CW90" s="94"/>
      <c r="CX90" s="94"/>
      <c r="CY90" s="94"/>
      <c r="CZ90" s="94"/>
      <c r="DA90" s="94"/>
      <c r="DB90" s="94"/>
      <c r="DC90" s="94"/>
      <c r="DD90" s="94"/>
      <c r="DE90" s="94"/>
      <c r="DF90" s="94"/>
      <c r="DG90" s="94"/>
      <c r="DH90" s="94"/>
      <c r="DI90" s="94"/>
      <c r="DJ90" s="94"/>
      <c r="DK90" s="94"/>
      <c r="DL90" s="94"/>
      <c r="DM90" s="94"/>
      <c r="DN90" s="94"/>
      <c r="DO90" s="94"/>
      <c r="DP90" s="94"/>
      <c r="DQ90" s="94"/>
      <c r="DR90" s="94"/>
      <c r="DS90" s="94"/>
      <c r="DT90" s="94"/>
      <c r="DU90" s="94"/>
      <c r="DV90" s="94"/>
      <c r="DW90" s="94"/>
      <c r="DX90" s="94"/>
      <c r="DY90" s="94"/>
      <c r="DZ90" s="94"/>
      <c r="EA90" s="94"/>
      <c r="EB90" s="94"/>
      <c r="EC90" s="94"/>
      <c r="ED90" s="94"/>
      <c r="EE90" s="94"/>
      <c r="EF90" s="94"/>
      <c r="EG90" s="94"/>
      <c r="EH90" s="94"/>
      <c r="EI90" s="94"/>
      <c r="EJ90" s="94"/>
      <c r="EK90" s="94"/>
      <c r="EL90" s="94"/>
      <c r="EM90" s="94"/>
      <c r="EN90" s="94"/>
      <c r="EO90" s="94"/>
      <c r="EP90" s="94"/>
      <c r="EQ90" s="94"/>
      <c r="ER90" s="94"/>
    </row>
    <row r="91" spans="1:148" s="1" customFormat="1" ht="27.75" customHeight="1" x14ac:dyDescent="0.25">
      <c r="A91" s="442" t="s">
        <v>28</v>
      </c>
      <c r="B91" s="443"/>
      <c r="C91" s="443"/>
      <c r="D91" s="106" t="s">
        <v>9</v>
      </c>
      <c r="E91" s="85" t="s">
        <v>7</v>
      </c>
      <c r="F91" s="29">
        <f>F90+F86+F74+F61+F54+F42+F27</f>
        <v>4727928828.75</v>
      </c>
      <c r="G91" s="30">
        <f t="shared" ref="G91:J91" si="106">G90+G86+G74+G61+G54+G42+G27+G48</f>
        <v>3484976114</v>
      </c>
      <c r="H91" s="30">
        <f t="shared" si="106"/>
        <v>37638812.82</v>
      </c>
      <c r="I91" s="30">
        <f t="shared" si="106"/>
        <v>341302194.93000001</v>
      </c>
      <c r="J91" s="27">
        <f t="shared" si="106"/>
        <v>864011707</v>
      </c>
      <c r="K91" s="29">
        <f>K90+K86+K74+K61+K54+K42+K27</f>
        <v>3461284447.77</v>
      </c>
      <c r="L91" s="30">
        <f>L90+L86+L74+L61+L54+L42+L27+L48</f>
        <v>2430117127</v>
      </c>
      <c r="M91" s="30">
        <f t="shared" ref="M91" si="107">M90+M86+M74+M61+M54+M42+M27+M48</f>
        <v>0</v>
      </c>
      <c r="N91" s="30">
        <f>N90+N86+N74+N61+N54+N42+N27+N48</f>
        <v>341302194.93000001</v>
      </c>
      <c r="O91" s="27">
        <f>O90+O86+O74+O61+O54+O42+O27+O48</f>
        <v>689865125.83999991</v>
      </c>
      <c r="P91" s="29">
        <f>P90+P86+P74+P61+P54+P42+P27</f>
        <v>3021493172.5299997</v>
      </c>
      <c r="Q91" s="30">
        <f t="shared" ref="Q91:T91" si="108">Q90+Q86+Q74+Q61+Q54+Q42+Q27+Q48</f>
        <v>2158556359.4299998</v>
      </c>
      <c r="R91" s="30">
        <f t="shared" si="108"/>
        <v>0</v>
      </c>
      <c r="S91" s="30">
        <f t="shared" si="108"/>
        <v>332513774.61000001</v>
      </c>
      <c r="T91" s="27">
        <f t="shared" si="108"/>
        <v>530423038.49000001</v>
      </c>
      <c r="U91" s="29">
        <f>P91/K91*100</f>
        <v>87.293986325702178</v>
      </c>
      <c r="V91" s="30">
        <f>Q91/L91*100</f>
        <v>88.825198400817655</v>
      </c>
      <c r="W91" s="30">
        <v>0</v>
      </c>
      <c r="X91" s="30">
        <f>S91/N91*100</f>
        <v>97.425032580935351</v>
      </c>
      <c r="Y91" s="27">
        <f>T91/O91*100</f>
        <v>76.887933397726329</v>
      </c>
      <c r="Z91" s="29">
        <f>P91/F91*100</f>
        <v>63.907331983439384</v>
      </c>
      <c r="AA91" s="30">
        <f>Q91/G91*100</f>
        <v>61.938914036126448</v>
      </c>
      <c r="AB91" s="31">
        <v>0</v>
      </c>
      <c r="AC91" s="30">
        <f>S91/N91*100</f>
        <v>97.425032580935351</v>
      </c>
      <c r="AD91" s="27">
        <f>T91/J91*100</f>
        <v>61.390723550693735</v>
      </c>
      <c r="AE91" s="162"/>
      <c r="AF91" s="162"/>
      <c r="AG91" s="162"/>
      <c r="AH91" s="162"/>
      <c r="AI91" s="39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</row>
    <row r="92" spans="1:148" s="1" customFormat="1" ht="15" customHeight="1" x14ac:dyDescent="0.25">
      <c r="A92" s="447"/>
      <c r="B92" s="448"/>
      <c r="C92" s="448"/>
      <c r="D92" s="393"/>
      <c r="E92" s="394"/>
      <c r="F92" s="67"/>
      <c r="G92" s="395"/>
      <c r="H92" s="395"/>
      <c r="I92" s="395"/>
      <c r="J92" s="396"/>
      <c r="K92" s="67"/>
      <c r="L92" s="395"/>
      <c r="M92" s="395"/>
      <c r="N92" s="395"/>
      <c r="O92" s="396"/>
      <c r="P92" s="67"/>
      <c r="Q92" s="395"/>
      <c r="R92" s="395"/>
      <c r="S92" s="395"/>
      <c r="T92" s="396"/>
      <c r="U92" s="111"/>
      <c r="V92" s="395"/>
      <c r="W92" s="395"/>
      <c r="X92" s="395"/>
      <c r="Y92" s="396"/>
      <c r="Z92" s="67"/>
      <c r="AA92" s="395"/>
      <c r="AB92" s="397"/>
      <c r="AC92" s="395"/>
      <c r="AD92" s="396"/>
      <c r="AE92" s="2"/>
      <c r="AF92" s="2"/>
      <c r="AG92" s="164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</row>
    <row r="93" spans="1:148" s="1" customFormat="1" ht="17.45" customHeight="1" x14ac:dyDescent="0.25">
      <c r="A93" s="438" t="s">
        <v>28</v>
      </c>
      <c r="B93" s="439"/>
      <c r="C93" s="439"/>
      <c r="D93" s="398" t="s">
        <v>14</v>
      </c>
      <c r="E93" s="110" t="s">
        <v>7</v>
      </c>
      <c r="F93" s="32">
        <f>F39+F46</f>
        <v>155182922</v>
      </c>
      <c r="G93" s="47">
        <f t="shared" ref="G93:J93" si="109">G39+G46</f>
        <v>0</v>
      </c>
      <c r="H93" s="47">
        <f t="shared" si="109"/>
        <v>0</v>
      </c>
      <c r="I93" s="47">
        <f t="shared" si="109"/>
        <v>0</v>
      </c>
      <c r="J93" s="34">
        <f t="shared" si="109"/>
        <v>155182922</v>
      </c>
      <c r="K93" s="32">
        <f>K39+K46</f>
        <v>29608894</v>
      </c>
      <c r="L93" s="47">
        <f t="shared" ref="L93:O93" si="110">L39+L46</f>
        <v>0</v>
      </c>
      <c r="M93" s="47">
        <f t="shared" si="110"/>
        <v>0</v>
      </c>
      <c r="N93" s="47">
        <f t="shared" si="110"/>
        <v>0</v>
      </c>
      <c r="O93" s="34">
        <f t="shared" si="110"/>
        <v>29608894</v>
      </c>
      <c r="P93" s="32">
        <f>P39+P46</f>
        <v>16820901.359999999</v>
      </c>
      <c r="Q93" s="47">
        <f t="shared" ref="Q93:T93" si="111">Q39+Q46</f>
        <v>0</v>
      </c>
      <c r="R93" s="47">
        <f t="shared" si="111"/>
        <v>0</v>
      </c>
      <c r="S93" s="47">
        <f t="shared" si="111"/>
        <v>0</v>
      </c>
      <c r="T93" s="34">
        <f t="shared" si="111"/>
        <v>16820901.359999999</v>
      </c>
      <c r="U93" s="157">
        <f>P93/K93*100</f>
        <v>56.810299499873238</v>
      </c>
      <c r="V93" s="158">
        <v>0</v>
      </c>
      <c r="W93" s="158">
        <v>0</v>
      </c>
      <c r="X93" s="158">
        <v>0</v>
      </c>
      <c r="Y93" s="159">
        <f>T93/O93*100</f>
        <v>56.810299499873238</v>
      </c>
      <c r="Z93" s="169">
        <f>P93/F93*100</f>
        <v>10.839402392487491</v>
      </c>
      <c r="AA93" s="158">
        <v>0</v>
      </c>
      <c r="AB93" s="170">
        <v>0</v>
      </c>
      <c r="AC93" s="158">
        <v>0</v>
      </c>
      <c r="AD93" s="171">
        <f>T93/J93*100</f>
        <v>10.839402392487491</v>
      </c>
      <c r="AE93" s="167"/>
      <c r="AF93" s="167"/>
      <c r="AG93" s="167"/>
      <c r="AH93" s="167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</row>
    <row r="94" spans="1:148" s="1" customFormat="1" ht="13.5" hidden="1" customHeight="1" x14ac:dyDescent="0.25">
      <c r="A94" s="438"/>
      <c r="B94" s="439"/>
      <c r="C94" s="439"/>
      <c r="D94" s="398"/>
      <c r="E94" s="110"/>
      <c r="F94" s="32"/>
      <c r="G94" s="47"/>
      <c r="H94" s="47"/>
      <c r="I94" s="47"/>
      <c r="J94" s="34"/>
      <c r="K94" s="32"/>
      <c r="L94" s="47"/>
      <c r="M94" s="47"/>
      <c r="N94" s="47"/>
      <c r="O94" s="34"/>
      <c r="P94" s="32"/>
      <c r="Q94" s="47"/>
      <c r="R94" s="47"/>
      <c r="S94" s="47"/>
      <c r="T94" s="34"/>
      <c r="U94" s="124"/>
      <c r="V94" s="47"/>
      <c r="W94" s="47"/>
      <c r="X94" s="47"/>
      <c r="Y94" s="399"/>
      <c r="Z94" s="32"/>
      <c r="AA94" s="47"/>
      <c r="AB94" s="33"/>
      <c r="AC94" s="47"/>
      <c r="AD94" s="400"/>
      <c r="AE94" s="2"/>
      <c r="AF94" s="2"/>
      <c r="AG94" s="164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</row>
    <row r="95" spans="1:148" s="1" customFormat="1" ht="19.5" hidden="1" customHeight="1" x14ac:dyDescent="0.25">
      <c r="A95" s="438" t="s">
        <v>28</v>
      </c>
      <c r="B95" s="439"/>
      <c r="C95" s="439"/>
      <c r="D95" s="398" t="s">
        <v>37</v>
      </c>
      <c r="E95" s="110" t="s">
        <v>7</v>
      </c>
      <c r="F95" s="32">
        <v>0</v>
      </c>
      <c r="G95" s="47">
        <f>G29</f>
        <v>0</v>
      </c>
      <c r="H95" s="47">
        <f>H29</f>
        <v>0</v>
      </c>
      <c r="I95" s="47">
        <f>I29</f>
        <v>0</v>
      </c>
      <c r="J95" s="34">
        <v>0</v>
      </c>
      <c r="K95" s="32">
        <v>0</v>
      </c>
      <c r="L95" s="47">
        <f>L29</f>
        <v>0</v>
      </c>
      <c r="M95" s="47">
        <f>M29</f>
        <v>0</v>
      </c>
      <c r="N95" s="47">
        <f>N29</f>
        <v>0</v>
      </c>
      <c r="O95" s="34">
        <v>0</v>
      </c>
      <c r="P95" s="32">
        <v>0</v>
      </c>
      <c r="Q95" s="47">
        <f>Q29</f>
        <v>0</v>
      </c>
      <c r="R95" s="47">
        <f>R29</f>
        <v>0</v>
      </c>
      <c r="S95" s="47">
        <f>S29</f>
        <v>0</v>
      </c>
      <c r="T95" s="34">
        <v>0</v>
      </c>
      <c r="U95" s="125">
        <v>0</v>
      </c>
      <c r="V95" s="33">
        <v>0</v>
      </c>
      <c r="W95" s="33">
        <v>0</v>
      </c>
      <c r="X95" s="33">
        <v>0</v>
      </c>
      <c r="Y95" s="116">
        <v>0</v>
      </c>
      <c r="Z95" s="35">
        <v>0</v>
      </c>
      <c r="AA95" s="33">
        <v>0</v>
      </c>
      <c r="AB95" s="33">
        <v>0</v>
      </c>
      <c r="AC95" s="33">
        <v>0</v>
      </c>
      <c r="AD95" s="36">
        <v>0</v>
      </c>
      <c r="AE95" s="2"/>
      <c r="AF95" s="2"/>
      <c r="AG95" s="163"/>
      <c r="AH95" s="163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</row>
    <row r="96" spans="1:148" s="93" customFormat="1" ht="17.25" customHeight="1" thickBot="1" x14ac:dyDescent="0.3">
      <c r="A96" s="440" t="s">
        <v>116</v>
      </c>
      <c r="B96" s="441"/>
      <c r="C96" s="441"/>
      <c r="D96" s="366"/>
      <c r="E96" s="401"/>
      <c r="F96" s="402">
        <f>F91+F93+F95</f>
        <v>4883111750.75</v>
      </c>
      <c r="G96" s="403">
        <f t="shared" ref="G96:J96" si="112">G91+G93+G95</f>
        <v>3484976114</v>
      </c>
      <c r="H96" s="403">
        <f t="shared" si="112"/>
        <v>37638812.82</v>
      </c>
      <c r="I96" s="403">
        <f t="shared" si="112"/>
        <v>341302194.93000001</v>
      </c>
      <c r="J96" s="404">
        <f t="shared" si="112"/>
        <v>1019194629</v>
      </c>
      <c r="K96" s="402">
        <f>K91+K93+K95</f>
        <v>3490893341.77</v>
      </c>
      <c r="L96" s="403">
        <f>L91+L93+L95</f>
        <v>2430117127</v>
      </c>
      <c r="M96" s="403">
        <f t="shared" ref="M96:O96" si="113">M91+M93+M95</f>
        <v>0</v>
      </c>
      <c r="N96" s="403">
        <f t="shared" si="113"/>
        <v>341302194.93000001</v>
      </c>
      <c r="O96" s="404">
        <f t="shared" si="113"/>
        <v>719474019.83999991</v>
      </c>
      <c r="P96" s="402">
        <f>P91+P93+P95</f>
        <v>3038314073.8899999</v>
      </c>
      <c r="Q96" s="403">
        <f t="shared" ref="Q96:T96" si="114">Q91+Q93+Q95</f>
        <v>2158556359.4299998</v>
      </c>
      <c r="R96" s="403">
        <f t="shared" si="114"/>
        <v>0</v>
      </c>
      <c r="S96" s="403">
        <f t="shared" si="114"/>
        <v>332513774.61000001</v>
      </c>
      <c r="T96" s="404">
        <f t="shared" si="114"/>
        <v>547243939.85000002</v>
      </c>
      <c r="U96" s="126">
        <f>P96/K96*100</f>
        <v>87.035431232896755</v>
      </c>
      <c r="V96" s="7">
        <f>Q96/L96*100</f>
        <v>88.825198400817655</v>
      </c>
      <c r="W96" s="8">
        <v>0</v>
      </c>
      <c r="X96" s="7">
        <f>S96/N96*100</f>
        <v>97.425032580935351</v>
      </c>
      <c r="Y96" s="127">
        <f>T96/O96*100</f>
        <v>76.061667935097745</v>
      </c>
      <c r="Z96" s="6">
        <f>P96/F96*100</f>
        <v>62.220858931261269</v>
      </c>
      <c r="AA96" s="7">
        <f>Q96/G96*100</f>
        <v>61.938914036126448</v>
      </c>
      <c r="AB96" s="8">
        <v>0</v>
      </c>
      <c r="AC96" s="7">
        <f>S96/N96*100</f>
        <v>97.425032580935351</v>
      </c>
      <c r="AD96" s="9">
        <f>T96/J96*100</f>
        <v>53.693762141087575</v>
      </c>
      <c r="AE96" s="94"/>
      <c r="AF96" s="94"/>
      <c r="AG96" s="163"/>
      <c r="AH96" s="163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94"/>
      <c r="BG96" s="94"/>
      <c r="BH96" s="94"/>
      <c r="BI96" s="94"/>
      <c r="BJ96" s="94"/>
      <c r="BK96" s="94"/>
      <c r="BL96" s="94"/>
      <c r="BM96" s="94"/>
      <c r="BN96" s="94"/>
      <c r="BO96" s="94"/>
      <c r="BP96" s="94"/>
      <c r="BQ96" s="94"/>
      <c r="BR96" s="94"/>
      <c r="BS96" s="94"/>
      <c r="BT96" s="94"/>
      <c r="BU96" s="94"/>
      <c r="BV96" s="94"/>
      <c r="BW96" s="94"/>
      <c r="BX96" s="94"/>
      <c r="BY96" s="94"/>
      <c r="BZ96" s="94"/>
      <c r="CA96" s="94"/>
      <c r="CB96" s="94"/>
      <c r="CC96" s="94"/>
      <c r="CD96" s="94"/>
      <c r="CE96" s="94"/>
      <c r="CF96" s="94"/>
      <c r="CG96" s="94"/>
      <c r="CH96" s="94"/>
      <c r="CI96" s="94"/>
      <c r="CJ96" s="94"/>
      <c r="CK96" s="94"/>
      <c r="CL96" s="94"/>
      <c r="CM96" s="94"/>
      <c r="CN96" s="94"/>
      <c r="CO96" s="94"/>
      <c r="CP96" s="94"/>
      <c r="CQ96" s="94"/>
      <c r="CR96" s="94"/>
      <c r="CS96" s="94"/>
      <c r="CT96" s="94"/>
      <c r="CU96" s="94"/>
      <c r="CV96" s="94"/>
      <c r="CW96" s="94"/>
      <c r="CX96" s="94"/>
      <c r="CY96" s="94"/>
      <c r="CZ96" s="94"/>
      <c r="DA96" s="94"/>
      <c r="DB96" s="94"/>
      <c r="DC96" s="94"/>
      <c r="DD96" s="94"/>
      <c r="DE96" s="94"/>
      <c r="DF96" s="94"/>
      <c r="DG96" s="94"/>
      <c r="DH96" s="94"/>
      <c r="DI96" s="94"/>
      <c r="DJ96" s="94"/>
      <c r="DK96" s="94"/>
      <c r="DL96" s="94"/>
      <c r="DM96" s="94"/>
      <c r="DN96" s="94"/>
      <c r="DO96" s="94"/>
      <c r="DP96" s="94"/>
      <c r="DQ96" s="94"/>
      <c r="DR96" s="94"/>
      <c r="DS96" s="94"/>
      <c r="DT96" s="94"/>
      <c r="DU96" s="94"/>
      <c r="DV96" s="94"/>
      <c r="DW96" s="94"/>
      <c r="DX96" s="94"/>
      <c r="DY96" s="94"/>
      <c r="DZ96" s="94"/>
      <c r="EA96" s="94"/>
      <c r="EB96" s="94"/>
      <c r="EC96" s="94"/>
      <c r="ED96" s="94"/>
      <c r="EE96" s="94"/>
      <c r="EF96" s="94"/>
      <c r="EG96" s="94"/>
      <c r="EH96" s="94"/>
      <c r="EI96" s="94"/>
      <c r="EJ96" s="94"/>
      <c r="EK96" s="94"/>
      <c r="EL96" s="94"/>
      <c r="EM96" s="94"/>
      <c r="EN96" s="94"/>
      <c r="EO96" s="94"/>
      <c r="EP96" s="94"/>
      <c r="EQ96" s="94"/>
      <c r="ER96" s="94"/>
    </row>
    <row r="97" spans="1:148" s="1" customFormat="1" x14ac:dyDescent="0.25">
      <c r="A97" s="93"/>
      <c r="B97" s="405"/>
      <c r="C97" s="406"/>
      <c r="D97" s="407"/>
      <c r="E97" s="381"/>
      <c r="AE97" s="2"/>
      <c r="AF97" s="2"/>
      <c r="AG97" s="164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</row>
    <row r="98" spans="1:148" s="1" customFormat="1" x14ac:dyDescent="0.25">
      <c r="A98" s="93"/>
      <c r="B98" s="405"/>
      <c r="C98" s="406"/>
      <c r="D98" s="407"/>
      <c r="E98" s="381"/>
      <c r="AE98" s="2"/>
      <c r="AF98" s="2"/>
      <c r="AG98" s="164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</row>
    <row r="99" spans="1:148" s="1" customFormat="1" hidden="1" x14ac:dyDescent="0.25">
      <c r="A99" s="93"/>
      <c r="B99" s="405" t="s">
        <v>147</v>
      </c>
      <c r="C99" s="406"/>
      <c r="D99" s="407" t="s">
        <v>142</v>
      </c>
      <c r="E99" s="381"/>
      <c r="F99" s="408">
        <f t="shared" ref="F99:Y99" si="115">F91-F84-F69-F17</f>
        <v>4319107133.8199997</v>
      </c>
      <c r="G99" s="408">
        <f t="shared" si="115"/>
        <v>3484976114</v>
      </c>
      <c r="H99" s="408">
        <f t="shared" si="115"/>
        <v>37638812.82</v>
      </c>
      <c r="I99" s="408">
        <f t="shared" si="115"/>
        <v>0</v>
      </c>
      <c r="J99" s="408">
        <f t="shared" si="115"/>
        <v>796492207</v>
      </c>
      <c r="K99" s="408">
        <f>K91-K84-K69-K17</f>
        <v>3063784912.8400002</v>
      </c>
      <c r="L99" s="408">
        <f t="shared" si="115"/>
        <v>2430117127</v>
      </c>
      <c r="M99" s="408">
        <f t="shared" si="115"/>
        <v>0</v>
      </c>
      <c r="N99" s="408">
        <f t="shared" si="115"/>
        <v>0</v>
      </c>
      <c r="O99" s="408">
        <f t="shared" si="115"/>
        <v>633667785.83999991</v>
      </c>
      <c r="P99" s="408">
        <f t="shared" si="115"/>
        <v>2638730620.1199999</v>
      </c>
      <c r="Q99" s="408">
        <f t="shared" si="115"/>
        <v>2158556359.4299998</v>
      </c>
      <c r="R99" s="408">
        <f t="shared" si="115"/>
        <v>0</v>
      </c>
      <c r="S99" s="408">
        <f t="shared" si="115"/>
        <v>0</v>
      </c>
      <c r="T99" s="408">
        <f t="shared" si="115"/>
        <v>480174260.69</v>
      </c>
      <c r="U99" s="408">
        <f t="shared" si="115"/>
        <v>-199.54414523379418</v>
      </c>
      <c r="V99" s="408">
        <f t="shared" si="115"/>
        <v>88.825198400817655</v>
      </c>
      <c r="W99" s="408">
        <f t="shared" si="115"/>
        <v>0</v>
      </c>
      <c r="X99" s="408">
        <f t="shared" si="115"/>
        <v>-99.998230232104333</v>
      </c>
      <c r="Y99" s="408">
        <f t="shared" si="115"/>
        <v>-12.526935348730348</v>
      </c>
      <c r="Z99" s="408"/>
      <c r="AA99" s="408"/>
      <c r="AB99" s="408"/>
      <c r="AC99" s="408"/>
      <c r="AD99" s="408"/>
      <c r="AE99" s="392"/>
      <c r="AF99" s="392"/>
      <c r="AG99" s="392"/>
      <c r="AH99" s="392"/>
      <c r="AI99" s="408"/>
      <c r="AJ99" s="408">
        <f t="shared" ref="AJ99:BM99" si="116">AJ91-AJ84-AJ69-AJ17</f>
        <v>0</v>
      </c>
      <c r="AK99" s="408">
        <f t="shared" si="116"/>
        <v>0</v>
      </c>
      <c r="AL99" s="408">
        <f t="shared" si="116"/>
        <v>0</v>
      </c>
      <c r="AM99" s="408">
        <f t="shared" si="116"/>
        <v>0</v>
      </c>
      <c r="AN99" s="408">
        <f t="shared" si="116"/>
        <v>0</v>
      </c>
      <c r="AO99" s="408">
        <f t="shared" si="116"/>
        <v>0</v>
      </c>
      <c r="AP99" s="408">
        <f t="shared" si="116"/>
        <v>0</v>
      </c>
      <c r="AQ99" s="408">
        <f t="shared" si="116"/>
        <v>0</v>
      </c>
      <c r="AR99" s="408">
        <f t="shared" si="116"/>
        <v>0</v>
      </c>
      <c r="AS99" s="408">
        <f t="shared" si="116"/>
        <v>0</v>
      </c>
      <c r="AT99" s="408">
        <f t="shared" si="116"/>
        <v>0</v>
      </c>
      <c r="AU99" s="408">
        <f t="shared" si="116"/>
        <v>0</v>
      </c>
      <c r="AV99" s="408">
        <f t="shared" si="116"/>
        <v>0</v>
      </c>
      <c r="AW99" s="408">
        <f t="shared" si="116"/>
        <v>0</v>
      </c>
      <c r="AX99" s="408">
        <f t="shared" si="116"/>
        <v>0</v>
      </c>
      <c r="AY99" s="408">
        <f t="shared" si="116"/>
        <v>0</v>
      </c>
      <c r="AZ99" s="408">
        <f t="shared" si="116"/>
        <v>0</v>
      </c>
      <c r="BA99" s="408">
        <f t="shared" si="116"/>
        <v>0</v>
      </c>
      <c r="BB99" s="408">
        <f t="shared" si="116"/>
        <v>0</v>
      </c>
      <c r="BC99" s="408">
        <f t="shared" si="116"/>
        <v>0</v>
      </c>
      <c r="BD99" s="408">
        <f t="shared" si="116"/>
        <v>0</v>
      </c>
      <c r="BE99" s="408">
        <f t="shared" si="116"/>
        <v>0</v>
      </c>
      <c r="BF99" s="408">
        <f t="shared" si="116"/>
        <v>0</v>
      </c>
      <c r="BG99" s="408">
        <f t="shared" si="116"/>
        <v>0</v>
      </c>
      <c r="BH99" s="408">
        <f t="shared" si="116"/>
        <v>0</v>
      </c>
      <c r="BI99" s="408">
        <f t="shared" si="116"/>
        <v>0</v>
      </c>
      <c r="BJ99" s="408">
        <f t="shared" si="116"/>
        <v>0</v>
      </c>
      <c r="BK99" s="408">
        <f t="shared" si="116"/>
        <v>0</v>
      </c>
      <c r="BL99" s="408">
        <f t="shared" si="116"/>
        <v>0</v>
      </c>
      <c r="BM99" s="408">
        <f t="shared" si="116"/>
        <v>0</v>
      </c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</row>
    <row r="100" spans="1:148" s="1" customFormat="1" hidden="1" x14ac:dyDescent="0.25">
      <c r="A100" s="93"/>
      <c r="B100" s="405"/>
      <c r="C100" s="406"/>
      <c r="D100" s="407" t="s">
        <v>143</v>
      </c>
      <c r="E100" s="381"/>
      <c r="F100" s="408">
        <f t="shared" ref="F100:Y100" si="117">F49-F46-F39-F17</f>
        <v>4175960789.8199997</v>
      </c>
      <c r="G100" s="408">
        <f t="shared" si="117"/>
        <v>3465673664</v>
      </c>
      <c r="H100" s="408">
        <f t="shared" si="117"/>
        <v>37638812.82</v>
      </c>
      <c r="I100" s="408">
        <f t="shared" si="117"/>
        <v>0</v>
      </c>
      <c r="J100" s="408">
        <f t="shared" si="117"/>
        <v>672648313</v>
      </c>
      <c r="K100" s="408">
        <f t="shared" si="117"/>
        <v>2952885450.8400002</v>
      </c>
      <c r="L100" s="408">
        <f t="shared" si="117"/>
        <v>2418243223</v>
      </c>
      <c r="M100" s="408">
        <f t="shared" si="117"/>
        <v>0</v>
      </c>
      <c r="N100" s="408">
        <f t="shared" si="117"/>
        <v>0</v>
      </c>
      <c r="O100" s="408">
        <f t="shared" si="117"/>
        <v>534642227.83999991</v>
      </c>
      <c r="P100" s="408">
        <f t="shared" si="117"/>
        <v>2561028965.9199996</v>
      </c>
      <c r="Q100" s="408">
        <f t="shared" si="117"/>
        <v>2154911363.1999998</v>
      </c>
      <c r="R100" s="408">
        <f t="shared" si="117"/>
        <v>0</v>
      </c>
      <c r="S100" s="408">
        <f t="shared" si="117"/>
        <v>0</v>
      </c>
      <c r="T100" s="408">
        <f t="shared" si="117"/>
        <v>406117602.72000003</v>
      </c>
      <c r="U100" s="408">
        <f t="shared" si="117"/>
        <v>-66.673013791494924</v>
      </c>
      <c r="V100" s="408">
        <f t="shared" si="117"/>
        <v>89.110613138685096</v>
      </c>
      <c r="W100" s="408">
        <f t="shared" si="117"/>
        <v>0</v>
      </c>
      <c r="X100" s="408">
        <f t="shared" si="117"/>
        <v>0</v>
      </c>
      <c r="Y100" s="408">
        <f t="shared" si="117"/>
        <v>18.14542282121225</v>
      </c>
      <c r="Z100" s="408"/>
      <c r="AA100" s="408"/>
      <c r="AB100" s="408"/>
      <c r="AC100" s="408"/>
      <c r="AD100" s="408"/>
      <c r="AE100" s="2"/>
      <c r="AF100" s="2"/>
      <c r="AG100" s="164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</row>
    <row r="101" spans="1:148" s="1" customFormat="1" hidden="1" x14ac:dyDescent="0.25">
      <c r="A101" s="93"/>
      <c r="B101" s="405"/>
      <c r="C101" s="406"/>
      <c r="D101" s="407"/>
      <c r="E101" s="381"/>
      <c r="AE101" s="2"/>
      <c r="AF101" s="2"/>
      <c r="AG101" s="164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</row>
    <row r="102" spans="1:148" s="1" customFormat="1" hidden="1" x14ac:dyDescent="0.25">
      <c r="A102" s="93"/>
      <c r="B102" s="405"/>
      <c r="C102" s="406"/>
      <c r="D102" s="407"/>
      <c r="E102" s="381"/>
      <c r="F102" s="409">
        <f>F98+F100</f>
        <v>4175960789.8199997</v>
      </c>
      <c r="K102" s="408"/>
      <c r="P102" s="409">
        <f>P98+P100</f>
        <v>2561028965.9199996</v>
      </c>
      <c r="AE102" s="2"/>
      <c r="AF102" s="2"/>
      <c r="AG102" s="164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</row>
    <row r="104" spans="1:148" x14ac:dyDescent="0.25">
      <c r="F104" s="411"/>
      <c r="G104" s="411"/>
      <c r="H104" s="411"/>
      <c r="I104" s="411"/>
      <c r="J104" s="411"/>
      <c r="K104" s="411"/>
      <c r="L104" s="411"/>
      <c r="M104" s="411"/>
      <c r="N104" s="411"/>
      <c r="O104" s="411"/>
      <c r="P104" s="411"/>
      <c r="Q104" s="411"/>
      <c r="R104" s="411"/>
      <c r="S104" s="411"/>
      <c r="T104" s="411"/>
      <c r="U104" s="411"/>
      <c r="V104" s="411"/>
      <c r="W104" s="411"/>
      <c r="X104" s="411"/>
      <c r="Y104" s="411"/>
      <c r="Z104" s="411"/>
      <c r="AA104" s="411"/>
      <c r="AB104" s="411"/>
      <c r="AC104" s="411"/>
      <c r="AD104" s="411"/>
    </row>
    <row r="105" spans="1:148" x14ac:dyDescent="0.25">
      <c r="F105" s="411"/>
      <c r="G105" s="411"/>
      <c r="H105" s="411"/>
      <c r="I105" s="411"/>
      <c r="J105" s="411"/>
      <c r="K105" s="411"/>
      <c r="L105" s="411"/>
      <c r="M105" s="411"/>
      <c r="N105" s="411"/>
      <c r="O105" s="411"/>
      <c r="P105" s="411"/>
      <c r="Q105" s="411"/>
      <c r="R105" s="411"/>
      <c r="S105" s="411"/>
      <c r="T105" s="411"/>
      <c r="U105" s="411"/>
      <c r="V105" s="411"/>
      <c r="W105" s="411"/>
      <c r="X105" s="411"/>
      <c r="Y105" s="411"/>
      <c r="Z105" s="411"/>
      <c r="AA105" s="411"/>
      <c r="AB105" s="411"/>
      <c r="AC105" s="411"/>
      <c r="AD105" s="411"/>
    </row>
  </sheetData>
  <mergeCells count="80">
    <mergeCell ref="A28:A36"/>
    <mergeCell ref="D28:D36"/>
    <mergeCell ref="A81:A82"/>
    <mergeCell ref="E29:E35"/>
    <mergeCell ref="AE19:AF19"/>
    <mergeCell ref="AE17:AG17"/>
    <mergeCell ref="A50:AD50"/>
    <mergeCell ref="A43:A45"/>
    <mergeCell ref="D77:D79"/>
    <mergeCell ref="F76:AD76"/>
    <mergeCell ref="B76:D76"/>
    <mergeCell ref="B74:D74"/>
    <mergeCell ref="B71:D71"/>
    <mergeCell ref="B40:D40"/>
    <mergeCell ref="B43:D43"/>
    <mergeCell ref="B46:D46"/>
    <mergeCell ref="F63:AD63"/>
    <mergeCell ref="B73:D73"/>
    <mergeCell ref="F71:AD71"/>
    <mergeCell ref="A5:AD5"/>
    <mergeCell ref="B42:D42"/>
    <mergeCell ref="F81:AD81"/>
    <mergeCell ref="B81:D81"/>
    <mergeCell ref="A75:AD75"/>
    <mergeCell ref="B28:C28"/>
    <mergeCell ref="B7:C7"/>
    <mergeCell ref="B48:D48"/>
    <mergeCell ref="F28:AD28"/>
    <mergeCell ref="F40:AD40"/>
    <mergeCell ref="F43:AD43"/>
    <mergeCell ref="B29:C29"/>
    <mergeCell ref="B33:C33"/>
    <mergeCell ref="B44:C44"/>
    <mergeCell ref="B70:D70"/>
    <mergeCell ref="AE69:AG69"/>
    <mergeCell ref="B27:D27"/>
    <mergeCell ref="B39:D39"/>
    <mergeCell ref="B37:C37"/>
    <mergeCell ref="AG52:AG53"/>
    <mergeCell ref="B49:D49"/>
    <mergeCell ref="B56:D56"/>
    <mergeCell ref="B51:D51"/>
    <mergeCell ref="B61:D61"/>
    <mergeCell ref="A62:AD62"/>
    <mergeCell ref="B63:D63"/>
    <mergeCell ref="A51:A53"/>
    <mergeCell ref="A56:A60"/>
    <mergeCell ref="A63:A69"/>
    <mergeCell ref="F7:AD7"/>
    <mergeCell ref="A95:C95"/>
    <mergeCell ref="A96:C96"/>
    <mergeCell ref="A94:C94"/>
    <mergeCell ref="A91:C91"/>
    <mergeCell ref="A93:C93"/>
    <mergeCell ref="B88:D88"/>
    <mergeCell ref="A92:C92"/>
    <mergeCell ref="B80:D80"/>
    <mergeCell ref="B90:D90"/>
    <mergeCell ref="B86:D86"/>
    <mergeCell ref="A87:AD87"/>
    <mergeCell ref="F88:AD88"/>
    <mergeCell ref="A88:A89"/>
    <mergeCell ref="A71:A72"/>
    <mergeCell ref="A76:A78"/>
    <mergeCell ref="A8:A25"/>
    <mergeCell ref="AI17:AM17"/>
    <mergeCell ref="B84:D84"/>
    <mergeCell ref="A1:AD1"/>
    <mergeCell ref="A6:AD6"/>
    <mergeCell ref="Z2:AD2"/>
    <mergeCell ref="B54:D54"/>
    <mergeCell ref="A55:AD55"/>
    <mergeCell ref="A2:A3"/>
    <mergeCell ref="D2:D3"/>
    <mergeCell ref="E2:E3"/>
    <mergeCell ref="K2:O2"/>
    <mergeCell ref="P2:T2"/>
    <mergeCell ref="U2:Y2"/>
    <mergeCell ref="F2:J2"/>
    <mergeCell ref="C2:C3"/>
  </mergeCells>
  <pageMargins left="0.25" right="0.25" top="0.75" bottom="0.75" header="0.3" footer="0.3"/>
  <pageSetup paperSize="9" scale="30" fitToHeight="0" orientation="landscape" r:id="rId1"/>
  <rowBreaks count="1" manualBreakCount="1">
    <brk id="59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30.09.2020 г</vt:lpstr>
      <vt:lpstr>'на 30.09.2020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2021-01-21T10:26:13Z</dcterms:modified>
</cp:coreProperties>
</file>