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25" windowWidth="14805" windowHeight="6390"/>
  </bookViews>
  <sheets>
    <sheet name="Таблица " sheetId="13" r:id="rId1"/>
  </sheets>
  <definedNames>
    <definedName name="_xlnm.Print_Area" localSheetId="0">'Таблица '!$A$1:$AD$105</definedName>
  </definedNames>
  <calcPr calcId="145621"/>
</workbook>
</file>

<file path=xl/calcChain.xml><?xml version="1.0" encoding="utf-8"?>
<calcChain xmlns="http://schemas.openxmlformats.org/spreadsheetml/2006/main">
  <c r="Q93" i="13" l="1"/>
  <c r="R93" i="13"/>
  <c r="S93" i="13"/>
  <c r="T93" i="13"/>
  <c r="U93" i="13"/>
  <c r="V93" i="13"/>
  <c r="W93" i="13"/>
  <c r="X93" i="13"/>
  <c r="Y93" i="13"/>
  <c r="P93" i="13"/>
  <c r="G93" i="13"/>
  <c r="H93" i="13"/>
  <c r="I93" i="13"/>
  <c r="J93" i="13"/>
  <c r="F93" i="13"/>
  <c r="P92" i="13"/>
  <c r="F92" i="13"/>
  <c r="AC22" i="13" l="1"/>
  <c r="T61" i="13" l="1"/>
  <c r="J61" i="13"/>
  <c r="P57" i="13"/>
  <c r="P61" i="13" s="1"/>
  <c r="Q25" i="13"/>
  <c r="R25" i="13"/>
  <c r="S25" i="13"/>
  <c r="T25" i="13"/>
  <c r="L25" i="13"/>
  <c r="M25" i="13"/>
  <c r="N25" i="13"/>
  <c r="O25" i="13"/>
  <c r="J25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J54" i="13" l="1"/>
  <c r="AB88" i="13" l="1"/>
  <c r="Z88" i="13" s="1"/>
  <c r="T89" i="13"/>
  <c r="AD89" i="13" s="1"/>
  <c r="R89" i="13"/>
  <c r="P88" i="13"/>
  <c r="F88" i="13"/>
  <c r="G89" i="13"/>
  <c r="H89" i="13"/>
  <c r="I89" i="13"/>
  <c r="J89" i="13"/>
  <c r="L89" i="13"/>
  <c r="M89" i="13"/>
  <c r="N89" i="13"/>
  <c r="O89" i="13"/>
  <c r="P87" i="13"/>
  <c r="AB89" i="13" l="1"/>
  <c r="AC82" i="13" l="1"/>
  <c r="F82" i="13" l="1"/>
  <c r="K30" i="13" l="1"/>
  <c r="K29" i="13"/>
  <c r="K28" i="13"/>
  <c r="K27" i="13"/>
  <c r="K26" i="13"/>
  <c r="Q53" i="13"/>
  <c r="R53" i="13"/>
  <c r="S53" i="13"/>
  <c r="T53" i="13"/>
  <c r="G53" i="13"/>
  <c r="H53" i="13"/>
  <c r="I53" i="13"/>
  <c r="J53" i="13"/>
  <c r="F26" i="13"/>
  <c r="P26" i="13"/>
  <c r="Y26" i="13"/>
  <c r="U26" i="13" s="1"/>
  <c r="AD26" i="13"/>
  <c r="F27" i="13"/>
  <c r="P27" i="13"/>
  <c r="U27" i="13"/>
  <c r="AD27" i="13"/>
  <c r="F28" i="13"/>
  <c r="P28" i="13"/>
  <c r="U28" i="13"/>
  <c r="AD28" i="13"/>
  <c r="F29" i="13"/>
  <c r="P29" i="13"/>
  <c r="Y29" i="13"/>
  <c r="U29" i="13" s="1"/>
  <c r="AD29" i="13"/>
  <c r="F30" i="13"/>
  <c r="P30" i="13"/>
  <c r="Y30" i="13"/>
  <c r="U30" i="13" s="1"/>
  <c r="AD30" i="13"/>
  <c r="P25" i="13" l="1"/>
  <c r="K25" i="13"/>
  <c r="Z27" i="13"/>
  <c r="Z30" i="13"/>
  <c r="Z26" i="13"/>
  <c r="Z29" i="13"/>
  <c r="Z28" i="13"/>
  <c r="O78" i="13" l="1"/>
  <c r="T99" i="13" l="1"/>
  <c r="S99" i="13"/>
  <c r="R99" i="13"/>
  <c r="Q99" i="13"/>
  <c r="O99" i="13"/>
  <c r="N99" i="13"/>
  <c r="M99" i="13"/>
  <c r="L99" i="13"/>
  <c r="G99" i="13"/>
  <c r="H99" i="13"/>
  <c r="I99" i="13"/>
  <c r="J99" i="13"/>
  <c r="AD98" i="13"/>
  <c r="Y98" i="13"/>
  <c r="U98" i="13" s="1"/>
  <c r="P98" i="13"/>
  <c r="P99" i="13" s="1"/>
  <c r="K98" i="13"/>
  <c r="K99" i="13" s="1"/>
  <c r="F98" i="13"/>
  <c r="F99" i="13" s="1"/>
  <c r="L93" i="13"/>
  <c r="M93" i="13"/>
  <c r="N93" i="13"/>
  <c r="O93" i="13"/>
  <c r="AD91" i="13"/>
  <c r="Y91" i="13"/>
  <c r="I95" i="13"/>
  <c r="Q89" i="13"/>
  <c r="S89" i="13"/>
  <c r="P91" i="13"/>
  <c r="K91" i="13"/>
  <c r="K93" i="13" s="1"/>
  <c r="F91" i="13"/>
  <c r="K87" i="13"/>
  <c r="AD86" i="13"/>
  <c r="AD87" i="13"/>
  <c r="Y86" i="13"/>
  <c r="Y87" i="13"/>
  <c r="F87" i="13"/>
  <c r="P86" i="13"/>
  <c r="P89" i="13" s="1"/>
  <c r="K86" i="13"/>
  <c r="F86" i="13"/>
  <c r="AD57" i="13"/>
  <c r="Z57" i="13" s="1"/>
  <c r="Y57" i="13"/>
  <c r="U57" i="13" s="1"/>
  <c r="K57" i="13"/>
  <c r="F57" i="13"/>
  <c r="F61" i="13" s="1"/>
  <c r="L22" i="13"/>
  <c r="G22" i="13"/>
  <c r="H22" i="13"/>
  <c r="I22" i="13"/>
  <c r="J22" i="13"/>
  <c r="M22" i="13"/>
  <c r="O22" i="13"/>
  <c r="Q22" i="13"/>
  <c r="R22" i="13"/>
  <c r="S22" i="13"/>
  <c r="T22" i="13"/>
  <c r="V10" i="13"/>
  <c r="U10" i="13" s="1"/>
  <c r="AA10" i="13"/>
  <c r="P10" i="13"/>
  <c r="K10" i="13"/>
  <c r="F10" i="13"/>
  <c r="AA8" i="13"/>
  <c r="V8" i="13"/>
  <c r="U8" i="13" s="1"/>
  <c r="P8" i="13"/>
  <c r="K8" i="13"/>
  <c r="F8" i="13"/>
  <c r="F89" i="13" l="1"/>
  <c r="S95" i="13"/>
  <c r="K89" i="13"/>
  <c r="K95" i="13" s="1"/>
  <c r="G95" i="13"/>
  <c r="L95" i="13"/>
  <c r="N95" i="13"/>
  <c r="F95" i="13"/>
  <c r="H95" i="13"/>
  <c r="Y99" i="13"/>
  <c r="U99" i="13" s="1"/>
  <c r="Z98" i="13"/>
  <c r="R95" i="13"/>
  <c r="J95" i="13"/>
  <c r="Z8" i="13"/>
  <c r="Z86" i="13"/>
  <c r="Q95" i="13"/>
  <c r="M95" i="13"/>
  <c r="Z91" i="13"/>
  <c r="P95" i="13"/>
  <c r="U86" i="13"/>
  <c r="Y22" i="13"/>
  <c r="V22" i="13"/>
  <c r="O95" i="13"/>
  <c r="T95" i="13"/>
  <c r="Y89" i="13"/>
  <c r="Z87" i="13"/>
  <c r="U87" i="13"/>
  <c r="Z93" i="13"/>
  <c r="AD93" i="13"/>
  <c r="U91" i="13"/>
  <c r="Z10" i="13"/>
  <c r="AB95" i="13" l="1"/>
  <c r="Z89" i="13"/>
  <c r="U89" i="13"/>
  <c r="Y25" i="13" l="1"/>
  <c r="U25" i="13" s="1"/>
  <c r="V79" i="13" l="1"/>
  <c r="V80" i="13"/>
  <c r="Y81" i="13"/>
  <c r="Y77" i="13"/>
  <c r="Y73" i="13"/>
  <c r="U73" i="13" s="1"/>
  <c r="Y72" i="13"/>
  <c r="U72" i="13" s="1"/>
  <c r="V71" i="13"/>
  <c r="V70" i="13"/>
  <c r="V66" i="13"/>
  <c r="V65" i="13"/>
  <c r="U24" i="13"/>
  <c r="W53" i="13"/>
  <c r="U58" i="13"/>
  <c r="Y17" i="13"/>
  <c r="U17" i="13" s="1"/>
  <c r="Y19" i="13"/>
  <c r="Y20" i="13"/>
  <c r="V13" i="13"/>
  <c r="U13" i="13" s="1"/>
  <c r="V18" i="13"/>
  <c r="U18" i="13" s="1"/>
  <c r="V19" i="13"/>
  <c r="V20" i="13"/>
  <c r="V21" i="13"/>
  <c r="U21" i="13" s="1"/>
  <c r="Y15" i="13"/>
  <c r="U15" i="13" s="1"/>
  <c r="Y14" i="13"/>
  <c r="U14" i="13" s="1"/>
  <c r="V9" i="13"/>
  <c r="U9" i="13" s="1"/>
  <c r="V11" i="13"/>
  <c r="U11" i="13" s="1"/>
  <c r="V12" i="13"/>
  <c r="U12" i="13" s="1"/>
  <c r="X20" i="13"/>
  <c r="W20" i="13"/>
  <c r="X19" i="13"/>
  <c r="W19" i="13"/>
  <c r="U20" i="13" l="1"/>
  <c r="U19" i="13"/>
  <c r="U53" i="13"/>
  <c r="AA80" i="13"/>
  <c r="S61" i="13" l="1"/>
  <c r="R61" i="13"/>
  <c r="Q61" i="13"/>
  <c r="O61" i="13"/>
  <c r="N61" i="13"/>
  <c r="M61" i="13"/>
  <c r="L61" i="13"/>
  <c r="G61" i="13"/>
  <c r="H61" i="13"/>
  <c r="I61" i="13"/>
  <c r="F16" i="13"/>
  <c r="P16" i="13"/>
  <c r="N16" i="13"/>
  <c r="N22" i="13" s="1"/>
  <c r="X22" i="13" s="1"/>
  <c r="G83" i="13"/>
  <c r="H83" i="13"/>
  <c r="L83" i="13"/>
  <c r="M83" i="13"/>
  <c r="Q83" i="13"/>
  <c r="R83" i="13"/>
  <c r="S83" i="13"/>
  <c r="T83" i="13"/>
  <c r="T67" i="13"/>
  <c r="S67" i="13"/>
  <c r="R67" i="13"/>
  <c r="Q67" i="13"/>
  <c r="O67" i="13"/>
  <c r="N67" i="13"/>
  <c r="M67" i="13"/>
  <c r="L67" i="13"/>
  <c r="G67" i="13"/>
  <c r="H67" i="13"/>
  <c r="I67" i="13"/>
  <c r="J67" i="13"/>
  <c r="T23" i="13"/>
  <c r="P82" i="13"/>
  <c r="Q24" i="13"/>
  <c r="R24" i="13"/>
  <c r="S24" i="13"/>
  <c r="T24" i="13"/>
  <c r="G24" i="13"/>
  <c r="H24" i="13"/>
  <c r="I24" i="13"/>
  <c r="J24" i="13"/>
  <c r="T55" i="13" l="1"/>
  <c r="AA67" i="13"/>
  <c r="AD99" i="13"/>
  <c r="Y61" i="13"/>
  <c r="U61" i="13" s="1"/>
  <c r="V67" i="13"/>
  <c r="K16" i="13"/>
  <c r="X16" i="13"/>
  <c r="U16" i="13" s="1"/>
  <c r="V83" i="13"/>
  <c r="AA83" i="13"/>
  <c r="AD61" i="13"/>
  <c r="AD24" i="13"/>
  <c r="AD22" i="13"/>
  <c r="T62" i="13"/>
  <c r="T74" i="13" l="1"/>
  <c r="T100" i="13" s="1"/>
  <c r="S74" i="13"/>
  <c r="S100" i="13" s="1"/>
  <c r="R74" i="13"/>
  <c r="R100" i="13" s="1"/>
  <c r="Q74" i="13"/>
  <c r="Q100" i="13" s="1"/>
  <c r="O74" i="13"/>
  <c r="N74" i="13"/>
  <c r="M74" i="13"/>
  <c r="M100" i="13" s="1"/>
  <c r="L74" i="13"/>
  <c r="L100" i="13" s="1"/>
  <c r="G74" i="13"/>
  <c r="G100" i="13" s="1"/>
  <c r="H74" i="13"/>
  <c r="H100" i="13" s="1"/>
  <c r="I74" i="13"/>
  <c r="J74" i="13"/>
  <c r="K59" i="13"/>
  <c r="F58" i="13"/>
  <c r="P58" i="13"/>
  <c r="K61" i="13"/>
  <c r="AB100" i="13" l="1"/>
  <c r="AD74" i="13"/>
  <c r="V74" i="13"/>
  <c r="Z99" i="13"/>
  <c r="AA74" i="13"/>
  <c r="Y74" i="13"/>
  <c r="P59" i="13"/>
  <c r="F59" i="13"/>
  <c r="K58" i="13"/>
  <c r="Y95" i="13" l="1"/>
  <c r="AD95" i="13"/>
  <c r="Z95" i="13" l="1"/>
  <c r="U95" i="13"/>
  <c r="V7" i="13" l="1"/>
  <c r="U7" i="13" s="1"/>
  <c r="Z61" i="13"/>
  <c r="AA11" i="13"/>
  <c r="AA12" i="13"/>
  <c r="AA13" i="13"/>
  <c r="AD14" i="13"/>
  <c r="AD15" i="13"/>
  <c r="Z16" i="13"/>
  <c r="AD17" i="13"/>
  <c r="AA18" i="13"/>
  <c r="AB18" i="13"/>
  <c r="AA19" i="13"/>
  <c r="AB19" i="13"/>
  <c r="AC19" i="13"/>
  <c r="AD19" i="13"/>
  <c r="AA20" i="13"/>
  <c r="AB20" i="13"/>
  <c r="AC20" i="13"/>
  <c r="AD20" i="13"/>
  <c r="AA21" i="13"/>
  <c r="K82" i="13"/>
  <c r="U82" i="13" s="1"/>
  <c r="X82" i="13" l="1"/>
  <c r="I83" i="13"/>
  <c r="AD82" i="13"/>
  <c r="Z82" i="13" s="1"/>
  <c r="N83" i="13"/>
  <c r="AA71" i="13"/>
  <c r="AA70" i="13"/>
  <c r="AD72" i="13"/>
  <c r="AD73" i="13"/>
  <c r="AB73" i="13"/>
  <c r="I100" i="13" l="1"/>
  <c r="AC83" i="13"/>
  <c r="N100" i="13"/>
  <c r="X100" i="13" s="1"/>
  <c r="X83" i="13"/>
  <c r="J83" i="13"/>
  <c r="O83" i="13"/>
  <c r="Y78" i="13"/>
  <c r="AD83" i="13" l="1"/>
  <c r="J100" i="13"/>
  <c r="Y83" i="13"/>
  <c r="O100" i="13"/>
  <c r="P54" i="13" l="1"/>
  <c r="P53" i="13" l="1"/>
  <c r="P24" i="13" s="1"/>
  <c r="F65" i="13"/>
  <c r="K65" i="13"/>
  <c r="P65" i="13"/>
  <c r="AA65" i="13"/>
  <c r="F66" i="13"/>
  <c r="K66" i="13"/>
  <c r="P66" i="13"/>
  <c r="AA66" i="13"/>
  <c r="AB66" i="13"/>
  <c r="AB65" i="13" s="1"/>
  <c r="U66" i="13" l="1"/>
  <c r="U65" i="13"/>
  <c r="P67" i="13"/>
  <c r="K67" i="13"/>
  <c r="F67" i="13"/>
  <c r="Z66" i="13"/>
  <c r="Z65" i="13"/>
  <c r="U67" i="13" l="1"/>
  <c r="Z67" i="13"/>
  <c r="P19" i="13"/>
  <c r="P20" i="13"/>
  <c r="P21" i="13"/>
  <c r="K19" i="13"/>
  <c r="K20" i="13"/>
  <c r="K21" i="13"/>
  <c r="F19" i="13"/>
  <c r="F20" i="13"/>
  <c r="F21" i="13"/>
  <c r="J23" i="13" l="1"/>
  <c r="J55" i="13" s="1"/>
  <c r="AD25" i="13"/>
  <c r="Z20" i="13"/>
  <c r="Z19" i="13"/>
  <c r="Z21" i="13"/>
  <c r="AD23" i="13" l="1"/>
  <c r="J62" i="13"/>
  <c r="AD62" i="13" s="1"/>
  <c r="AD55" i="13" l="1"/>
  <c r="AA7" i="13" l="1"/>
  <c r="K60" i="13" l="1"/>
  <c r="P60" i="13" l="1"/>
  <c r="F60" i="13"/>
  <c r="P77" i="13" l="1"/>
  <c r="G104" i="13"/>
  <c r="H104" i="13"/>
  <c r="I104" i="13"/>
  <c r="Q104" i="13"/>
  <c r="R104" i="13"/>
  <c r="S104" i="13"/>
  <c r="G25" i="13"/>
  <c r="H25" i="13"/>
  <c r="H23" i="13" s="1"/>
  <c r="H55" i="13" s="1"/>
  <c r="I25" i="13"/>
  <c r="I23" i="13" s="1"/>
  <c r="I55" i="13" s="1"/>
  <c r="M23" i="13"/>
  <c r="M55" i="13" s="1"/>
  <c r="O23" i="13"/>
  <c r="F54" i="13"/>
  <c r="Y23" i="13" l="1"/>
  <c r="U23" i="13" s="1"/>
  <c r="O55" i="13"/>
  <c r="F25" i="13"/>
  <c r="F23" i="13" s="1"/>
  <c r="F55" i="13" s="1"/>
  <c r="H62" i="13"/>
  <c r="F53" i="13"/>
  <c r="F24" i="13" s="1"/>
  <c r="Z24" i="13" s="1"/>
  <c r="L23" i="13"/>
  <c r="L55" i="13" s="1"/>
  <c r="Q23" i="13"/>
  <c r="Q55" i="13" s="1"/>
  <c r="S23" i="13"/>
  <c r="S55" i="13" s="1"/>
  <c r="N23" i="13"/>
  <c r="N55" i="13" s="1"/>
  <c r="G23" i="13"/>
  <c r="G55" i="13" s="1"/>
  <c r="R23" i="13"/>
  <c r="R55" i="13" s="1"/>
  <c r="T104" i="13"/>
  <c r="I102" i="13"/>
  <c r="H102" i="13"/>
  <c r="H105" i="13" s="1"/>
  <c r="M102" i="13"/>
  <c r="J104" i="13"/>
  <c r="O102" i="13"/>
  <c r="S62" i="13" l="1"/>
  <c r="R62" i="13"/>
  <c r="Q62" i="13"/>
  <c r="G62" i="13"/>
  <c r="P23" i="13"/>
  <c r="P55" i="13" s="1"/>
  <c r="Z25" i="13"/>
  <c r="L102" i="13"/>
  <c r="K23" i="13"/>
  <c r="K55" i="13" s="1"/>
  <c r="AD104" i="13"/>
  <c r="R102" i="13"/>
  <c r="R105" i="13" s="1"/>
  <c r="AB105" i="13" s="1"/>
  <c r="N102" i="13"/>
  <c r="G102" i="13"/>
  <c r="T102" i="13"/>
  <c r="Y102" i="13" s="1"/>
  <c r="Q102" i="13"/>
  <c r="Q105" i="13" s="1"/>
  <c r="S102" i="13"/>
  <c r="S105" i="13" s="1"/>
  <c r="J102" i="13"/>
  <c r="Z55" i="13" l="1"/>
  <c r="Z23" i="13"/>
  <c r="T105" i="13"/>
  <c r="AD102" i="13"/>
  <c r="AA79" i="13"/>
  <c r="AD78" i="13"/>
  <c r="AD77" i="13"/>
  <c r="P79" i="13"/>
  <c r="K79" i="13"/>
  <c r="F79" i="13"/>
  <c r="F11" i="13"/>
  <c r="F12" i="13"/>
  <c r="F13" i="13"/>
  <c r="F14" i="13"/>
  <c r="F15" i="13"/>
  <c r="F17" i="13"/>
  <c r="F18" i="13"/>
  <c r="U79" i="13" l="1"/>
  <c r="Z79" i="13"/>
  <c r="F104" i="13"/>
  <c r="AD81" i="13"/>
  <c r="K81" i="13"/>
  <c r="K80" i="13"/>
  <c r="K78" i="13"/>
  <c r="K77" i="13"/>
  <c r="U77" i="13" s="1"/>
  <c r="K73" i="13"/>
  <c r="K72" i="13"/>
  <c r="K71" i="13"/>
  <c r="K70" i="13"/>
  <c r="K18" i="13"/>
  <c r="K17" i="13"/>
  <c r="K15" i="13"/>
  <c r="K14" i="13"/>
  <c r="K13" i="13"/>
  <c r="K12" i="13"/>
  <c r="K11" i="13"/>
  <c r="K9" i="13"/>
  <c r="V100" i="13" l="1"/>
  <c r="AC100" i="13"/>
  <c r="K83" i="13"/>
  <c r="K74" i="13"/>
  <c r="F102" i="13"/>
  <c r="K102" i="13"/>
  <c r="K7" i="13"/>
  <c r="K22" i="13" s="1"/>
  <c r="AB77" i="13"/>
  <c r="Z77" i="13" s="1"/>
  <c r="K100" i="13" l="1"/>
  <c r="I62" i="13"/>
  <c r="AC62" i="13" s="1"/>
  <c r="AA9" i="13"/>
  <c r="AC16" i="13"/>
  <c r="F7" i="13"/>
  <c r="F9" i="13"/>
  <c r="Z81" i="13"/>
  <c r="P81" i="13"/>
  <c r="U81" i="13" s="1"/>
  <c r="P80" i="13"/>
  <c r="P78" i="13"/>
  <c r="U78" i="13" s="1"/>
  <c r="P73" i="13"/>
  <c r="P72" i="13"/>
  <c r="P71" i="13"/>
  <c r="U71" i="13" s="1"/>
  <c r="P70" i="13"/>
  <c r="U70" i="13" s="1"/>
  <c r="P18" i="13"/>
  <c r="Z18" i="13" s="1"/>
  <c r="P17" i="13"/>
  <c r="P15" i="13"/>
  <c r="Z15" i="13" s="1"/>
  <c r="P14" i="13"/>
  <c r="Z14" i="13" s="1"/>
  <c r="P13" i="13"/>
  <c r="Z13" i="13" s="1"/>
  <c r="P12" i="13"/>
  <c r="Z12" i="13" s="1"/>
  <c r="P11" i="13"/>
  <c r="Z11" i="13" s="1"/>
  <c r="P9" i="13"/>
  <c r="P7" i="13"/>
  <c r="F77" i="13"/>
  <c r="F78" i="13"/>
  <c r="F80" i="13"/>
  <c r="F81" i="13"/>
  <c r="F72" i="13"/>
  <c r="F73" i="13"/>
  <c r="F70" i="13"/>
  <c r="F71" i="13"/>
  <c r="F22" i="13" l="1"/>
  <c r="F62" i="13" s="1"/>
  <c r="P22" i="13"/>
  <c r="U22" i="13" s="1"/>
  <c r="U80" i="13"/>
  <c r="Z80" i="13"/>
  <c r="J105" i="13"/>
  <c r="AD100" i="13"/>
  <c r="F83" i="13"/>
  <c r="P83" i="13"/>
  <c r="AA22" i="13"/>
  <c r="AA62" i="13"/>
  <c r="P74" i="13"/>
  <c r="F74" i="13"/>
  <c r="Z7" i="13"/>
  <c r="Z9" i="13"/>
  <c r="Z17" i="13"/>
  <c r="Z73" i="13"/>
  <c r="Z72" i="13"/>
  <c r="Z71" i="13"/>
  <c r="Z70" i="13"/>
  <c r="Z78" i="13"/>
  <c r="AB71" i="13"/>
  <c r="F100" i="13" l="1"/>
  <c r="F105" i="13" s="1"/>
  <c r="AD105" i="13"/>
  <c r="P100" i="13"/>
  <c r="U100" i="13" s="1"/>
  <c r="P62" i="13"/>
  <c r="U74" i="13"/>
  <c r="Z74" i="13"/>
  <c r="I105" i="13"/>
  <c r="U83" i="13"/>
  <c r="Z83" i="13"/>
  <c r="G105" i="13"/>
  <c r="AA105" i="13" s="1"/>
  <c r="AA100" i="13"/>
  <c r="Z22" i="13"/>
  <c r="P102" i="13"/>
  <c r="P104" i="13"/>
  <c r="Z104" i="13" s="1"/>
  <c r="AB70" i="13"/>
  <c r="Z62" i="13" l="1"/>
  <c r="Z102" i="13"/>
  <c r="U102" i="13"/>
  <c r="Z100" i="13"/>
  <c r="P105" i="13"/>
  <c r="Z105" i="13" l="1"/>
  <c r="Z58" i="13"/>
  <c r="AB53" i="13" l="1"/>
  <c r="Z53" i="13" l="1"/>
  <c r="L53" i="13"/>
  <c r="L104" i="13"/>
  <c r="L105" i="13" s="1"/>
  <c r="V105" i="13" s="1"/>
  <c r="L62" i="13"/>
  <c r="V62" i="13" s="1"/>
  <c r="O104" i="13"/>
  <c r="O105" i="13" s="1"/>
  <c r="Y105" i="13" s="1"/>
  <c r="O53" i="13"/>
  <c r="K104" i="13"/>
  <c r="K105" i="13" s="1"/>
  <c r="U105" i="13" s="1"/>
  <c r="K53" i="13"/>
  <c r="N104" i="13"/>
  <c r="N105" i="13" s="1"/>
  <c r="N53" i="13"/>
  <c r="K62" i="13" l="1"/>
  <c r="U62" i="13" s="1"/>
  <c r="O62" i="13"/>
  <c r="Y62" i="13" s="1"/>
  <c r="AC105" i="13"/>
  <c r="X105" i="13"/>
  <c r="N62" i="13"/>
  <c r="X62" i="13" l="1"/>
  <c r="M104" i="13"/>
  <c r="M105" i="13" s="1"/>
  <c r="M62" i="13"/>
  <c r="M53" i="13" l="1"/>
</calcChain>
</file>

<file path=xl/sharedStrings.xml><?xml version="1.0" encoding="utf-8"?>
<sst xmlns="http://schemas.openxmlformats.org/spreadsheetml/2006/main" count="278" uniqueCount="159">
  <si>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</si>
  <si>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</si>
  <si>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</si>
  <si>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</si>
  <si>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</si>
  <si>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</si>
  <si>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</si>
  <si>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</si>
  <si>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ПЛАН  2019 год (рублей)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</si>
  <si>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</si>
  <si>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</si>
  <si>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</si>
  <si>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</si>
  <si>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</si>
  <si>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</si>
  <si>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</si>
  <si>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</si>
  <si>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</si>
  <si>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</si>
  <si>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</si>
  <si>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</si>
  <si>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</si>
  <si>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</si>
  <si>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</si>
  <si>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</si>
  <si>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</si>
  <si>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</si>
  <si>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</si>
  <si>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</si>
  <si>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</si>
  <si>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</si>
  <si>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</si>
  <si>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</si>
  <si>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</si>
  <si>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</si>
  <si>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ИТОГО 2019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</si>
  <si>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</si>
  <si>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</si>
  <si>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</si>
  <si>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</si>
  <si>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</si>
  <si>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Ограждение по адресу: г. Нефтеюганск 14мкр., строение 20 (МБОУ "Средняя общеобразовательная школа №13")</t>
  </si>
  <si>
    <t>ПИР МБОУ «Средняя общеобразовательная кадетская школа №4» (устройство теплого перехода)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</si>
  <si>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</si>
  <si>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</si>
  <si>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</si>
  <si>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</si>
  <si>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</si>
  <si>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</si>
  <si>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ДГ и ЗО г.Нефтеюганска</t>
  </si>
  <si>
    <t>КЦСР</t>
  </si>
  <si>
    <t>0240185060</t>
  </si>
  <si>
    <t>0210185060</t>
  </si>
  <si>
    <t>0210185160</t>
  </si>
  <si>
    <t>0220184306</t>
  </si>
  <si>
    <t>0210182470</t>
  </si>
  <si>
    <t>0240120610</t>
  </si>
  <si>
    <t>0240185160</t>
  </si>
  <si>
    <t>0240100590</t>
  </si>
  <si>
    <t>02301S2050</t>
  </si>
  <si>
    <t>0240199990</t>
  </si>
  <si>
    <t>0220184305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</si>
  <si>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</si>
  <si>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</si>
  <si>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</si>
  <si>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</si>
  <si>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</si>
  <si>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</si>
  <si>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</si>
  <si>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</si>
  <si>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</si>
  <si>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</si>
  <si>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</si>
  <si>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</si>
  <si>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</si>
  <si>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</si>
  <si>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</si>
  <si>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</si>
  <si>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</si>
  <si>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</si>
  <si>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</si>
  <si>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</si>
  <si>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</si>
  <si>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</si>
  <si>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 xml:space="preserve">ВСЕГО по программе </t>
  </si>
  <si>
    <t>Суворова Ирина Петровна 205503</t>
  </si>
  <si>
    <t>Итого 1.3</t>
  </si>
  <si>
    <t>МБОУ "Начальная школа № 15</t>
  </si>
  <si>
    <t>тел. 8 (3463) 238 224</t>
  </si>
  <si>
    <t xml:space="preserve">Исполнитель: А.Ю. Труханова, </t>
  </si>
  <si>
    <t>Обеспечение персонифицированного финансирования дополнительного образования (показатель № 9)</t>
  </si>
  <si>
    <t>Детский сад на 320 мест в 5 микрорайоне г.Нефтеюганска</t>
  </si>
  <si>
    <t>ПИР "МАДОУ г.Нефтеюганска Детский сад №9 "Радуга""</t>
  </si>
  <si>
    <t>ПИР "Детский сад на 300 мест в 16 микрорайоне г.Нефтеюганска"</t>
  </si>
  <si>
    <t>Выполнение работ по капитальному ремонту спортивного зала объекта «Здание детского сада № 32», расположенного по адресу: ХМАО-Югра, г.Нефтеюганск, мкр-н 16, здание №13</t>
  </si>
  <si>
    <t>Выполнение работ по ремонту помещений МБДОУ «Детский сад №25 «Ромашка»</t>
  </si>
  <si>
    <t>Выполнение работ по ремонту помещений МАДОУ «Детский сад №20 «Золушка»</t>
  </si>
  <si>
    <t>Выполнение работ по капитальному ремонту объекта: "Здание МАДОУ "Детский сад №6 "Лукоморье", расположенный по адресу: 5 микрорайон, строение 15, г.Нефтеюганск, ХМАО-Югра, Тюменская область</t>
  </si>
  <si>
    <t>ПИР "Нежилое здание детского сада "Рябинка" (благоустройство территории)</t>
  </si>
  <si>
    <t>«Здание детского сада № 7» (благоустройство территории), расположенного по адресу г. Нефтеюганск, мкр-н 6, здание 64</t>
  </si>
  <si>
    <t>ПИР "Нежилое строение гаража" (здание мастерских МБОУ «СОШ №10»)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</si>
  <si>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</si>
  <si>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капитальному ремонту групповых ячеек объекта «Часть нежилого здания школы № 5», расположенного по адресу: ХМАО-Югра, г. Нефтеюганск, мкр-н 2, здание № 29</t>
  </si>
  <si>
    <t>Выполнение работ по капитальному ремонту объекта: "Нежилое здание школы №1" (устройство вентилируемого фасада)</t>
  </si>
  <si>
    <t>ПИР «Нежилое здание средней школы №14», расположенное по адресу: 11б микрорайон, ул.Центральная, здание №18</t>
  </si>
  <si>
    <t>ПИР по объекту "Здание средней школы № 13" (устройство вентилируемого фасада)</t>
  </si>
  <si>
    <t>ПИР по объекту МБОУ "Лицей № 1" (обследование систем вентиляции)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</si>
  <si>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</si>
  <si>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</si>
  <si>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</si>
  <si>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</si>
  <si>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</si>
  <si>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</si>
  <si>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</si>
  <si>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</si>
  <si>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</si>
  <si>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</si>
  <si>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</si>
  <si>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</si>
  <si>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округаограммам за счет средств бюджета автономного округа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</si>
  <si>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</t>
  </si>
  <si>
    <t>Осуществление переданных полномочий на обеспечение государственных гарантий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</si>
  <si>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</si>
  <si>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</si>
  <si>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</si>
  <si>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</si>
  <si>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0250102400.</t>
  </si>
  <si>
    <t>Итого 5.1</t>
  </si>
  <si>
    <t xml:space="preserve">Развитие материально-технической базы образовательных организаций (показатель № 6) </t>
  </si>
  <si>
    <t>Подпрограмма II. «Система оценки качества образования и информационная прозрачность системы образования»</t>
  </si>
  <si>
    <t>Обеспечение организации и проведения государственной итоговой аттестации (показатель № 3, 4.)</t>
  </si>
  <si>
    <t>Подпрограмма III. «Отдых и оздоровление детей в каникулярное время».</t>
  </si>
  <si>
    <t>Подпрограмма IV. «Молодёжь Нефтеюганска».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</si>
  <si>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</si>
  <si>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</si>
  <si>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</si>
  <si>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 xml:space="preserve">Директора </t>
  </si>
  <si>
    <t>Т.В. Лямова</t>
  </si>
  <si>
    <t>% исполнения к 2019 года</t>
  </si>
  <si>
    <t>% исполнения к годовому плану 2019 года</t>
  </si>
  <si>
    <t>ПЛАН 2019 год (рублей)</t>
  </si>
  <si>
    <t xml:space="preserve">реализации целевых программ, </t>
  </si>
  <si>
    <t xml:space="preserve">главный специалист отдела </t>
  </si>
  <si>
    <t>Региональный проект «Современная школа» (показатель № 6)</t>
  </si>
  <si>
    <t xml:space="preserve">Обеспечение предоставления дошкольного, общего, дополнительного образования (показатель № 1, 2, 5, 7, 8, 21, 22) </t>
  </si>
  <si>
    <t>Обеспечение выполнения функции управления и контроля в сфере образования и молодёжной политики (показатель № 14, 15, 16, 17, 18, 23)</t>
  </si>
  <si>
    <t>Обеспечение функционирования казённого учреждения (показатель № 14, 15, 16, 17, 18, 23)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</si>
  <si>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31.12.2019 г.</t>
  </si>
  <si>
    <t>переходящий контракт</t>
  </si>
  <si>
    <t>0260199990.</t>
  </si>
  <si>
    <t>Кассовый расход на 31.12.2019 год (рублей)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</si>
  <si>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</si>
  <si>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</si>
  <si>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</si>
  <si>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0210242110, 0250299990</t>
  </si>
  <si>
    <t>0210299990</t>
  </si>
  <si>
    <t>0210399991</t>
  </si>
  <si>
    <t>Подпрограмма 1. «Общее образование. Дополнительное образование детей».</t>
  </si>
  <si>
    <t>0250299990.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</si>
</sst>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Arial Cyr"/>
    </font>
    <font>
      <sz val="10"/>
      <name val="Arial Cyr"/>
    </font>
    <font>
      <sz val="11"/>
      <name val="Calibri"/>
      <family val="2"/>
      <charset val="204"/>
      <scheme val="minor"/>
    </font>
    <font>
      <sz val="10"/>
      <color rgb="FF002060"/>
      <name val="Times New Roman"/>
      <family val="1"/>
      <charset val="204"/>
    </font>
    <font>
      <b/>
      <sz val="8"/>
      <name val="Arial Cyr"/>
    </font>
    <font>
      <b/>
      <sz val="12"/>
      <name val="Arial Cyr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1" fillId="0" borderId="0"/>
    <xf numFmtId="164" fontId="14" fillId="0" borderId="0" applyFon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</cellStyleXfs>
  <cellXfs count="695">
    <xf numFmtId="0" fontId="0" fillId="0" borderId="0" xfId="0"/>
    <xf numFmtId="49" fontId="12" fillId="2" borderId="0" xfId="5" applyNumberFormat="1" applyFont="1" applyFill="1" applyBorder="1" applyAlignment="1">
      <alignment horizontal="left"/>
    </xf>
    <xf numFmtId="49" fontId="12" fillId="2" borderId="0" xfId="5" applyNumberFormat="1" applyFont="1" applyFill="1" applyBorder="1" applyAlignment="1">
      <alignment horizontal="center" vertical="center"/>
    </xf>
    <xf numFmtId="0" fontId="13" fillId="2" borderId="0" xfId="5" applyFont="1" applyFill="1" applyAlignment="1">
      <alignment horizontal="center"/>
    </xf>
    <xf numFmtId="0" fontId="13" fillId="2" borderId="0" xfId="5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14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3" fontId="17" fillId="2" borderId="30" xfId="0" applyNumberFormat="1" applyFont="1" applyFill="1" applyBorder="1" applyAlignment="1">
      <alignment horizontal="center" vertical="center"/>
    </xf>
    <xf numFmtId="4" fontId="17" fillId="2" borderId="22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7" fillId="2" borderId="37" xfId="0" applyNumberFormat="1" applyFont="1" applyFill="1" applyBorder="1" applyAlignment="1">
      <alignment horizontal="center" vertical="center"/>
    </xf>
    <xf numFmtId="4" fontId="27" fillId="2" borderId="22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/>
    </xf>
    <xf numFmtId="4" fontId="17" fillId="2" borderId="3" xfId="0" applyNumberFormat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/>
    </xf>
    <xf numFmtId="4" fontId="17" fillId="2" borderId="49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/>
    </xf>
    <xf numFmtId="4" fontId="17" fillId="2" borderId="17" xfId="0" applyNumberFormat="1" applyFont="1" applyFill="1" applyBorder="1" applyAlignment="1">
      <alignment horizontal="center" vertical="center" wrapText="1"/>
    </xf>
    <xf numFmtId="4" fontId="27" fillId="2" borderId="17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 wrapText="1"/>
    </xf>
    <xf numFmtId="4" fontId="17" fillId="2" borderId="48" xfId="0" applyNumberFormat="1" applyFont="1" applyFill="1" applyBorder="1" applyAlignment="1">
      <alignment horizontal="center" vertical="center" wrapText="1"/>
    </xf>
    <xf numFmtId="4" fontId="17" fillId="2" borderId="37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center" vertical="center" wrapText="1"/>
    </xf>
    <xf numFmtId="4" fontId="17" fillId="2" borderId="38" xfId="0" applyNumberFormat="1" applyFont="1" applyFill="1" applyBorder="1" applyAlignment="1">
      <alignment horizontal="center" vertical="center" wrapText="1"/>
    </xf>
    <xf numFmtId="165" fontId="17" fillId="2" borderId="14" xfId="0" applyNumberFormat="1" applyFont="1" applyFill="1" applyBorder="1" applyAlignment="1">
      <alignment horizontal="center" vertical="center" wrapText="1"/>
    </xf>
    <xf numFmtId="165" fontId="27" fillId="2" borderId="1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4" fontId="27" fillId="2" borderId="1" xfId="0" applyNumberFormat="1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 wrapText="1"/>
    </xf>
    <xf numFmtId="4" fontId="27" fillId="2" borderId="37" xfId="0" applyNumberFormat="1" applyFont="1" applyFill="1" applyBorder="1" applyAlignment="1">
      <alignment horizontal="center"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4" fontId="17" fillId="2" borderId="14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4" fontId="17" fillId="2" borderId="22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left" vertical="center" wrapText="1"/>
    </xf>
    <xf numFmtId="3" fontId="17" fillId="2" borderId="4" xfId="0" applyNumberFormat="1" applyFont="1" applyFill="1" applyBorder="1" applyAlignment="1">
      <alignment horizontal="center" vertical="center" wrapText="1"/>
    </xf>
    <xf numFmtId="3" fontId="17" fillId="2" borderId="48" xfId="0" applyNumberFormat="1" applyFont="1" applyFill="1" applyBorder="1" applyAlignment="1">
      <alignment horizontal="center" vertical="center" wrapText="1"/>
    </xf>
    <xf numFmtId="4" fontId="27" fillId="2" borderId="32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3" fontId="27" fillId="2" borderId="4" xfId="0" applyNumberFormat="1" applyFont="1" applyFill="1" applyBorder="1" applyAlignment="1">
      <alignment horizontal="center" vertical="center" wrapText="1"/>
    </xf>
    <xf numFmtId="3" fontId="27" fillId="2" borderId="31" xfId="0" applyNumberFormat="1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37" xfId="0" applyNumberFormat="1" applyFont="1" applyFill="1" applyBorder="1" applyAlignment="1">
      <alignment horizontal="center" vertical="center" wrapText="1"/>
    </xf>
    <xf numFmtId="3" fontId="27" fillId="2" borderId="14" xfId="0" applyNumberFormat="1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4" fontId="27" fillId="2" borderId="3" xfId="0" applyNumberFormat="1" applyFont="1" applyFill="1" applyBorder="1" applyAlignment="1">
      <alignment horizontal="left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4" fontId="27" fillId="2" borderId="49" xfId="0" applyNumberFormat="1" applyFont="1" applyFill="1" applyBorder="1" applyAlignment="1">
      <alignment horizontal="center" vertical="center" wrapText="1"/>
    </xf>
    <xf numFmtId="4" fontId="17" fillId="2" borderId="13" xfId="0" applyNumberFormat="1" applyFont="1" applyFill="1" applyBorder="1" applyAlignment="1">
      <alignment horizontal="center" vertical="center"/>
    </xf>
    <xf numFmtId="4" fontId="17" fillId="2" borderId="39" xfId="0" applyNumberFormat="1" applyFont="1" applyFill="1" applyBorder="1" applyAlignment="1">
      <alignment horizontal="center" vertical="center"/>
    </xf>
    <xf numFmtId="3" fontId="17" fillId="2" borderId="37" xfId="0" applyNumberFormat="1" applyFont="1" applyFill="1" applyBorder="1" applyAlignment="1">
      <alignment horizontal="center" vertical="center"/>
    </xf>
    <xf numFmtId="3" fontId="27" fillId="2" borderId="22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"/>
    </xf>
    <xf numFmtId="4" fontId="17" fillId="2" borderId="4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5" applyFont="1" applyFill="1" applyAlignment="1">
      <alignment horizontal="center" vertical="center"/>
    </xf>
    <xf numFmtId="0" fontId="12" fillId="2" borderId="0" xfId="5" applyFont="1" applyFill="1" applyBorder="1" applyAlignment="1">
      <alignment horizontal="center"/>
    </xf>
    <xf numFmtId="0" fontId="13" fillId="2" borderId="0" xfId="3" applyFont="1" applyFill="1" applyAlignment="1">
      <alignment horizontal="center"/>
    </xf>
    <xf numFmtId="0" fontId="13" fillId="2" borderId="0" xfId="3" applyFont="1" applyFill="1" applyBorder="1" applyAlignment="1">
      <alignment horizontal="center"/>
    </xf>
    <xf numFmtId="4" fontId="27" fillId="2" borderId="52" xfId="0" applyNumberFormat="1" applyFont="1" applyFill="1" applyBorder="1" applyAlignment="1">
      <alignment horizontal="center" vertical="center" wrapText="1"/>
    </xf>
    <xf numFmtId="49" fontId="17" fillId="2" borderId="0" xfId="5" applyNumberFormat="1" applyFont="1" applyFill="1" applyBorder="1" applyAlignment="1">
      <alignment horizontal="center"/>
    </xf>
    <xf numFmtId="49" fontId="17" fillId="2" borderId="0" xfId="5" applyNumberFormat="1" applyFont="1" applyFill="1" applyAlignment="1">
      <alignment horizontal="center" vertical="top"/>
    </xf>
    <xf numFmtId="49" fontId="17" fillId="2" borderId="0" xfId="5" applyNumberFormat="1" applyFont="1" applyFill="1" applyBorder="1" applyAlignment="1">
      <alignment horizontal="center" vertical="top"/>
    </xf>
    <xf numFmtId="0" fontId="13" fillId="2" borderId="0" xfId="5" applyFont="1" applyFill="1" applyAlignment="1">
      <alignment horizontal="left" vertical="top"/>
    </xf>
    <xf numFmtId="3" fontId="17" fillId="2" borderId="49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center" vertical="center"/>
    </xf>
    <xf numFmtId="49" fontId="17" fillId="2" borderId="17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 wrapText="1"/>
    </xf>
    <xf numFmtId="3" fontId="17" fillId="2" borderId="27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49" fontId="17" fillId="2" borderId="0" xfId="5" applyNumberFormat="1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center" vertical="center"/>
    </xf>
    <xf numFmtId="0" fontId="17" fillId="2" borderId="0" xfId="5" applyFont="1" applyFill="1" applyAlignment="1">
      <alignment horizontal="center"/>
    </xf>
    <xf numFmtId="0" fontId="17" fillId="2" borderId="0" xfId="5" applyFont="1" applyFill="1" applyBorder="1" applyAlignment="1">
      <alignment horizontal="center"/>
    </xf>
    <xf numFmtId="4" fontId="17" fillId="2" borderId="4" xfId="0" applyNumberFormat="1" applyFont="1" applyFill="1" applyBorder="1" applyAlignment="1">
      <alignment horizontal="left" wrapText="1"/>
    </xf>
    <xf numFmtId="3" fontId="17" fillId="2" borderId="3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3" fontId="17" fillId="2" borderId="49" xfId="0" applyNumberFormat="1" applyFont="1" applyFill="1" applyBorder="1" applyAlignment="1">
      <alignment horizontal="center" vertical="center" wrapText="1"/>
    </xf>
    <xf numFmtId="3" fontId="27" fillId="2" borderId="27" xfId="0" applyNumberFormat="1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horizontal="center" vertical="center" wrapText="1"/>
    </xf>
    <xf numFmtId="3" fontId="27" fillId="2" borderId="8" xfId="0" applyNumberFormat="1" applyFont="1" applyFill="1" applyBorder="1" applyAlignment="1">
      <alignment horizontal="center" vertical="center" wrapText="1"/>
    </xf>
    <xf numFmtId="4" fontId="27" fillId="2" borderId="30" xfId="0" applyNumberFormat="1" applyFont="1" applyFill="1" applyBorder="1" applyAlignment="1">
      <alignment horizontal="center" vertical="center" wrapText="1"/>
    </xf>
    <xf numFmtId="165" fontId="27" fillId="2" borderId="30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Border="1" applyAlignment="1">
      <alignment horizontal="center"/>
    </xf>
    <xf numFmtId="4" fontId="17" fillId="2" borderId="10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left" vertical="center" wrapText="1"/>
    </xf>
    <xf numFmtId="49" fontId="34" fillId="2" borderId="43" xfId="0" applyNumberFormat="1" applyFont="1" applyFill="1" applyBorder="1" applyAlignment="1">
      <alignment horizontal="center" vertical="center" wrapText="1"/>
    </xf>
    <xf numFmtId="4" fontId="34" fillId="2" borderId="61" xfId="0" applyNumberFormat="1" applyFont="1" applyFill="1" applyBorder="1" applyAlignment="1">
      <alignment horizontal="center" vertical="center" wrapText="1"/>
    </xf>
    <xf numFmtId="165" fontId="34" fillId="2" borderId="2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" fontId="27" fillId="2" borderId="8" xfId="0" applyNumberFormat="1" applyFont="1" applyFill="1" applyBorder="1" applyAlignment="1">
      <alignment horizontal="center" vertical="center" wrapText="1"/>
    </xf>
    <xf numFmtId="1" fontId="27" fillId="2" borderId="3" xfId="0" applyNumberFormat="1" applyFont="1" applyFill="1" applyBorder="1" applyAlignment="1">
      <alignment horizontal="center" vertical="center" wrapText="1"/>
    </xf>
    <xf numFmtId="4" fontId="17" fillId="2" borderId="10" xfId="0" applyNumberFormat="1" applyFont="1" applyFill="1" applyBorder="1" applyAlignment="1">
      <alignment horizontal="center" vertical="center" wrapText="1"/>
    </xf>
    <xf numFmtId="3" fontId="27" fillId="2" borderId="16" xfId="0" applyNumberFormat="1" applyFont="1" applyFill="1" applyBorder="1" applyAlignment="1">
      <alignment horizontal="center" vertical="center" wrapText="1"/>
    </xf>
    <xf numFmtId="3" fontId="27" fillId="2" borderId="18" xfId="0" applyNumberFormat="1" applyFont="1" applyFill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left" vertical="center" wrapText="1"/>
    </xf>
    <xf numFmtId="49" fontId="17" fillId="2" borderId="16" xfId="0" applyNumberFormat="1" applyFont="1" applyFill="1" applyBorder="1" applyAlignment="1">
      <alignment horizontal="center" vertical="center" wrapText="1"/>
    </xf>
    <xf numFmtId="3" fontId="27" fillId="2" borderId="44" xfId="0" applyNumberFormat="1" applyFont="1" applyFill="1" applyBorder="1" applyAlignment="1">
      <alignment horizontal="center" vertical="center" wrapText="1"/>
    </xf>
    <xf numFmtId="3" fontId="27" fillId="2" borderId="33" xfId="0" applyNumberFormat="1" applyFont="1" applyFill="1" applyBorder="1" applyAlignment="1">
      <alignment horizontal="center" vertical="center" wrapText="1"/>
    </xf>
    <xf numFmtId="165" fontId="17" fillId="2" borderId="30" xfId="0" applyNumberFormat="1" applyFont="1" applyFill="1" applyBorder="1" applyAlignment="1">
      <alignment horizontal="center" vertical="center"/>
    </xf>
    <xf numFmtId="4" fontId="27" fillId="2" borderId="8" xfId="0" applyNumberFormat="1" applyFont="1" applyFill="1" applyBorder="1" applyAlignment="1">
      <alignment horizontal="left" vertical="center" wrapText="1"/>
    </xf>
    <xf numFmtId="49" fontId="27" fillId="2" borderId="8" xfId="0" applyNumberFormat="1" applyFont="1" applyFill="1" applyBorder="1" applyAlignment="1">
      <alignment horizontal="center" vertical="center" wrapText="1"/>
    </xf>
    <xf numFmtId="3" fontId="27" fillId="2" borderId="23" xfId="0" applyNumberFormat="1" applyFont="1" applyFill="1" applyBorder="1" applyAlignment="1">
      <alignment horizontal="center" vertical="center" wrapText="1"/>
    </xf>
    <xf numFmtId="3" fontId="17" fillId="2" borderId="31" xfId="0" applyNumberFormat="1" applyFont="1" applyFill="1" applyBorder="1" applyAlignment="1">
      <alignment horizontal="center" vertical="center"/>
    </xf>
    <xf numFmtId="4" fontId="27" fillId="2" borderId="5" xfId="0" applyNumberFormat="1" applyFont="1" applyFill="1" applyBorder="1" applyAlignment="1">
      <alignment horizontal="center" vertical="center" wrapText="1"/>
    </xf>
    <xf numFmtId="3" fontId="17" fillId="2" borderId="41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4" fontId="17" fillId="2" borderId="22" xfId="0" applyNumberFormat="1" applyFont="1" applyFill="1" applyBorder="1" applyAlignment="1">
      <alignment horizontal="left" vertical="center" wrapText="1"/>
    </xf>
    <xf numFmtId="4" fontId="17" fillId="2" borderId="23" xfId="0" applyNumberFormat="1" applyFont="1" applyFill="1" applyBorder="1" applyAlignment="1">
      <alignment horizontal="left" vertical="center" wrapText="1"/>
    </xf>
    <xf numFmtId="3" fontId="27" fillId="2" borderId="60" xfId="0" applyNumberFormat="1" applyFont="1" applyFill="1" applyBorder="1" applyAlignment="1">
      <alignment horizontal="center" vertical="center" wrapText="1"/>
    </xf>
    <xf numFmtId="3" fontId="27" fillId="2" borderId="66" xfId="0" applyNumberFormat="1" applyFont="1" applyFill="1" applyBorder="1" applyAlignment="1">
      <alignment horizontal="center" vertical="center" wrapText="1"/>
    </xf>
    <xf numFmtId="3" fontId="27" fillId="2" borderId="51" xfId="0" applyNumberFormat="1" applyFont="1" applyFill="1" applyBorder="1" applyAlignment="1">
      <alignment horizontal="center" vertical="center" wrapText="1"/>
    </xf>
    <xf numFmtId="0" fontId="35" fillId="2" borderId="0" xfId="5" applyFont="1" applyFill="1" applyBorder="1" applyAlignment="1">
      <alignment horizontal="left" vertical="top"/>
    </xf>
    <xf numFmtId="3" fontId="17" fillId="2" borderId="57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165" fontId="27" fillId="2" borderId="32" xfId="0" applyNumberFormat="1" applyFont="1" applyFill="1" applyBorder="1" applyAlignment="1">
      <alignment horizontal="center" vertical="center" wrapText="1"/>
    </xf>
    <xf numFmtId="165" fontId="17" fillId="2" borderId="22" xfId="0" applyNumberFormat="1" applyFont="1" applyFill="1" applyBorder="1" applyAlignment="1">
      <alignment horizontal="center" vertical="center" wrapText="1"/>
    </xf>
    <xf numFmtId="165" fontId="27" fillId="2" borderId="22" xfId="0" applyNumberFormat="1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 wrapText="1"/>
    </xf>
    <xf numFmtId="4" fontId="24" fillId="2" borderId="19" xfId="0" applyNumberFormat="1" applyFont="1" applyFill="1" applyBorder="1" applyAlignment="1">
      <alignment horizontal="center" vertical="center"/>
    </xf>
    <xf numFmtId="3" fontId="24" fillId="2" borderId="20" xfId="0" applyNumberFormat="1" applyFont="1" applyFill="1" applyBorder="1" applyAlignment="1">
      <alignment horizontal="center" vertical="center"/>
    </xf>
    <xf numFmtId="4" fontId="24" fillId="2" borderId="21" xfId="0" applyNumberFormat="1" applyFont="1" applyFill="1" applyBorder="1" applyAlignment="1">
      <alignment horizontal="center" vertical="center"/>
    </xf>
    <xf numFmtId="3" fontId="34" fillId="2" borderId="20" xfId="0" applyNumberFormat="1" applyFont="1" applyFill="1" applyBorder="1" applyAlignment="1">
      <alignment horizontal="center" vertical="center" wrapText="1"/>
    </xf>
    <xf numFmtId="165" fontId="27" fillId="2" borderId="24" xfId="0" applyNumberFormat="1" applyFont="1" applyFill="1" applyBorder="1" applyAlignment="1">
      <alignment horizontal="center" vertical="center" wrapText="1"/>
    </xf>
    <xf numFmtId="165" fontId="17" fillId="2" borderId="4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65" fontId="17" fillId="2" borderId="4" xfId="0" applyNumberFormat="1" applyFont="1" applyFill="1" applyBorder="1" applyAlignment="1">
      <alignment horizontal="center" vertical="center"/>
    </xf>
    <xf numFmtId="165" fontId="27" fillId="2" borderId="27" xfId="0" applyNumberFormat="1" applyFont="1" applyFill="1" applyBorder="1" applyAlignment="1">
      <alignment horizontal="center" vertical="center" wrapText="1"/>
    </xf>
    <xf numFmtId="165" fontId="27" fillId="2" borderId="57" xfId="0" applyNumberFormat="1" applyFont="1" applyFill="1" applyBorder="1" applyAlignment="1">
      <alignment horizontal="center" vertical="center" wrapText="1"/>
    </xf>
    <xf numFmtId="165" fontId="27" fillId="2" borderId="13" xfId="0" applyNumberFormat="1" applyFont="1" applyFill="1" applyBorder="1" applyAlignment="1">
      <alignment horizontal="center" vertical="center" wrapText="1"/>
    </xf>
    <xf numFmtId="165" fontId="17" fillId="2" borderId="3" xfId="0" applyNumberFormat="1" applyFont="1" applyFill="1" applyBorder="1" applyAlignment="1">
      <alignment horizontal="center" vertical="center" wrapText="1"/>
    </xf>
    <xf numFmtId="165" fontId="27" fillId="2" borderId="23" xfId="0" applyNumberFormat="1" applyFont="1" applyFill="1" applyBorder="1" applyAlignment="1">
      <alignment horizontal="center" vertical="center" wrapText="1"/>
    </xf>
    <xf numFmtId="4" fontId="27" fillId="2" borderId="50" xfId="0" applyNumberFormat="1" applyFont="1" applyFill="1" applyBorder="1" applyAlignment="1">
      <alignment horizontal="center" vertical="center" wrapText="1"/>
    </xf>
    <xf numFmtId="4" fontId="27" fillId="2" borderId="4" xfId="0" applyNumberFormat="1" applyFont="1" applyFill="1" applyBorder="1" applyAlignment="1">
      <alignment horizontal="center" vertical="center" wrapText="1"/>
    </xf>
    <xf numFmtId="4" fontId="27" fillId="2" borderId="51" xfId="0" applyNumberFormat="1" applyFont="1" applyFill="1" applyBorder="1" applyAlignment="1">
      <alignment horizontal="center" vertical="center" wrapText="1"/>
    </xf>
    <xf numFmtId="3" fontId="17" fillId="2" borderId="27" xfId="0" applyNumberFormat="1" applyFont="1" applyFill="1" applyBorder="1" applyAlignment="1">
      <alignment horizontal="center" vertical="center"/>
    </xf>
    <xf numFmtId="165" fontId="34" fillId="2" borderId="19" xfId="0" applyNumberFormat="1" applyFont="1" applyFill="1" applyBorder="1" applyAlignment="1">
      <alignment horizontal="center" vertical="center" wrapText="1"/>
    </xf>
    <xf numFmtId="165" fontId="34" fillId="2" borderId="43" xfId="0" applyNumberFormat="1" applyFont="1" applyFill="1" applyBorder="1" applyAlignment="1">
      <alignment horizontal="center" vertical="center" wrapText="1"/>
    </xf>
    <xf numFmtId="4" fontId="24" fillId="2" borderId="33" xfId="0" applyNumberFormat="1" applyFont="1" applyFill="1" applyBorder="1" applyAlignment="1">
      <alignment horizontal="center" vertical="center"/>
    </xf>
    <xf numFmtId="4" fontId="24" fillId="2" borderId="16" xfId="0" applyNumberFormat="1" applyFont="1" applyFill="1" applyBorder="1" applyAlignment="1">
      <alignment horizontal="center" vertical="center"/>
    </xf>
    <xf numFmtId="3" fontId="24" fillId="2" borderId="16" xfId="0" applyNumberFormat="1" applyFont="1" applyFill="1" applyBorder="1" applyAlignment="1">
      <alignment horizontal="center" vertical="center"/>
    </xf>
    <xf numFmtId="4" fontId="24" fillId="2" borderId="18" xfId="0" applyNumberFormat="1" applyFont="1" applyFill="1" applyBorder="1" applyAlignment="1">
      <alignment horizontal="center" vertical="center"/>
    </xf>
    <xf numFmtId="165" fontId="27" fillId="2" borderId="37" xfId="0" applyNumberFormat="1" applyFont="1" applyFill="1" applyBorder="1" applyAlignment="1">
      <alignment horizontal="center" vertical="center" wrapText="1"/>
    </xf>
    <xf numFmtId="165" fontId="27" fillId="2" borderId="49" xfId="0" applyNumberFormat="1" applyFont="1" applyFill="1" applyBorder="1" applyAlignment="1">
      <alignment horizontal="center" vertical="center" wrapText="1"/>
    </xf>
    <xf numFmtId="4" fontId="17" fillId="2" borderId="26" xfId="0" applyNumberFormat="1" applyFont="1" applyFill="1" applyBorder="1" applyAlignment="1">
      <alignment horizontal="center" vertical="center"/>
    </xf>
    <xf numFmtId="4" fontId="17" fillId="2" borderId="42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3" fontId="17" fillId="2" borderId="10" xfId="0" applyNumberFormat="1" applyFont="1" applyFill="1" applyBorder="1" applyAlignment="1">
      <alignment horizontal="center" vertical="center"/>
    </xf>
    <xf numFmtId="3" fontId="17" fillId="2" borderId="48" xfId="0" applyNumberFormat="1" applyFont="1" applyFill="1" applyBorder="1" applyAlignment="1">
      <alignment horizontal="center" vertical="center"/>
    </xf>
    <xf numFmtId="4" fontId="35" fillId="2" borderId="26" xfId="0" applyNumberFormat="1" applyFont="1" applyFill="1" applyBorder="1" applyAlignment="1">
      <alignment horizontal="center" vertical="center"/>
    </xf>
    <xf numFmtId="4" fontId="35" fillId="2" borderId="36" xfId="0" applyNumberFormat="1" applyFont="1" applyFill="1" applyBorder="1" applyAlignment="1">
      <alignment horizontal="center" vertical="center"/>
    </xf>
    <xf numFmtId="4" fontId="35" fillId="2" borderId="47" xfId="0" applyNumberFormat="1" applyFont="1" applyFill="1" applyBorder="1" applyAlignment="1">
      <alignment horizontal="center" vertical="center"/>
    </xf>
    <xf numFmtId="4" fontId="35" fillId="2" borderId="30" xfId="0" applyNumberFormat="1" applyFont="1" applyFill="1" applyBorder="1" applyAlignment="1">
      <alignment horizontal="center" vertical="center"/>
    </xf>
    <xf numFmtId="4" fontId="35" fillId="2" borderId="60" xfId="0" applyNumberFormat="1" applyFont="1" applyFill="1" applyBorder="1" applyAlignment="1">
      <alignment horizontal="center" vertical="center"/>
    </xf>
    <xf numFmtId="4" fontId="35" fillId="2" borderId="37" xfId="0" applyNumberFormat="1" applyFont="1" applyFill="1" applyBorder="1" applyAlignment="1">
      <alignment horizontal="center" vertical="center"/>
    </xf>
    <xf numFmtId="4" fontId="35" fillId="2" borderId="14" xfId="0" applyNumberFormat="1" applyFont="1" applyFill="1" applyBorder="1" applyAlignment="1">
      <alignment horizontal="center" vertical="center"/>
    </xf>
    <xf numFmtId="3" fontId="35" fillId="2" borderId="10" xfId="0" applyNumberFormat="1" applyFont="1" applyFill="1" applyBorder="1" applyAlignment="1">
      <alignment horizontal="center" vertical="center"/>
    </xf>
    <xf numFmtId="3" fontId="35" fillId="2" borderId="37" xfId="0" applyNumberFormat="1" applyFont="1" applyFill="1" applyBorder="1" applyAlignment="1">
      <alignment horizontal="center" vertical="center"/>
    </xf>
    <xf numFmtId="3" fontId="35" fillId="2" borderId="42" xfId="0" applyNumberFormat="1" applyFont="1" applyFill="1" applyBorder="1" applyAlignment="1">
      <alignment horizontal="center" vertical="center"/>
    </xf>
    <xf numFmtId="3" fontId="35" fillId="2" borderId="14" xfId="0" applyNumberFormat="1" applyFont="1" applyFill="1" applyBorder="1" applyAlignment="1">
      <alignment horizontal="center" vertical="center"/>
    </xf>
    <xf numFmtId="3" fontId="17" fillId="2" borderId="42" xfId="0" applyNumberFormat="1" applyFont="1" applyFill="1" applyBorder="1" applyAlignment="1">
      <alignment horizontal="center" vertical="center"/>
    </xf>
    <xf numFmtId="3" fontId="17" fillId="2" borderId="36" xfId="0" applyNumberFormat="1" applyFont="1" applyFill="1" applyBorder="1" applyAlignment="1">
      <alignment horizontal="center" vertical="center"/>
    </xf>
    <xf numFmtId="4" fontId="35" fillId="2" borderId="19" xfId="0" applyNumberFormat="1" applyFont="1" applyFill="1" applyBorder="1" applyAlignment="1">
      <alignment horizontal="center" vertical="center"/>
    </xf>
    <xf numFmtId="3" fontId="35" fillId="2" borderId="20" xfId="0" applyNumberFormat="1" applyFont="1" applyFill="1" applyBorder="1" applyAlignment="1">
      <alignment horizontal="center" vertical="center"/>
    </xf>
    <xf numFmtId="4" fontId="24" fillId="2" borderId="17" xfId="0" applyNumberFormat="1" applyFont="1" applyFill="1" applyBorder="1" applyAlignment="1">
      <alignment horizontal="center" vertical="center"/>
    </xf>
    <xf numFmtId="4" fontId="24" fillId="2" borderId="60" xfId="0" applyNumberFormat="1" applyFont="1" applyFill="1" applyBorder="1" applyAlignment="1">
      <alignment horizontal="center" vertical="center" wrapText="1"/>
    </xf>
    <xf numFmtId="4" fontId="24" fillId="2" borderId="66" xfId="0" applyNumberFormat="1" applyFont="1" applyFill="1" applyBorder="1" applyAlignment="1">
      <alignment horizontal="center" vertical="center" wrapText="1"/>
    </xf>
    <xf numFmtId="4" fontId="24" fillId="2" borderId="32" xfId="0" applyNumberFormat="1" applyFont="1" applyFill="1" applyBorder="1" applyAlignment="1">
      <alignment horizontal="center" vertical="center" wrapText="1"/>
    </xf>
    <xf numFmtId="4" fontId="24" fillId="2" borderId="33" xfId="0" applyNumberFormat="1" applyFont="1" applyFill="1" applyBorder="1" applyAlignment="1">
      <alignment horizontal="center" vertical="center" wrapText="1"/>
    </xf>
    <xf numFmtId="4" fontId="24" fillId="2" borderId="24" xfId="0" applyNumberFormat="1" applyFont="1" applyFill="1" applyBorder="1" applyAlignment="1">
      <alignment horizontal="center"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41" fillId="2" borderId="24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32" xfId="0" applyNumberFormat="1" applyFont="1" applyFill="1" applyBorder="1" applyAlignment="1">
      <alignment horizontal="center" vertical="center" wrapText="1"/>
    </xf>
    <xf numFmtId="4" fontId="25" fillId="2" borderId="19" xfId="0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Border="1" applyAlignment="1">
      <alignment horizontal="center"/>
    </xf>
    <xf numFmtId="4" fontId="25" fillId="2" borderId="13" xfId="0" applyNumberFormat="1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left" vertical="center" wrapText="1"/>
    </xf>
    <xf numFmtId="49" fontId="27" fillId="2" borderId="0" xfId="0" applyNumberFormat="1" applyFont="1" applyFill="1" applyBorder="1" applyAlignment="1">
      <alignment horizontal="center" vertical="center" wrapText="1"/>
    </xf>
    <xf numFmtId="165" fontId="17" fillId="2" borderId="25" xfId="0" applyNumberFormat="1" applyFont="1" applyFill="1" applyBorder="1" applyAlignment="1">
      <alignment horizontal="center" vertical="center"/>
    </xf>
    <xf numFmtId="165" fontId="17" fillId="2" borderId="36" xfId="0" applyNumberFormat="1" applyFont="1" applyFill="1" applyBorder="1" applyAlignment="1">
      <alignment horizontal="center" vertical="center"/>
    </xf>
    <xf numFmtId="165" fontId="17" fillId="2" borderId="57" xfId="0" applyNumberFormat="1" applyFont="1" applyFill="1" applyBorder="1" applyAlignment="1">
      <alignment horizontal="center" vertical="center"/>
    </xf>
    <xf numFmtId="165" fontId="17" fillId="2" borderId="41" xfId="0" applyNumberFormat="1" applyFont="1" applyFill="1" applyBorder="1" applyAlignment="1">
      <alignment horizontal="center" vertical="center"/>
    </xf>
    <xf numFmtId="165" fontId="17" fillId="2" borderId="39" xfId="0" applyNumberFormat="1" applyFont="1" applyFill="1" applyBorder="1" applyAlignment="1">
      <alignment horizontal="center" vertical="center"/>
    </xf>
    <xf numFmtId="3" fontId="17" fillId="2" borderId="17" xfId="0" applyNumberFormat="1" applyFont="1" applyFill="1" applyBorder="1" applyAlignment="1">
      <alignment horizontal="center" vertical="center"/>
    </xf>
    <xf numFmtId="4" fontId="17" fillId="2" borderId="36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center" vertical="center"/>
    </xf>
    <xf numFmtId="165" fontId="17" fillId="2" borderId="31" xfId="0" applyNumberFormat="1" applyFont="1" applyFill="1" applyBorder="1" applyAlignment="1">
      <alignment horizontal="center" vertical="center"/>
    </xf>
    <xf numFmtId="165" fontId="17" fillId="2" borderId="24" xfId="0" applyNumberFormat="1" applyFont="1" applyFill="1" applyBorder="1" applyAlignment="1">
      <alignment horizontal="center" vertical="center"/>
    </xf>
    <xf numFmtId="4" fontId="35" fillId="2" borderId="25" xfId="0" applyNumberFormat="1" applyFont="1" applyFill="1" applyBorder="1" applyAlignment="1">
      <alignment horizontal="center" vertical="center"/>
    </xf>
    <xf numFmtId="3" fontId="35" fillId="2" borderId="41" xfId="0" applyNumberFormat="1" applyFont="1" applyFill="1" applyBorder="1" applyAlignment="1">
      <alignment horizontal="center" vertical="center"/>
    </xf>
    <xf numFmtId="4" fontId="35" fillId="2" borderId="57" xfId="0" applyNumberFormat="1" applyFont="1" applyFill="1" applyBorder="1" applyAlignment="1">
      <alignment horizontal="center" vertical="center"/>
    </xf>
    <xf numFmtId="3" fontId="35" fillId="2" borderId="48" xfId="0" applyNumberFormat="1" applyFont="1" applyFill="1" applyBorder="1" applyAlignment="1">
      <alignment horizontal="center" vertical="center"/>
    </xf>
    <xf numFmtId="4" fontId="17" fillId="2" borderId="24" xfId="0" applyNumberFormat="1" applyFont="1" applyFill="1" applyBorder="1" applyAlignment="1">
      <alignment horizontal="center" vertical="center"/>
    </xf>
    <xf numFmtId="4" fontId="17" fillId="2" borderId="31" xfId="0" applyNumberFormat="1" applyFont="1" applyFill="1" applyBorder="1" applyAlignment="1">
      <alignment horizontal="center" vertical="center"/>
    </xf>
    <xf numFmtId="4" fontId="17" fillId="2" borderId="15" xfId="0" applyNumberFormat="1" applyFont="1" applyFill="1" applyBorder="1" applyAlignment="1">
      <alignment horizontal="center" vertical="center"/>
    </xf>
    <xf numFmtId="4" fontId="27" fillId="2" borderId="42" xfId="0" applyNumberFormat="1" applyFont="1" applyFill="1" applyBorder="1" applyAlignment="1">
      <alignment horizontal="center" vertical="center" wrapText="1"/>
    </xf>
    <xf numFmtId="0" fontId="46" fillId="2" borderId="55" xfId="0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 wrapText="1"/>
    </xf>
    <xf numFmtId="4" fontId="35" fillId="2" borderId="48" xfId="0" applyNumberFormat="1" applyFont="1" applyFill="1" applyBorder="1" applyAlignment="1">
      <alignment horizontal="center" vertical="center"/>
    </xf>
    <xf numFmtId="4" fontId="35" fillId="2" borderId="41" xfId="0" applyNumberFormat="1" applyFont="1" applyFill="1" applyBorder="1" applyAlignment="1">
      <alignment horizontal="center" vertical="center"/>
    </xf>
    <xf numFmtId="4" fontId="27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center" vertical="center"/>
    </xf>
    <xf numFmtId="165" fontId="27" fillId="2" borderId="50" xfId="0" applyNumberFormat="1" applyFont="1" applyFill="1" applyBorder="1" applyAlignment="1">
      <alignment horizontal="center" vertical="center" wrapText="1"/>
    </xf>
    <xf numFmtId="4" fontId="27" fillId="2" borderId="24" xfId="0" applyNumberFormat="1" applyFont="1" applyFill="1" applyBorder="1" applyAlignment="1">
      <alignment horizontal="center" vertical="center" wrapText="1"/>
    </xf>
    <xf numFmtId="4" fontId="27" fillId="2" borderId="31" xfId="0" applyNumberFormat="1" applyFont="1" applyFill="1" applyBorder="1" applyAlignment="1">
      <alignment horizontal="center" vertical="center" wrapText="1"/>
    </xf>
    <xf numFmtId="4" fontId="28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28" fillId="2" borderId="0" xfId="0" applyFont="1" applyFill="1" applyBorder="1" applyAlignment="1">
      <alignment horizontal="center"/>
    </xf>
    <xf numFmtId="3" fontId="38" fillId="2" borderId="19" xfId="0" applyNumberFormat="1" applyFont="1" applyFill="1" applyBorder="1" applyAlignment="1">
      <alignment horizontal="center" vertical="center" wrapText="1"/>
    </xf>
    <xf numFmtId="3" fontId="38" fillId="2" borderId="20" xfId="0" applyNumberFormat="1" applyFont="1" applyFill="1" applyBorder="1" applyAlignment="1">
      <alignment horizontal="center" vertical="center" wrapText="1"/>
    </xf>
    <xf numFmtId="3" fontId="38" fillId="2" borderId="21" xfId="0" applyNumberFormat="1" applyFont="1" applyFill="1" applyBorder="1" applyAlignment="1">
      <alignment horizontal="center" vertical="center" wrapText="1"/>
    </xf>
    <xf numFmtId="165" fontId="38" fillId="2" borderId="19" xfId="0" applyNumberFormat="1" applyFont="1" applyFill="1" applyBorder="1" applyAlignment="1">
      <alignment horizontal="center" vertical="center" wrapText="1"/>
    </xf>
    <xf numFmtId="165" fontId="38" fillId="2" borderId="20" xfId="0" applyNumberFormat="1" applyFont="1" applyFill="1" applyBorder="1" applyAlignment="1">
      <alignment horizontal="center" vertical="center" wrapText="1"/>
    </xf>
    <xf numFmtId="165" fontId="38" fillId="2" borderId="21" xfId="0" applyNumberFormat="1" applyFont="1" applyFill="1" applyBorder="1" applyAlignment="1">
      <alignment horizontal="center" vertical="center" wrapText="1"/>
    </xf>
    <xf numFmtId="3" fontId="28" fillId="2" borderId="3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3" fontId="28" fillId="2" borderId="3" xfId="0" applyNumberFormat="1" applyFont="1" applyFill="1" applyBorder="1" applyAlignment="1">
      <alignment horizontal="center" vertical="center" wrapText="1"/>
    </xf>
    <xf numFmtId="165" fontId="28" fillId="2" borderId="0" xfId="0" applyNumberFormat="1" applyFont="1" applyFill="1" applyBorder="1" applyAlignment="1">
      <alignment horizontal="center" vertical="center" wrapText="1"/>
    </xf>
    <xf numFmtId="4" fontId="28" fillId="2" borderId="13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 applyProtection="1">
      <alignment horizontal="right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left" vertical="top" wrapText="1"/>
    </xf>
    <xf numFmtId="0" fontId="27" fillId="2" borderId="3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left" vertical="top" wrapText="1"/>
    </xf>
    <xf numFmtId="0" fontId="27" fillId="2" borderId="31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left" wrapText="1"/>
    </xf>
    <xf numFmtId="0" fontId="17" fillId="2" borderId="52" xfId="0" applyFont="1" applyFill="1" applyBorder="1" applyAlignment="1">
      <alignment horizontal="center" vertical="center" wrapText="1"/>
    </xf>
    <xf numFmtId="3" fontId="17" fillId="2" borderId="37" xfId="0" applyNumberFormat="1" applyFont="1" applyFill="1" applyBorder="1" applyAlignment="1">
      <alignment horizontal="center" vertical="center" wrapText="1"/>
    </xf>
    <xf numFmtId="3" fontId="17" fillId="2" borderId="14" xfId="0" applyNumberFormat="1" applyFont="1" applyFill="1" applyBorder="1" applyAlignment="1">
      <alignment horizontal="center" vertical="center"/>
    </xf>
    <xf numFmtId="165" fontId="17" fillId="2" borderId="37" xfId="0" applyNumberFormat="1" applyFont="1" applyFill="1" applyBorder="1" applyAlignment="1">
      <alignment horizontal="center" vertical="center"/>
    </xf>
    <xf numFmtId="3" fontId="17" fillId="2" borderId="22" xfId="0" applyNumberFormat="1" applyFont="1" applyFill="1" applyBorder="1" applyAlignment="1">
      <alignment horizontal="center" vertical="center"/>
    </xf>
    <xf numFmtId="4" fontId="17" fillId="2" borderId="33" xfId="0" applyNumberFormat="1" applyFont="1" applyFill="1" applyBorder="1" applyAlignment="1">
      <alignment horizontal="left" vertical="center" wrapText="1"/>
    </xf>
    <xf numFmtId="0" fontId="27" fillId="2" borderId="18" xfId="0" applyFont="1" applyFill="1" applyBorder="1" applyAlignment="1">
      <alignment horizontal="center" vertical="center" wrapText="1"/>
    </xf>
    <xf numFmtId="165" fontId="27" fillId="2" borderId="25" xfId="0" applyNumberFormat="1" applyFont="1" applyFill="1" applyBorder="1" applyAlignment="1">
      <alignment horizontal="center" vertical="center" wrapText="1"/>
    </xf>
    <xf numFmtId="165" fontId="27" fillId="2" borderId="5" xfId="0" applyNumberFormat="1" applyFont="1" applyFill="1" applyBorder="1" applyAlignment="1">
      <alignment horizontal="center" vertical="center" wrapText="1"/>
    </xf>
    <xf numFmtId="4" fontId="27" fillId="2" borderId="25" xfId="0" applyNumberFormat="1" applyFont="1" applyFill="1" applyBorder="1" applyAlignment="1">
      <alignment horizontal="center" vertical="center" wrapText="1"/>
    </xf>
    <xf numFmtId="4" fontId="17" fillId="2" borderId="25" xfId="0" applyNumberFormat="1" applyFont="1" applyFill="1" applyBorder="1" applyAlignment="1">
      <alignment horizontal="center" vertical="center"/>
    </xf>
    <xf numFmtId="4" fontId="17" fillId="2" borderId="23" xfId="0" applyNumberFormat="1" applyFont="1" applyFill="1" applyBorder="1" applyAlignment="1">
      <alignment horizontal="center" vertical="center"/>
    </xf>
    <xf numFmtId="4" fontId="17" fillId="2" borderId="3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34" fillId="2" borderId="7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 applyBorder="1"/>
    <xf numFmtId="0" fontId="27" fillId="2" borderId="3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/>
    </xf>
    <xf numFmtId="0" fontId="34" fillId="2" borderId="19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43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165" fontId="26" fillId="2" borderId="0" xfId="0" applyNumberFormat="1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4" fontId="25" fillId="2" borderId="10" xfId="0" applyNumberFormat="1" applyFont="1" applyFill="1" applyBorder="1" applyAlignment="1">
      <alignment horizontal="center" vertical="center" wrapText="1"/>
    </xf>
    <xf numFmtId="165" fontId="24" fillId="2" borderId="19" xfId="0" applyNumberFormat="1" applyFont="1" applyFill="1" applyBorder="1" applyAlignment="1">
      <alignment horizontal="center" vertical="center"/>
    </xf>
    <xf numFmtId="165" fontId="24" fillId="2" borderId="20" xfId="0" applyNumberFormat="1" applyFont="1" applyFill="1" applyBorder="1" applyAlignment="1">
      <alignment horizontal="center" vertical="center"/>
    </xf>
    <xf numFmtId="165" fontId="24" fillId="2" borderId="21" xfId="0" applyNumberFormat="1" applyFont="1" applyFill="1" applyBorder="1" applyAlignment="1">
      <alignment horizontal="center" vertical="center"/>
    </xf>
    <xf numFmtId="4" fontId="21" fillId="2" borderId="64" xfId="0" applyNumberFormat="1" applyFont="1" applyFill="1" applyBorder="1" applyAlignment="1">
      <alignment horizontal="center" vertical="center"/>
    </xf>
    <xf numFmtId="4" fontId="21" fillId="2" borderId="43" xfId="0" applyNumberFormat="1" applyFont="1" applyFill="1" applyBorder="1" applyAlignment="1">
      <alignment horizontal="center" vertical="center"/>
    </xf>
    <xf numFmtId="3" fontId="21" fillId="2" borderId="43" xfId="0" applyNumberFormat="1" applyFont="1" applyFill="1" applyBorder="1" applyAlignment="1">
      <alignment horizontal="center" vertical="center"/>
    </xf>
    <xf numFmtId="4" fontId="21" fillId="2" borderId="21" xfId="0" applyNumberFormat="1" applyFont="1" applyFill="1" applyBorder="1" applyAlignment="1">
      <alignment horizontal="center" vertical="center"/>
    </xf>
    <xf numFmtId="4" fontId="24" fillId="2" borderId="2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Alignment="1">
      <alignment horizontal="center"/>
    </xf>
    <xf numFmtId="4" fontId="29" fillId="2" borderId="55" xfId="0" applyNumberFormat="1" applyFont="1" applyFill="1" applyBorder="1" applyAlignment="1">
      <alignment horizontal="center" vertical="center" wrapText="1"/>
    </xf>
    <xf numFmtId="165" fontId="29" fillId="2" borderId="7" xfId="0" applyNumberFormat="1" applyFont="1" applyFill="1" applyBorder="1" applyAlignment="1">
      <alignment horizontal="center" vertical="center" wrapText="1"/>
    </xf>
    <xf numFmtId="3" fontId="29" fillId="2" borderId="9" xfId="0" applyNumberFormat="1" applyFont="1" applyFill="1" applyBorder="1" applyAlignment="1">
      <alignment horizontal="center" vertical="center" wrapText="1"/>
    </xf>
    <xf numFmtId="165" fontId="29" fillId="2" borderId="40" xfId="0" applyNumberFormat="1" applyFont="1" applyFill="1" applyBorder="1" applyAlignment="1">
      <alignment horizontal="center" vertical="center" wrapText="1"/>
    </xf>
    <xf numFmtId="0" fontId="44" fillId="2" borderId="25" xfId="0" applyFont="1" applyFill="1" applyBorder="1" applyAlignment="1"/>
    <xf numFmtId="0" fontId="44" fillId="2" borderId="0" xfId="0" applyFont="1" applyFill="1" applyAlignment="1"/>
    <xf numFmtId="0" fontId="29" fillId="2" borderId="0" xfId="0" applyFont="1" applyFill="1" applyBorder="1" applyAlignment="1">
      <alignment horizontal="center"/>
    </xf>
    <xf numFmtId="4" fontId="42" fillId="2" borderId="13" xfId="0" applyNumberFormat="1" applyFont="1" applyFill="1" applyBorder="1" applyAlignment="1">
      <alignment horizontal="center" vertical="center" wrapText="1"/>
    </xf>
    <xf numFmtId="4" fontId="36" fillId="2" borderId="5" xfId="0" applyNumberFormat="1" applyFont="1" applyFill="1" applyBorder="1" applyAlignment="1">
      <alignment horizontal="left" vertical="center" wrapText="1"/>
    </xf>
    <xf numFmtId="49" fontId="37" fillId="2" borderId="41" xfId="0" applyNumberFormat="1" applyFont="1" applyFill="1" applyBorder="1" applyAlignment="1">
      <alignment horizontal="center" vertical="center" wrapText="1"/>
    </xf>
    <xf numFmtId="4" fontId="37" fillId="2" borderId="67" xfId="0" applyNumberFormat="1" applyFont="1" applyFill="1" applyBorder="1" applyAlignment="1">
      <alignment horizontal="center"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165" fontId="37" fillId="2" borderId="13" xfId="0" applyNumberFormat="1" applyFont="1" applyFill="1" applyBorder="1" applyAlignment="1">
      <alignment horizontal="center" vertical="center" wrapText="1"/>
    </xf>
    <xf numFmtId="3" fontId="37" fillId="2" borderId="5" xfId="0" applyNumberFormat="1" applyFont="1" applyFill="1" applyBorder="1" applyAlignment="1">
      <alignment horizontal="center" vertical="center"/>
    </xf>
    <xf numFmtId="165" fontId="37" fillId="2" borderId="41" xfId="0" applyNumberFormat="1" applyFont="1" applyFill="1" applyBorder="1" applyAlignment="1">
      <alignment horizontal="center" vertical="center"/>
    </xf>
    <xf numFmtId="3" fontId="37" fillId="2" borderId="57" xfId="0" applyNumberFormat="1" applyFont="1" applyFill="1" applyBorder="1" applyAlignment="1">
      <alignment horizontal="center" vertical="center"/>
    </xf>
    <xf numFmtId="3" fontId="37" fillId="2" borderId="4" xfId="0" applyNumberFormat="1" applyFont="1" applyFill="1" applyBorder="1" applyAlignment="1">
      <alignment horizontal="center" vertical="center"/>
    </xf>
    <xf numFmtId="3" fontId="37" fillId="2" borderId="48" xfId="0" applyNumberFormat="1" applyFont="1" applyFill="1" applyBorder="1" applyAlignment="1">
      <alignment horizontal="center" vertical="center"/>
    </xf>
    <xf numFmtId="3" fontId="37" fillId="2" borderId="24" xfId="0" applyNumberFormat="1" applyFont="1" applyFill="1" applyBorder="1" applyAlignment="1">
      <alignment horizontal="center" vertical="center" wrapText="1"/>
    </xf>
    <xf numFmtId="3" fontId="37" fillId="2" borderId="31" xfId="0" applyNumberFormat="1" applyFont="1" applyFill="1" applyBorder="1" applyAlignment="1">
      <alignment horizontal="center" vertical="center"/>
    </xf>
    <xf numFmtId="3" fontId="37" fillId="2" borderId="57" xfId="0" applyNumberFormat="1" applyFont="1" applyFill="1" applyBorder="1" applyAlignment="1">
      <alignment horizontal="center" vertical="center" wrapText="1"/>
    </xf>
    <xf numFmtId="3" fontId="37" fillId="2" borderId="4" xfId="0" applyNumberFormat="1" applyFont="1" applyFill="1" applyBorder="1" applyAlignment="1">
      <alignment horizontal="center" vertical="center" wrapText="1"/>
    </xf>
    <xf numFmtId="3" fontId="37" fillId="2" borderId="31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0" fillId="2" borderId="0" xfId="0" applyFont="1" applyFill="1" applyBorder="1" applyAlignment="1">
      <alignment horizontal="center"/>
    </xf>
    <xf numFmtId="4" fontId="25" fillId="2" borderId="7" xfId="0" applyNumberFormat="1" applyFont="1" applyFill="1" applyBorder="1" applyAlignment="1">
      <alignment horizontal="center" vertical="center" wrapText="1"/>
    </xf>
    <xf numFmtId="4" fontId="25" fillId="2" borderId="40" xfId="0" applyNumberFormat="1" applyFont="1" applyFill="1" applyBorder="1" applyAlignment="1">
      <alignment horizontal="center" vertical="center" wrapText="1"/>
    </xf>
    <xf numFmtId="165" fontId="24" fillId="2" borderId="64" xfId="0" applyNumberFormat="1" applyFont="1" applyFill="1" applyBorder="1" applyAlignment="1">
      <alignment horizontal="center" vertical="center"/>
    </xf>
    <xf numFmtId="165" fontId="24" fillId="2" borderId="28" xfId="0" applyNumberFormat="1" applyFont="1" applyFill="1" applyBorder="1" applyAlignment="1">
      <alignment horizontal="center" vertical="center"/>
    </xf>
    <xf numFmtId="4" fontId="25" fillId="2" borderId="55" xfId="0" applyNumberFormat="1" applyFont="1" applyFill="1" applyBorder="1" applyAlignment="1">
      <alignment horizontal="center" vertical="center" wrapText="1"/>
    </xf>
    <xf numFmtId="3" fontId="24" fillId="2" borderId="9" xfId="0" applyNumberFormat="1" applyFont="1" applyFill="1" applyBorder="1" applyAlignment="1">
      <alignment horizontal="center" vertical="center"/>
    </xf>
    <xf numFmtId="165" fontId="24" fillId="2" borderId="35" xfId="0" applyNumberFormat="1" applyFont="1" applyFill="1" applyBorder="1" applyAlignment="1">
      <alignment horizontal="center" vertical="center"/>
    </xf>
    <xf numFmtId="4" fontId="25" fillId="2" borderId="2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 wrapText="1"/>
    </xf>
    <xf numFmtId="4" fontId="24" fillId="2" borderId="64" xfId="0" applyNumberFormat="1" applyFont="1" applyFill="1" applyBorder="1" applyAlignment="1">
      <alignment horizontal="center" vertical="center" wrapText="1"/>
    </xf>
    <xf numFmtId="4" fontId="24" fillId="2" borderId="61" xfId="0" applyNumberFormat="1" applyFont="1" applyFill="1" applyBorder="1" applyAlignment="1">
      <alignment vertical="center" wrapText="1"/>
    </xf>
    <xf numFmtId="4" fontId="24" fillId="2" borderId="58" xfId="0" applyNumberFormat="1" applyFont="1" applyFill="1" applyBorder="1" applyAlignment="1">
      <alignment vertical="center" wrapText="1"/>
    </xf>
    <xf numFmtId="3" fontId="24" fillId="2" borderId="21" xfId="0" applyNumberFormat="1" applyFont="1" applyFill="1" applyBorder="1" applyAlignment="1">
      <alignment horizontal="center" vertical="center"/>
    </xf>
    <xf numFmtId="4" fontId="25" fillId="2" borderId="64" xfId="0" applyNumberFormat="1" applyFont="1" applyFill="1" applyBorder="1" applyAlignment="1">
      <alignment horizontal="center" vertical="center" wrapText="1"/>
    </xf>
    <xf numFmtId="4" fontId="25" fillId="2" borderId="61" xfId="0" applyNumberFormat="1" applyFont="1" applyFill="1" applyBorder="1" applyAlignment="1">
      <alignment vertical="center" wrapText="1"/>
    </xf>
    <xf numFmtId="4" fontId="25" fillId="2" borderId="58" xfId="0" applyNumberFormat="1" applyFont="1" applyFill="1" applyBorder="1" applyAlignment="1">
      <alignment vertical="center" wrapText="1"/>
    </xf>
    <xf numFmtId="4" fontId="25" fillId="2" borderId="43" xfId="0" applyNumberFormat="1" applyFont="1" applyFill="1" applyBorder="1" applyAlignment="1">
      <alignment horizontal="center" vertical="center" wrapText="1"/>
    </xf>
    <xf numFmtId="4" fontId="24" fillId="2" borderId="43" xfId="0" applyNumberFormat="1" applyFont="1" applyFill="1" applyBorder="1" applyAlignment="1">
      <alignment horizontal="center" vertical="center"/>
    </xf>
    <xf numFmtId="3" fontId="24" fillId="2" borderId="43" xfId="0" applyNumberFormat="1" applyFont="1" applyFill="1" applyBorder="1" applyAlignment="1">
      <alignment horizontal="center" vertical="center"/>
    </xf>
    <xf numFmtId="4" fontId="25" fillId="2" borderId="28" xfId="0" applyNumberFormat="1" applyFont="1" applyFill="1" applyBorder="1" applyAlignment="1">
      <alignment horizontal="center" vertical="center" wrapText="1"/>
    </xf>
    <xf numFmtId="4" fontId="25" fillId="2" borderId="11" xfId="0" applyNumberFormat="1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center" wrapText="1"/>
    </xf>
    <xf numFmtId="165" fontId="21" fillId="2" borderId="19" xfId="0" applyNumberFormat="1" applyFont="1" applyFill="1" applyBorder="1" applyAlignment="1">
      <alignment horizontal="center" vertical="center"/>
    </xf>
    <xf numFmtId="165" fontId="21" fillId="2" borderId="20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center" vertical="center"/>
    </xf>
    <xf numFmtId="165" fontId="21" fillId="2" borderId="21" xfId="0" applyNumberFormat="1" applyFont="1" applyFill="1" applyBorder="1" applyAlignment="1">
      <alignment horizontal="center" vertical="center"/>
    </xf>
    <xf numFmtId="4" fontId="25" fillId="2" borderId="69" xfId="0" applyNumberFormat="1" applyFont="1" applyFill="1" applyBorder="1" applyAlignment="1">
      <alignment horizontal="center" vertical="center" wrapText="1"/>
    </xf>
    <xf numFmtId="4" fontId="23" fillId="2" borderId="61" xfId="0" applyNumberFormat="1" applyFont="1" applyFill="1" applyBorder="1" applyAlignment="1">
      <alignment horizontal="center" vertical="center" wrapText="1"/>
    </xf>
    <xf numFmtId="4" fontId="23" fillId="2" borderId="53" xfId="0" applyNumberFormat="1" applyFont="1" applyFill="1" applyBorder="1" applyAlignment="1">
      <alignment horizontal="center" vertical="center" wrapText="1"/>
    </xf>
    <xf numFmtId="165" fontId="21" fillId="2" borderId="28" xfId="0" applyNumberFormat="1" applyFont="1" applyFill="1" applyBorder="1" applyAlignment="1">
      <alignment horizontal="center" vertical="center"/>
    </xf>
    <xf numFmtId="4" fontId="21" fillId="2" borderId="19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4" fontId="25" fillId="2" borderId="19" xfId="0" applyNumberFormat="1" applyFont="1" applyFill="1" applyBorder="1" applyAlignment="1">
      <alignment vertical="center" wrapText="1"/>
    </xf>
    <xf numFmtId="0" fontId="30" fillId="2" borderId="56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4" fontId="21" fillId="2" borderId="61" xfId="0" applyNumberFormat="1" applyFont="1" applyFill="1" applyBorder="1" applyAlignment="1">
      <alignment horizontal="center" vertical="center" wrapText="1"/>
    </xf>
    <xf numFmtId="3" fontId="21" fillId="2" borderId="21" xfId="0" applyNumberFormat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165" fontId="21" fillId="2" borderId="47" xfId="0" applyNumberFormat="1" applyFont="1" applyFill="1" applyBorder="1" applyAlignment="1">
      <alignment horizontal="center" vertical="center"/>
    </xf>
    <xf numFmtId="4" fontId="24" fillId="2" borderId="36" xfId="0" applyNumberFormat="1" applyFont="1" applyFill="1" applyBorder="1" applyAlignment="1">
      <alignment horizontal="center" vertical="center"/>
    </xf>
    <xf numFmtId="4" fontId="21" fillId="2" borderId="33" xfId="0" applyNumberFormat="1" applyFont="1" applyFill="1" applyBorder="1" applyAlignment="1">
      <alignment horizontal="center" vertical="center"/>
    </xf>
    <xf numFmtId="4" fontId="25" fillId="2" borderId="61" xfId="0" applyNumberFormat="1" applyFont="1" applyFill="1" applyBorder="1" applyAlignment="1">
      <alignment horizontal="center" vertical="center" wrapText="1"/>
    </xf>
    <xf numFmtId="4" fontId="19" fillId="2" borderId="43" xfId="0" applyNumberFormat="1" applyFont="1" applyFill="1" applyBorder="1" applyAlignment="1">
      <alignment horizontal="center" vertical="center" wrapText="1"/>
    </xf>
    <xf numFmtId="4" fontId="24" fillId="2" borderId="30" xfId="0" applyNumberFormat="1" applyFont="1" applyFill="1" applyBorder="1" applyAlignment="1">
      <alignment horizontal="center" vertical="center"/>
    </xf>
    <xf numFmtId="4" fontId="24" fillId="2" borderId="7" xfId="0" applyNumberFormat="1" applyFont="1" applyFill="1" applyBorder="1" applyAlignment="1">
      <alignment horizontal="center" vertical="center"/>
    </xf>
    <xf numFmtId="4" fontId="24" fillId="2" borderId="35" xfId="0" applyNumberFormat="1" applyFont="1" applyFill="1" applyBorder="1" applyAlignment="1">
      <alignment horizontal="center" vertical="center"/>
    </xf>
    <xf numFmtId="4" fontId="23" fillId="2" borderId="8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/>
    </xf>
    <xf numFmtId="165" fontId="21" fillId="2" borderId="8" xfId="0" applyNumberFormat="1" applyFont="1" applyFill="1" applyBorder="1" applyAlignment="1">
      <alignment horizontal="center" vertical="center"/>
    </xf>
    <xf numFmtId="165" fontId="21" fillId="2" borderId="30" xfId="0" applyNumberFormat="1" applyFont="1" applyFill="1" applyBorder="1" applyAlignment="1">
      <alignment horizontal="center" vertical="center"/>
    </xf>
    <xf numFmtId="4" fontId="24" fillId="2" borderId="32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center" vertical="center"/>
    </xf>
    <xf numFmtId="3" fontId="24" fillId="2" borderId="8" xfId="0" applyNumberFormat="1" applyFont="1" applyFill="1" applyBorder="1" applyAlignment="1">
      <alignment horizontal="center" vertical="center"/>
    </xf>
    <xf numFmtId="3" fontId="24" fillId="2" borderId="30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165" fontId="16" fillId="2" borderId="22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" fontId="23" fillId="2" borderId="1" xfId="0" applyNumberFormat="1" applyFont="1" applyFill="1" applyBorder="1" applyAlignment="1">
      <alignment horizontal="center" vertical="center" wrapText="1"/>
    </xf>
    <xf numFmtId="4" fontId="21" fillId="2" borderId="37" xfId="0" applyNumberFormat="1" applyFont="1" applyFill="1" applyBorder="1" applyAlignment="1">
      <alignment horizontal="center" vertical="center"/>
    </xf>
    <xf numFmtId="165" fontId="21" fillId="2" borderId="22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165" fontId="21" fillId="2" borderId="14" xfId="0" applyNumberFormat="1" applyFont="1" applyFill="1" applyBorder="1" applyAlignment="1">
      <alignment horizontal="center" vertical="center"/>
    </xf>
    <xf numFmtId="165" fontId="21" fillId="2" borderId="37" xfId="0" applyNumberFormat="1" applyFont="1" applyFill="1" applyBorder="1" applyAlignment="1">
      <alignment horizontal="center" vertical="center"/>
    </xf>
    <xf numFmtId="4" fontId="24" fillId="2" borderId="22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4" fontId="35" fillId="2" borderId="31" xfId="0" applyNumberFormat="1" applyFont="1" applyFill="1" applyBorder="1" applyAlignment="1">
      <alignment horizontal="center" vertical="center"/>
    </xf>
    <xf numFmtId="4" fontId="24" fillId="2" borderId="14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1" fillId="2" borderId="24" xfId="0" applyNumberFormat="1" applyFont="1" applyFill="1" applyBorder="1" applyAlignment="1">
      <alignment horizontal="center" vertical="center"/>
    </xf>
    <xf numFmtId="4" fontId="19" fillId="2" borderId="14" xfId="0" applyNumberFormat="1" applyFont="1" applyFill="1" applyBorder="1" applyAlignment="1">
      <alignment horizontal="center" vertical="center" wrapText="1"/>
    </xf>
    <xf numFmtId="4" fontId="21" fillId="2" borderId="22" xfId="0" applyNumberFormat="1" applyFont="1" applyFill="1" applyBorder="1" applyAlignment="1">
      <alignment horizontal="center" vertical="center"/>
    </xf>
    <xf numFmtId="3" fontId="21" fillId="2" borderId="22" xfId="0" applyNumberFormat="1" applyFont="1" applyFill="1" applyBorder="1" applyAlignment="1">
      <alignment horizontal="center" vertical="center"/>
    </xf>
    <xf numFmtId="3" fontId="21" fillId="2" borderId="37" xfId="0" applyNumberFormat="1" applyFont="1" applyFill="1" applyBorder="1" applyAlignment="1">
      <alignment horizontal="center" vertical="center"/>
    </xf>
    <xf numFmtId="3" fontId="24" fillId="2" borderId="22" xfId="0" applyNumberFormat="1" applyFont="1" applyFill="1" applyBorder="1" applyAlignment="1">
      <alignment horizontal="center" vertical="center"/>
    </xf>
    <xf numFmtId="3" fontId="35" fillId="2" borderId="31" xfId="0" applyNumberFormat="1" applyFont="1" applyFill="1" applyBorder="1" applyAlignment="1">
      <alignment horizontal="center" vertical="center"/>
    </xf>
    <xf numFmtId="3" fontId="24" fillId="2" borderId="14" xfId="0" applyNumberFormat="1" applyFont="1" applyFill="1" applyBorder="1" applyAlignment="1">
      <alignment horizontal="center" vertical="center"/>
    </xf>
    <xf numFmtId="4" fontId="34" fillId="2" borderId="16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>
      <alignment horizontal="center" vertical="center" wrapText="1"/>
    </xf>
    <xf numFmtId="165" fontId="25" fillId="2" borderId="33" xfId="0" applyNumberFormat="1" applyFont="1" applyFill="1" applyBorder="1" applyAlignment="1">
      <alignment horizontal="center" vertical="center" wrapText="1"/>
    </xf>
    <xf numFmtId="165" fontId="25" fillId="2" borderId="16" xfId="0" applyNumberFormat="1" applyFont="1" applyFill="1" applyBorder="1" applyAlignment="1">
      <alignment horizontal="center" vertical="center" wrapText="1"/>
    </xf>
    <xf numFmtId="3" fontId="25" fillId="2" borderId="16" xfId="0" applyNumberFormat="1" applyFont="1" applyFill="1" applyBorder="1" applyAlignment="1">
      <alignment horizontal="center" vertical="center" wrapText="1"/>
    </xf>
    <xf numFmtId="165" fontId="25" fillId="2" borderId="18" xfId="0" applyNumberFormat="1" applyFont="1" applyFill="1" applyBorder="1" applyAlignment="1">
      <alignment horizontal="center" vertical="center" wrapText="1"/>
    </xf>
    <xf numFmtId="165" fontId="25" fillId="2" borderId="38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30" fillId="2" borderId="0" xfId="0" applyNumberFormat="1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30" fillId="2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left" vertical="top"/>
    </xf>
    <xf numFmtId="0" fontId="34" fillId="2" borderId="0" xfId="0" applyFont="1" applyFill="1" applyAlignment="1">
      <alignment horizontal="left"/>
    </xf>
    <xf numFmtId="4" fontId="21" fillId="2" borderId="8" xfId="0" applyNumberFormat="1" applyFont="1" applyFill="1" applyBorder="1" applyAlignment="1">
      <alignment horizontal="left" vertical="center" wrapText="1"/>
    </xf>
    <xf numFmtId="4" fontId="28" fillId="2" borderId="3" xfId="0" applyNumberFormat="1" applyFont="1" applyFill="1" applyBorder="1" applyAlignment="1">
      <alignment horizontal="center" vertical="center" wrapText="1"/>
    </xf>
    <xf numFmtId="0" fontId="12" fillId="2" borderId="0" xfId="5" applyFont="1" applyFill="1" applyBorder="1" applyAlignment="1"/>
    <xf numFmtId="4" fontId="12" fillId="2" borderId="0" xfId="5" applyNumberFormat="1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4" fontId="24" fillId="2" borderId="25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165" fontId="21" fillId="2" borderId="64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 wrapText="1"/>
    </xf>
    <xf numFmtId="49" fontId="34" fillId="2" borderId="17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left"/>
    </xf>
    <xf numFmtId="0" fontId="12" fillId="2" borderId="0" xfId="5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24" fillId="2" borderId="64" xfId="0" applyNumberFormat="1" applyFont="1" applyFill="1" applyBorder="1" applyAlignment="1">
      <alignment horizontal="center" vertical="center"/>
    </xf>
    <xf numFmtId="4" fontId="24" fillId="2" borderId="22" xfId="0" applyNumberFormat="1" applyFont="1" applyFill="1" applyBorder="1" applyAlignment="1">
      <alignment horizontal="center" vertical="center" wrapText="1"/>
    </xf>
    <xf numFmtId="4" fontId="41" fillId="2" borderId="28" xfId="0" applyNumberFormat="1" applyFont="1" applyFill="1" applyBorder="1" applyAlignment="1">
      <alignment horizontal="center" vertical="center" wrapText="1"/>
    </xf>
    <xf numFmtId="4" fontId="21" fillId="2" borderId="17" xfId="0" applyNumberFormat="1" applyFont="1" applyFill="1" applyBorder="1" applyAlignment="1">
      <alignment horizontal="center" vertical="center"/>
    </xf>
    <xf numFmtId="4" fontId="27" fillId="2" borderId="69" xfId="0" applyNumberFormat="1" applyFont="1" applyFill="1" applyBorder="1" applyAlignment="1">
      <alignment horizontal="center" vertical="center" wrapText="1"/>
    </xf>
    <xf numFmtId="4" fontId="21" fillId="2" borderId="28" xfId="0" applyNumberFormat="1" applyFont="1" applyFill="1" applyBorder="1" applyAlignment="1">
      <alignment horizontal="center" vertical="center"/>
    </xf>
    <xf numFmtId="3" fontId="21" fillId="2" borderId="28" xfId="0" applyNumberFormat="1" applyFont="1" applyFill="1" applyBorder="1" applyAlignment="1">
      <alignment horizontal="center" vertical="center"/>
    </xf>
    <xf numFmtId="4" fontId="21" fillId="2" borderId="20" xfId="0" applyNumberFormat="1" applyFont="1" applyFill="1" applyBorder="1" applyAlignment="1">
      <alignment horizontal="center" vertical="center"/>
    </xf>
    <xf numFmtId="4" fontId="28" fillId="2" borderId="70" xfId="0" applyNumberFormat="1" applyFont="1" applyFill="1" applyBorder="1" applyAlignment="1">
      <alignment horizontal="center" vertical="center" wrapText="1"/>
    </xf>
    <xf numFmtId="4" fontId="28" fillId="2" borderId="55" xfId="0" applyNumberFormat="1" applyFont="1" applyFill="1" applyBorder="1" applyAlignment="1">
      <alignment horizontal="center" vertical="center"/>
    </xf>
    <xf numFmtId="3" fontId="28" fillId="2" borderId="9" xfId="0" applyNumberFormat="1" applyFont="1" applyFill="1" applyBorder="1" applyAlignment="1">
      <alignment horizontal="center" vertical="center"/>
    </xf>
    <xf numFmtId="4" fontId="28" fillId="2" borderId="35" xfId="0" applyNumberFormat="1" applyFont="1" applyFill="1" applyBorder="1" applyAlignment="1">
      <alignment horizontal="center" vertical="center"/>
    </xf>
    <xf numFmtId="4" fontId="28" fillId="2" borderId="28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center" vertical="center"/>
    </xf>
    <xf numFmtId="4" fontId="29" fillId="2" borderId="3" xfId="0" applyNumberFormat="1" applyFont="1" applyFill="1" applyBorder="1" applyAlignment="1">
      <alignment horizontal="center" vertical="center" wrapText="1"/>
    </xf>
    <xf numFmtId="49" fontId="28" fillId="2" borderId="3" xfId="0" applyNumberFormat="1" applyFont="1" applyFill="1" applyBorder="1" applyAlignment="1">
      <alignment horizontal="center" vertical="center" wrapText="1"/>
    </xf>
    <xf numFmtId="165" fontId="28" fillId="2" borderId="3" xfId="0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 applyProtection="1">
      <alignment horizontal="right" vertical="center" wrapText="1"/>
    </xf>
    <xf numFmtId="4" fontId="28" fillId="2" borderId="3" xfId="0" applyNumberFormat="1" applyFont="1" applyFill="1" applyBorder="1" applyAlignment="1">
      <alignment horizontal="center" vertical="center"/>
    </xf>
    <xf numFmtId="4" fontId="42" fillId="2" borderId="64" xfId="0" applyNumberFormat="1" applyFont="1" applyFill="1" applyBorder="1" applyAlignment="1">
      <alignment horizontal="center" vertical="center" wrapText="1"/>
    </xf>
    <xf numFmtId="4" fontId="37" fillId="2" borderId="69" xfId="0" applyNumberFormat="1" applyFont="1" applyFill="1" applyBorder="1" applyAlignment="1">
      <alignment horizontal="center" vertical="center" wrapText="1"/>
    </xf>
    <xf numFmtId="4" fontId="38" fillId="2" borderId="61" xfId="0" applyNumberFormat="1" applyFont="1" applyFill="1" applyBorder="1" applyAlignment="1">
      <alignment horizontal="center" vertical="center" wrapText="1"/>
    </xf>
    <xf numFmtId="3" fontId="38" fillId="2" borderId="61" xfId="0" applyNumberFormat="1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 applyProtection="1">
      <alignment horizontal="left" vertical="center" wrapText="1"/>
    </xf>
    <xf numFmtId="4" fontId="50" fillId="2" borderId="1" xfId="0" applyNumberFormat="1" applyFont="1" applyFill="1" applyBorder="1" applyAlignment="1" applyProtection="1">
      <alignment horizontal="right" vertical="center" wrapText="1"/>
    </xf>
    <xf numFmtId="4" fontId="28" fillId="2" borderId="1" xfId="0" applyNumberFormat="1" applyFont="1" applyFill="1" applyBorder="1" applyAlignment="1" applyProtection="1">
      <alignment horizontal="center" vertical="center" wrapText="1"/>
    </xf>
    <xf numFmtId="49" fontId="51" fillId="2" borderId="1" xfId="0" applyNumberFormat="1" applyFont="1" applyFill="1" applyBorder="1" applyAlignment="1" applyProtection="1">
      <alignment horizontal="left" vertical="center" wrapText="1"/>
    </xf>
    <xf numFmtId="4" fontId="51" fillId="2" borderId="1" xfId="0" applyNumberFormat="1" applyFont="1" applyFill="1" applyBorder="1" applyAlignment="1" applyProtection="1">
      <alignment horizontal="right" vertical="center" wrapText="1"/>
    </xf>
    <xf numFmtId="49" fontId="51" fillId="2" borderId="3" xfId="0" applyNumberFormat="1" applyFont="1" applyFill="1" applyBorder="1" applyAlignment="1" applyProtection="1">
      <alignment horizontal="left" vertical="center" wrapText="1"/>
    </xf>
    <xf numFmtId="4" fontId="51" fillId="2" borderId="3" xfId="0" applyNumberFormat="1" applyFont="1" applyFill="1" applyBorder="1" applyAlignment="1" applyProtection="1">
      <alignment horizontal="right" vertical="center" wrapText="1"/>
    </xf>
    <xf numFmtId="0" fontId="27" fillId="2" borderId="28" xfId="0" applyFont="1" applyFill="1" applyBorder="1" applyAlignment="1">
      <alignment horizontal="left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4" fontId="27" fillId="2" borderId="11" xfId="0" applyNumberFormat="1" applyFont="1" applyFill="1" applyBorder="1" applyAlignment="1">
      <alignment horizontal="center" vertical="center" wrapText="1"/>
    </xf>
    <xf numFmtId="165" fontId="17" fillId="2" borderId="32" xfId="0" applyNumberFormat="1" applyFont="1" applyFill="1" applyBorder="1" applyAlignment="1">
      <alignment horizontal="center" vertical="center"/>
    </xf>
    <xf numFmtId="4" fontId="35" fillId="2" borderId="10" xfId="0" applyNumberFormat="1" applyFont="1" applyFill="1" applyBorder="1" applyAlignment="1">
      <alignment horizontal="center" vertical="center"/>
    </xf>
    <xf numFmtId="4" fontId="17" fillId="2" borderId="32" xfId="0" applyNumberFormat="1" applyFont="1" applyFill="1" applyBorder="1" applyAlignment="1">
      <alignment horizontal="center" vertical="center"/>
    </xf>
    <xf numFmtId="0" fontId="27" fillId="2" borderId="60" xfId="0" applyFont="1" applyFill="1" applyBorder="1" applyAlignment="1">
      <alignment horizontal="left" vertical="center" wrapText="1"/>
    </xf>
    <xf numFmtId="49" fontId="27" fillId="2" borderId="48" xfId="0" applyNumberFormat="1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left" vertical="center" wrapText="1"/>
    </xf>
    <xf numFmtId="49" fontId="27" fillId="2" borderId="42" xfId="0" applyNumberFormat="1" applyFont="1" applyFill="1" applyBorder="1" applyAlignment="1">
      <alignment horizontal="center" vertical="center" wrapText="1"/>
    </xf>
    <xf numFmtId="3" fontId="17" fillId="2" borderId="39" xfId="0" applyNumberFormat="1" applyFont="1" applyFill="1" applyBorder="1" applyAlignment="1">
      <alignment horizontal="center" vertical="center"/>
    </xf>
    <xf numFmtId="165" fontId="17" fillId="2" borderId="5" xfId="0" applyNumberFormat="1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horizontal="center" vertical="center"/>
    </xf>
    <xf numFmtId="3" fontId="29" fillId="2" borderId="40" xfId="0" applyNumberFormat="1" applyFont="1" applyFill="1" applyBorder="1" applyAlignment="1">
      <alignment horizontal="center" vertical="center" wrapText="1"/>
    </xf>
    <xf numFmtId="4" fontId="35" fillId="2" borderId="11" xfId="0" applyNumberFormat="1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4" fontId="35" fillId="2" borderId="26" xfId="0" applyNumberFormat="1" applyFont="1" applyFill="1" applyBorder="1" applyAlignment="1">
      <alignment vertical="center" wrapText="1"/>
    </xf>
    <xf numFmtId="165" fontId="35" fillId="2" borderId="26" xfId="0" applyNumberFormat="1" applyFont="1" applyFill="1" applyBorder="1" applyAlignment="1">
      <alignment horizontal="center" vertical="center" wrapText="1"/>
    </xf>
    <xf numFmtId="3" fontId="35" fillId="2" borderId="38" xfId="0" applyNumberFormat="1" applyFont="1" applyFill="1" applyBorder="1" applyAlignment="1">
      <alignment horizontal="center" vertical="center" wrapText="1"/>
    </xf>
    <xf numFmtId="3" fontId="35" fillId="2" borderId="16" xfId="0" applyNumberFormat="1" applyFont="1" applyFill="1" applyBorder="1" applyAlignment="1">
      <alignment horizontal="center" vertical="center" wrapText="1"/>
    </xf>
    <xf numFmtId="165" fontId="35" fillId="2" borderId="18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/>
    <xf numFmtId="4" fontId="53" fillId="2" borderId="36" xfId="0" applyNumberFormat="1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>
      <alignment horizontal="center" vertical="center"/>
    </xf>
    <xf numFmtId="165" fontId="24" fillId="2" borderId="9" xfId="0" applyNumberFormat="1" applyFont="1" applyFill="1" applyBorder="1" applyAlignment="1">
      <alignment horizontal="center" vertical="center"/>
    </xf>
    <xf numFmtId="4" fontId="21" fillId="2" borderId="40" xfId="0" applyNumberFormat="1" applyFont="1" applyFill="1" applyBorder="1" applyAlignment="1">
      <alignment horizontal="center" vertical="center"/>
    </xf>
    <xf numFmtId="3" fontId="21" fillId="2" borderId="40" xfId="0" applyNumberFormat="1" applyFont="1" applyFill="1" applyBorder="1" applyAlignment="1">
      <alignment horizontal="center" vertical="center"/>
    </xf>
    <xf numFmtId="4" fontId="21" fillId="2" borderId="35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horizontal="center" vertical="center"/>
    </xf>
    <xf numFmtId="4" fontId="53" fillId="2" borderId="30" xfId="0" applyNumberFormat="1" applyFont="1" applyFill="1" applyBorder="1" applyAlignment="1">
      <alignment horizontal="center" vertical="center" wrapText="1"/>
    </xf>
    <xf numFmtId="165" fontId="35" fillId="2" borderId="32" xfId="0" applyNumberFormat="1" applyFont="1" applyFill="1" applyBorder="1" applyAlignment="1">
      <alignment horizontal="center" vertical="center" wrapText="1"/>
    </xf>
    <xf numFmtId="3" fontId="35" fillId="2" borderId="8" xfId="0" applyNumberFormat="1" applyFont="1" applyFill="1" applyBorder="1" applyAlignment="1">
      <alignment horizontal="center" vertical="center" wrapText="1"/>
    </xf>
    <xf numFmtId="165" fontId="35" fillId="2" borderId="30" xfId="0" applyNumberFormat="1" applyFont="1" applyFill="1" applyBorder="1" applyAlignment="1">
      <alignment horizontal="center" vertical="center" wrapText="1"/>
    </xf>
    <xf numFmtId="4" fontId="35" fillId="2" borderId="56" xfId="0" applyNumberFormat="1" applyFont="1" applyFill="1" applyBorder="1" applyAlignment="1">
      <alignment horizontal="center" vertical="center" wrapText="1"/>
    </xf>
    <xf numFmtId="3" fontId="17" fillId="2" borderId="26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3" fontId="17" fillId="2" borderId="26" xfId="0" applyNumberFormat="1" applyFont="1" applyFill="1" applyBorder="1" applyAlignment="1">
      <alignment horizontal="center" vertical="center"/>
    </xf>
    <xf numFmtId="3" fontId="17" fillId="2" borderId="16" xfId="0" applyNumberFormat="1" applyFont="1" applyFill="1" applyBorder="1" applyAlignment="1">
      <alignment horizontal="center" vertical="center"/>
    </xf>
    <xf numFmtId="3" fontId="17" fillId="2" borderId="18" xfId="0" applyNumberFormat="1" applyFont="1" applyFill="1" applyBorder="1" applyAlignment="1">
      <alignment horizontal="center" vertical="center"/>
    </xf>
    <xf numFmtId="3" fontId="17" fillId="2" borderId="65" xfId="0" applyNumberFormat="1" applyFont="1" applyFill="1" applyBorder="1" applyAlignment="1">
      <alignment horizontal="center" vertical="center"/>
    </xf>
    <xf numFmtId="3" fontId="24" fillId="2" borderId="64" xfId="0" applyNumberFormat="1" applyFont="1" applyFill="1" applyBorder="1" applyAlignment="1">
      <alignment horizontal="center" vertical="center"/>
    </xf>
    <xf numFmtId="4" fontId="24" fillId="2" borderId="47" xfId="0" applyNumberFormat="1" applyFont="1" applyFill="1" applyBorder="1" applyAlignment="1">
      <alignment vertical="center" wrapText="1"/>
    </xf>
    <xf numFmtId="4" fontId="54" fillId="0" borderId="0" xfId="0" applyNumberFormat="1" applyFont="1" applyBorder="1" applyAlignment="1" applyProtection="1">
      <alignment horizontal="right"/>
    </xf>
    <xf numFmtId="165" fontId="0" fillId="2" borderId="0" xfId="0" applyNumberFormat="1" applyFill="1" applyBorder="1" applyAlignment="1">
      <alignment horizontal="center"/>
    </xf>
    <xf numFmtId="4" fontId="56" fillId="2" borderId="15" xfId="0" applyNumberFormat="1" applyFont="1" applyFill="1" applyBorder="1" applyAlignment="1">
      <alignment horizontal="center" vertical="center" wrapText="1"/>
    </xf>
    <xf numFmtId="4" fontId="53" fillId="2" borderId="17" xfId="0" applyNumberFormat="1" applyFont="1" applyFill="1" applyBorder="1" applyAlignment="1">
      <alignment horizontal="left" vertical="center" wrapText="1"/>
    </xf>
    <xf numFmtId="49" fontId="53" fillId="2" borderId="17" xfId="0" applyNumberFormat="1" applyFont="1" applyFill="1" applyBorder="1" applyAlignment="1">
      <alignment horizontal="center" vertical="center" wrapText="1"/>
    </xf>
    <xf numFmtId="4" fontId="53" fillId="2" borderId="18" xfId="0" applyNumberFormat="1" applyFont="1" applyFill="1" applyBorder="1" applyAlignment="1">
      <alignment horizontal="center" vertical="center" wrapText="1"/>
    </xf>
    <xf numFmtId="4" fontId="53" fillId="2" borderId="0" xfId="0" applyNumberFormat="1" applyFont="1" applyFill="1" applyBorder="1" applyAlignment="1">
      <alignment horizontal="center" vertical="center" wrapText="1"/>
    </xf>
    <xf numFmtId="165" fontId="53" fillId="2" borderId="25" xfId="0" applyNumberFormat="1" applyFont="1" applyFill="1" applyBorder="1" applyAlignment="1">
      <alignment horizontal="center" vertical="center" wrapText="1"/>
    </xf>
    <xf numFmtId="3" fontId="53" fillId="2" borderId="5" xfId="0" applyNumberFormat="1" applyFont="1" applyFill="1" applyBorder="1" applyAlignment="1">
      <alignment horizontal="center" vertical="center" wrapText="1"/>
    </xf>
    <xf numFmtId="165" fontId="53" fillId="2" borderId="41" xfId="0" applyNumberFormat="1" applyFont="1" applyFill="1" applyBorder="1" applyAlignment="1">
      <alignment horizontal="center" vertical="center" wrapText="1"/>
    </xf>
    <xf numFmtId="0" fontId="53" fillId="2" borderId="27" xfId="0" applyFont="1" applyFill="1" applyBorder="1" applyAlignment="1">
      <alignment horizontal="center" vertical="center"/>
    </xf>
    <xf numFmtId="165" fontId="53" fillId="2" borderId="13" xfId="0" applyNumberFormat="1" applyFont="1" applyFill="1" applyBorder="1" applyAlignment="1">
      <alignment horizontal="center" vertical="center" wrapText="1"/>
    </xf>
    <xf numFmtId="3" fontId="53" fillId="2" borderId="27" xfId="0" applyNumberFormat="1" applyFont="1" applyFill="1" applyBorder="1" applyAlignment="1">
      <alignment horizontal="center" vertical="center" wrapText="1"/>
    </xf>
    <xf numFmtId="4" fontId="57" fillId="2" borderId="26" xfId="0" applyNumberFormat="1" applyFont="1" applyFill="1" applyBorder="1" applyAlignment="1">
      <alignment horizontal="center" vertical="center"/>
    </xf>
    <xf numFmtId="3" fontId="57" fillId="2" borderId="42" xfId="0" applyNumberFormat="1" applyFont="1" applyFill="1" applyBorder="1" applyAlignment="1">
      <alignment horizontal="center" vertical="center"/>
    </xf>
    <xf numFmtId="4" fontId="53" fillId="2" borderId="42" xfId="0" applyNumberFormat="1" applyFont="1" applyFill="1" applyBorder="1" applyAlignment="1">
      <alignment horizontal="center" vertical="center"/>
    </xf>
    <xf numFmtId="4" fontId="57" fillId="2" borderId="36" xfId="0" applyNumberFormat="1" applyFont="1" applyFill="1" applyBorder="1" applyAlignment="1">
      <alignment horizontal="center" vertical="center"/>
    </xf>
    <xf numFmtId="4" fontId="53" fillId="2" borderId="22" xfId="0" applyNumberFormat="1" applyFont="1" applyFill="1" applyBorder="1" applyAlignment="1">
      <alignment horizontal="center" vertical="center" wrapText="1"/>
    </xf>
    <xf numFmtId="3" fontId="53" fillId="2" borderId="16" xfId="0" applyNumberFormat="1" applyFont="1" applyFill="1" applyBorder="1" applyAlignment="1">
      <alignment horizontal="center" vertical="center" wrapText="1"/>
    </xf>
    <xf numFmtId="4" fontId="53" fillId="2" borderId="17" xfId="0" applyNumberFormat="1" applyFont="1" applyFill="1" applyBorder="1" applyAlignment="1">
      <alignment horizontal="center" vertical="center"/>
    </xf>
    <xf numFmtId="3" fontId="53" fillId="2" borderId="18" xfId="0" applyNumberFormat="1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/>
    </xf>
    <xf numFmtId="0" fontId="53" fillId="2" borderId="0" xfId="0" applyFont="1" applyFill="1" applyBorder="1" applyAlignment="1">
      <alignment horizontal="center"/>
    </xf>
    <xf numFmtId="4" fontId="56" fillId="2" borderId="60" xfId="0" applyNumberFormat="1" applyFont="1" applyFill="1" applyBorder="1" applyAlignment="1">
      <alignment horizontal="center" vertical="center" wrapText="1"/>
    </xf>
    <xf numFmtId="4" fontId="53" fillId="2" borderId="22" xfId="0" applyNumberFormat="1" applyFont="1" applyFill="1" applyBorder="1" applyAlignment="1">
      <alignment horizontal="left" vertical="center" wrapText="1"/>
    </xf>
    <xf numFmtId="49" fontId="53" fillId="2" borderId="1" xfId="0" applyNumberFormat="1" applyFont="1" applyFill="1" applyBorder="1" applyAlignment="1">
      <alignment horizontal="center" vertical="center" wrapText="1"/>
    </xf>
    <xf numFmtId="0" fontId="53" fillId="2" borderId="14" xfId="0" applyFont="1" applyFill="1" applyBorder="1" applyAlignment="1">
      <alignment horizontal="center" vertical="center" wrapText="1"/>
    </xf>
    <xf numFmtId="4" fontId="53" fillId="2" borderId="52" xfId="0" applyNumberFormat="1" applyFont="1" applyFill="1" applyBorder="1" applyAlignment="1">
      <alignment horizontal="center" vertical="center" wrapText="1"/>
    </xf>
    <xf numFmtId="165" fontId="53" fillId="2" borderId="24" xfId="0" applyNumberFormat="1" applyFont="1" applyFill="1" applyBorder="1" applyAlignment="1">
      <alignment horizontal="center" vertical="center" wrapText="1"/>
    </xf>
    <xf numFmtId="3" fontId="53" fillId="2" borderId="1" xfId="0" applyNumberFormat="1" applyFont="1" applyFill="1" applyBorder="1" applyAlignment="1">
      <alignment horizontal="center" vertical="center"/>
    </xf>
    <xf numFmtId="165" fontId="53" fillId="2" borderId="37" xfId="0" applyNumberFormat="1" applyFont="1" applyFill="1" applyBorder="1" applyAlignment="1">
      <alignment horizontal="center" vertical="center"/>
    </xf>
    <xf numFmtId="3" fontId="53" fillId="2" borderId="37" xfId="0" applyNumberFormat="1" applyFont="1" applyFill="1" applyBorder="1" applyAlignment="1">
      <alignment horizontal="center" vertical="center" wrapText="1"/>
    </xf>
    <xf numFmtId="165" fontId="53" fillId="2" borderId="22" xfId="0" applyNumberFormat="1" applyFont="1" applyFill="1" applyBorder="1" applyAlignment="1">
      <alignment horizontal="center" vertical="center" wrapText="1"/>
    </xf>
    <xf numFmtId="165" fontId="53" fillId="2" borderId="1" xfId="0" applyNumberFormat="1" applyFont="1" applyFill="1" applyBorder="1" applyAlignment="1">
      <alignment horizontal="center" vertical="center"/>
    </xf>
    <xf numFmtId="3" fontId="53" fillId="2" borderId="37" xfId="0" applyNumberFormat="1" applyFont="1" applyFill="1" applyBorder="1" applyAlignment="1">
      <alignment horizontal="center" vertical="center"/>
    </xf>
    <xf numFmtId="4" fontId="53" fillId="2" borderId="57" xfId="0" applyNumberFormat="1" applyFont="1" applyFill="1" applyBorder="1" applyAlignment="1">
      <alignment horizontal="center" vertical="center"/>
    </xf>
    <xf numFmtId="4" fontId="53" fillId="2" borderId="1" xfId="0" applyNumberFormat="1" applyFont="1" applyFill="1" applyBorder="1" applyAlignment="1">
      <alignment horizontal="center" vertical="center"/>
    </xf>
    <xf numFmtId="3" fontId="53" fillId="2" borderId="14" xfId="0" applyNumberFormat="1" applyFont="1" applyFill="1" applyBorder="1" applyAlignment="1">
      <alignment horizontal="center" vertical="center"/>
    </xf>
    <xf numFmtId="4" fontId="53" fillId="2" borderId="60" xfId="0" applyNumberFormat="1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/>
    </xf>
    <xf numFmtId="0" fontId="58" fillId="2" borderId="0" xfId="0" applyFont="1" applyFill="1" applyBorder="1" applyAlignment="1">
      <alignment horizontal="center"/>
    </xf>
    <xf numFmtId="4" fontId="55" fillId="0" borderId="0" xfId="0" applyNumberFormat="1" applyFont="1" applyBorder="1" applyAlignment="1" applyProtection="1">
      <alignment horizontal="right"/>
    </xf>
    <xf numFmtId="4" fontId="0" fillId="2" borderId="0" xfId="0" applyNumberFormat="1" applyFill="1" applyBorder="1" applyAlignment="1">
      <alignment horizontal="center"/>
    </xf>
    <xf numFmtId="4" fontId="35" fillId="2" borderId="21" xfId="0" applyNumberFormat="1" applyFont="1" applyFill="1" applyBorder="1" applyAlignment="1">
      <alignment horizontal="center" vertical="center"/>
    </xf>
    <xf numFmtId="4" fontId="21" fillId="2" borderId="4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4" fontId="21" fillId="2" borderId="8" xfId="0" applyNumberFormat="1" applyFont="1" applyFill="1" applyBorder="1" applyAlignment="1">
      <alignment horizontal="center" vertical="center"/>
    </xf>
    <xf numFmtId="165" fontId="21" fillId="2" borderId="64" xfId="0" applyNumberFormat="1" applyFont="1" applyFill="1" applyBorder="1" applyAlignment="1">
      <alignment horizontal="center" vertical="center"/>
    </xf>
    <xf numFmtId="4" fontId="27" fillId="2" borderId="54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vertical="center" wrapText="1"/>
    </xf>
    <xf numFmtId="0" fontId="27" fillId="2" borderId="8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 applyProtection="1">
      <alignment horizontal="right" vertical="center" wrapText="1"/>
    </xf>
    <xf numFmtId="4" fontId="17" fillId="2" borderId="13" xfId="0" applyNumberFormat="1" applyFont="1" applyFill="1" applyBorder="1" applyAlignment="1">
      <alignment horizontal="center" vertical="center" wrapText="1"/>
    </xf>
    <xf numFmtId="4" fontId="27" fillId="2" borderId="71" xfId="0" applyNumberFormat="1" applyFont="1" applyFill="1" applyBorder="1" applyAlignment="1">
      <alignment horizontal="center" vertical="center" wrapText="1"/>
    </xf>
    <xf numFmtId="49" fontId="17" fillId="2" borderId="49" xfId="0" applyNumberFormat="1" applyFont="1" applyFill="1" applyBorder="1" applyAlignment="1">
      <alignment horizontal="center" vertical="center" wrapText="1"/>
    </xf>
    <xf numFmtId="0" fontId="47" fillId="2" borderId="43" xfId="0" applyFont="1" applyFill="1" applyBorder="1" applyAlignment="1">
      <alignment horizontal="center" vertical="center" wrapText="1"/>
    </xf>
    <xf numFmtId="0" fontId="47" fillId="2" borderId="61" xfId="0" applyFont="1" applyFill="1" applyBorder="1" applyAlignment="1">
      <alignment horizontal="center" vertical="center" wrapText="1"/>
    </xf>
    <xf numFmtId="0" fontId="47" fillId="2" borderId="58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34" fillId="2" borderId="64" xfId="0" applyFont="1" applyFill="1" applyBorder="1" applyAlignment="1">
      <alignment horizontal="center" vertical="center" wrapText="1"/>
    </xf>
    <xf numFmtId="0" fontId="34" fillId="2" borderId="61" xfId="0" applyFont="1" applyFill="1" applyBorder="1" applyAlignment="1">
      <alignment horizontal="center" vertical="center" wrapText="1"/>
    </xf>
    <xf numFmtId="0" fontId="34" fillId="2" borderId="58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0" fillId="2" borderId="64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4" fillId="2" borderId="36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59" xfId="0" applyFont="1" applyFill="1" applyBorder="1" applyAlignment="1">
      <alignment horizontal="center" vertical="center" wrapText="1"/>
    </xf>
    <xf numFmtId="4" fontId="24" fillId="2" borderId="28" xfId="0" applyNumberFormat="1" applyFont="1" applyFill="1" applyBorder="1" applyAlignment="1">
      <alignment horizontal="center" vertical="center" wrapText="1"/>
    </xf>
    <xf numFmtId="4" fontId="24" fillId="2" borderId="26" xfId="0" applyNumberFormat="1" applyFont="1" applyFill="1" applyBorder="1" applyAlignment="1">
      <alignment horizontal="center" vertical="center" wrapText="1"/>
    </xf>
    <xf numFmtId="0" fontId="34" fillId="2" borderId="47" xfId="0" applyFont="1" applyFill="1" applyBorder="1" applyAlignment="1">
      <alignment horizontal="center" vertical="center" wrapText="1"/>
    </xf>
    <xf numFmtId="0" fontId="34" fillId="2" borderId="68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left" vertical="center" wrapText="1"/>
    </xf>
    <xf numFmtId="0" fontId="25" fillId="2" borderId="61" xfId="0" applyFont="1" applyFill="1" applyBorder="1" applyAlignment="1">
      <alignment horizontal="left" vertical="center" wrapText="1"/>
    </xf>
    <xf numFmtId="0" fontId="25" fillId="2" borderId="58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55" xfId="0" applyFont="1" applyFill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 wrapText="1"/>
    </xf>
    <xf numFmtId="4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left"/>
    </xf>
    <xf numFmtId="0" fontId="20" fillId="2" borderId="60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4" fontId="25" fillId="2" borderId="65" xfId="0" applyNumberFormat="1" applyFont="1" applyFill="1" applyBorder="1" applyAlignment="1">
      <alignment horizontal="center" vertical="center" wrapText="1"/>
    </xf>
    <xf numFmtId="4" fontId="25" fillId="2" borderId="59" xfId="0" applyNumberFormat="1" applyFont="1" applyFill="1" applyBorder="1" applyAlignment="1">
      <alignment horizontal="center" vertical="center" wrapText="1"/>
    </xf>
    <xf numFmtId="4" fontId="25" fillId="2" borderId="45" xfId="0" applyNumberFormat="1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165" fontId="25" fillId="2" borderId="64" xfId="0" applyNumberFormat="1" applyFont="1" applyFill="1" applyBorder="1" applyAlignment="1">
      <alignment horizontal="center" vertical="center" wrapText="1"/>
    </xf>
    <xf numFmtId="165" fontId="25" fillId="2" borderId="61" xfId="0" applyNumberFormat="1" applyFont="1" applyFill="1" applyBorder="1" applyAlignment="1">
      <alignment horizontal="center" vertical="center" wrapText="1"/>
    </xf>
    <xf numFmtId="165" fontId="25" fillId="2" borderId="58" xfId="0" applyNumberFormat="1" applyFont="1" applyFill="1" applyBorder="1" applyAlignment="1">
      <alignment horizontal="center" vertical="center" wrapText="1"/>
    </xf>
    <xf numFmtId="4" fontId="12" fillId="2" borderId="0" xfId="5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 wrapText="1"/>
    </xf>
    <xf numFmtId="49" fontId="34" fillId="2" borderId="17" xfId="0" applyNumberFormat="1" applyFont="1" applyFill="1" applyBorder="1" applyAlignment="1">
      <alignment horizontal="center" vertical="center" wrapText="1"/>
    </xf>
    <xf numFmtId="4" fontId="24" fillId="2" borderId="64" xfId="0" applyNumberFormat="1" applyFont="1" applyFill="1" applyBorder="1" applyAlignment="1">
      <alignment horizontal="center" vertical="center"/>
    </xf>
    <xf numFmtId="4" fontId="24" fillId="2" borderId="61" xfId="0" applyNumberFormat="1" applyFont="1" applyFill="1" applyBorder="1" applyAlignment="1">
      <alignment horizontal="center" vertical="center"/>
    </xf>
    <xf numFmtId="4" fontId="24" fillId="2" borderId="58" xfId="0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 wrapText="1"/>
    </xf>
    <xf numFmtId="4" fontId="17" fillId="2" borderId="4" xfId="0" applyNumberFormat="1" applyFont="1" applyFill="1" applyBorder="1" applyAlignment="1">
      <alignment horizontal="center" vertical="center" wrapText="1"/>
    </xf>
    <xf numFmtId="0" fontId="53" fillId="2" borderId="25" xfId="0" applyFont="1" applyFill="1" applyBorder="1" applyAlignment="1">
      <alignment horizontal="left"/>
    </xf>
    <xf numFmtId="0" fontId="53" fillId="2" borderId="0" xfId="0" applyFont="1" applyFill="1" applyAlignment="1">
      <alignment horizontal="left"/>
    </xf>
    <xf numFmtId="0" fontId="25" fillId="2" borderId="4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4" fontId="38" fillId="2" borderId="64" xfId="0" applyNumberFormat="1" applyFont="1" applyFill="1" applyBorder="1" applyAlignment="1">
      <alignment horizontal="center" vertical="center" wrapText="1"/>
    </xf>
    <xf numFmtId="4" fontId="38" fillId="2" borderId="61" xfId="0" applyNumberFormat="1" applyFont="1" applyFill="1" applyBorder="1" applyAlignment="1">
      <alignment horizontal="center" vertical="center" wrapText="1"/>
    </xf>
    <xf numFmtId="4" fontId="29" fillId="2" borderId="28" xfId="0" applyNumberFormat="1" applyFont="1" applyFill="1" applyBorder="1" applyAlignment="1">
      <alignment horizontal="center" vertical="center" wrapText="1"/>
    </xf>
    <xf numFmtId="4" fontId="29" fillId="2" borderId="62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5" fillId="2" borderId="58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left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4" fontId="24" fillId="2" borderId="28" xfId="0" applyNumberFormat="1" applyFont="1" applyFill="1" applyBorder="1" applyAlignment="1">
      <alignment horizontal="center" vertical="center"/>
    </xf>
    <xf numFmtId="4" fontId="24" fillId="2" borderId="55" xfId="0" applyNumberFormat="1" applyFont="1" applyFill="1" applyBorder="1" applyAlignment="1">
      <alignment horizontal="center" vertical="center"/>
    </xf>
    <xf numFmtId="4" fontId="24" fillId="2" borderId="62" xfId="0" applyNumberFormat="1" applyFont="1" applyFill="1" applyBorder="1" applyAlignment="1">
      <alignment horizontal="center" vertical="center"/>
    </xf>
    <xf numFmtId="165" fontId="21" fillId="2" borderId="64" xfId="0" applyNumberFormat="1" applyFont="1" applyFill="1" applyBorder="1" applyAlignment="1">
      <alignment horizontal="center" vertical="center"/>
    </xf>
    <xf numFmtId="165" fontId="21" fillId="2" borderId="61" xfId="0" applyNumberFormat="1" applyFont="1" applyFill="1" applyBorder="1" applyAlignment="1">
      <alignment horizontal="center" vertical="center"/>
    </xf>
    <xf numFmtId="165" fontId="21" fillId="2" borderId="58" xfId="0" applyNumberFormat="1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left" vertical="center" wrapText="1"/>
    </xf>
    <xf numFmtId="0" fontId="23" fillId="2" borderId="61" xfId="0" applyFont="1" applyFill="1" applyBorder="1" applyAlignment="1">
      <alignment horizontal="left" vertical="center" wrapText="1"/>
    </xf>
    <xf numFmtId="0" fontId="23" fillId="2" borderId="58" xfId="0" applyFont="1" applyFill="1" applyBorder="1" applyAlignment="1">
      <alignment horizontal="left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58" fillId="2" borderId="25" xfId="0" applyFont="1" applyFill="1" applyBorder="1" applyAlignment="1">
      <alignment horizontal="left"/>
    </xf>
    <xf numFmtId="0" fontId="58" fillId="2" borderId="0" xfId="0" applyFont="1" applyFill="1" applyAlignment="1">
      <alignment horizontal="left"/>
    </xf>
    <xf numFmtId="4" fontId="17" fillId="2" borderId="1" xfId="0" applyNumberFormat="1" applyFont="1" applyFill="1" applyBorder="1" applyAlignment="1">
      <alignment horizontal="left" vertical="center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7" fillId="2" borderId="70" xfId="0" applyNumberFormat="1" applyFont="1" applyFill="1" applyBorder="1" applyAlignment="1">
      <alignment horizontal="center" vertical="center" wrapText="1"/>
    </xf>
    <xf numFmtId="4" fontId="27" fillId="2" borderId="67" xfId="0" applyNumberFormat="1" applyFont="1" applyFill="1" applyBorder="1" applyAlignment="1">
      <alignment horizontal="center" vertical="center" wrapText="1"/>
    </xf>
    <xf numFmtId="4" fontId="27" fillId="2" borderId="54" xfId="0" applyNumberFormat="1" applyFont="1" applyFill="1" applyBorder="1" applyAlignment="1">
      <alignment horizontal="center" vertical="center" wrapText="1"/>
    </xf>
    <xf numFmtId="165" fontId="27" fillId="2" borderId="47" xfId="0" applyNumberFormat="1" applyFont="1" applyFill="1" applyBorder="1" applyAlignment="1">
      <alignment horizontal="center" vertical="center" wrapText="1"/>
    </xf>
    <xf numFmtId="165" fontId="27" fillId="2" borderId="11" xfId="0" applyNumberFormat="1" applyFont="1" applyFill="1" applyBorder="1" applyAlignment="1">
      <alignment horizontal="center" vertical="center" wrapText="1"/>
    </xf>
    <xf numFmtId="165" fontId="27" fillId="2" borderId="68" xfId="0" applyNumberFormat="1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horizontal="left" vertical="center" wrapText="1"/>
    </xf>
    <xf numFmtId="0" fontId="20" fillId="2" borderId="43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7"/>
  <sheetViews>
    <sheetView tabSelected="1" view="pageBreakPreview" topLeftCell="D1" zoomScale="70" zoomScaleNormal="70" zoomScaleSheetLayoutView="70" workbookViewId="0">
      <pane ySplit="3" topLeftCell="A4" activePane="bottomLeft" state="frozen"/>
      <selection activeCell="A5" sqref="A5"/>
      <selection pane="bottomLeft" activeCell="C4" sqref="C1:C1048576"/>
    </sheetView>
  </sheetViews>
  <sheetFormatPr defaultRowHeight="15" x14ac:dyDescent="0.25"/>
  <cols>
    <col min="1" max="1" width="4.7109375" style="297" customWidth="1"/>
    <col min="2" max="2" width="93.42578125" style="434" customWidth="1"/>
    <col min="3" max="3" width="11.85546875" style="435" hidden="1" customWidth="1"/>
    <col min="4" max="4" width="22.140625" style="64" customWidth="1"/>
    <col min="5" max="5" width="14.140625" style="281" hidden="1" customWidth="1"/>
    <col min="6" max="6" width="18.140625" style="281" customWidth="1"/>
    <col min="7" max="7" width="18.42578125" style="281" customWidth="1"/>
    <col min="8" max="8" width="13.140625" style="281" customWidth="1"/>
    <col min="9" max="9" width="15.140625" style="281" customWidth="1"/>
    <col min="10" max="10" width="17.140625" style="281" customWidth="1"/>
    <col min="11" max="11" width="18.5703125" style="281" hidden="1" customWidth="1"/>
    <col min="12" max="12" width="17.5703125" style="281" hidden="1" customWidth="1"/>
    <col min="13" max="13" width="13.85546875" style="281" hidden="1" customWidth="1"/>
    <col min="14" max="14" width="16.42578125" style="281" hidden="1" customWidth="1"/>
    <col min="15" max="15" width="15.85546875" style="281" hidden="1" customWidth="1"/>
    <col min="16" max="16" width="18.5703125" style="281" customWidth="1"/>
    <col min="17" max="17" width="19.5703125" style="281" customWidth="1"/>
    <col min="18" max="18" width="13.5703125" style="281" customWidth="1"/>
    <col min="19" max="19" width="15.7109375" style="281" customWidth="1"/>
    <col min="20" max="20" width="15" style="281" customWidth="1"/>
    <col min="21" max="21" width="8.5703125" style="281" hidden="1" customWidth="1"/>
    <col min="22" max="22" width="10.140625" style="281" hidden="1" customWidth="1"/>
    <col min="23" max="23" width="13.28515625" style="281" hidden="1" customWidth="1"/>
    <col min="24" max="24" width="11" style="281" hidden="1" customWidth="1"/>
    <col min="25" max="25" width="9.85546875" style="281" hidden="1" customWidth="1"/>
    <col min="26" max="26" width="13.7109375" style="281" customWidth="1"/>
    <col min="27" max="27" width="12.5703125" style="281" customWidth="1"/>
    <col min="28" max="28" width="14.28515625" style="281" customWidth="1"/>
    <col min="29" max="29" width="11" style="281" customWidth="1"/>
    <col min="30" max="30" width="8.85546875" style="281" customWidth="1"/>
    <col min="31" max="31" width="18.28515625" style="281" hidden="1" customWidth="1"/>
    <col min="32" max="32" width="15.7109375" style="281" hidden="1" customWidth="1"/>
    <col min="33" max="33" width="15.140625" style="34" hidden="1" customWidth="1"/>
    <col min="34" max="34" width="14.85546875" style="281" hidden="1" customWidth="1"/>
    <col min="35" max="148" width="9.140625" style="282"/>
    <col min="149" max="16384" width="9.140625" style="281"/>
  </cols>
  <sheetData>
    <row r="1" spans="1:148" ht="35.25" customHeight="1" thickBot="1" x14ac:dyDescent="0.3">
      <c r="A1" s="590" t="s">
        <v>147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</row>
    <row r="2" spans="1:148" s="284" customFormat="1" ht="19.5" customHeight="1" thickBot="1" x14ac:dyDescent="0.3">
      <c r="A2" s="604" t="s">
        <v>39</v>
      </c>
      <c r="B2" s="283" t="s">
        <v>37</v>
      </c>
      <c r="C2" s="647" t="s">
        <v>50</v>
      </c>
      <c r="D2" s="606" t="s">
        <v>40</v>
      </c>
      <c r="E2" s="608" t="s">
        <v>9</v>
      </c>
      <c r="F2" s="612" t="s">
        <v>140</v>
      </c>
      <c r="G2" s="608"/>
      <c r="H2" s="608"/>
      <c r="I2" s="608"/>
      <c r="J2" s="613"/>
      <c r="K2" s="612" t="s">
        <v>8</v>
      </c>
      <c r="L2" s="608"/>
      <c r="M2" s="608"/>
      <c r="N2" s="608"/>
      <c r="O2" s="613"/>
      <c r="P2" s="612" t="s">
        <v>150</v>
      </c>
      <c r="Q2" s="608"/>
      <c r="R2" s="608"/>
      <c r="S2" s="608"/>
      <c r="T2" s="613"/>
      <c r="U2" s="594" t="s">
        <v>138</v>
      </c>
      <c r="V2" s="595"/>
      <c r="W2" s="595"/>
      <c r="X2" s="595"/>
      <c r="Y2" s="596"/>
      <c r="Z2" s="594" t="s">
        <v>139</v>
      </c>
      <c r="AA2" s="595"/>
      <c r="AB2" s="595"/>
      <c r="AC2" s="595"/>
      <c r="AD2" s="596"/>
      <c r="AG2" s="285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6"/>
      <c r="EK2" s="286"/>
      <c r="EL2" s="286"/>
      <c r="EM2" s="286"/>
      <c r="EN2" s="286"/>
      <c r="EO2" s="286"/>
      <c r="EP2" s="286"/>
      <c r="EQ2" s="286"/>
      <c r="ER2" s="286"/>
    </row>
    <row r="3" spans="1:148" s="64" customFormat="1" ht="26.25" customHeight="1" thickBot="1" x14ac:dyDescent="0.25">
      <c r="A3" s="605"/>
      <c r="B3" s="287" t="s">
        <v>38</v>
      </c>
      <c r="C3" s="648"/>
      <c r="D3" s="607"/>
      <c r="E3" s="609"/>
      <c r="F3" s="287" t="s">
        <v>35</v>
      </c>
      <c r="G3" s="288" t="s">
        <v>3</v>
      </c>
      <c r="H3" s="288" t="s">
        <v>4</v>
      </c>
      <c r="I3" s="288" t="s">
        <v>34</v>
      </c>
      <c r="J3" s="274" t="s">
        <v>5</v>
      </c>
      <c r="K3" s="287" t="s">
        <v>35</v>
      </c>
      <c r="L3" s="288" t="s">
        <v>3</v>
      </c>
      <c r="M3" s="288" t="s">
        <v>4</v>
      </c>
      <c r="N3" s="288" t="s">
        <v>34</v>
      </c>
      <c r="O3" s="274" t="s">
        <v>5</v>
      </c>
      <c r="P3" s="287" t="s">
        <v>35</v>
      </c>
      <c r="Q3" s="288" t="s">
        <v>3</v>
      </c>
      <c r="R3" s="288" t="s">
        <v>4</v>
      </c>
      <c r="S3" s="288" t="s">
        <v>34</v>
      </c>
      <c r="T3" s="274" t="s">
        <v>5</v>
      </c>
      <c r="U3" s="289" t="s">
        <v>35</v>
      </c>
      <c r="V3" s="290" t="s">
        <v>3</v>
      </c>
      <c r="W3" s="290" t="s">
        <v>4</v>
      </c>
      <c r="X3" s="290" t="s">
        <v>34</v>
      </c>
      <c r="Y3" s="291" t="s">
        <v>5</v>
      </c>
      <c r="Z3" s="289" t="s">
        <v>35</v>
      </c>
      <c r="AA3" s="290" t="s">
        <v>3</v>
      </c>
      <c r="AB3" s="290" t="s">
        <v>4</v>
      </c>
      <c r="AC3" s="290" t="s">
        <v>34</v>
      </c>
      <c r="AD3" s="291" t="s">
        <v>5</v>
      </c>
      <c r="AG3" s="292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</row>
    <row r="4" spans="1:148" s="140" customFormat="1" ht="12.75" customHeight="1" thickBot="1" x14ac:dyDescent="0.3">
      <c r="A4" s="293">
        <v>1</v>
      </c>
      <c r="B4" s="294">
        <v>2</v>
      </c>
      <c r="C4" s="447" t="s">
        <v>79</v>
      </c>
      <c r="D4" s="294">
        <v>5</v>
      </c>
      <c r="E4" s="295">
        <v>4</v>
      </c>
      <c r="F4" s="296">
        <v>6</v>
      </c>
      <c r="G4" s="294">
        <v>7</v>
      </c>
      <c r="H4" s="294">
        <v>8</v>
      </c>
      <c r="I4" s="294">
        <v>9</v>
      </c>
      <c r="J4" s="453">
        <v>10</v>
      </c>
      <c r="K4" s="296">
        <v>11</v>
      </c>
      <c r="L4" s="294">
        <v>12</v>
      </c>
      <c r="M4" s="294">
        <v>13</v>
      </c>
      <c r="N4" s="294">
        <v>14</v>
      </c>
      <c r="O4" s="453">
        <v>15</v>
      </c>
      <c r="P4" s="296">
        <v>16</v>
      </c>
      <c r="Q4" s="294">
        <v>17</v>
      </c>
      <c r="R4" s="294">
        <v>18</v>
      </c>
      <c r="S4" s="294">
        <v>19</v>
      </c>
      <c r="T4" s="453">
        <v>20</v>
      </c>
      <c r="U4" s="296">
        <v>21</v>
      </c>
      <c r="V4" s="294">
        <v>22</v>
      </c>
      <c r="W4" s="294">
        <v>23</v>
      </c>
      <c r="X4" s="294">
        <v>24</v>
      </c>
      <c r="Y4" s="453">
        <v>25</v>
      </c>
      <c r="Z4" s="296">
        <v>21</v>
      </c>
      <c r="AA4" s="294">
        <v>22</v>
      </c>
      <c r="AB4" s="294">
        <v>23</v>
      </c>
      <c r="AC4" s="294">
        <v>24</v>
      </c>
      <c r="AD4" s="453">
        <v>25</v>
      </c>
      <c r="AG4" s="285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</row>
    <row r="5" spans="1:148" s="67" customFormat="1" ht="21" customHeight="1" thickBot="1" x14ac:dyDescent="0.3">
      <c r="A5" s="591" t="s">
        <v>157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  <c r="AC5" s="592"/>
      <c r="AD5" s="593"/>
      <c r="AG5" s="34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</row>
    <row r="6" spans="1:148" s="297" customFormat="1" ht="24" customHeight="1" thickBot="1" x14ac:dyDescent="0.3">
      <c r="A6" s="449" t="s">
        <v>11</v>
      </c>
      <c r="B6" s="615" t="s">
        <v>144</v>
      </c>
      <c r="C6" s="616"/>
      <c r="D6" s="617"/>
      <c r="E6" s="450" t="s">
        <v>10</v>
      </c>
      <c r="F6" s="649"/>
      <c r="G6" s="650"/>
      <c r="H6" s="650"/>
      <c r="I6" s="650"/>
      <c r="J6" s="650"/>
      <c r="K6" s="650"/>
      <c r="L6" s="650"/>
      <c r="M6" s="650"/>
      <c r="N6" s="650"/>
      <c r="O6" s="650"/>
      <c r="P6" s="650"/>
      <c r="Q6" s="650"/>
      <c r="R6" s="650"/>
      <c r="S6" s="650"/>
      <c r="T6" s="650"/>
      <c r="U6" s="650"/>
      <c r="V6" s="650"/>
      <c r="W6" s="650"/>
      <c r="X6" s="650"/>
      <c r="Y6" s="650"/>
      <c r="Z6" s="650"/>
      <c r="AA6" s="650"/>
      <c r="AB6" s="650"/>
      <c r="AC6" s="650"/>
      <c r="AD6" s="651"/>
      <c r="AG6" s="298"/>
      <c r="AH6" s="299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</row>
    <row r="7" spans="1:148" s="67" customFormat="1" ht="41.25" customHeight="1" x14ac:dyDescent="0.25">
      <c r="A7" s="260"/>
      <c r="B7" s="261" t="s">
        <v>115</v>
      </c>
      <c r="C7" s="119" t="s">
        <v>108</v>
      </c>
      <c r="D7" s="262" t="s">
        <v>12</v>
      </c>
      <c r="E7" s="263" t="s">
        <v>13</v>
      </c>
      <c r="F7" s="150">
        <f>G7+H7+J7</f>
        <v>856373100</v>
      </c>
      <c r="G7" s="151">
        <v>856373100</v>
      </c>
      <c r="H7" s="45">
        <v>0</v>
      </c>
      <c r="I7" s="45">
        <v>0</v>
      </c>
      <c r="J7" s="46">
        <v>0</v>
      </c>
      <c r="K7" s="150">
        <f>L7+M7+N7+O7</f>
        <v>857572600</v>
      </c>
      <c r="L7" s="151">
        <v>857572600</v>
      </c>
      <c r="M7" s="45">
        <v>0</v>
      </c>
      <c r="N7" s="45">
        <v>0</v>
      </c>
      <c r="O7" s="46">
        <v>0</v>
      </c>
      <c r="P7" s="150">
        <f t="shared" ref="P7:P21" si="0">Q7+R7+S7+T7</f>
        <v>856213097.92999995</v>
      </c>
      <c r="Q7" s="151">
        <v>856213097.92999995</v>
      </c>
      <c r="R7" s="45">
        <v>0</v>
      </c>
      <c r="S7" s="45">
        <v>0</v>
      </c>
      <c r="T7" s="46">
        <v>0</v>
      </c>
      <c r="U7" s="79">
        <f>V7+W7+X7+Y7</f>
        <v>99.841470906369906</v>
      </c>
      <c r="V7" s="80">
        <f>Q7/L7*100</f>
        <v>99.841470906369906</v>
      </c>
      <c r="W7" s="118">
        <v>0</v>
      </c>
      <c r="X7" s="118">
        <v>0</v>
      </c>
      <c r="Y7" s="128">
        <v>0</v>
      </c>
      <c r="Z7" s="79">
        <f t="shared" ref="Z7:Z21" si="1">P7/F7*100</f>
        <v>99.981316312948167</v>
      </c>
      <c r="AA7" s="80">
        <f t="shared" ref="AA7:AA21" si="2">Q7/G7*100</f>
        <v>99.981316312948167</v>
      </c>
      <c r="AB7" s="118">
        <v>0</v>
      </c>
      <c r="AC7" s="118">
        <v>0</v>
      </c>
      <c r="AD7" s="128">
        <v>0</v>
      </c>
      <c r="AG7" s="44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</row>
    <row r="8" spans="1:148" s="67" customFormat="1" ht="40.5" customHeight="1" x14ac:dyDescent="0.25">
      <c r="A8" s="260"/>
      <c r="B8" s="264" t="s">
        <v>116</v>
      </c>
      <c r="C8" s="27" t="s">
        <v>109</v>
      </c>
      <c r="D8" s="265" t="s">
        <v>12</v>
      </c>
      <c r="E8" s="263"/>
      <c r="F8" s="150">
        <f>G8+H8+J8</f>
        <v>65651800</v>
      </c>
      <c r="G8" s="151">
        <v>65651800</v>
      </c>
      <c r="H8" s="45">
        <v>0</v>
      </c>
      <c r="I8" s="45">
        <v>0</v>
      </c>
      <c r="J8" s="46">
        <v>0</v>
      </c>
      <c r="K8" s="150">
        <f>L8+M8+N8+O8</f>
        <v>63384200</v>
      </c>
      <c r="L8" s="151">
        <v>63384200</v>
      </c>
      <c r="M8" s="45">
        <v>0</v>
      </c>
      <c r="N8" s="45">
        <v>0</v>
      </c>
      <c r="O8" s="46">
        <v>0</v>
      </c>
      <c r="P8" s="150">
        <f t="shared" si="0"/>
        <v>65556279</v>
      </c>
      <c r="Q8" s="151">
        <v>65556279</v>
      </c>
      <c r="R8" s="45">
        <v>0</v>
      </c>
      <c r="S8" s="45">
        <v>0</v>
      </c>
      <c r="T8" s="46">
        <v>0</v>
      </c>
      <c r="U8" s="79">
        <f>V8+W8+X8+Y8</f>
        <v>103.42684612253528</v>
      </c>
      <c r="V8" s="80">
        <f>Q8/L8*100</f>
        <v>103.42684612253528</v>
      </c>
      <c r="W8" s="118">
        <v>0</v>
      </c>
      <c r="X8" s="118">
        <v>0</v>
      </c>
      <c r="Y8" s="128">
        <v>0</v>
      </c>
      <c r="Z8" s="79">
        <f t="shared" ref="Z8" si="3">P8/F8*100</f>
        <v>99.854503608431145</v>
      </c>
      <c r="AA8" s="80">
        <f t="shared" ref="AA8" si="4">Q8/G8*100</f>
        <v>99.854503608431145</v>
      </c>
      <c r="AB8" s="118">
        <v>0</v>
      </c>
      <c r="AC8" s="118">
        <v>0</v>
      </c>
      <c r="AD8" s="128">
        <v>0</v>
      </c>
      <c r="AG8" s="44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</row>
    <row r="9" spans="1:148" s="67" customFormat="1" ht="42" customHeight="1" x14ac:dyDescent="0.25">
      <c r="A9" s="266"/>
      <c r="B9" s="267" t="s">
        <v>117</v>
      </c>
      <c r="C9" s="454" t="s">
        <v>110</v>
      </c>
      <c r="D9" s="132" t="s">
        <v>12</v>
      </c>
      <c r="E9" s="268" t="s">
        <v>13</v>
      </c>
      <c r="F9" s="150">
        <f t="shared" ref="F9:F54" si="5">G9+H9+J9</f>
        <v>1795295600</v>
      </c>
      <c r="G9" s="152">
        <v>1795295600</v>
      </c>
      <c r="H9" s="99">
        <v>0</v>
      </c>
      <c r="I9" s="99">
        <v>0</v>
      </c>
      <c r="J9" s="269">
        <v>0</v>
      </c>
      <c r="K9" s="144">
        <f t="shared" ref="K9:K21" si="6">L9+M9+N9+O9</f>
        <v>1790688000</v>
      </c>
      <c r="L9" s="152">
        <v>1790688000</v>
      </c>
      <c r="M9" s="99">
        <v>0</v>
      </c>
      <c r="N9" s="99">
        <v>0</v>
      </c>
      <c r="O9" s="269">
        <v>0</v>
      </c>
      <c r="P9" s="144">
        <f t="shared" si="0"/>
        <v>1764634592.3800001</v>
      </c>
      <c r="Q9" s="152">
        <v>1764634592.3800001</v>
      </c>
      <c r="R9" s="99">
        <v>0</v>
      </c>
      <c r="S9" s="99">
        <v>0</v>
      </c>
      <c r="T9" s="269">
        <v>0</v>
      </c>
      <c r="U9" s="79">
        <f t="shared" ref="U9:U21" si="7">V9+W9+X9+Y9</f>
        <v>98.545061584150901</v>
      </c>
      <c r="V9" s="5">
        <f t="shared" ref="V9:V22" si="8">Q9/L9*100</f>
        <v>98.545061584150901</v>
      </c>
      <c r="W9" s="9">
        <v>0</v>
      </c>
      <c r="X9" s="9">
        <v>0</v>
      </c>
      <c r="Y9" s="270">
        <v>0</v>
      </c>
      <c r="Z9" s="7">
        <f t="shared" si="1"/>
        <v>98.292147119393604</v>
      </c>
      <c r="AA9" s="5">
        <f t="shared" si="2"/>
        <v>98.292147119393604</v>
      </c>
      <c r="AB9" s="9">
        <v>0</v>
      </c>
      <c r="AC9" s="9">
        <v>0</v>
      </c>
      <c r="AD9" s="270">
        <v>0</v>
      </c>
      <c r="AG9" s="44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</row>
    <row r="10" spans="1:148" s="67" customFormat="1" ht="40.5" customHeight="1" x14ac:dyDescent="0.25">
      <c r="A10" s="266"/>
      <c r="B10" s="267" t="s">
        <v>118</v>
      </c>
      <c r="C10" s="454" t="s">
        <v>111</v>
      </c>
      <c r="D10" s="132" t="s">
        <v>12</v>
      </c>
      <c r="E10" s="268"/>
      <c r="F10" s="150">
        <f t="shared" si="5"/>
        <v>21949200</v>
      </c>
      <c r="G10" s="152">
        <v>21949200</v>
      </c>
      <c r="H10" s="99">
        <v>0</v>
      </c>
      <c r="I10" s="99">
        <v>0</v>
      </c>
      <c r="J10" s="269">
        <v>0</v>
      </c>
      <c r="K10" s="144">
        <f t="shared" si="6"/>
        <v>23852100</v>
      </c>
      <c r="L10" s="152">
        <v>23852100</v>
      </c>
      <c r="M10" s="99">
        <v>0</v>
      </c>
      <c r="N10" s="99">
        <v>0</v>
      </c>
      <c r="O10" s="269">
        <v>0</v>
      </c>
      <c r="P10" s="144">
        <f t="shared" si="0"/>
        <v>21949194.239999998</v>
      </c>
      <c r="Q10" s="152">
        <v>21949194.239999998</v>
      </c>
      <c r="R10" s="99">
        <v>0</v>
      </c>
      <c r="S10" s="99">
        <v>0</v>
      </c>
      <c r="T10" s="269">
        <v>0</v>
      </c>
      <c r="U10" s="79">
        <f t="shared" ref="U10" si="9">V10+W10+X10+Y10</f>
        <v>92.022061956808827</v>
      </c>
      <c r="V10" s="5">
        <f t="shared" ref="V10" si="10">Q10/L10*100</f>
        <v>92.022061956808827</v>
      </c>
      <c r="W10" s="9">
        <v>0</v>
      </c>
      <c r="X10" s="9">
        <v>0</v>
      </c>
      <c r="Y10" s="270">
        <v>0</v>
      </c>
      <c r="Z10" s="7">
        <f t="shared" ref="Z10" si="11">P10/F10*100</f>
        <v>99.999973757585693</v>
      </c>
      <c r="AA10" s="5">
        <f t="shared" ref="AA10" si="12">Q10/G10*100</f>
        <v>99.999973757585693</v>
      </c>
      <c r="AB10" s="9">
        <v>0</v>
      </c>
      <c r="AC10" s="9">
        <v>0</v>
      </c>
      <c r="AD10" s="270">
        <v>0</v>
      </c>
      <c r="AG10" s="44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</row>
    <row r="11" spans="1:148" s="67" customFormat="1" ht="63.75" customHeight="1" x14ac:dyDescent="0.25">
      <c r="A11" s="192"/>
      <c r="B11" s="133" t="s">
        <v>119</v>
      </c>
      <c r="C11" s="454" t="s">
        <v>63</v>
      </c>
      <c r="D11" s="132" t="s">
        <v>12</v>
      </c>
      <c r="E11" s="98" t="s">
        <v>13</v>
      </c>
      <c r="F11" s="150">
        <f t="shared" si="5"/>
        <v>103093800</v>
      </c>
      <c r="G11" s="152">
        <v>103093800</v>
      </c>
      <c r="H11" s="99">
        <v>0</v>
      </c>
      <c r="I11" s="99">
        <v>0</v>
      </c>
      <c r="J11" s="269">
        <v>0</v>
      </c>
      <c r="K11" s="144">
        <f t="shared" si="6"/>
        <v>103093800</v>
      </c>
      <c r="L11" s="152">
        <v>103093800</v>
      </c>
      <c r="M11" s="99">
        <v>0</v>
      </c>
      <c r="N11" s="99">
        <v>0</v>
      </c>
      <c r="O11" s="269">
        <v>0</v>
      </c>
      <c r="P11" s="144">
        <f t="shared" si="0"/>
        <v>95354417</v>
      </c>
      <c r="Q11" s="152">
        <v>95354417</v>
      </c>
      <c r="R11" s="99">
        <v>0</v>
      </c>
      <c r="S11" s="99">
        <v>0</v>
      </c>
      <c r="T11" s="269">
        <v>0</v>
      </c>
      <c r="U11" s="79">
        <f t="shared" si="7"/>
        <v>92.492872510277053</v>
      </c>
      <c r="V11" s="5">
        <f t="shared" si="8"/>
        <v>92.492872510277053</v>
      </c>
      <c r="W11" s="118">
        <v>0</v>
      </c>
      <c r="X11" s="118">
        <v>0</v>
      </c>
      <c r="Y11" s="128">
        <v>0</v>
      </c>
      <c r="Z11" s="79">
        <f t="shared" si="1"/>
        <v>92.492872510277053</v>
      </c>
      <c r="AA11" s="80">
        <f t="shared" si="2"/>
        <v>92.492872510277053</v>
      </c>
      <c r="AB11" s="118">
        <v>0</v>
      </c>
      <c r="AC11" s="118">
        <v>0</v>
      </c>
      <c r="AD11" s="128">
        <v>0</v>
      </c>
      <c r="AG11" s="44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</row>
    <row r="12" spans="1:148" s="67" customFormat="1" ht="39.75" customHeight="1" x14ac:dyDescent="0.25">
      <c r="A12" s="192"/>
      <c r="B12" s="133" t="s">
        <v>114</v>
      </c>
      <c r="C12" s="454" t="s">
        <v>65</v>
      </c>
      <c r="D12" s="132" t="s">
        <v>12</v>
      </c>
      <c r="E12" s="98" t="s">
        <v>13</v>
      </c>
      <c r="F12" s="150">
        <f t="shared" si="5"/>
        <v>75018400</v>
      </c>
      <c r="G12" s="152">
        <v>75018400</v>
      </c>
      <c r="H12" s="99">
        <v>0</v>
      </c>
      <c r="I12" s="99">
        <v>0</v>
      </c>
      <c r="J12" s="269">
        <v>0</v>
      </c>
      <c r="K12" s="144">
        <f t="shared" si="6"/>
        <v>68518400</v>
      </c>
      <c r="L12" s="152">
        <v>68518400</v>
      </c>
      <c r="M12" s="99">
        <v>0</v>
      </c>
      <c r="N12" s="99">
        <v>0</v>
      </c>
      <c r="O12" s="269">
        <v>0</v>
      </c>
      <c r="P12" s="144">
        <f t="shared" si="0"/>
        <v>74932662.379999995</v>
      </c>
      <c r="Q12" s="152">
        <v>74932662.379999995</v>
      </c>
      <c r="R12" s="99">
        <v>0</v>
      </c>
      <c r="S12" s="99">
        <v>0</v>
      </c>
      <c r="T12" s="269">
        <v>0</v>
      </c>
      <c r="U12" s="79">
        <f t="shared" si="7"/>
        <v>109.36137209858956</v>
      </c>
      <c r="V12" s="5">
        <f t="shared" si="8"/>
        <v>109.36137209858956</v>
      </c>
      <c r="W12" s="9">
        <v>0</v>
      </c>
      <c r="X12" s="9">
        <v>0</v>
      </c>
      <c r="Y12" s="270">
        <v>0</v>
      </c>
      <c r="Z12" s="7">
        <f t="shared" si="1"/>
        <v>99.885711212182599</v>
      </c>
      <c r="AA12" s="5">
        <f t="shared" si="2"/>
        <v>99.885711212182599</v>
      </c>
      <c r="AB12" s="9">
        <v>0</v>
      </c>
      <c r="AC12" s="9">
        <v>0</v>
      </c>
      <c r="AD12" s="270">
        <v>0</v>
      </c>
      <c r="AG12" s="44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</row>
    <row r="13" spans="1:148" s="67" customFormat="1" ht="53.25" customHeight="1" x14ac:dyDescent="0.25">
      <c r="A13" s="192"/>
      <c r="B13" s="133" t="s">
        <v>113</v>
      </c>
      <c r="C13" s="454" t="s">
        <v>55</v>
      </c>
      <c r="D13" s="132" t="s">
        <v>12</v>
      </c>
      <c r="E13" s="98" t="s">
        <v>13</v>
      </c>
      <c r="F13" s="150">
        <f t="shared" si="5"/>
        <v>12240000</v>
      </c>
      <c r="G13" s="152">
        <v>12240000</v>
      </c>
      <c r="H13" s="99">
        <v>0</v>
      </c>
      <c r="I13" s="99">
        <v>0</v>
      </c>
      <c r="J13" s="269">
        <v>0</v>
      </c>
      <c r="K13" s="144">
        <f t="shared" si="6"/>
        <v>13500000</v>
      </c>
      <c r="L13" s="152">
        <v>13500000</v>
      </c>
      <c r="M13" s="99">
        <v>0</v>
      </c>
      <c r="N13" s="99">
        <v>0</v>
      </c>
      <c r="O13" s="269">
        <v>0</v>
      </c>
      <c r="P13" s="144">
        <f t="shared" si="0"/>
        <v>11196000</v>
      </c>
      <c r="Q13" s="152">
        <v>11196000</v>
      </c>
      <c r="R13" s="99">
        <v>0</v>
      </c>
      <c r="S13" s="99">
        <v>0</v>
      </c>
      <c r="T13" s="269">
        <v>0</v>
      </c>
      <c r="U13" s="79">
        <f t="shared" si="7"/>
        <v>82.933333333333337</v>
      </c>
      <c r="V13" s="5">
        <f t="shared" si="8"/>
        <v>82.933333333333337</v>
      </c>
      <c r="W13" s="9">
        <v>0</v>
      </c>
      <c r="X13" s="9">
        <v>0</v>
      </c>
      <c r="Y13" s="270">
        <v>0</v>
      </c>
      <c r="Z13" s="7">
        <f t="shared" si="1"/>
        <v>91.470588235294116</v>
      </c>
      <c r="AA13" s="5">
        <f t="shared" si="2"/>
        <v>91.470588235294116</v>
      </c>
      <c r="AB13" s="9">
        <v>0</v>
      </c>
      <c r="AC13" s="9">
        <v>0</v>
      </c>
      <c r="AD13" s="270">
        <v>0</v>
      </c>
      <c r="AG13" s="44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</row>
    <row r="14" spans="1:148" s="67" customFormat="1" ht="39" customHeight="1" x14ac:dyDescent="0.25">
      <c r="A14" s="192"/>
      <c r="B14" s="133" t="s">
        <v>66</v>
      </c>
      <c r="C14" s="454" t="s">
        <v>107</v>
      </c>
      <c r="D14" s="132" t="s">
        <v>12</v>
      </c>
      <c r="E14" s="98" t="s">
        <v>5</v>
      </c>
      <c r="F14" s="150">
        <f t="shared" si="5"/>
        <v>711100</v>
      </c>
      <c r="G14" s="9">
        <v>0</v>
      </c>
      <c r="H14" s="9">
        <v>0</v>
      </c>
      <c r="I14" s="9">
        <v>0</v>
      </c>
      <c r="J14" s="271">
        <v>711100</v>
      </c>
      <c r="K14" s="144">
        <f t="shared" si="6"/>
        <v>711100</v>
      </c>
      <c r="L14" s="9">
        <v>0</v>
      </c>
      <c r="M14" s="9">
        <v>0</v>
      </c>
      <c r="N14" s="9">
        <v>0</v>
      </c>
      <c r="O14" s="271">
        <v>711100</v>
      </c>
      <c r="P14" s="144">
        <f t="shared" si="0"/>
        <v>525404</v>
      </c>
      <c r="Q14" s="9">
        <v>0</v>
      </c>
      <c r="R14" s="9">
        <v>0</v>
      </c>
      <c r="S14" s="9">
        <v>0</v>
      </c>
      <c r="T14" s="271">
        <v>525404</v>
      </c>
      <c r="U14" s="79">
        <f t="shared" si="7"/>
        <v>73.886091970187024</v>
      </c>
      <c r="V14" s="9">
        <v>0</v>
      </c>
      <c r="W14" s="9">
        <v>0</v>
      </c>
      <c r="X14" s="9">
        <v>0</v>
      </c>
      <c r="Y14" s="8">
        <f>T14/O14*100</f>
        <v>73.886091970187024</v>
      </c>
      <c r="Z14" s="7">
        <f t="shared" si="1"/>
        <v>73.886091970187024</v>
      </c>
      <c r="AA14" s="9">
        <v>0</v>
      </c>
      <c r="AB14" s="9">
        <v>0</v>
      </c>
      <c r="AC14" s="9">
        <v>0</v>
      </c>
      <c r="AD14" s="8">
        <f t="shared" ref="AD14:AD20" si="13">T14/J14*100</f>
        <v>73.886091970187024</v>
      </c>
      <c r="AG14" s="44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</row>
    <row r="15" spans="1:148" s="67" customFormat="1" ht="15" customHeight="1" x14ac:dyDescent="0.25">
      <c r="A15" s="192"/>
      <c r="B15" s="133" t="s">
        <v>67</v>
      </c>
      <c r="C15" s="454" t="s">
        <v>64</v>
      </c>
      <c r="D15" s="132" t="s">
        <v>12</v>
      </c>
      <c r="E15" s="98" t="s">
        <v>5</v>
      </c>
      <c r="F15" s="150">
        <f t="shared" si="5"/>
        <v>569348185</v>
      </c>
      <c r="G15" s="9">
        <v>0</v>
      </c>
      <c r="H15" s="9">
        <v>0</v>
      </c>
      <c r="I15" s="9">
        <v>0</v>
      </c>
      <c r="J15" s="271">
        <v>569348185</v>
      </c>
      <c r="K15" s="144">
        <f t="shared" si="6"/>
        <v>570391274</v>
      </c>
      <c r="L15" s="9">
        <v>0</v>
      </c>
      <c r="M15" s="9">
        <v>0</v>
      </c>
      <c r="N15" s="9">
        <v>0</v>
      </c>
      <c r="O15" s="271">
        <v>570391274</v>
      </c>
      <c r="P15" s="144">
        <f t="shared" si="0"/>
        <v>544298616.96000004</v>
      </c>
      <c r="Q15" s="9">
        <v>0</v>
      </c>
      <c r="R15" s="9">
        <v>0</v>
      </c>
      <c r="S15" s="9">
        <v>0</v>
      </c>
      <c r="T15" s="271">
        <v>544298616.96000004</v>
      </c>
      <c r="U15" s="79">
        <f t="shared" si="7"/>
        <v>95.425481028659647</v>
      </c>
      <c r="V15" s="9">
        <v>0</v>
      </c>
      <c r="W15" s="9">
        <v>0</v>
      </c>
      <c r="X15" s="9">
        <v>0</v>
      </c>
      <c r="Y15" s="8">
        <f t="shared" ref="Y15:Y20" si="14">T15/O15*100</f>
        <v>95.425481028659647</v>
      </c>
      <c r="Z15" s="7">
        <f t="shared" si="1"/>
        <v>95.600307737873976</v>
      </c>
      <c r="AA15" s="9">
        <v>0</v>
      </c>
      <c r="AB15" s="9">
        <v>0</v>
      </c>
      <c r="AC15" s="9">
        <v>0</v>
      </c>
      <c r="AD15" s="8">
        <f t="shared" si="13"/>
        <v>95.600307737873976</v>
      </c>
      <c r="AG15" s="44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</row>
    <row r="16" spans="1:148" s="569" customFormat="1" ht="17.25" customHeight="1" x14ac:dyDescent="0.25">
      <c r="A16" s="553"/>
      <c r="B16" s="554" t="s">
        <v>36</v>
      </c>
      <c r="C16" s="555"/>
      <c r="D16" s="556" t="s">
        <v>12</v>
      </c>
      <c r="E16" s="557" t="s">
        <v>14</v>
      </c>
      <c r="F16" s="558">
        <f>G16+H16+I16+J16</f>
        <v>329080504.29000002</v>
      </c>
      <c r="G16" s="559">
        <v>0</v>
      </c>
      <c r="H16" s="559">
        <v>0</v>
      </c>
      <c r="I16" s="560">
        <v>329080504.29000002</v>
      </c>
      <c r="J16" s="561">
        <v>0</v>
      </c>
      <c r="K16" s="562">
        <f>L16+M16+N16+O16</f>
        <v>329080504.29000002</v>
      </c>
      <c r="L16" s="559">
        <v>0</v>
      </c>
      <c r="M16" s="559">
        <v>0</v>
      </c>
      <c r="N16" s="563">
        <f>I16</f>
        <v>329080504.29000002</v>
      </c>
      <c r="O16" s="564">
        <v>0</v>
      </c>
      <c r="P16" s="562">
        <f>Q16+R16+S16+T16</f>
        <v>320378655.19999999</v>
      </c>
      <c r="Q16" s="559">
        <v>0</v>
      </c>
      <c r="R16" s="559">
        <v>0</v>
      </c>
      <c r="S16" s="563">
        <v>320378655.19999999</v>
      </c>
      <c r="T16" s="564">
        <v>0</v>
      </c>
      <c r="U16" s="565">
        <f t="shared" si="7"/>
        <v>97.355708108939936</v>
      </c>
      <c r="V16" s="559">
        <v>0</v>
      </c>
      <c r="W16" s="559">
        <v>0</v>
      </c>
      <c r="X16" s="566">
        <f>S16/N16*100</f>
        <v>97.355708108939936</v>
      </c>
      <c r="Y16" s="567">
        <v>0</v>
      </c>
      <c r="Z16" s="568">
        <f t="shared" si="1"/>
        <v>97.355708108939936</v>
      </c>
      <c r="AA16" s="559">
        <v>0</v>
      </c>
      <c r="AB16" s="559">
        <v>0</v>
      </c>
      <c r="AC16" s="566">
        <f t="shared" ref="AC16:AC20" si="15">S16/I16*100</f>
        <v>97.355708108939936</v>
      </c>
      <c r="AD16" s="567">
        <v>0</v>
      </c>
      <c r="AE16" s="683" t="s">
        <v>85</v>
      </c>
      <c r="AF16" s="684"/>
      <c r="AG16" s="684"/>
      <c r="AI16" s="570"/>
      <c r="AJ16" s="570"/>
      <c r="AK16" s="570"/>
      <c r="AL16" s="570"/>
      <c r="AM16" s="570"/>
      <c r="AN16" s="570"/>
      <c r="AO16" s="570"/>
      <c r="AP16" s="570"/>
      <c r="AQ16" s="570"/>
      <c r="AR16" s="570"/>
      <c r="AS16" s="570"/>
      <c r="AT16" s="570"/>
      <c r="AU16" s="570"/>
      <c r="AV16" s="570"/>
      <c r="AW16" s="570"/>
      <c r="AX16" s="570"/>
      <c r="AY16" s="570"/>
      <c r="AZ16" s="570"/>
      <c r="BA16" s="570"/>
      <c r="BB16" s="570"/>
      <c r="BC16" s="570"/>
      <c r="BD16" s="570"/>
      <c r="BE16" s="570"/>
      <c r="BF16" s="570"/>
      <c r="BG16" s="570"/>
      <c r="BH16" s="570"/>
      <c r="BI16" s="570"/>
      <c r="BJ16" s="570"/>
      <c r="BK16" s="570"/>
      <c r="BL16" s="570"/>
      <c r="BM16" s="570"/>
      <c r="BN16" s="570"/>
      <c r="BO16" s="570"/>
      <c r="BP16" s="570"/>
      <c r="BQ16" s="570"/>
      <c r="BR16" s="570"/>
      <c r="BS16" s="570"/>
      <c r="BT16" s="570"/>
      <c r="BU16" s="570"/>
      <c r="BV16" s="570"/>
      <c r="BW16" s="570"/>
      <c r="BX16" s="570"/>
      <c r="BY16" s="570"/>
      <c r="BZ16" s="570"/>
      <c r="CA16" s="570"/>
      <c r="CB16" s="570"/>
      <c r="CC16" s="570"/>
      <c r="CD16" s="570"/>
      <c r="CE16" s="570"/>
      <c r="CF16" s="570"/>
      <c r="CG16" s="570"/>
      <c r="CH16" s="570"/>
      <c r="CI16" s="570"/>
      <c r="CJ16" s="570"/>
      <c r="CK16" s="570"/>
      <c r="CL16" s="570"/>
      <c r="CM16" s="570"/>
      <c r="CN16" s="570"/>
      <c r="CO16" s="570"/>
      <c r="CP16" s="570"/>
      <c r="CQ16" s="570"/>
      <c r="CR16" s="570"/>
      <c r="CS16" s="570"/>
      <c r="CT16" s="570"/>
      <c r="CU16" s="570"/>
      <c r="CV16" s="570"/>
      <c r="CW16" s="570"/>
      <c r="CX16" s="570"/>
      <c r="CY16" s="570"/>
      <c r="CZ16" s="570"/>
      <c r="DA16" s="570"/>
      <c r="DB16" s="570"/>
      <c r="DC16" s="570"/>
      <c r="DD16" s="570"/>
      <c r="DE16" s="570"/>
      <c r="DF16" s="570"/>
      <c r="DG16" s="570"/>
      <c r="DH16" s="570"/>
      <c r="DI16" s="570"/>
      <c r="DJ16" s="570"/>
      <c r="DK16" s="570"/>
      <c r="DL16" s="570"/>
      <c r="DM16" s="570"/>
      <c r="DN16" s="570"/>
      <c r="DO16" s="570"/>
      <c r="DP16" s="570"/>
      <c r="DQ16" s="570"/>
      <c r="DR16" s="570"/>
      <c r="DS16" s="570"/>
      <c r="DT16" s="570"/>
      <c r="DU16" s="570"/>
      <c r="DV16" s="570"/>
      <c r="DW16" s="570"/>
      <c r="DX16" s="570"/>
      <c r="DY16" s="570"/>
      <c r="DZ16" s="570"/>
      <c r="EA16" s="570"/>
      <c r="EB16" s="570"/>
      <c r="EC16" s="570"/>
      <c r="ED16" s="570"/>
      <c r="EE16" s="570"/>
      <c r="EF16" s="570"/>
      <c r="EG16" s="570"/>
      <c r="EH16" s="570"/>
      <c r="EI16" s="570"/>
      <c r="EJ16" s="570"/>
      <c r="EK16" s="570"/>
      <c r="EL16" s="570"/>
      <c r="EM16" s="570"/>
      <c r="EN16" s="570"/>
      <c r="EO16" s="570"/>
      <c r="EP16" s="570"/>
      <c r="EQ16" s="570"/>
      <c r="ER16" s="570"/>
    </row>
    <row r="17" spans="1:148" s="67" customFormat="1" ht="15.75" customHeight="1" x14ac:dyDescent="0.25">
      <c r="A17" s="192"/>
      <c r="B17" s="133" t="s">
        <v>0</v>
      </c>
      <c r="C17" s="454" t="s">
        <v>77</v>
      </c>
      <c r="D17" s="132" t="s">
        <v>12</v>
      </c>
      <c r="E17" s="98" t="s">
        <v>5</v>
      </c>
      <c r="F17" s="150">
        <f t="shared" si="5"/>
        <v>3994900</v>
      </c>
      <c r="G17" s="9">
        <v>0</v>
      </c>
      <c r="H17" s="9">
        <v>0</v>
      </c>
      <c r="I17" s="9">
        <v>0</v>
      </c>
      <c r="J17" s="271">
        <v>3994900</v>
      </c>
      <c r="K17" s="144">
        <f t="shared" si="6"/>
        <v>3994900</v>
      </c>
      <c r="L17" s="9">
        <v>0</v>
      </c>
      <c r="M17" s="9">
        <v>0</v>
      </c>
      <c r="N17" s="9">
        <v>0</v>
      </c>
      <c r="O17" s="271">
        <v>3994900</v>
      </c>
      <c r="P17" s="144">
        <f t="shared" si="0"/>
        <v>3892533.68</v>
      </c>
      <c r="Q17" s="9">
        <v>0</v>
      </c>
      <c r="R17" s="9">
        <v>0</v>
      </c>
      <c r="S17" s="9">
        <v>0</v>
      </c>
      <c r="T17" s="271">
        <v>3892533.68</v>
      </c>
      <c r="U17" s="79">
        <f t="shared" si="7"/>
        <v>97.437574908007718</v>
      </c>
      <c r="V17" s="9">
        <v>0</v>
      </c>
      <c r="W17" s="9">
        <v>0</v>
      </c>
      <c r="X17" s="9">
        <v>0</v>
      </c>
      <c r="Y17" s="8">
        <f t="shared" si="14"/>
        <v>97.437574908007718</v>
      </c>
      <c r="Z17" s="7">
        <f t="shared" si="1"/>
        <v>97.437574908007718</v>
      </c>
      <c r="AA17" s="9">
        <v>0</v>
      </c>
      <c r="AB17" s="9">
        <v>0</v>
      </c>
      <c r="AC17" s="9">
        <v>0</v>
      </c>
      <c r="AD17" s="8">
        <f t="shared" si="13"/>
        <v>97.437574908007718</v>
      </c>
      <c r="AG17" s="44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</row>
    <row r="18" spans="1:148" s="64" customFormat="1" ht="18" customHeight="1" x14ac:dyDescent="0.2">
      <c r="A18" s="192"/>
      <c r="B18" s="133" t="s">
        <v>75</v>
      </c>
      <c r="C18" s="454" t="s">
        <v>52</v>
      </c>
      <c r="D18" s="132" t="s">
        <v>12</v>
      </c>
      <c r="E18" s="98" t="s">
        <v>13</v>
      </c>
      <c r="F18" s="150">
        <f t="shared" si="5"/>
        <v>72690</v>
      </c>
      <c r="G18" s="16">
        <v>72690</v>
      </c>
      <c r="H18" s="9">
        <v>0</v>
      </c>
      <c r="I18" s="9">
        <v>0</v>
      </c>
      <c r="J18" s="62">
        <v>0</v>
      </c>
      <c r="K18" s="144">
        <f t="shared" si="6"/>
        <v>72690</v>
      </c>
      <c r="L18" s="16">
        <v>72690</v>
      </c>
      <c r="M18" s="9">
        <v>0</v>
      </c>
      <c r="N18" s="9">
        <v>0</v>
      </c>
      <c r="O18" s="62">
        <v>0</v>
      </c>
      <c r="P18" s="144">
        <f t="shared" si="0"/>
        <v>72690</v>
      </c>
      <c r="Q18" s="16">
        <v>72690</v>
      </c>
      <c r="R18" s="9">
        <v>0</v>
      </c>
      <c r="S18" s="9">
        <v>0</v>
      </c>
      <c r="T18" s="62">
        <v>0</v>
      </c>
      <c r="U18" s="139">
        <f t="shared" si="7"/>
        <v>100</v>
      </c>
      <c r="V18" s="9">
        <f t="shared" si="8"/>
        <v>100</v>
      </c>
      <c r="W18" s="9">
        <v>0</v>
      </c>
      <c r="X18" s="9">
        <v>0</v>
      </c>
      <c r="Y18" s="270">
        <v>0</v>
      </c>
      <c r="Z18" s="272">
        <f t="shared" si="1"/>
        <v>100</v>
      </c>
      <c r="AA18" s="9">
        <f t="shared" si="2"/>
        <v>100</v>
      </c>
      <c r="AB18" s="9">
        <f t="shared" ref="AB18:AB20" si="16">Q18/G18*100</f>
        <v>100</v>
      </c>
      <c r="AC18" s="9">
        <v>0</v>
      </c>
      <c r="AD18" s="270">
        <v>0</v>
      </c>
      <c r="AE18" s="681" t="s">
        <v>87</v>
      </c>
      <c r="AF18" s="682"/>
      <c r="AG18" s="446">
        <v>72690</v>
      </c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</row>
    <row r="19" spans="1:148" s="64" customFormat="1" ht="21.75" hidden="1" customHeight="1" x14ac:dyDescent="0.2">
      <c r="A19" s="192"/>
      <c r="B19" s="133"/>
      <c r="C19" s="454"/>
      <c r="D19" s="132" t="s">
        <v>12</v>
      </c>
      <c r="E19" s="98" t="s">
        <v>13</v>
      </c>
      <c r="F19" s="150">
        <f t="shared" si="5"/>
        <v>0</v>
      </c>
      <c r="G19" s="16"/>
      <c r="H19" s="5"/>
      <c r="I19" s="5"/>
      <c r="J19" s="14"/>
      <c r="K19" s="144">
        <f t="shared" si="6"/>
        <v>0</v>
      </c>
      <c r="L19" s="16"/>
      <c r="M19" s="5"/>
      <c r="N19" s="5"/>
      <c r="O19" s="14"/>
      <c r="P19" s="15">
        <f t="shared" si="0"/>
        <v>0</v>
      </c>
      <c r="Q19" s="5"/>
      <c r="R19" s="16"/>
      <c r="S19" s="9"/>
      <c r="T19" s="62"/>
      <c r="U19" s="79" t="e">
        <f t="shared" si="7"/>
        <v>#DIV/0!</v>
      </c>
      <c r="V19" s="5" t="e">
        <f t="shared" si="8"/>
        <v>#DIV/0!</v>
      </c>
      <c r="W19" s="9" t="e">
        <f>L19/#REF!*100</f>
        <v>#REF!</v>
      </c>
      <c r="X19" s="5" t="e">
        <f t="shared" ref="X19:X20" si="17">N19/D19*100</f>
        <v>#VALUE!</v>
      </c>
      <c r="Y19" s="8" t="e">
        <f t="shared" si="14"/>
        <v>#DIV/0!</v>
      </c>
      <c r="Z19" s="42" t="e">
        <f t="shared" si="1"/>
        <v>#DIV/0!</v>
      </c>
      <c r="AA19" s="5" t="e">
        <f t="shared" si="2"/>
        <v>#DIV/0!</v>
      </c>
      <c r="AB19" s="9" t="e">
        <f t="shared" si="16"/>
        <v>#DIV/0!</v>
      </c>
      <c r="AC19" s="5" t="e">
        <f t="shared" si="15"/>
        <v>#DIV/0!</v>
      </c>
      <c r="AD19" s="8" t="e">
        <f t="shared" si="13"/>
        <v>#DIV/0!</v>
      </c>
      <c r="AG19" s="17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</row>
    <row r="20" spans="1:148" s="64" customFormat="1" ht="18.75" hidden="1" customHeight="1" x14ac:dyDescent="0.2">
      <c r="A20" s="193"/>
      <c r="B20" s="134"/>
      <c r="C20" s="19"/>
      <c r="D20" s="132" t="s">
        <v>12</v>
      </c>
      <c r="E20" s="131" t="s">
        <v>5</v>
      </c>
      <c r="F20" s="150">
        <f t="shared" si="5"/>
        <v>0</v>
      </c>
      <c r="G20" s="22"/>
      <c r="H20" s="20"/>
      <c r="I20" s="20"/>
      <c r="J20" s="21"/>
      <c r="K20" s="144">
        <f t="shared" si="6"/>
        <v>0</v>
      </c>
      <c r="L20" s="22"/>
      <c r="M20" s="20"/>
      <c r="N20" s="20"/>
      <c r="O20" s="21"/>
      <c r="P20" s="15">
        <f t="shared" si="0"/>
        <v>0</v>
      </c>
      <c r="Q20" s="20"/>
      <c r="R20" s="22"/>
      <c r="S20" s="23"/>
      <c r="T20" s="78"/>
      <c r="U20" s="79" t="e">
        <f t="shared" si="7"/>
        <v>#DIV/0!</v>
      </c>
      <c r="V20" s="5" t="e">
        <f t="shared" si="8"/>
        <v>#DIV/0!</v>
      </c>
      <c r="W20" s="9" t="e">
        <f>L20/#REF!*100</f>
        <v>#REF!</v>
      </c>
      <c r="X20" s="5" t="e">
        <f t="shared" si="17"/>
        <v>#VALUE!</v>
      </c>
      <c r="Y20" s="8" t="e">
        <f t="shared" si="14"/>
        <v>#DIV/0!</v>
      </c>
      <c r="Z20" s="42" t="e">
        <f t="shared" si="1"/>
        <v>#DIV/0!</v>
      </c>
      <c r="AA20" s="5" t="e">
        <f t="shared" si="2"/>
        <v>#DIV/0!</v>
      </c>
      <c r="AB20" s="9" t="e">
        <f t="shared" si="16"/>
        <v>#DIV/0!</v>
      </c>
      <c r="AC20" s="5" t="e">
        <f t="shared" si="15"/>
        <v>#DIV/0!</v>
      </c>
      <c r="AD20" s="8" t="e">
        <f t="shared" si="13"/>
        <v>#DIV/0!</v>
      </c>
      <c r="AG20" s="17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</row>
    <row r="21" spans="1:148" s="64" customFormat="1" ht="28.5" customHeight="1" thickBot="1" x14ac:dyDescent="0.25">
      <c r="A21" s="443"/>
      <c r="B21" s="273" t="s">
        <v>68</v>
      </c>
      <c r="C21" s="81" t="s">
        <v>53</v>
      </c>
      <c r="D21" s="274" t="s">
        <v>12</v>
      </c>
      <c r="E21" s="82"/>
      <c r="F21" s="275">
        <f t="shared" si="5"/>
        <v>1500000</v>
      </c>
      <c r="G21" s="276">
        <v>1500000</v>
      </c>
      <c r="H21" s="26">
        <v>0</v>
      </c>
      <c r="I21" s="26">
        <v>0</v>
      </c>
      <c r="J21" s="130">
        <v>0</v>
      </c>
      <c r="K21" s="275">
        <f t="shared" si="6"/>
        <v>1300000</v>
      </c>
      <c r="L21" s="276">
        <v>1300000</v>
      </c>
      <c r="M21" s="26">
        <v>0</v>
      </c>
      <c r="N21" s="26">
        <v>0</v>
      </c>
      <c r="O21" s="130">
        <v>0</v>
      </c>
      <c r="P21" s="277">
        <f t="shared" si="0"/>
        <v>1497730</v>
      </c>
      <c r="Q21" s="276">
        <v>1497730</v>
      </c>
      <c r="R21" s="26">
        <v>0</v>
      </c>
      <c r="S21" s="26">
        <v>0</v>
      </c>
      <c r="T21" s="130">
        <v>0</v>
      </c>
      <c r="U21" s="278">
        <f t="shared" si="7"/>
        <v>115.21</v>
      </c>
      <c r="V21" s="20">
        <f t="shared" si="8"/>
        <v>115.21</v>
      </c>
      <c r="W21" s="23">
        <v>0</v>
      </c>
      <c r="X21" s="23">
        <v>0</v>
      </c>
      <c r="Y21" s="162">
        <v>0</v>
      </c>
      <c r="Z21" s="279">
        <f t="shared" si="1"/>
        <v>99.848666666666659</v>
      </c>
      <c r="AA21" s="20">
        <f t="shared" si="2"/>
        <v>99.848666666666659</v>
      </c>
      <c r="AB21" s="23">
        <v>0</v>
      </c>
      <c r="AC21" s="23">
        <v>0</v>
      </c>
      <c r="AD21" s="162">
        <v>0</v>
      </c>
      <c r="AG21" s="17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</row>
    <row r="22" spans="1:148" s="297" customFormat="1" ht="19.5" customHeight="1" thickBot="1" x14ac:dyDescent="0.3">
      <c r="A22" s="337"/>
      <c r="B22" s="656" t="s">
        <v>82</v>
      </c>
      <c r="C22" s="657"/>
      <c r="D22" s="658"/>
      <c r="E22" s="338" t="s">
        <v>10</v>
      </c>
      <c r="F22" s="511">
        <f>F7+F9+F11+F12+F13+F14+F15+F16+F17+F18+F21+F8+F10</f>
        <v>3834329279.29</v>
      </c>
      <c r="G22" s="512">
        <f t="shared" ref="G22:T22" si="18">G7+G9+G11+G12+G13+G14+G15+G16+G17+G18+G21+G8+G10</f>
        <v>2931194590</v>
      </c>
      <c r="H22" s="342">
        <f t="shared" si="18"/>
        <v>0</v>
      </c>
      <c r="I22" s="512">
        <f t="shared" si="18"/>
        <v>329080504.29000002</v>
      </c>
      <c r="J22" s="343">
        <f t="shared" si="18"/>
        <v>574054185</v>
      </c>
      <c r="K22" s="511">
        <f t="shared" si="18"/>
        <v>3826159568.29</v>
      </c>
      <c r="L22" s="512">
        <f t="shared" si="18"/>
        <v>2921981790</v>
      </c>
      <c r="M22" s="512">
        <f t="shared" si="18"/>
        <v>0</v>
      </c>
      <c r="N22" s="512">
        <f t="shared" si="18"/>
        <v>329080504.29000002</v>
      </c>
      <c r="O22" s="343">
        <f t="shared" si="18"/>
        <v>575097274</v>
      </c>
      <c r="P22" s="511">
        <f t="shared" si="18"/>
        <v>3760501872.7699995</v>
      </c>
      <c r="Q22" s="512">
        <f t="shared" si="18"/>
        <v>2891406662.9299998</v>
      </c>
      <c r="R22" s="342">
        <f t="shared" si="18"/>
        <v>0</v>
      </c>
      <c r="S22" s="512">
        <f t="shared" si="18"/>
        <v>320378655.19999999</v>
      </c>
      <c r="T22" s="343">
        <f t="shared" si="18"/>
        <v>548716554.63999999</v>
      </c>
      <c r="U22" s="460">
        <f>P22/K22*100</f>
        <v>98.283979161137168</v>
      </c>
      <c r="V22" s="513">
        <f t="shared" si="8"/>
        <v>98.953616782464621</v>
      </c>
      <c r="W22" s="514">
        <v>0</v>
      </c>
      <c r="X22" s="513">
        <f t="shared" ref="X22" si="19">S22/N22*100</f>
        <v>97.355708108939936</v>
      </c>
      <c r="Y22" s="515">
        <f t="shared" ref="Y22" si="20">T22/O22*100</f>
        <v>95.41282482935226</v>
      </c>
      <c r="Z22" s="384">
        <f>P22/F22*100</f>
        <v>98.074567906341343</v>
      </c>
      <c r="AA22" s="516">
        <f>Q22/G22*100</f>
        <v>98.642603694557167</v>
      </c>
      <c r="AB22" s="342">
        <v>0</v>
      </c>
      <c r="AC22" s="516">
        <f>S22/I22*100</f>
        <v>97.355708108939936</v>
      </c>
      <c r="AD22" s="385">
        <f>T22/J22*100</f>
        <v>95.586195341472859</v>
      </c>
      <c r="AG22" s="31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00"/>
      <c r="BT22" s="300"/>
      <c r="BU22" s="300"/>
      <c r="BV22" s="300"/>
      <c r="BW22" s="300"/>
      <c r="BX22" s="300"/>
      <c r="BY22" s="300"/>
      <c r="BZ22" s="300"/>
      <c r="CA22" s="300"/>
      <c r="CB22" s="300"/>
      <c r="CC22" s="300"/>
      <c r="CD22" s="300"/>
      <c r="CE22" s="300"/>
      <c r="CF22" s="300"/>
      <c r="CG22" s="300"/>
      <c r="CH22" s="300"/>
      <c r="CI22" s="300"/>
      <c r="CJ22" s="300"/>
      <c r="CK22" s="300"/>
      <c r="CL22" s="300"/>
      <c r="CM22" s="300"/>
      <c r="CN22" s="300"/>
      <c r="CO22" s="300"/>
      <c r="CP22" s="300"/>
      <c r="CQ22" s="300"/>
      <c r="CR22" s="300"/>
      <c r="CS22" s="300"/>
      <c r="CT22" s="300"/>
      <c r="CU22" s="300"/>
      <c r="CV22" s="300"/>
      <c r="CW22" s="300"/>
      <c r="CX22" s="300"/>
      <c r="CY22" s="300"/>
      <c r="CZ22" s="300"/>
      <c r="DA22" s="300"/>
      <c r="DB22" s="300"/>
      <c r="DC22" s="300"/>
      <c r="DD22" s="300"/>
      <c r="DE22" s="300"/>
      <c r="DF22" s="300"/>
      <c r="DG22" s="300"/>
      <c r="DH22" s="300"/>
      <c r="DI22" s="300"/>
      <c r="DJ22" s="300"/>
      <c r="DK22" s="300"/>
      <c r="DL22" s="300"/>
      <c r="DM22" s="300"/>
      <c r="DN22" s="300"/>
      <c r="DO22" s="300"/>
      <c r="DP22" s="300"/>
      <c r="DQ22" s="300"/>
      <c r="DR22" s="300"/>
      <c r="DS22" s="300"/>
      <c r="DT22" s="300"/>
      <c r="DU22" s="300"/>
      <c r="DV22" s="300"/>
      <c r="DW22" s="300"/>
      <c r="DX22" s="300"/>
      <c r="DY22" s="300"/>
      <c r="DZ22" s="300"/>
      <c r="EA22" s="300"/>
      <c r="EB22" s="300"/>
      <c r="EC22" s="300"/>
      <c r="ED22" s="300"/>
      <c r="EE22" s="300"/>
      <c r="EF22" s="300"/>
      <c r="EG22" s="300"/>
      <c r="EH22" s="300"/>
      <c r="EI22" s="300"/>
      <c r="EJ22" s="300"/>
      <c r="EK22" s="300"/>
      <c r="EL22" s="300"/>
      <c r="EM22" s="300"/>
      <c r="EN22" s="300"/>
      <c r="EO22" s="300"/>
      <c r="EP22" s="300"/>
      <c r="EQ22" s="300"/>
      <c r="ER22" s="300"/>
    </row>
    <row r="23" spans="1:148" s="100" customFormat="1" ht="32.25" customHeight="1" x14ac:dyDescent="0.25">
      <c r="A23" s="610" t="s">
        <v>15</v>
      </c>
      <c r="B23" s="529" t="s">
        <v>128</v>
      </c>
      <c r="C23" s="119" t="s">
        <v>154</v>
      </c>
      <c r="D23" s="517" t="s">
        <v>16</v>
      </c>
      <c r="E23" s="502" t="s">
        <v>10</v>
      </c>
      <c r="F23" s="518">
        <f>F25</f>
        <v>108347935</v>
      </c>
      <c r="G23" s="519">
        <f t="shared" ref="G23:T23" si="21">G25</f>
        <v>0</v>
      </c>
      <c r="H23" s="519">
        <f t="shared" si="21"/>
        <v>0</v>
      </c>
      <c r="I23" s="519">
        <f t="shared" si="21"/>
        <v>0</v>
      </c>
      <c r="J23" s="520">
        <f t="shared" si="21"/>
        <v>108347935</v>
      </c>
      <c r="K23" s="518">
        <f t="shared" si="21"/>
        <v>7064803</v>
      </c>
      <c r="L23" s="519">
        <f t="shared" si="21"/>
        <v>0</v>
      </c>
      <c r="M23" s="519">
        <f t="shared" si="21"/>
        <v>0</v>
      </c>
      <c r="N23" s="519">
        <f t="shared" si="21"/>
        <v>0</v>
      </c>
      <c r="O23" s="520">
        <f t="shared" si="21"/>
        <v>7064803</v>
      </c>
      <c r="P23" s="518">
        <f t="shared" si="21"/>
        <v>78875602.310000002</v>
      </c>
      <c r="Q23" s="519">
        <f t="shared" si="21"/>
        <v>0</v>
      </c>
      <c r="R23" s="519">
        <f t="shared" si="21"/>
        <v>0</v>
      </c>
      <c r="S23" s="519">
        <f t="shared" si="21"/>
        <v>0</v>
      </c>
      <c r="T23" s="520">
        <f t="shared" si="21"/>
        <v>78875602.310000002</v>
      </c>
      <c r="U23" s="6">
        <f t="shared" ref="U23" si="22">V23+W23+X23+Y23</f>
        <v>1116.4586232623897</v>
      </c>
      <c r="V23" s="10">
        <v>0</v>
      </c>
      <c r="W23" s="10">
        <v>0</v>
      </c>
      <c r="X23" s="10">
        <v>0</v>
      </c>
      <c r="Y23" s="280">
        <f t="shared" ref="Y23" si="23">T23/O23*100</f>
        <v>1116.4586232623897</v>
      </c>
      <c r="Z23" s="6">
        <f t="shared" ref="Z23" si="24">P23/F23*100</f>
        <v>72.798436176933137</v>
      </c>
      <c r="AA23" s="10">
        <v>0</v>
      </c>
      <c r="AB23" s="10">
        <v>0</v>
      </c>
      <c r="AC23" s="10">
        <v>0</v>
      </c>
      <c r="AD23" s="280">
        <f t="shared" ref="AD23" si="25">T23/J23*100</f>
        <v>72.798436176933137</v>
      </c>
      <c r="AG23" s="503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</row>
    <row r="24" spans="1:148" s="100" customFormat="1" ht="18" customHeight="1" thickBot="1" x14ac:dyDescent="0.3">
      <c r="A24" s="611"/>
      <c r="B24" s="504"/>
      <c r="C24" s="121" t="s">
        <v>155</v>
      </c>
      <c r="D24" s="510" t="s">
        <v>17</v>
      </c>
      <c r="E24" s="521" t="s">
        <v>10</v>
      </c>
      <c r="F24" s="505">
        <f>F53</f>
        <v>3625143</v>
      </c>
      <c r="G24" s="506">
        <f t="shared" ref="G24:T24" si="26">G53</f>
        <v>0</v>
      </c>
      <c r="H24" s="507">
        <f t="shared" si="26"/>
        <v>0</v>
      </c>
      <c r="I24" s="506">
        <f t="shared" si="26"/>
        <v>0</v>
      </c>
      <c r="J24" s="508">
        <f t="shared" si="26"/>
        <v>3625143</v>
      </c>
      <c r="K24" s="505"/>
      <c r="L24" s="506">
        <v>0</v>
      </c>
      <c r="M24" s="507">
        <v>0</v>
      </c>
      <c r="N24" s="506">
        <v>0</v>
      </c>
      <c r="O24" s="508"/>
      <c r="P24" s="522">
        <f t="shared" si="26"/>
        <v>0</v>
      </c>
      <c r="Q24" s="506">
        <f t="shared" si="26"/>
        <v>0</v>
      </c>
      <c r="R24" s="506">
        <f t="shared" si="26"/>
        <v>0</v>
      </c>
      <c r="S24" s="506">
        <f t="shared" si="26"/>
        <v>0</v>
      </c>
      <c r="T24" s="523">
        <f t="shared" si="26"/>
        <v>0</v>
      </c>
      <c r="U24" s="524">
        <f t="shared" ref="U24:U26" si="27">V24+W24+X24+Y24</f>
        <v>0</v>
      </c>
      <c r="V24" s="525">
        <v>0</v>
      </c>
      <c r="W24" s="525">
        <v>0</v>
      </c>
      <c r="X24" s="525">
        <v>0</v>
      </c>
      <c r="Y24" s="526">
        <v>0</v>
      </c>
      <c r="Z24" s="527">
        <f t="shared" ref="Z24:Z26" si="28">P24/F24*100</f>
        <v>0</v>
      </c>
      <c r="AA24" s="525">
        <v>0</v>
      </c>
      <c r="AB24" s="525">
        <v>0</v>
      </c>
      <c r="AC24" s="525">
        <v>0</v>
      </c>
      <c r="AD24" s="526">
        <f t="shared" ref="AD24:AD26" si="29">T24/J24*100</f>
        <v>0</v>
      </c>
      <c r="AG24" s="503"/>
      <c r="AI24" s="509" t="s">
        <v>148</v>
      </c>
      <c r="AJ24" s="509"/>
      <c r="AK24" s="509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</row>
    <row r="25" spans="1:148" s="253" customFormat="1" ht="20.25" hidden="1" customHeight="1" x14ac:dyDescent="0.25">
      <c r="A25" s="457"/>
      <c r="B25" s="661"/>
      <c r="C25" s="662"/>
      <c r="D25" s="463" t="s">
        <v>18</v>
      </c>
      <c r="E25" s="311" t="s">
        <v>5</v>
      </c>
      <c r="F25" s="312">
        <f>SUM(F26:F52)</f>
        <v>108347935</v>
      </c>
      <c r="G25" s="313">
        <f>SUM(G26:G52)</f>
        <v>0</v>
      </c>
      <c r="H25" s="313">
        <f>SUM(H26:H52)</f>
        <v>0</v>
      </c>
      <c r="I25" s="313">
        <f>SUM(I26:I52)</f>
        <v>0</v>
      </c>
      <c r="J25" s="314">
        <f>SUM(J26:J52)</f>
        <v>108347935</v>
      </c>
      <c r="K25" s="314">
        <f t="shared" ref="K25:P25" si="30">SUM(K26:K52)</f>
        <v>7064803</v>
      </c>
      <c r="L25" s="314">
        <f t="shared" si="30"/>
        <v>0</v>
      </c>
      <c r="M25" s="314">
        <f t="shared" si="30"/>
        <v>0</v>
      </c>
      <c r="N25" s="314">
        <f t="shared" si="30"/>
        <v>0</v>
      </c>
      <c r="O25" s="314">
        <f t="shared" si="30"/>
        <v>7064803</v>
      </c>
      <c r="P25" s="314">
        <f t="shared" si="30"/>
        <v>78875602.310000002</v>
      </c>
      <c r="Q25" s="501">
        <f t="shared" ref="Q25" si="31">SUM(Q26:Q52)</f>
        <v>0</v>
      </c>
      <c r="R25" s="501">
        <f t="shared" ref="R25" si="32">SUM(R26:R52)</f>
        <v>0</v>
      </c>
      <c r="S25" s="501">
        <f t="shared" ref="S25" si="33">SUM(S26:S52)</f>
        <v>0</v>
      </c>
      <c r="T25" s="314">
        <f t="shared" ref="T25" si="34">SUM(T26:T52)</f>
        <v>78875602.310000002</v>
      </c>
      <c r="U25" s="464">
        <f t="shared" si="27"/>
        <v>1116.4586232623897</v>
      </c>
      <c r="V25" s="465">
        <v>0</v>
      </c>
      <c r="W25" s="465">
        <v>0</v>
      </c>
      <c r="X25" s="465">
        <v>0</v>
      </c>
      <c r="Y25" s="466">
        <f t="shared" ref="Y25:Y26" si="35">T25/O25*100</f>
        <v>1116.4586232623897</v>
      </c>
      <c r="Z25" s="467">
        <f t="shared" si="28"/>
        <v>72.798436176933137</v>
      </c>
      <c r="AA25" s="465">
        <v>0</v>
      </c>
      <c r="AB25" s="465">
        <v>0</v>
      </c>
      <c r="AC25" s="465">
        <v>0</v>
      </c>
      <c r="AD25" s="466">
        <f t="shared" si="29"/>
        <v>72.798436176933137</v>
      </c>
      <c r="AE25" s="315" t="s">
        <v>80</v>
      </c>
      <c r="AF25" s="316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317"/>
      <c r="CJ25" s="317"/>
      <c r="CK25" s="317"/>
      <c r="CL25" s="317"/>
      <c r="CM25" s="317"/>
      <c r="CN25" s="317"/>
      <c r="CO25" s="317"/>
      <c r="CP25" s="317"/>
      <c r="CQ25" s="317"/>
      <c r="CR25" s="317"/>
      <c r="CS25" s="317"/>
      <c r="CT25" s="317"/>
      <c r="CU25" s="317"/>
      <c r="CV25" s="317"/>
      <c r="CW25" s="317"/>
      <c r="CX25" s="317"/>
      <c r="CY25" s="317"/>
      <c r="CZ25" s="317"/>
      <c r="DA25" s="317"/>
      <c r="DB25" s="317"/>
      <c r="DC25" s="317"/>
      <c r="DD25" s="317"/>
      <c r="DE25" s="317"/>
      <c r="DF25" s="317"/>
      <c r="DG25" s="317"/>
      <c r="DH25" s="317"/>
      <c r="DI25" s="317"/>
      <c r="DJ25" s="317"/>
      <c r="DK25" s="317"/>
      <c r="DL25" s="317"/>
      <c r="DM25" s="317"/>
      <c r="DN25" s="317"/>
      <c r="DO25" s="317"/>
      <c r="DP25" s="317"/>
      <c r="DQ25" s="317"/>
      <c r="DR25" s="317"/>
      <c r="DS25" s="317"/>
      <c r="DT25" s="317"/>
      <c r="DU25" s="317"/>
      <c r="DV25" s="317"/>
      <c r="DW25" s="317"/>
      <c r="DX25" s="317"/>
      <c r="DY25" s="317"/>
      <c r="DZ25" s="317"/>
      <c r="EA25" s="317"/>
      <c r="EB25" s="317"/>
      <c r="EC25" s="317"/>
      <c r="ED25" s="317"/>
      <c r="EE25" s="317"/>
      <c r="EF25" s="317"/>
      <c r="EG25" s="317"/>
      <c r="EH25" s="317"/>
      <c r="EI25" s="317"/>
      <c r="EJ25" s="317"/>
      <c r="EK25" s="317"/>
      <c r="EL25" s="317"/>
      <c r="EM25" s="317"/>
      <c r="EN25" s="317"/>
      <c r="EO25" s="317"/>
      <c r="EP25" s="317"/>
      <c r="EQ25" s="317"/>
      <c r="ER25" s="317"/>
    </row>
    <row r="26" spans="1:148" s="244" customFormat="1" ht="16.5" hidden="1" customHeight="1" x14ac:dyDescent="0.2">
      <c r="A26" s="469"/>
      <c r="B26" s="481" t="s">
        <v>91</v>
      </c>
      <c r="C26" s="470"/>
      <c r="D26" s="257"/>
      <c r="E26" s="257"/>
      <c r="F26" s="468">
        <f>G26+H26+J26</f>
        <v>35072</v>
      </c>
      <c r="G26" s="258">
        <v>0</v>
      </c>
      <c r="H26" s="258">
        <v>0</v>
      </c>
      <c r="I26" s="258">
        <v>0</v>
      </c>
      <c r="J26" s="482">
        <v>35072</v>
      </c>
      <c r="K26" s="468">
        <f>L26+M26+O26</f>
        <v>35072</v>
      </c>
      <c r="L26" s="258">
        <v>0</v>
      </c>
      <c r="M26" s="258">
        <v>0</v>
      </c>
      <c r="N26" s="258">
        <v>0</v>
      </c>
      <c r="O26" s="259">
        <v>35072</v>
      </c>
      <c r="P26" s="257">
        <f>Q26+R26+T26</f>
        <v>35071.96</v>
      </c>
      <c r="Q26" s="258">
        <v>0</v>
      </c>
      <c r="R26" s="258">
        <v>0</v>
      </c>
      <c r="S26" s="258">
        <v>0</v>
      </c>
      <c r="T26" s="483">
        <v>35071.96</v>
      </c>
      <c r="U26" s="471">
        <f t="shared" si="27"/>
        <v>99.999885948905103</v>
      </c>
      <c r="V26" s="43">
        <v>0</v>
      </c>
      <c r="W26" s="43">
        <v>0</v>
      </c>
      <c r="X26" s="43">
        <v>0</v>
      </c>
      <c r="Y26" s="471">
        <f t="shared" si="35"/>
        <v>99.999885948905103</v>
      </c>
      <c r="Z26" s="471">
        <f t="shared" si="28"/>
        <v>99.999885948905103</v>
      </c>
      <c r="AA26" s="43">
        <v>0</v>
      </c>
      <c r="AB26" s="43">
        <v>0</v>
      </c>
      <c r="AC26" s="43">
        <v>0</v>
      </c>
      <c r="AD26" s="471">
        <f t="shared" si="29"/>
        <v>99.999885948905103</v>
      </c>
      <c r="AG26" s="253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</row>
    <row r="27" spans="1:148" s="244" customFormat="1" ht="16.5" hidden="1" customHeight="1" x14ac:dyDescent="0.2">
      <c r="A27" s="469"/>
      <c r="B27" s="481" t="s">
        <v>91</v>
      </c>
      <c r="C27" s="470"/>
      <c r="D27" s="257"/>
      <c r="E27" s="257"/>
      <c r="F27" s="468">
        <f t="shared" ref="F27:F52" si="36">G27+H27+J27</f>
        <v>1360042</v>
      </c>
      <c r="G27" s="258">
        <v>0</v>
      </c>
      <c r="H27" s="258">
        <v>0</v>
      </c>
      <c r="I27" s="258">
        <v>0</v>
      </c>
      <c r="J27" s="482">
        <v>1360042</v>
      </c>
      <c r="K27" s="468">
        <f t="shared" ref="K27:K30" si="37">L27+M27+O27</f>
        <v>1377775</v>
      </c>
      <c r="L27" s="258">
        <v>0</v>
      </c>
      <c r="M27" s="258">
        <v>0</v>
      </c>
      <c r="N27" s="258">
        <v>0</v>
      </c>
      <c r="O27" s="259">
        <v>1377775</v>
      </c>
      <c r="P27" s="257">
        <f t="shared" ref="P27:P52" si="38">Q27+R27+T27</f>
        <v>0</v>
      </c>
      <c r="Q27" s="258">
        <v>0</v>
      </c>
      <c r="R27" s="258">
        <v>0</v>
      </c>
      <c r="S27" s="258">
        <v>0</v>
      </c>
      <c r="T27" s="483">
        <v>0</v>
      </c>
      <c r="U27" s="471">
        <f t="shared" ref="U27:U30" si="39">V27+W27+X27+Y27</f>
        <v>0</v>
      </c>
      <c r="V27" s="43">
        <v>0</v>
      </c>
      <c r="W27" s="43">
        <v>0</v>
      </c>
      <c r="X27" s="43">
        <v>0</v>
      </c>
      <c r="Y27" s="471">
        <v>0</v>
      </c>
      <c r="Z27" s="471">
        <f t="shared" ref="Z27:Z30" si="40">P27/F27*100</f>
        <v>0</v>
      </c>
      <c r="AA27" s="43">
        <v>0</v>
      </c>
      <c r="AB27" s="43">
        <v>0</v>
      </c>
      <c r="AC27" s="43">
        <v>0</v>
      </c>
      <c r="AD27" s="471">
        <f t="shared" ref="AD27:AD30" si="41">T27/J27*100</f>
        <v>0</v>
      </c>
      <c r="AG27" s="253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</row>
    <row r="28" spans="1:148" s="244" customFormat="1" ht="16.5" hidden="1" customHeight="1" x14ac:dyDescent="0.2">
      <c r="A28" s="469"/>
      <c r="B28" s="481" t="s">
        <v>91</v>
      </c>
      <c r="C28" s="470"/>
      <c r="D28" s="257"/>
      <c r="E28" s="257"/>
      <c r="F28" s="468">
        <f t="shared" si="36"/>
        <v>1395591</v>
      </c>
      <c r="G28" s="258">
        <v>0</v>
      </c>
      <c r="H28" s="258">
        <v>0</v>
      </c>
      <c r="I28" s="258">
        <v>0</v>
      </c>
      <c r="J28" s="482">
        <v>1395591</v>
      </c>
      <c r="K28" s="468">
        <f t="shared" si="37"/>
        <v>1395591</v>
      </c>
      <c r="L28" s="258">
        <v>0</v>
      </c>
      <c r="M28" s="258">
        <v>0</v>
      </c>
      <c r="N28" s="258">
        <v>0</v>
      </c>
      <c r="O28" s="259">
        <v>1395591</v>
      </c>
      <c r="P28" s="257">
        <f t="shared" si="38"/>
        <v>0</v>
      </c>
      <c r="Q28" s="258">
        <v>0</v>
      </c>
      <c r="R28" s="258">
        <v>0</v>
      </c>
      <c r="S28" s="258">
        <v>0</v>
      </c>
      <c r="T28" s="483">
        <v>0</v>
      </c>
      <c r="U28" s="471">
        <f t="shared" si="39"/>
        <v>0</v>
      </c>
      <c r="V28" s="43">
        <v>0</v>
      </c>
      <c r="W28" s="43">
        <v>0</v>
      </c>
      <c r="X28" s="43">
        <v>0</v>
      </c>
      <c r="Y28" s="471">
        <v>0</v>
      </c>
      <c r="Z28" s="471">
        <f t="shared" si="40"/>
        <v>0</v>
      </c>
      <c r="AA28" s="43">
        <v>0</v>
      </c>
      <c r="AB28" s="43">
        <v>0</v>
      </c>
      <c r="AC28" s="43">
        <v>0</v>
      </c>
      <c r="AD28" s="471">
        <f t="shared" si="41"/>
        <v>0</v>
      </c>
      <c r="AG28" s="253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</row>
    <row r="29" spans="1:148" s="244" customFormat="1" ht="16.5" hidden="1" customHeight="1" x14ac:dyDescent="0.2">
      <c r="A29" s="469"/>
      <c r="B29" s="481" t="s">
        <v>92</v>
      </c>
      <c r="C29" s="470"/>
      <c r="D29" s="257"/>
      <c r="E29" s="257"/>
      <c r="F29" s="468">
        <f t="shared" si="36"/>
        <v>535000</v>
      </c>
      <c r="G29" s="258">
        <v>0</v>
      </c>
      <c r="H29" s="258">
        <v>0</v>
      </c>
      <c r="I29" s="258">
        <v>0</v>
      </c>
      <c r="J29" s="259">
        <v>535000</v>
      </c>
      <c r="K29" s="468">
        <f t="shared" si="37"/>
        <v>535000</v>
      </c>
      <c r="L29" s="258">
        <v>0</v>
      </c>
      <c r="M29" s="258">
        <v>0</v>
      </c>
      <c r="N29" s="258">
        <v>0</v>
      </c>
      <c r="O29" s="259">
        <v>535000</v>
      </c>
      <c r="P29" s="257">
        <f t="shared" si="38"/>
        <v>0</v>
      </c>
      <c r="Q29" s="258">
        <v>0</v>
      </c>
      <c r="R29" s="258">
        <v>0</v>
      </c>
      <c r="S29" s="258">
        <v>0</v>
      </c>
      <c r="T29" s="483">
        <v>0</v>
      </c>
      <c r="U29" s="471">
        <f t="shared" si="39"/>
        <v>0</v>
      </c>
      <c r="V29" s="43">
        <v>0</v>
      </c>
      <c r="W29" s="43">
        <v>0</v>
      </c>
      <c r="X29" s="43">
        <v>0</v>
      </c>
      <c r="Y29" s="471">
        <f t="shared" ref="Y29:Y30" si="42">T29/O29*100</f>
        <v>0</v>
      </c>
      <c r="Z29" s="471">
        <f t="shared" si="40"/>
        <v>0</v>
      </c>
      <c r="AA29" s="43">
        <v>0</v>
      </c>
      <c r="AB29" s="43">
        <v>0</v>
      </c>
      <c r="AC29" s="43">
        <v>0</v>
      </c>
      <c r="AD29" s="471">
        <f t="shared" si="41"/>
        <v>0</v>
      </c>
      <c r="AE29" s="255"/>
      <c r="AG29" s="253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</row>
    <row r="30" spans="1:148" s="244" customFormat="1" ht="16.5" hidden="1" customHeight="1" x14ac:dyDescent="0.2">
      <c r="A30" s="469"/>
      <c r="B30" s="481" t="s">
        <v>93</v>
      </c>
      <c r="C30" s="470"/>
      <c r="D30" s="257"/>
      <c r="E30" s="257"/>
      <c r="F30" s="468">
        <f t="shared" si="36"/>
        <v>3721365</v>
      </c>
      <c r="G30" s="258">
        <v>0</v>
      </c>
      <c r="H30" s="258">
        <v>0</v>
      </c>
      <c r="I30" s="258">
        <v>0</v>
      </c>
      <c r="J30" s="259">
        <v>3721365</v>
      </c>
      <c r="K30" s="468">
        <f t="shared" si="37"/>
        <v>3721365</v>
      </c>
      <c r="L30" s="258">
        <v>0</v>
      </c>
      <c r="M30" s="258">
        <v>0</v>
      </c>
      <c r="N30" s="258">
        <v>0</v>
      </c>
      <c r="O30" s="259">
        <v>3721365</v>
      </c>
      <c r="P30" s="257">
        <f t="shared" si="38"/>
        <v>42431.62</v>
      </c>
      <c r="Q30" s="258">
        <v>0</v>
      </c>
      <c r="R30" s="258">
        <v>0</v>
      </c>
      <c r="S30" s="258">
        <v>0</v>
      </c>
      <c r="T30" s="483">
        <v>42431.62</v>
      </c>
      <c r="U30" s="471">
        <f t="shared" si="39"/>
        <v>1.1402165603212799</v>
      </c>
      <c r="V30" s="43">
        <v>0</v>
      </c>
      <c r="W30" s="43">
        <v>0</v>
      </c>
      <c r="X30" s="43">
        <v>0</v>
      </c>
      <c r="Y30" s="471">
        <f t="shared" si="42"/>
        <v>1.1402165603212799</v>
      </c>
      <c r="Z30" s="471">
        <f t="shared" si="40"/>
        <v>1.1402165603212799</v>
      </c>
      <c r="AA30" s="43">
        <v>0</v>
      </c>
      <c r="AB30" s="43">
        <v>0</v>
      </c>
      <c r="AC30" s="43">
        <v>0</v>
      </c>
      <c r="AD30" s="471">
        <f t="shared" si="41"/>
        <v>1.1402165603212799</v>
      </c>
      <c r="AG30" s="253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</row>
    <row r="31" spans="1:148" s="244" customFormat="1" ht="17.25" hidden="1" customHeight="1" x14ac:dyDescent="0.2">
      <c r="A31" s="469"/>
      <c r="B31" s="484" t="s">
        <v>42</v>
      </c>
      <c r="C31" s="470"/>
      <c r="D31" s="257"/>
      <c r="E31" s="257"/>
      <c r="F31" s="468">
        <f t="shared" si="36"/>
        <v>2100000</v>
      </c>
      <c r="G31" s="258"/>
      <c r="H31" s="258"/>
      <c r="I31" s="258"/>
      <c r="J31" s="485">
        <v>2100000</v>
      </c>
      <c r="K31" s="468"/>
      <c r="L31" s="258"/>
      <c r="M31" s="258"/>
      <c r="N31" s="258"/>
      <c r="O31" s="259"/>
      <c r="P31" s="257">
        <f t="shared" si="38"/>
        <v>0</v>
      </c>
      <c r="Q31" s="258"/>
      <c r="R31" s="258"/>
      <c r="S31" s="258"/>
      <c r="T31" s="485">
        <v>0</v>
      </c>
      <c r="U31" s="471"/>
      <c r="V31" s="43"/>
      <c r="W31" s="43"/>
      <c r="X31" s="43"/>
      <c r="Y31" s="471"/>
      <c r="Z31" s="471"/>
      <c r="AA31" s="43"/>
      <c r="AB31" s="43"/>
      <c r="AC31" s="43"/>
      <c r="AD31" s="471"/>
      <c r="AG31" s="253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</row>
    <row r="32" spans="1:148" s="256" customFormat="1" ht="15" hidden="1" customHeight="1" x14ac:dyDescent="0.25">
      <c r="A32" s="469"/>
      <c r="B32" s="484" t="s">
        <v>100</v>
      </c>
      <c r="C32" s="470"/>
      <c r="D32" s="257"/>
      <c r="E32" s="257"/>
      <c r="F32" s="468">
        <f t="shared" si="36"/>
        <v>127635</v>
      </c>
      <c r="G32" s="258"/>
      <c r="H32" s="258"/>
      <c r="I32" s="258"/>
      <c r="J32" s="485">
        <v>127635</v>
      </c>
      <c r="K32" s="468"/>
      <c r="L32" s="258"/>
      <c r="M32" s="258"/>
      <c r="N32" s="258"/>
      <c r="O32" s="259"/>
      <c r="P32" s="257">
        <f t="shared" si="38"/>
        <v>0</v>
      </c>
      <c r="Q32" s="258"/>
      <c r="R32" s="258"/>
      <c r="S32" s="258"/>
      <c r="T32" s="485">
        <v>0</v>
      </c>
      <c r="U32" s="471"/>
      <c r="V32" s="43"/>
      <c r="W32" s="43"/>
      <c r="X32" s="43"/>
      <c r="Y32" s="471"/>
      <c r="Z32" s="471"/>
      <c r="AA32" s="43"/>
      <c r="AB32" s="43"/>
      <c r="AC32" s="43"/>
      <c r="AD32" s="471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</row>
    <row r="33" spans="1:148" s="256" customFormat="1" ht="15" hidden="1" customHeight="1" x14ac:dyDescent="0.25">
      <c r="A33" s="469"/>
      <c r="B33" s="484" t="s">
        <v>100</v>
      </c>
      <c r="C33" s="470"/>
      <c r="D33" s="257"/>
      <c r="E33" s="257"/>
      <c r="F33" s="468">
        <f t="shared" si="36"/>
        <v>21492</v>
      </c>
      <c r="G33" s="258"/>
      <c r="H33" s="258"/>
      <c r="I33" s="258"/>
      <c r="J33" s="485">
        <v>21492</v>
      </c>
      <c r="K33" s="468"/>
      <c r="L33" s="258"/>
      <c r="M33" s="258"/>
      <c r="N33" s="258"/>
      <c r="O33" s="259"/>
      <c r="P33" s="257">
        <f t="shared" si="38"/>
        <v>0</v>
      </c>
      <c r="Q33" s="258"/>
      <c r="R33" s="258"/>
      <c r="S33" s="258"/>
      <c r="T33" s="485">
        <v>0</v>
      </c>
      <c r="U33" s="471"/>
      <c r="V33" s="43"/>
      <c r="W33" s="43"/>
      <c r="X33" s="43"/>
      <c r="Y33" s="471"/>
      <c r="Z33" s="471"/>
      <c r="AA33" s="43"/>
      <c r="AB33" s="43"/>
      <c r="AC33" s="43"/>
      <c r="AD33" s="471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</row>
    <row r="34" spans="1:148" s="256" customFormat="1" ht="16.5" hidden="1" customHeight="1" x14ac:dyDescent="0.25">
      <c r="A34" s="469"/>
      <c r="B34" s="484" t="s">
        <v>100</v>
      </c>
      <c r="C34" s="470"/>
      <c r="D34" s="257"/>
      <c r="E34" s="257"/>
      <c r="F34" s="468">
        <f t="shared" si="36"/>
        <v>18626</v>
      </c>
      <c r="G34" s="258"/>
      <c r="H34" s="258"/>
      <c r="I34" s="258"/>
      <c r="J34" s="485">
        <v>18626</v>
      </c>
      <c r="K34" s="468"/>
      <c r="L34" s="258"/>
      <c r="M34" s="258"/>
      <c r="N34" s="258"/>
      <c r="O34" s="259"/>
      <c r="P34" s="257">
        <f t="shared" si="38"/>
        <v>0</v>
      </c>
      <c r="Q34" s="258"/>
      <c r="R34" s="258"/>
      <c r="S34" s="258"/>
      <c r="T34" s="485">
        <v>0</v>
      </c>
      <c r="U34" s="471"/>
      <c r="V34" s="43"/>
      <c r="W34" s="43"/>
      <c r="X34" s="43"/>
      <c r="Y34" s="471"/>
      <c r="Z34" s="471"/>
      <c r="AA34" s="43"/>
      <c r="AB34" s="43"/>
      <c r="AC34" s="43"/>
      <c r="AD34" s="471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</row>
    <row r="35" spans="1:148" s="256" customFormat="1" ht="16.5" hidden="1" customHeight="1" x14ac:dyDescent="0.25">
      <c r="A35" s="469"/>
      <c r="B35" s="484" t="s">
        <v>100</v>
      </c>
      <c r="C35" s="470"/>
      <c r="D35" s="257"/>
      <c r="E35" s="257"/>
      <c r="F35" s="468">
        <f t="shared" si="36"/>
        <v>312247</v>
      </c>
      <c r="G35" s="258"/>
      <c r="H35" s="258"/>
      <c r="I35" s="258"/>
      <c r="J35" s="485">
        <v>312247</v>
      </c>
      <c r="K35" s="468"/>
      <c r="L35" s="258"/>
      <c r="M35" s="258"/>
      <c r="N35" s="258"/>
      <c r="O35" s="259"/>
      <c r="P35" s="257">
        <f t="shared" si="38"/>
        <v>0</v>
      </c>
      <c r="Q35" s="258"/>
      <c r="R35" s="258"/>
      <c r="S35" s="258"/>
      <c r="T35" s="485">
        <v>0</v>
      </c>
      <c r="U35" s="471"/>
      <c r="V35" s="43"/>
      <c r="W35" s="43"/>
      <c r="X35" s="43"/>
      <c r="Y35" s="471"/>
      <c r="Z35" s="471"/>
      <c r="AA35" s="43"/>
      <c r="AB35" s="43"/>
      <c r="AC35" s="43"/>
      <c r="AD35" s="471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</row>
    <row r="36" spans="1:148" s="256" customFormat="1" ht="38.25" hidden="1" customHeight="1" x14ac:dyDescent="0.25">
      <c r="A36" s="469"/>
      <c r="B36" s="484" t="s">
        <v>101</v>
      </c>
      <c r="C36" s="470"/>
      <c r="D36" s="257"/>
      <c r="E36" s="257"/>
      <c r="F36" s="468">
        <f t="shared" si="36"/>
        <v>4890000</v>
      </c>
      <c r="G36" s="258"/>
      <c r="H36" s="258"/>
      <c r="I36" s="258"/>
      <c r="J36" s="485">
        <v>4890000</v>
      </c>
      <c r="K36" s="468"/>
      <c r="L36" s="258"/>
      <c r="M36" s="258"/>
      <c r="N36" s="258"/>
      <c r="O36" s="259"/>
      <c r="P36" s="257">
        <f t="shared" si="38"/>
        <v>0</v>
      </c>
      <c r="Q36" s="258"/>
      <c r="R36" s="258"/>
      <c r="S36" s="258"/>
      <c r="T36" s="485">
        <v>0</v>
      </c>
      <c r="U36" s="471"/>
      <c r="V36" s="43"/>
      <c r="W36" s="43"/>
      <c r="X36" s="43"/>
      <c r="Y36" s="471"/>
      <c r="Z36" s="471"/>
      <c r="AA36" s="43"/>
      <c r="AB36" s="43"/>
      <c r="AC36" s="43"/>
      <c r="AD36" s="471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</row>
    <row r="37" spans="1:148" s="256" customFormat="1" ht="31.5" hidden="1" customHeight="1" x14ac:dyDescent="0.25">
      <c r="A37" s="469"/>
      <c r="B37" s="484" t="s">
        <v>44</v>
      </c>
      <c r="C37" s="470"/>
      <c r="D37" s="257"/>
      <c r="E37" s="257"/>
      <c r="F37" s="468">
        <f t="shared" si="36"/>
        <v>30637814</v>
      </c>
      <c r="G37" s="258"/>
      <c r="H37" s="258"/>
      <c r="I37" s="258"/>
      <c r="J37" s="485">
        <v>30637814</v>
      </c>
      <c r="K37" s="468"/>
      <c r="L37" s="258"/>
      <c r="M37" s="258"/>
      <c r="N37" s="258"/>
      <c r="O37" s="259"/>
      <c r="P37" s="257">
        <f t="shared" si="38"/>
        <v>30197551.32</v>
      </c>
      <c r="Q37" s="258"/>
      <c r="R37" s="258"/>
      <c r="S37" s="258"/>
      <c r="T37" s="485">
        <v>30197551.32</v>
      </c>
      <c r="U37" s="471"/>
      <c r="V37" s="43"/>
      <c r="W37" s="43"/>
      <c r="X37" s="43"/>
      <c r="Y37" s="471"/>
      <c r="Z37" s="471"/>
      <c r="AA37" s="43"/>
      <c r="AB37" s="43"/>
      <c r="AC37" s="43"/>
      <c r="AD37" s="471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</row>
    <row r="38" spans="1:148" s="256" customFormat="1" ht="31.5" hidden="1" customHeight="1" x14ac:dyDescent="0.25">
      <c r="A38" s="469"/>
      <c r="B38" s="484" t="s">
        <v>102</v>
      </c>
      <c r="C38" s="470"/>
      <c r="D38" s="257"/>
      <c r="E38" s="257"/>
      <c r="F38" s="468">
        <f t="shared" si="36"/>
        <v>1368474</v>
      </c>
      <c r="G38" s="258"/>
      <c r="H38" s="258"/>
      <c r="I38" s="258"/>
      <c r="J38" s="485">
        <v>1368474</v>
      </c>
      <c r="K38" s="468"/>
      <c r="L38" s="258"/>
      <c r="M38" s="258"/>
      <c r="N38" s="258"/>
      <c r="O38" s="259"/>
      <c r="P38" s="257">
        <f t="shared" si="38"/>
        <v>1368474</v>
      </c>
      <c r="Q38" s="258"/>
      <c r="R38" s="258"/>
      <c r="S38" s="258"/>
      <c r="T38" s="485">
        <v>1368474</v>
      </c>
      <c r="U38" s="471"/>
      <c r="V38" s="43"/>
      <c r="W38" s="43"/>
      <c r="X38" s="43"/>
      <c r="Y38" s="471"/>
      <c r="Z38" s="471"/>
      <c r="AA38" s="43"/>
      <c r="AB38" s="43"/>
      <c r="AC38" s="43"/>
      <c r="AD38" s="471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</row>
    <row r="39" spans="1:148" s="256" customFormat="1" ht="29.25" hidden="1" customHeight="1" x14ac:dyDescent="0.25">
      <c r="A39" s="469"/>
      <c r="B39" s="484" t="s">
        <v>94</v>
      </c>
      <c r="C39" s="470"/>
      <c r="D39" s="257"/>
      <c r="E39" s="257"/>
      <c r="F39" s="468">
        <f t="shared" si="36"/>
        <v>873592</v>
      </c>
      <c r="G39" s="258"/>
      <c r="H39" s="258"/>
      <c r="I39" s="258"/>
      <c r="J39" s="485">
        <v>873592</v>
      </c>
      <c r="K39" s="468"/>
      <c r="L39" s="258"/>
      <c r="M39" s="258"/>
      <c r="N39" s="258"/>
      <c r="O39" s="259"/>
      <c r="P39" s="257">
        <f t="shared" si="38"/>
        <v>873591.44</v>
      </c>
      <c r="Q39" s="258"/>
      <c r="R39" s="258"/>
      <c r="S39" s="258"/>
      <c r="T39" s="485">
        <v>873591.44</v>
      </c>
      <c r="U39" s="471"/>
      <c r="V39" s="43"/>
      <c r="W39" s="43"/>
      <c r="X39" s="43"/>
      <c r="Y39" s="471"/>
      <c r="Z39" s="471"/>
      <c r="AA39" s="43"/>
      <c r="AB39" s="43"/>
      <c r="AC39" s="43"/>
      <c r="AD39" s="471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</row>
    <row r="40" spans="1:148" s="256" customFormat="1" ht="17.25" hidden="1" customHeight="1" x14ac:dyDescent="0.25">
      <c r="A40" s="469"/>
      <c r="B40" s="484" t="s">
        <v>95</v>
      </c>
      <c r="C40" s="470"/>
      <c r="D40" s="257"/>
      <c r="E40" s="257"/>
      <c r="F40" s="468">
        <f t="shared" si="36"/>
        <v>1261519</v>
      </c>
      <c r="G40" s="258"/>
      <c r="H40" s="258"/>
      <c r="I40" s="258"/>
      <c r="J40" s="485">
        <v>1261519</v>
      </c>
      <c r="K40" s="468"/>
      <c r="L40" s="258"/>
      <c r="M40" s="258"/>
      <c r="N40" s="258"/>
      <c r="O40" s="259"/>
      <c r="P40" s="257">
        <f t="shared" si="38"/>
        <v>1261518.8400000001</v>
      </c>
      <c r="Q40" s="258"/>
      <c r="R40" s="258"/>
      <c r="S40" s="258"/>
      <c r="T40" s="485">
        <v>1261518.8400000001</v>
      </c>
      <c r="U40" s="471"/>
      <c r="V40" s="43"/>
      <c r="W40" s="43"/>
      <c r="X40" s="43"/>
      <c r="Y40" s="471"/>
      <c r="Z40" s="471"/>
      <c r="AA40" s="43"/>
      <c r="AB40" s="43"/>
      <c r="AC40" s="43"/>
      <c r="AD40" s="471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</row>
    <row r="41" spans="1:148" s="256" customFormat="1" ht="17.25" hidden="1" customHeight="1" x14ac:dyDescent="0.25">
      <c r="A41" s="469"/>
      <c r="B41" s="484" t="s">
        <v>96</v>
      </c>
      <c r="C41" s="470"/>
      <c r="D41" s="257"/>
      <c r="E41" s="257"/>
      <c r="F41" s="468">
        <f t="shared" si="36"/>
        <v>720764</v>
      </c>
      <c r="G41" s="258"/>
      <c r="H41" s="258"/>
      <c r="I41" s="258"/>
      <c r="J41" s="485">
        <v>720764</v>
      </c>
      <c r="K41" s="468"/>
      <c r="L41" s="258"/>
      <c r="M41" s="258"/>
      <c r="N41" s="258"/>
      <c r="O41" s="259"/>
      <c r="P41" s="257">
        <f t="shared" si="38"/>
        <v>720763.66</v>
      </c>
      <c r="Q41" s="258"/>
      <c r="R41" s="258"/>
      <c r="S41" s="258"/>
      <c r="T41" s="485">
        <v>720763.66</v>
      </c>
      <c r="U41" s="471"/>
      <c r="V41" s="43"/>
      <c r="W41" s="43"/>
      <c r="X41" s="43"/>
      <c r="Y41" s="471"/>
      <c r="Z41" s="471"/>
      <c r="AA41" s="43"/>
      <c r="AB41" s="43"/>
      <c r="AC41" s="43"/>
      <c r="AD41" s="471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</row>
    <row r="42" spans="1:148" s="256" customFormat="1" ht="30.75" hidden="1" customHeight="1" x14ac:dyDescent="0.25">
      <c r="A42" s="469"/>
      <c r="B42" s="484" t="s">
        <v>43</v>
      </c>
      <c r="C42" s="470"/>
      <c r="D42" s="257"/>
      <c r="E42" s="257"/>
      <c r="F42" s="468">
        <f t="shared" si="36"/>
        <v>5520738</v>
      </c>
      <c r="G42" s="258"/>
      <c r="H42" s="258"/>
      <c r="I42" s="258"/>
      <c r="J42" s="485">
        <v>5520738</v>
      </c>
      <c r="K42" s="468"/>
      <c r="L42" s="258"/>
      <c r="M42" s="258"/>
      <c r="N42" s="258"/>
      <c r="O42" s="259"/>
      <c r="P42" s="257">
        <f t="shared" si="38"/>
        <v>5520738</v>
      </c>
      <c r="Q42" s="258"/>
      <c r="R42" s="258"/>
      <c r="S42" s="258"/>
      <c r="T42" s="485">
        <v>5520738</v>
      </c>
      <c r="U42" s="471"/>
      <c r="V42" s="43"/>
      <c r="W42" s="43"/>
      <c r="X42" s="43"/>
      <c r="Y42" s="471"/>
      <c r="Z42" s="471"/>
      <c r="AA42" s="43"/>
      <c r="AB42" s="43"/>
      <c r="AC42" s="43"/>
      <c r="AD42" s="471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</row>
    <row r="43" spans="1:148" s="256" customFormat="1" ht="30.75" hidden="1" customHeight="1" x14ac:dyDescent="0.25">
      <c r="A43" s="469"/>
      <c r="B43" s="484" t="s">
        <v>43</v>
      </c>
      <c r="C43" s="470"/>
      <c r="D43" s="257"/>
      <c r="E43" s="257"/>
      <c r="F43" s="468">
        <f t="shared" si="36"/>
        <v>2313030</v>
      </c>
      <c r="G43" s="258"/>
      <c r="H43" s="258"/>
      <c r="I43" s="258"/>
      <c r="J43" s="485">
        <v>2313030</v>
      </c>
      <c r="K43" s="468"/>
      <c r="L43" s="258"/>
      <c r="M43" s="258"/>
      <c r="N43" s="258"/>
      <c r="O43" s="259"/>
      <c r="P43" s="257">
        <f t="shared" si="38"/>
        <v>2313029.75</v>
      </c>
      <c r="Q43" s="258"/>
      <c r="R43" s="258"/>
      <c r="S43" s="258"/>
      <c r="T43" s="485">
        <v>2313029.75</v>
      </c>
      <c r="U43" s="471"/>
      <c r="V43" s="43"/>
      <c r="W43" s="43"/>
      <c r="X43" s="43"/>
      <c r="Y43" s="471"/>
      <c r="Z43" s="471"/>
      <c r="AA43" s="43"/>
      <c r="AB43" s="43"/>
      <c r="AC43" s="43"/>
      <c r="AD43" s="471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</row>
    <row r="44" spans="1:148" s="256" customFormat="1" ht="30.75" hidden="1" customHeight="1" x14ac:dyDescent="0.25">
      <c r="A44" s="469"/>
      <c r="B44" s="484" t="s">
        <v>97</v>
      </c>
      <c r="C44" s="470"/>
      <c r="D44" s="257"/>
      <c r="E44" s="257"/>
      <c r="F44" s="468">
        <f t="shared" si="36"/>
        <v>20467292</v>
      </c>
      <c r="G44" s="258"/>
      <c r="H44" s="258"/>
      <c r="I44" s="258"/>
      <c r="J44" s="485">
        <v>20467292</v>
      </c>
      <c r="K44" s="468"/>
      <c r="L44" s="258"/>
      <c r="M44" s="258"/>
      <c r="N44" s="258"/>
      <c r="O44" s="259"/>
      <c r="P44" s="257">
        <f t="shared" si="38"/>
        <v>20467291.109999999</v>
      </c>
      <c r="Q44" s="258"/>
      <c r="R44" s="258"/>
      <c r="S44" s="258"/>
      <c r="T44" s="485">
        <v>20467291.109999999</v>
      </c>
      <c r="U44" s="471"/>
      <c r="V44" s="43"/>
      <c r="W44" s="43"/>
      <c r="X44" s="43"/>
      <c r="Y44" s="471"/>
      <c r="Z44" s="471"/>
      <c r="AA44" s="43"/>
      <c r="AB44" s="43"/>
      <c r="AC44" s="43"/>
      <c r="AD44" s="471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</row>
    <row r="45" spans="1:148" s="256" customFormat="1" ht="33.75" hidden="1" customHeight="1" x14ac:dyDescent="0.25">
      <c r="A45" s="469"/>
      <c r="B45" s="484" t="s">
        <v>103</v>
      </c>
      <c r="C45" s="470"/>
      <c r="D45" s="257"/>
      <c r="E45" s="257"/>
      <c r="F45" s="468">
        <f t="shared" si="36"/>
        <v>26721362</v>
      </c>
      <c r="G45" s="258"/>
      <c r="H45" s="258"/>
      <c r="I45" s="258"/>
      <c r="J45" s="485">
        <v>26721362</v>
      </c>
      <c r="K45" s="468"/>
      <c r="L45" s="258"/>
      <c r="M45" s="258"/>
      <c r="N45" s="258"/>
      <c r="O45" s="259"/>
      <c r="P45" s="257">
        <f t="shared" si="38"/>
        <v>15766140.609999999</v>
      </c>
      <c r="Q45" s="258"/>
      <c r="R45" s="258"/>
      <c r="S45" s="258"/>
      <c r="T45" s="485">
        <v>15766140.609999999</v>
      </c>
      <c r="U45" s="471"/>
      <c r="V45" s="43"/>
      <c r="W45" s="43"/>
      <c r="X45" s="43"/>
      <c r="Y45" s="471"/>
      <c r="Z45" s="471"/>
      <c r="AA45" s="43"/>
      <c r="AB45" s="43"/>
      <c r="AC45" s="43"/>
      <c r="AD45" s="471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</row>
    <row r="46" spans="1:148" s="256" customFormat="1" ht="15.75" hidden="1" customHeight="1" x14ac:dyDescent="0.25">
      <c r="A46" s="469"/>
      <c r="B46" s="484" t="s">
        <v>98</v>
      </c>
      <c r="C46" s="470"/>
      <c r="D46" s="257"/>
      <c r="E46" s="257"/>
      <c r="F46" s="468">
        <f t="shared" si="36"/>
        <v>456187</v>
      </c>
      <c r="G46" s="258"/>
      <c r="H46" s="258"/>
      <c r="I46" s="258"/>
      <c r="J46" s="485">
        <v>456187</v>
      </c>
      <c r="K46" s="468"/>
      <c r="L46" s="258"/>
      <c r="M46" s="258"/>
      <c r="N46" s="258"/>
      <c r="O46" s="259"/>
      <c r="P46" s="257">
        <f t="shared" si="38"/>
        <v>0</v>
      </c>
      <c r="Q46" s="258"/>
      <c r="R46" s="258"/>
      <c r="S46" s="258"/>
      <c r="T46" s="485">
        <v>0</v>
      </c>
      <c r="U46" s="471"/>
      <c r="V46" s="43"/>
      <c r="W46" s="43"/>
      <c r="X46" s="43"/>
      <c r="Y46" s="471"/>
      <c r="Z46" s="471"/>
      <c r="AA46" s="43"/>
      <c r="AB46" s="43"/>
      <c r="AC46" s="43"/>
      <c r="AD46" s="471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</row>
    <row r="47" spans="1:148" s="256" customFormat="1" ht="30.75" hidden="1" customHeight="1" x14ac:dyDescent="0.25">
      <c r="A47" s="469"/>
      <c r="B47" s="484" t="s">
        <v>99</v>
      </c>
      <c r="C47" s="470"/>
      <c r="D47" s="257"/>
      <c r="E47" s="257"/>
      <c r="F47" s="468">
        <f t="shared" si="36"/>
        <v>523000</v>
      </c>
      <c r="G47" s="258"/>
      <c r="H47" s="258"/>
      <c r="I47" s="258"/>
      <c r="J47" s="485">
        <v>523000</v>
      </c>
      <c r="K47" s="468"/>
      <c r="L47" s="258"/>
      <c r="M47" s="258"/>
      <c r="N47" s="258"/>
      <c r="O47" s="259"/>
      <c r="P47" s="257">
        <f t="shared" si="38"/>
        <v>24000</v>
      </c>
      <c r="Q47" s="258"/>
      <c r="R47" s="258"/>
      <c r="S47" s="258"/>
      <c r="T47" s="485">
        <v>24000</v>
      </c>
      <c r="U47" s="471"/>
      <c r="V47" s="43"/>
      <c r="W47" s="43"/>
      <c r="X47" s="43"/>
      <c r="Y47" s="471"/>
      <c r="Z47" s="471"/>
      <c r="AA47" s="43"/>
      <c r="AB47" s="43"/>
      <c r="AC47" s="43"/>
      <c r="AD47" s="471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</row>
    <row r="48" spans="1:148" s="256" customFormat="1" ht="30.75" hidden="1" customHeight="1" x14ac:dyDescent="0.25">
      <c r="A48" s="469"/>
      <c r="B48" s="484" t="s">
        <v>104</v>
      </c>
      <c r="C48" s="470"/>
      <c r="D48" s="257"/>
      <c r="E48" s="257"/>
      <c r="F48" s="468">
        <f t="shared" si="36"/>
        <v>1464951</v>
      </c>
      <c r="G48" s="258"/>
      <c r="H48" s="258"/>
      <c r="I48" s="258"/>
      <c r="J48" s="485">
        <v>1464951</v>
      </c>
      <c r="K48" s="468"/>
      <c r="L48" s="258"/>
      <c r="M48" s="258"/>
      <c r="N48" s="258"/>
      <c r="O48" s="259"/>
      <c r="P48" s="257">
        <f t="shared" si="38"/>
        <v>0</v>
      </c>
      <c r="Q48" s="258"/>
      <c r="R48" s="258"/>
      <c r="S48" s="258"/>
      <c r="T48" s="485">
        <v>0</v>
      </c>
      <c r="U48" s="471"/>
      <c r="V48" s="43"/>
      <c r="W48" s="43"/>
      <c r="X48" s="43"/>
      <c r="Y48" s="471"/>
      <c r="Z48" s="471"/>
      <c r="AA48" s="43"/>
      <c r="AB48" s="43"/>
      <c r="AC48" s="43"/>
      <c r="AD48" s="471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</row>
    <row r="49" spans="1:148" s="256" customFormat="1" ht="20.25" hidden="1" customHeight="1" x14ac:dyDescent="0.25">
      <c r="A49" s="469"/>
      <c r="B49" s="484" t="s">
        <v>105</v>
      </c>
      <c r="C49" s="470"/>
      <c r="D49" s="257"/>
      <c r="E49" s="257"/>
      <c r="F49" s="468">
        <f t="shared" si="36"/>
        <v>24744</v>
      </c>
      <c r="G49" s="258"/>
      <c r="H49" s="258"/>
      <c r="I49" s="258"/>
      <c r="J49" s="485">
        <v>24744</v>
      </c>
      <c r="K49" s="468"/>
      <c r="L49" s="258"/>
      <c r="M49" s="258"/>
      <c r="N49" s="258"/>
      <c r="O49" s="259"/>
      <c r="P49" s="257">
        <f t="shared" si="38"/>
        <v>0</v>
      </c>
      <c r="Q49" s="258"/>
      <c r="R49" s="258"/>
      <c r="S49" s="258"/>
      <c r="T49" s="485">
        <v>0</v>
      </c>
      <c r="U49" s="471"/>
      <c r="V49" s="43"/>
      <c r="W49" s="43"/>
      <c r="X49" s="43"/>
      <c r="Y49" s="471"/>
      <c r="Z49" s="471"/>
      <c r="AA49" s="43"/>
      <c r="AB49" s="43"/>
      <c r="AC49" s="43"/>
      <c r="AD49" s="471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</row>
    <row r="50" spans="1:148" s="256" customFormat="1" ht="17.25" hidden="1" customHeight="1" x14ac:dyDescent="0.25">
      <c r="A50" s="469"/>
      <c r="B50" s="484" t="s">
        <v>105</v>
      </c>
      <c r="C50" s="470"/>
      <c r="D50" s="257"/>
      <c r="E50" s="257"/>
      <c r="F50" s="468">
        <f t="shared" si="36"/>
        <v>1192398</v>
      </c>
      <c r="G50" s="258"/>
      <c r="H50" s="258"/>
      <c r="I50" s="258"/>
      <c r="J50" s="485">
        <v>1192398</v>
      </c>
      <c r="K50" s="468"/>
      <c r="L50" s="258"/>
      <c r="M50" s="258"/>
      <c r="N50" s="258"/>
      <c r="O50" s="259"/>
      <c r="P50" s="257">
        <f t="shared" si="38"/>
        <v>0</v>
      </c>
      <c r="Q50" s="258"/>
      <c r="R50" s="258"/>
      <c r="S50" s="258"/>
      <c r="T50" s="485">
        <v>0</v>
      </c>
      <c r="U50" s="471"/>
      <c r="V50" s="43"/>
      <c r="W50" s="43"/>
      <c r="X50" s="43"/>
      <c r="Y50" s="471"/>
      <c r="Z50" s="471"/>
      <c r="AA50" s="43"/>
      <c r="AB50" s="43"/>
      <c r="AC50" s="43"/>
      <c r="AD50" s="471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</row>
    <row r="51" spans="1:148" s="256" customFormat="1" ht="23.25" hidden="1" customHeight="1" thickBot="1" x14ac:dyDescent="0.3">
      <c r="A51" s="469"/>
      <c r="B51" s="484" t="s">
        <v>106</v>
      </c>
      <c r="C51" s="470"/>
      <c r="D51" s="257"/>
      <c r="E51" s="257"/>
      <c r="F51" s="468">
        <f t="shared" si="36"/>
        <v>285000</v>
      </c>
      <c r="G51" s="258"/>
      <c r="H51" s="258"/>
      <c r="I51" s="258"/>
      <c r="J51" s="485">
        <v>285000</v>
      </c>
      <c r="K51" s="468"/>
      <c r="L51" s="258"/>
      <c r="M51" s="258"/>
      <c r="N51" s="258"/>
      <c r="O51" s="259"/>
      <c r="P51" s="257">
        <f t="shared" si="38"/>
        <v>285000</v>
      </c>
      <c r="Q51" s="258"/>
      <c r="R51" s="258"/>
      <c r="S51" s="258"/>
      <c r="T51" s="485">
        <v>285000</v>
      </c>
      <c r="U51" s="471"/>
      <c r="V51" s="43"/>
      <c r="W51" s="43"/>
      <c r="X51" s="43"/>
      <c r="Y51" s="471"/>
      <c r="Z51" s="471"/>
      <c r="AA51" s="43"/>
      <c r="AB51" s="43"/>
      <c r="AC51" s="43"/>
      <c r="AD51" s="471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</row>
    <row r="52" spans="1:148" s="256" customFormat="1" ht="31.5" hidden="1" customHeight="1" thickBot="1" x14ac:dyDescent="0.3">
      <c r="A52" s="472"/>
      <c r="B52" s="486"/>
      <c r="C52" s="473"/>
      <c r="D52" s="439"/>
      <c r="E52" s="439"/>
      <c r="F52" s="474">
        <f t="shared" si="36"/>
        <v>0</v>
      </c>
      <c r="G52" s="254"/>
      <c r="H52" s="254"/>
      <c r="I52" s="254"/>
      <c r="J52" s="487"/>
      <c r="K52" s="474"/>
      <c r="L52" s="254"/>
      <c r="M52" s="254"/>
      <c r="N52" s="254"/>
      <c r="O52" s="475"/>
      <c r="P52" s="439">
        <f t="shared" si="38"/>
        <v>0</v>
      </c>
      <c r="Q52" s="254"/>
      <c r="R52" s="254"/>
      <c r="S52" s="254"/>
      <c r="T52" s="487">
        <v>0</v>
      </c>
      <c r="U52" s="476"/>
      <c r="V52" s="252"/>
      <c r="W52" s="252"/>
      <c r="X52" s="252"/>
      <c r="Y52" s="476"/>
      <c r="Z52" s="476"/>
      <c r="AA52" s="252"/>
      <c r="AB52" s="252"/>
      <c r="AC52" s="252"/>
      <c r="AD52" s="476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</row>
    <row r="53" spans="1:148" s="204" customFormat="1" ht="13.5" hidden="1" customHeight="1" thickBot="1" x14ac:dyDescent="0.3">
      <c r="A53" s="477"/>
      <c r="B53" s="659"/>
      <c r="C53" s="660"/>
      <c r="D53" s="478" t="s">
        <v>17</v>
      </c>
      <c r="E53" s="479" t="s">
        <v>5</v>
      </c>
      <c r="F53" s="249">
        <f>F54</f>
        <v>3625143</v>
      </c>
      <c r="G53" s="250">
        <f t="shared" ref="G53:J53" si="43">G54</f>
        <v>0</v>
      </c>
      <c r="H53" s="250">
        <f t="shared" si="43"/>
        <v>0</v>
      </c>
      <c r="I53" s="250">
        <f t="shared" si="43"/>
        <v>0</v>
      </c>
      <c r="J53" s="251">
        <f t="shared" si="43"/>
        <v>3625143</v>
      </c>
      <c r="K53" s="246">
        <f>K55</f>
        <v>7064803</v>
      </c>
      <c r="L53" s="247">
        <f t="shared" ref="L53:O53" si="44">L55</f>
        <v>0</v>
      </c>
      <c r="M53" s="247">
        <f t="shared" si="44"/>
        <v>0</v>
      </c>
      <c r="N53" s="247">
        <f t="shared" si="44"/>
        <v>0</v>
      </c>
      <c r="O53" s="248">
        <f t="shared" si="44"/>
        <v>7064803</v>
      </c>
      <c r="P53" s="246">
        <f>P54</f>
        <v>0</v>
      </c>
      <c r="Q53" s="247">
        <f t="shared" ref="Q53:T53" si="45">Q54</f>
        <v>0</v>
      </c>
      <c r="R53" s="247">
        <f t="shared" si="45"/>
        <v>0</v>
      </c>
      <c r="S53" s="247">
        <f t="shared" si="45"/>
        <v>0</v>
      </c>
      <c r="T53" s="248">
        <f t="shared" si="45"/>
        <v>0</v>
      </c>
      <c r="U53" s="480">
        <f t="shared" ref="U53" si="46">V53+W53+X53+Y53</f>
        <v>0</v>
      </c>
      <c r="V53" s="247">
        <v>0</v>
      </c>
      <c r="W53" s="247">
        <f>SUM(W56:W56)</f>
        <v>0</v>
      </c>
      <c r="X53" s="247">
        <v>0</v>
      </c>
      <c r="Y53" s="248">
        <v>0</v>
      </c>
      <c r="Z53" s="480">
        <f t="shared" ref="Z53" si="47">AA53+AB53+AC53+AD53</f>
        <v>0</v>
      </c>
      <c r="AA53" s="247">
        <v>0</v>
      </c>
      <c r="AB53" s="247">
        <f>SUM(AB56:AB56)</f>
        <v>0</v>
      </c>
      <c r="AC53" s="247">
        <v>0</v>
      </c>
      <c r="AD53" s="248">
        <v>0</v>
      </c>
      <c r="AE53" s="203" t="s">
        <v>78</v>
      </c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205"/>
      <c r="BX53" s="205"/>
      <c r="BY53" s="205"/>
      <c r="BZ53" s="205"/>
      <c r="CA53" s="205"/>
      <c r="CB53" s="205"/>
      <c r="CC53" s="205"/>
      <c r="CD53" s="205"/>
      <c r="CE53" s="205"/>
      <c r="CF53" s="205"/>
      <c r="CG53" s="205"/>
      <c r="CH53" s="205"/>
      <c r="CI53" s="205"/>
      <c r="CJ53" s="205"/>
      <c r="CK53" s="205"/>
      <c r="CL53" s="205"/>
      <c r="CM53" s="205"/>
      <c r="CN53" s="205"/>
      <c r="CO53" s="205"/>
      <c r="CP53" s="205"/>
      <c r="CQ53" s="205"/>
      <c r="CR53" s="205"/>
      <c r="CS53" s="205"/>
      <c r="CT53" s="205"/>
      <c r="CU53" s="205"/>
      <c r="CV53" s="205"/>
      <c r="CW53" s="205"/>
      <c r="CX53" s="205"/>
      <c r="CY53" s="205"/>
      <c r="CZ53" s="205"/>
      <c r="DA53" s="205"/>
      <c r="DB53" s="205"/>
      <c r="DC53" s="205"/>
      <c r="DD53" s="205"/>
      <c r="DE53" s="205"/>
      <c r="DF53" s="205"/>
      <c r="DG53" s="205"/>
      <c r="DH53" s="205"/>
      <c r="DI53" s="205"/>
      <c r="DJ53" s="205"/>
      <c r="DK53" s="205"/>
      <c r="DL53" s="205"/>
      <c r="DM53" s="205"/>
      <c r="DN53" s="205"/>
      <c r="DO53" s="205"/>
      <c r="DP53" s="205"/>
      <c r="DQ53" s="205"/>
      <c r="DR53" s="205"/>
      <c r="DS53" s="205"/>
      <c r="DT53" s="205"/>
      <c r="DU53" s="205"/>
      <c r="DV53" s="205"/>
      <c r="DW53" s="205"/>
      <c r="DX53" s="205"/>
      <c r="DY53" s="205"/>
      <c r="DZ53" s="205"/>
      <c r="EA53" s="205"/>
      <c r="EB53" s="205"/>
      <c r="EC53" s="205"/>
      <c r="ED53" s="205"/>
      <c r="EE53" s="205"/>
      <c r="EF53" s="205"/>
      <c r="EG53" s="205"/>
      <c r="EH53" s="205"/>
      <c r="EI53" s="205"/>
      <c r="EJ53" s="205"/>
      <c r="EK53" s="205"/>
      <c r="EL53" s="205"/>
      <c r="EM53" s="205"/>
      <c r="EN53" s="205"/>
      <c r="EO53" s="205"/>
      <c r="EP53" s="205"/>
      <c r="EQ53" s="205"/>
      <c r="ER53" s="205"/>
    </row>
    <row r="54" spans="1:148" s="334" customFormat="1" ht="24.75" hidden="1" customHeight="1" thickBot="1" x14ac:dyDescent="0.3">
      <c r="A54" s="318"/>
      <c r="B54" s="319" t="s">
        <v>41</v>
      </c>
      <c r="C54" s="320"/>
      <c r="D54" s="321" t="s">
        <v>17</v>
      </c>
      <c r="E54" s="322"/>
      <c r="F54" s="323">
        <f t="shared" si="5"/>
        <v>3625143</v>
      </c>
      <c r="G54" s="324">
        <v>0</v>
      </c>
      <c r="H54" s="324">
        <v>0</v>
      </c>
      <c r="I54" s="324">
        <v>0</v>
      </c>
      <c r="J54" s="325">
        <f>847837+1762507+1014799</f>
        <v>3625143</v>
      </c>
      <c r="K54" s="326">
        <v>0</v>
      </c>
      <c r="L54" s="327">
        <v>0</v>
      </c>
      <c r="M54" s="327">
        <v>0</v>
      </c>
      <c r="N54" s="327">
        <v>0</v>
      </c>
      <c r="O54" s="328">
        <v>0</v>
      </c>
      <c r="P54" s="329">
        <f>Q54+R54+T54</f>
        <v>0</v>
      </c>
      <c r="Q54" s="327">
        <v>0</v>
      </c>
      <c r="R54" s="327">
        <v>0</v>
      </c>
      <c r="S54" s="327">
        <v>0</v>
      </c>
      <c r="T54" s="330">
        <v>0</v>
      </c>
      <c r="U54" s="331">
        <v>0</v>
      </c>
      <c r="V54" s="332">
        <v>0</v>
      </c>
      <c r="W54" s="332">
        <v>0</v>
      </c>
      <c r="X54" s="332">
        <v>0</v>
      </c>
      <c r="Y54" s="333">
        <v>0</v>
      </c>
      <c r="Z54" s="331">
        <v>0</v>
      </c>
      <c r="AA54" s="332">
        <v>0</v>
      </c>
      <c r="AB54" s="332">
        <v>0</v>
      </c>
      <c r="AC54" s="332">
        <v>0</v>
      </c>
      <c r="AD54" s="333">
        <v>0</v>
      </c>
      <c r="AG54" s="335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336"/>
      <c r="BV54" s="336"/>
      <c r="BW54" s="336"/>
      <c r="BX54" s="336"/>
      <c r="BY54" s="336"/>
      <c r="BZ54" s="336"/>
      <c r="CA54" s="336"/>
      <c r="CB54" s="336"/>
      <c r="CC54" s="336"/>
      <c r="CD54" s="336"/>
      <c r="CE54" s="336"/>
      <c r="CF54" s="336"/>
      <c r="CG54" s="336"/>
      <c r="CH54" s="336"/>
      <c r="CI54" s="336"/>
      <c r="CJ54" s="336"/>
      <c r="CK54" s="336"/>
      <c r="CL54" s="336"/>
      <c r="CM54" s="336"/>
      <c r="CN54" s="336"/>
      <c r="CO54" s="336"/>
      <c r="CP54" s="336"/>
      <c r="CQ54" s="336"/>
      <c r="CR54" s="336"/>
      <c r="CS54" s="336"/>
      <c r="CT54" s="336"/>
      <c r="CU54" s="336"/>
      <c r="CV54" s="336"/>
      <c r="CW54" s="336"/>
      <c r="CX54" s="336"/>
      <c r="CY54" s="336"/>
      <c r="CZ54" s="336"/>
      <c r="DA54" s="336"/>
      <c r="DB54" s="336"/>
      <c r="DC54" s="336"/>
      <c r="DD54" s="336"/>
      <c r="DE54" s="336"/>
      <c r="DF54" s="336"/>
      <c r="DG54" s="336"/>
      <c r="DH54" s="336"/>
      <c r="DI54" s="336"/>
      <c r="DJ54" s="336"/>
      <c r="DK54" s="336"/>
      <c r="DL54" s="336"/>
      <c r="DM54" s="336"/>
      <c r="DN54" s="336"/>
      <c r="DO54" s="336"/>
      <c r="DP54" s="336"/>
      <c r="DQ54" s="336"/>
      <c r="DR54" s="336"/>
      <c r="DS54" s="336"/>
      <c r="DT54" s="336"/>
      <c r="DU54" s="336"/>
      <c r="DV54" s="336"/>
      <c r="DW54" s="336"/>
      <c r="DX54" s="336"/>
      <c r="DY54" s="336"/>
      <c r="DZ54" s="336"/>
      <c r="EA54" s="336"/>
      <c r="EB54" s="336"/>
      <c r="EC54" s="336"/>
      <c r="ED54" s="336"/>
      <c r="EE54" s="336"/>
      <c r="EF54" s="336"/>
      <c r="EG54" s="336"/>
      <c r="EH54" s="336"/>
      <c r="EI54" s="336"/>
      <c r="EJ54" s="336"/>
      <c r="EK54" s="336"/>
      <c r="EL54" s="336"/>
      <c r="EM54" s="336"/>
      <c r="EN54" s="336"/>
      <c r="EO54" s="336"/>
      <c r="EP54" s="336"/>
      <c r="EQ54" s="336"/>
      <c r="ER54" s="336"/>
    </row>
    <row r="55" spans="1:148" s="140" customFormat="1" ht="19.5" customHeight="1" thickBot="1" x14ac:dyDescent="0.3">
      <c r="A55" s="337"/>
      <c r="B55" s="597" t="s">
        <v>83</v>
      </c>
      <c r="C55" s="598"/>
      <c r="D55" s="599"/>
      <c r="E55" s="338" t="s">
        <v>10</v>
      </c>
      <c r="F55" s="339">
        <f>F23+F24</f>
        <v>111973078</v>
      </c>
      <c r="G55" s="528">
        <f t="shared" ref="G55:T55" si="48">G23+G24</f>
        <v>0</v>
      </c>
      <c r="H55" s="147">
        <f t="shared" si="48"/>
        <v>0</v>
      </c>
      <c r="I55" s="147">
        <f t="shared" si="48"/>
        <v>0</v>
      </c>
      <c r="J55" s="304">
        <f t="shared" si="48"/>
        <v>111973078</v>
      </c>
      <c r="K55" s="339">
        <f t="shared" si="48"/>
        <v>7064803</v>
      </c>
      <c r="L55" s="339">
        <f t="shared" si="48"/>
        <v>0</v>
      </c>
      <c r="M55" s="339">
        <f t="shared" si="48"/>
        <v>0</v>
      </c>
      <c r="N55" s="339">
        <f t="shared" si="48"/>
        <v>0</v>
      </c>
      <c r="O55" s="339">
        <f t="shared" si="48"/>
        <v>7064803</v>
      </c>
      <c r="P55" s="339">
        <f t="shared" si="48"/>
        <v>78875602.310000002</v>
      </c>
      <c r="Q55" s="147">
        <f t="shared" si="48"/>
        <v>0</v>
      </c>
      <c r="R55" s="147">
        <f t="shared" si="48"/>
        <v>0</v>
      </c>
      <c r="S55" s="147">
        <f t="shared" si="48"/>
        <v>0</v>
      </c>
      <c r="T55" s="304">
        <f t="shared" si="48"/>
        <v>78875602.310000002</v>
      </c>
      <c r="U55" s="146">
        <v>0</v>
      </c>
      <c r="V55" s="147">
        <v>0</v>
      </c>
      <c r="W55" s="147">
        <v>0</v>
      </c>
      <c r="X55" s="147">
        <v>0</v>
      </c>
      <c r="Y55" s="148">
        <v>0</v>
      </c>
      <c r="Z55" s="146">
        <f>P55/F55*100</f>
        <v>70.441577313789665</v>
      </c>
      <c r="AA55" s="147">
        <v>0</v>
      </c>
      <c r="AB55" s="147">
        <v>0</v>
      </c>
      <c r="AC55" s="147">
        <v>0</v>
      </c>
      <c r="AD55" s="148">
        <f>T55/J55*100</f>
        <v>70.441577313789665</v>
      </c>
      <c r="AG55" s="310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1"/>
      <c r="CM55" s="141"/>
      <c r="CN55" s="141"/>
      <c r="CO55" s="141"/>
      <c r="CP55" s="141"/>
      <c r="CQ55" s="141"/>
      <c r="CR55" s="141"/>
      <c r="CS55" s="141"/>
      <c r="CT55" s="141"/>
      <c r="CU55" s="141"/>
      <c r="CV55" s="141"/>
      <c r="CW55" s="141"/>
      <c r="CX55" s="141"/>
      <c r="CY55" s="141"/>
      <c r="CZ55" s="141"/>
      <c r="DA55" s="141"/>
      <c r="DB55" s="141"/>
      <c r="DC55" s="141"/>
      <c r="DD55" s="141"/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1"/>
      <c r="DS55" s="141"/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1"/>
      <c r="EH55" s="141"/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</row>
    <row r="56" spans="1:148" s="67" customFormat="1" ht="15.75" customHeight="1" x14ac:dyDescent="0.25">
      <c r="A56" s="194" t="s">
        <v>2</v>
      </c>
      <c r="B56" s="438" t="s">
        <v>90</v>
      </c>
      <c r="C56" s="119"/>
      <c r="D56" s="652" t="s">
        <v>12</v>
      </c>
      <c r="E56" s="115" t="s">
        <v>10</v>
      </c>
      <c r="F56" s="690"/>
      <c r="G56" s="691"/>
      <c r="H56" s="691"/>
      <c r="I56" s="691"/>
      <c r="J56" s="691"/>
      <c r="K56" s="691"/>
      <c r="L56" s="691"/>
      <c r="M56" s="691"/>
      <c r="N56" s="691"/>
      <c r="O56" s="691"/>
      <c r="P56" s="691"/>
      <c r="Q56" s="691"/>
      <c r="R56" s="691"/>
      <c r="S56" s="691"/>
      <c r="T56" s="691"/>
      <c r="U56" s="691"/>
      <c r="V56" s="691"/>
      <c r="W56" s="691"/>
      <c r="X56" s="691"/>
      <c r="Y56" s="691"/>
      <c r="Z56" s="691"/>
      <c r="AA56" s="691"/>
      <c r="AB56" s="691"/>
      <c r="AC56" s="691"/>
      <c r="AD56" s="692"/>
      <c r="AG56" s="34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</row>
    <row r="57" spans="1:148" s="67" customFormat="1" ht="15.75" customHeight="1" thickBot="1" x14ac:dyDescent="0.3">
      <c r="A57" s="196"/>
      <c r="B57" s="44" t="s">
        <v>0</v>
      </c>
      <c r="C57" s="27" t="s">
        <v>156</v>
      </c>
      <c r="D57" s="653"/>
      <c r="E57" s="28"/>
      <c r="F57" s="155">
        <f t="shared" ref="F57" si="49">G57+H57+J57</f>
        <v>103286645</v>
      </c>
      <c r="G57" s="118">
        <v>0</v>
      </c>
      <c r="H57" s="118">
        <v>0</v>
      </c>
      <c r="I57" s="118">
        <v>0</v>
      </c>
      <c r="J57" s="153">
        <v>103286645</v>
      </c>
      <c r="K57" s="240">
        <f t="shared" ref="K57" si="50">L57+M57+N57+O57</f>
        <v>103286645</v>
      </c>
      <c r="L57" s="49">
        <v>0</v>
      </c>
      <c r="M57" s="49">
        <v>0</v>
      </c>
      <c r="N57" s="49">
        <v>0</v>
      </c>
      <c r="O57" s="217">
        <v>103286645</v>
      </c>
      <c r="P57" s="150">
        <f>T57</f>
        <v>103101732.72</v>
      </c>
      <c r="Q57" s="49">
        <v>0</v>
      </c>
      <c r="R57" s="49">
        <v>0</v>
      </c>
      <c r="S57" s="49">
        <v>0</v>
      </c>
      <c r="T57" s="217">
        <v>103101732.72</v>
      </c>
      <c r="U57" s="241">
        <f t="shared" ref="U57" si="51">V57+W57+X57+Y57</f>
        <v>99.820971743249089</v>
      </c>
      <c r="V57" s="49">
        <v>0</v>
      </c>
      <c r="W57" s="49">
        <v>0</v>
      </c>
      <c r="X57" s="49">
        <v>0</v>
      </c>
      <c r="Y57" s="224">
        <f>T57/O57*100</f>
        <v>99.820971743249089</v>
      </c>
      <c r="Z57" s="241">
        <f t="shared" ref="Z57" si="52">AA57+AB57+AC57+AD57</f>
        <v>99.820971743249089</v>
      </c>
      <c r="AA57" s="49">
        <v>0</v>
      </c>
      <c r="AB57" s="49">
        <v>0</v>
      </c>
      <c r="AC57" s="49">
        <v>0</v>
      </c>
      <c r="AD57" s="242">
        <f>T57/J57*100</f>
        <v>99.820971743249089</v>
      </c>
      <c r="AG57" s="34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</row>
    <row r="58" spans="1:148" s="67" customFormat="1" ht="30" hidden="1" customHeight="1" x14ac:dyDescent="0.25">
      <c r="A58" s="686" t="s">
        <v>45</v>
      </c>
      <c r="B58" s="685" t="s">
        <v>143</v>
      </c>
      <c r="C58" s="614"/>
      <c r="D58" s="13" t="s">
        <v>12</v>
      </c>
      <c r="E58" s="29" t="s">
        <v>10</v>
      </c>
      <c r="F58" s="135">
        <f t="shared" ref="F58" si="53">G58+H58+J58</f>
        <v>0</v>
      </c>
      <c r="G58" s="9">
        <v>0</v>
      </c>
      <c r="H58" s="9">
        <v>0</v>
      </c>
      <c r="I58" s="9">
        <v>0</v>
      </c>
      <c r="J58" s="51">
        <v>0</v>
      </c>
      <c r="K58" s="122">
        <f t="shared" ref="K58" si="54">L58+M58+N58+O58</f>
        <v>0</v>
      </c>
      <c r="L58" s="51">
        <v>0</v>
      </c>
      <c r="M58" s="51">
        <v>0</v>
      </c>
      <c r="N58" s="51">
        <v>0</v>
      </c>
      <c r="O58" s="53">
        <v>0</v>
      </c>
      <c r="P58" s="63">
        <f t="shared" ref="P58" si="55">Q58+R58+S58+T58</f>
        <v>0</v>
      </c>
      <c r="Q58" s="51">
        <v>0</v>
      </c>
      <c r="R58" s="51">
        <v>0</v>
      </c>
      <c r="S58" s="51">
        <v>0</v>
      </c>
      <c r="T58" s="53">
        <v>0</v>
      </c>
      <c r="U58" s="63">
        <f t="shared" ref="U58" si="56">V58+W58+X58+Y58</f>
        <v>0</v>
      </c>
      <c r="V58" s="51">
        <v>0</v>
      </c>
      <c r="W58" s="51">
        <v>0</v>
      </c>
      <c r="X58" s="51">
        <v>0</v>
      </c>
      <c r="Y58" s="53">
        <v>0</v>
      </c>
      <c r="Z58" s="63">
        <f t="shared" ref="Z58" si="57">AA58+AB58+AC58+AD58</f>
        <v>0</v>
      </c>
      <c r="AA58" s="51">
        <v>0</v>
      </c>
      <c r="AB58" s="51">
        <v>0</v>
      </c>
      <c r="AC58" s="51">
        <v>0</v>
      </c>
      <c r="AD58" s="53">
        <v>0</v>
      </c>
      <c r="AG58" s="34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</row>
    <row r="59" spans="1:148" s="67" customFormat="1" ht="27.75" hidden="1" customHeight="1" x14ac:dyDescent="0.25">
      <c r="A59" s="686"/>
      <c r="B59" s="685"/>
      <c r="C59" s="614"/>
      <c r="D59" s="13" t="s">
        <v>49</v>
      </c>
      <c r="E59" s="29" t="s">
        <v>10</v>
      </c>
      <c r="F59" s="135">
        <f t="shared" ref="F59" si="58">G59+H59+J59</f>
        <v>0</v>
      </c>
      <c r="G59" s="9">
        <v>0</v>
      </c>
      <c r="H59" s="9">
        <v>0</v>
      </c>
      <c r="I59" s="9">
        <v>0</v>
      </c>
      <c r="J59" s="51">
        <v>0</v>
      </c>
      <c r="K59" s="122">
        <f t="shared" ref="K59" si="59">L59+M59+N59+O59</f>
        <v>0</v>
      </c>
      <c r="L59" s="51">
        <v>0</v>
      </c>
      <c r="M59" s="51">
        <v>0</v>
      </c>
      <c r="N59" s="51">
        <v>0</v>
      </c>
      <c r="O59" s="53">
        <v>0</v>
      </c>
      <c r="P59" s="63">
        <f t="shared" ref="P59" si="60">Q59+R59+S59+T59</f>
        <v>0</v>
      </c>
      <c r="Q59" s="51">
        <v>0</v>
      </c>
      <c r="R59" s="51">
        <v>0</v>
      </c>
      <c r="S59" s="51">
        <v>0</v>
      </c>
      <c r="T59" s="53">
        <v>0</v>
      </c>
      <c r="U59" s="63">
        <v>0</v>
      </c>
      <c r="V59" s="51">
        <v>0</v>
      </c>
      <c r="W59" s="51">
        <v>0</v>
      </c>
      <c r="X59" s="51">
        <v>0</v>
      </c>
      <c r="Y59" s="53">
        <v>0</v>
      </c>
      <c r="Z59" s="63">
        <v>0</v>
      </c>
      <c r="AA59" s="51">
        <v>0</v>
      </c>
      <c r="AB59" s="51">
        <v>0</v>
      </c>
      <c r="AC59" s="51">
        <v>0</v>
      </c>
      <c r="AD59" s="53">
        <v>0</v>
      </c>
      <c r="AG59" s="34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</row>
    <row r="60" spans="1:148" s="67" customFormat="1" ht="54" hidden="1" customHeight="1" thickBot="1" x14ac:dyDescent="0.3">
      <c r="A60" s="195" t="s">
        <v>46</v>
      </c>
      <c r="B60" s="120" t="s">
        <v>47</v>
      </c>
      <c r="C60" s="121"/>
      <c r="D60" s="30" t="s">
        <v>12</v>
      </c>
      <c r="E60" s="31" t="s">
        <v>10</v>
      </c>
      <c r="F60" s="136">
        <f t="shared" ref="F60" si="61">G60+H60+J60</f>
        <v>0</v>
      </c>
      <c r="G60" s="23">
        <v>0</v>
      </c>
      <c r="H60" s="23">
        <v>0</v>
      </c>
      <c r="I60" s="23">
        <v>0</v>
      </c>
      <c r="J60" s="58">
        <v>0</v>
      </c>
      <c r="K60" s="137">
        <f t="shared" ref="K60" si="62">L60+M60+O60</f>
        <v>0</v>
      </c>
      <c r="L60" s="23">
        <v>0</v>
      </c>
      <c r="M60" s="23">
        <v>0</v>
      </c>
      <c r="N60" s="58">
        <v>0</v>
      </c>
      <c r="O60" s="93">
        <v>0</v>
      </c>
      <c r="P60" s="127">
        <f t="shared" ref="P60" si="63">Q60+R60+S60+T60</f>
        <v>0</v>
      </c>
      <c r="Q60" s="58">
        <v>0</v>
      </c>
      <c r="R60" s="58">
        <v>0</v>
      </c>
      <c r="S60" s="58">
        <v>0</v>
      </c>
      <c r="T60" s="93">
        <v>0</v>
      </c>
      <c r="U60" s="123">
        <v>0</v>
      </c>
      <c r="V60" s="116">
        <v>0</v>
      </c>
      <c r="W60" s="116">
        <v>0</v>
      </c>
      <c r="X60" s="116">
        <v>0</v>
      </c>
      <c r="Y60" s="117">
        <v>0</v>
      </c>
      <c r="Z60" s="123">
        <v>0</v>
      </c>
      <c r="AA60" s="116">
        <v>0</v>
      </c>
      <c r="AB60" s="116">
        <v>0</v>
      </c>
      <c r="AC60" s="116">
        <v>0</v>
      </c>
      <c r="AD60" s="117">
        <v>0</v>
      </c>
      <c r="AG60" s="34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</row>
    <row r="61" spans="1:148" s="140" customFormat="1" ht="19.5" customHeight="1" thickBot="1" x14ac:dyDescent="0.3">
      <c r="A61" s="202"/>
      <c r="B61" s="668" t="s">
        <v>86</v>
      </c>
      <c r="C61" s="665"/>
      <c r="D61" s="666"/>
      <c r="E61" s="341" t="s">
        <v>10</v>
      </c>
      <c r="F61" s="340">
        <f>F57</f>
        <v>103286645</v>
      </c>
      <c r="G61" s="342">
        <f t="shared" ref="G61:S61" si="64">G56</f>
        <v>0</v>
      </c>
      <c r="H61" s="342">
        <f t="shared" si="64"/>
        <v>0</v>
      </c>
      <c r="I61" s="342">
        <f t="shared" si="64"/>
        <v>0</v>
      </c>
      <c r="J61" s="343">
        <f>J57</f>
        <v>103286645</v>
      </c>
      <c r="K61" s="340">
        <f>K56</f>
        <v>0</v>
      </c>
      <c r="L61" s="342">
        <f t="shared" si="64"/>
        <v>0</v>
      </c>
      <c r="M61" s="342">
        <f t="shared" si="64"/>
        <v>0</v>
      </c>
      <c r="N61" s="342">
        <f t="shared" si="64"/>
        <v>0</v>
      </c>
      <c r="O61" s="343">
        <f t="shared" si="64"/>
        <v>0</v>
      </c>
      <c r="P61" s="340">
        <f>P57</f>
        <v>103101732.72</v>
      </c>
      <c r="Q61" s="342">
        <f t="shared" si="64"/>
        <v>0</v>
      </c>
      <c r="R61" s="342">
        <f t="shared" si="64"/>
        <v>0</v>
      </c>
      <c r="S61" s="342">
        <f t="shared" si="64"/>
        <v>0</v>
      </c>
      <c r="T61" s="343">
        <f>T57</f>
        <v>103101732.72</v>
      </c>
      <c r="U61" s="146" t="e">
        <f>V61+W61+X61+Y61</f>
        <v>#DIV/0!</v>
      </c>
      <c r="V61" s="147">
        <v>0</v>
      </c>
      <c r="W61" s="147">
        <v>0</v>
      </c>
      <c r="X61" s="147">
        <v>0</v>
      </c>
      <c r="Y61" s="148" t="e">
        <f>T61/O61*100</f>
        <v>#DIV/0!</v>
      </c>
      <c r="Z61" s="146">
        <f>P61/F61*100</f>
        <v>99.820971743249089</v>
      </c>
      <c r="AA61" s="147">
        <v>0</v>
      </c>
      <c r="AB61" s="147">
        <v>0</v>
      </c>
      <c r="AC61" s="147">
        <v>0</v>
      </c>
      <c r="AD61" s="148">
        <f>T61/J61*100</f>
        <v>99.820971743249089</v>
      </c>
      <c r="AG61" s="310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  <c r="BX61" s="141"/>
      <c r="BY61" s="141"/>
      <c r="BZ61" s="141"/>
      <c r="CA61" s="141"/>
      <c r="CB61" s="141"/>
      <c r="CC61" s="141"/>
      <c r="CD61" s="141"/>
      <c r="CE61" s="141"/>
      <c r="CF61" s="141"/>
      <c r="CG61" s="141"/>
      <c r="CH61" s="141"/>
      <c r="CI61" s="141"/>
      <c r="CJ61" s="141"/>
      <c r="CK61" s="141"/>
      <c r="CL61" s="141"/>
      <c r="CM61" s="141"/>
      <c r="CN61" s="141"/>
      <c r="CO61" s="141"/>
      <c r="CP61" s="141"/>
      <c r="CQ61" s="141"/>
      <c r="CR61" s="141"/>
      <c r="CS61" s="141"/>
      <c r="CT61" s="141"/>
      <c r="CU61" s="141"/>
      <c r="CV61" s="141"/>
      <c r="CW61" s="141"/>
      <c r="CX61" s="141"/>
      <c r="CY61" s="141"/>
      <c r="CZ61" s="141"/>
      <c r="DA61" s="141"/>
      <c r="DB61" s="141"/>
      <c r="DC61" s="141"/>
      <c r="DD61" s="141"/>
      <c r="DE61" s="141"/>
      <c r="DF61" s="141"/>
      <c r="DG61" s="141"/>
      <c r="DH61" s="141"/>
      <c r="DI61" s="141"/>
      <c r="DJ61" s="141"/>
      <c r="DK61" s="141"/>
      <c r="DL61" s="141"/>
      <c r="DM61" s="141"/>
      <c r="DN61" s="141"/>
      <c r="DO61" s="141"/>
      <c r="DP61" s="141"/>
      <c r="DQ61" s="141"/>
      <c r="DR61" s="141"/>
      <c r="DS61" s="141"/>
      <c r="DT61" s="141"/>
      <c r="DU61" s="141"/>
      <c r="DV61" s="141"/>
      <c r="DW61" s="141"/>
      <c r="DX61" s="141"/>
      <c r="DY61" s="141"/>
      <c r="DZ61" s="141"/>
      <c r="EA61" s="141"/>
      <c r="EB61" s="141"/>
      <c r="EC61" s="141"/>
      <c r="ED61" s="141"/>
      <c r="EE61" s="141"/>
      <c r="EF61" s="141"/>
      <c r="EG61" s="141"/>
      <c r="EH61" s="141"/>
      <c r="EI61" s="141"/>
      <c r="EJ61" s="141"/>
      <c r="EK61" s="141"/>
      <c r="EL61" s="141"/>
      <c r="EM61" s="141"/>
      <c r="EN61" s="141"/>
      <c r="EO61" s="141"/>
      <c r="EP61" s="141"/>
      <c r="EQ61" s="141"/>
      <c r="ER61" s="141"/>
    </row>
    <row r="62" spans="1:148" s="140" customFormat="1" ht="19.5" customHeight="1" thickBot="1" x14ac:dyDescent="0.3">
      <c r="A62" s="344"/>
      <c r="B62" s="656" t="s">
        <v>19</v>
      </c>
      <c r="C62" s="657"/>
      <c r="D62" s="658"/>
      <c r="E62" s="345" t="s">
        <v>10</v>
      </c>
      <c r="F62" s="302">
        <f t="shared" ref="F62:T62" si="65">F22+F55+F61</f>
        <v>4049589002.29</v>
      </c>
      <c r="G62" s="303">
        <f t="shared" si="65"/>
        <v>2931194590</v>
      </c>
      <c r="H62" s="303">
        <f t="shared" si="65"/>
        <v>0</v>
      </c>
      <c r="I62" s="303">
        <f t="shared" si="65"/>
        <v>329080504.29000002</v>
      </c>
      <c r="J62" s="304">
        <f t="shared" si="65"/>
        <v>789313908</v>
      </c>
      <c r="K62" s="302">
        <f t="shared" si="65"/>
        <v>3833224371.29</v>
      </c>
      <c r="L62" s="303">
        <f t="shared" si="65"/>
        <v>2921981790</v>
      </c>
      <c r="M62" s="303">
        <f t="shared" si="65"/>
        <v>0</v>
      </c>
      <c r="N62" s="303">
        <f t="shared" si="65"/>
        <v>329080504.29000002</v>
      </c>
      <c r="O62" s="304">
        <f t="shared" si="65"/>
        <v>582162077</v>
      </c>
      <c r="P62" s="302">
        <f t="shared" si="65"/>
        <v>3942479207.7999992</v>
      </c>
      <c r="Q62" s="303">
        <f t="shared" si="65"/>
        <v>2891406662.9299998</v>
      </c>
      <c r="R62" s="147">
        <f t="shared" si="65"/>
        <v>0</v>
      </c>
      <c r="S62" s="303">
        <f t="shared" si="65"/>
        <v>320378655.19999999</v>
      </c>
      <c r="T62" s="304">
        <f t="shared" si="65"/>
        <v>730693889.67000008</v>
      </c>
      <c r="U62" s="305">
        <f>P62/K62*100</f>
        <v>102.85020718662581</v>
      </c>
      <c r="V62" s="306">
        <f t="shared" ref="V62:Y62" si="66">Q62/L62*100</f>
        <v>98.953616782464621</v>
      </c>
      <c r="W62" s="307">
        <v>0</v>
      </c>
      <c r="X62" s="306">
        <f t="shared" si="66"/>
        <v>97.355708108939936</v>
      </c>
      <c r="Y62" s="308">
        <f t="shared" si="66"/>
        <v>125.5138248501886</v>
      </c>
      <c r="Z62" s="146">
        <f>P62/F62*100</f>
        <v>97.355045303870796</v>
      </c>
      <c r="AA62" s="309">
        <f>Q62/G62*100</f>
        <v>98.642603694557167</v>
      </c>
      <c r="AB62" s="147">
        <v>0</v>
      </c>
      <c r="AC62" s="516">
        <f>S62/I62*100</f>
        <v>97.355708108939936</v>
      </c>
      <c r="AD62" s="148">
        <f>T62/J62*100</f>
        <v>92.573294637803343</v>
      </c>
      <c r="AG62" s="310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41"/>
      <c r="CO62" s="141"/>
      <c r="CP62" s="141"/>
      <c r="CQ62" s="141"/>
      <c r="CR62" s="141"/>
      <c r="CS62" s="141"/>
      <c r="CT62" s="141"/>
      <c r="CU62" s="141"/>
      <c r="CV62" s="141"/>
      <c r="CW62" s="141"/>
      <c r="CX62" s="141"/>
      <c r="CY62" s="141"/>
      <c r="CZ62" s="141"/>
      <c r="DA62" s="141"/>
      <c r="DB62" s="141"/>
      <c r="DC62" s="141"/>
      <c r="DD62" s="141"/>
      <c r="DE62" s="141"/>
      <c r="DF62" s="141"/>
      <c r="DG62" s="141"/>
      <c r="DH62" s="141"/>
      <c r="DI62" s="141"/>
      <c r="DJ62" s="141"/>
      <c r="DK62" s="141"/>
      <c r="DL62" s="141"/>
      <c r="DM62" s="141"/>
      <c r="DN62" s="141"/>
      <c r="DO62" s="141"/>
      <c r="DP62" s="141"/>
      <c r="DQ62" s="141"/>
      <c r="DR62" s="141"/>
      <c r="DS62" s="141"/>
      <c r="DT62" s="141"/>
      <c r="DU62" s="141"/>
      <c r="DV62" s="141"/>
      <c r="DW62" s="141"/>
      <c r="DX62" s="141"/>
      <c r="DY62" s="141"/>
      <c r="DZ62" s="141"/>
      <c r="EA62" s="141"/>
      <c r="EB62" s="141"/>
      <c r="EC62" s="141"/>
      <c r="ED62" s="141"/>
      <c r="EE62" s="141"/>
      <c r="EF62" s="141"/>
      <c r="EG62" s="141"/>
      <c r="EH62" s="141"/>
      <c r="EI62" s="141"/>
      <c r="EJ62" s="141"/>
      <c r="EK62" s="141"/>
      <c r="EL62" s="141"/>
      <c r="EM62" s="141"/>
      <c r="EN62" s="141"/>
      <c r="EO62" s="141"/>
      <c r="EP62" s="141"/>
      <c r="EQ62" s="141"/>
      <c r="ER62" s="141"/>
    </row>
    <row r="63" spans="1:148" s="67" customFormat="1" ht="20.25" customHeight="1" thickBot="1" x14ac:dyDescent="0.3">
      <c r="A63" s="600" t="s">
        <v>129</v>
      </c>
      <c r="B63" s="601"/>
      <c r="C63" s="601"/>
      <c r="D63" s="601"/>
      <c r="E63" s="601"/>
      <c r="F63" s="602"/>
      <c r="G63" s="602"/>
      <c r="H63" s="602"/>
      <c r="I63" s="602"/>
      <c r="J63" s="602"/>
      <c r="K63" s="602"/>
      <c r="L63" s="602"/>
      <c r="M63" s="602"/>
      <c r="N63" s="602"/>
      <c r="O63" s="602"/>
      <c r="P63" s="602"/>
      <c r="Q63" s="602"/>
      <c r="R63" s="602"/>
      <c r="S63" s="602"/>
      <c r="T63" s="602"/>
      <c r="U63" s="602"/>
      <c r="V63" s="602"/>
      <c r="W63" s="602"/>
      <c r="X63" s="602"/>
      <c r="Y63" s="602"/>
      <c r="Z63" s="601"/>
      <c r="AA63" s="601"/>
      <c r="AB63" s="601"/>
      <c r="AC63" s="601"/>
      <c r="AD63" s="603"/>
      <c r="AG63" s="310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</row>
    <row r="64" spans="1:148" s="140" customFormat="1" ht="22.5" customHeight="1" thickBot="1" x14ac:dyDescent="0.3">
      <c r="A64" s="346" t="s">
        <v>20</v>
      </c>
      <c r="B64" s="667" t="s">
        <v>130</v>
      </c>
      <c r="C64" s="619"/>
      <c r="D64" s="620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8"/>
      <c r="Z64" s="347"/>
      <c r="AA64" s="347"/>
      <c r="AB64" s="347"/>
      <c r="AC64" s="347"/>
      <c r="AD64" s="348"/>
      <c r="AG64" s="34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41"/>
      <c r="CF64" s="141"/>
      <c r="CG64" s="141"/>
      <c r="CH64" s="141"/>
      <c r="CI64" s="141"/>
      <c r="CJ64" s="141"/>
      <c r="CK64" s="141"/>
      <c r="CL64" s="141"/>
      <c r="CM64" s="141"/>
      <c r="CN64" s="141"/>
      <c r="CO64" s="141"/>
      <c r="CP64" s="141"/>
      <c r="CQ64" s="141"/>
      <c r="CR64" s="141"/>
      <c r="CS64" s="141"/>
      <c r="CT64" s="141"/>
      <c r="CU64" s="141"/>
      <c r="CV64" s="141"/>
      <c r="CW64" s="141"/>
      <c r="CX64" s="141"/>
      <c r="CY64" s="141"/>
      <c r="CZ64" s="141"/>
      <c r="DA64" s="141"/>
      <c r="DB64" s="141"/>
      <c r="DC64" s="141"/>
      <c r="DD64" s="141"/>
      <c r="DE64" s="141"/>
      <c r="DF64" s="141"/>
      <c r="DG64" s="141"/>
      <c r="DH64" s="141"/>
      <c r="DI64" s="141"/>
      <c r="DJ64" s="141"/>
      <c r="DK64" s="141"/>
      <c r="DL64" s="141"/>
      <c r="DM64" s="141"/>
      <c r="DN64" s="141"/>
      <c r="DO64" s="141"/>
      <c r="DP64" s="141"/>
      <c r="DQ64" s="141"/>
      <c r="DR64" s="141"/>
      <c r="DS64" s="141"/>
      <c r="DT64" s="141"/>
      <c r="DU64" s="141"/>
      <c r="DV64" s="141"/>
      <c r="DW64" s="141"/>
      <c r="DX64" s="141"/>
      <c r="DY64" s="141"/>
      <c r="DZ64" s="141"/>
      <c r="EA64" s="141"/>
      <c r="EB64" s="141"/>
      <c r="EC64" s="141"/>
      <c r="ED64" s="141"/>
      <c r="EE64" s="141"/>
      <c r="EF64" s="141"/>
      <c r="EG64" s="141"/>
      <c r="EH64" s="141"/>
      <c r="EI64" s="141"/>
      <c r="EJ64" s="141"/>
      <c r="EK64" s="141"/>
      <c r="EL64" s="141"/>
      <c r="EM64" s="141"/>
      <c r="EN64" s="141"/>
      <c r="EO64" s="141"/>
      <c r="EP64" s="141"/>
      <c r="EQ64" s="141"/>
      <c r="ER64" s="141"/>
    </row>
    <row r="65" spans="1:148" s="67" customFormat="1" ht="44.25" customHeight="1" x14ac:dyDescent="0.25">
      <c r="A65" s="196"/>
      <c r="B65" s="89" t="s">
        <v>120</v>
      </c>
      <c r="C65" s="27" t="s">
        <v>61</v>
      </c>
      <c r="D65" s="48" t="s">
        <v>12</v>
      </c>
      <c r="E65" s="28" t="s">
        <v>13</v>
      </c>
      <c r="F65" s="150">
        <f t="shared" ref="F65:F66" si="67">G65+H65+J65</f>
        <v>575200</v>
      </c>
      <c r="G65" s="151">
        <v>575200</v>
      </c>
      <c r="H65" s="45">
        <v>0</v>
      </c>
      <c r="I65" s="45">
        <v>0</v>
      </c>
      <c r="J65" s="46">
        <v>0</v>
      </c>
      <c r="K65" s="150">
        <f t="shared" ref="K65:K66" si="68">L65+M65+N65+O65</f>
        <v>575200</v>
      </c>
      <c r="L65" s="151">
        <v>575200</v>
      </c>
      <c r="M65" s="45">
        <v>0</v>
      </c>
      <c r="N65" s="45">
        <v>0</v>
      </c>
      <c r="O65" s="46">
        <v>0</v>
      </c>
      <c r="P65" s="150">
        <f t="shared" ref="P65:P66" si="69">Q65+R65+S65+T65</f>
        <v>548415.16</v>
      </c>
      <c r="Q65" s="151">
        <v>548415.16</v>
      </c>
      <c r="R65" s="45">
        <v>0</v>
      </c>
      <c r="S65" s="45">
        <v>0</v>
      </c>
      <c r="T65" s="90">
        <v>0</v>
      </c>
      <c r="U65" s="6">
        <f>P65/K65*100</f>
        <v>95.34338664812239</v>
      </c>
      <c r="V65" s="102">
        <f t="shared" ref="V65" si="70">Q65/L65*100</f>
        <v>95.34338664812239</v>
      </c>
      <c r="W65" s="174">
        <v>0</v>
      </c>
      <c r="X65" s="174">
        <v>0</v>
      </c>
      <c r="Y65" s="11">
        <v>0</v>
      </c>
      <c r="Z65" s="159">
        <f t="shared" ref="Z65:Z66" si="71">AA65+AB65+AC65+AD65</f>
        <v>95.34338664812239</v>
      </c>
      <c r="AA65" s="160">
        <f>Q65/G65*100</f>
        <v>95.34338664812239</v>
      </c>
      <c r="AB65" s="49">
        <f>SUM(AB66:AB67)</f>
        <v>0</v>
      </c>
      <c r="AC65" s="49">
        <v>0</v>
      </c>
      <c r="AD65" s="50">
        <v>0</v>
      </c>
      <c r="AF65" s="91"/>
      <c r="AG65" s="663">
        <v>210184305</v>
      </c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</row>
    <row r="66" spans="1:148" s="67" customFormat="1" ht="57.75" customHeight="1" thickBot="1" x14ac:dyDescent="0.3">
      <c r="A66" s="197"/>
      <c r="B66" s="18" t="s">
        <v>121</v>
      </c>
      <c r="C66" s="19" t="s">
        <v>54</v>
      </c>
      <c r="D66" s="24" t="s">
        <v>12</v>
      </c>
      <c r="E66" s="66" t="s">
        <v>13</v>
      </c>
      <c r="F66" s="156">
        <f t="shared" si="67"/>
        <v>2299000</v>
      </c>
      <c r="G66" s="157">
        <v>2299000</v>
      </c>
      <c r="H66" s="84">
        <v>0</v>
      </c>
      <c r="I66" s="84">
        <v>0</v>
      </c>
      <c r="J66" s="92">
        <v>0</v>
      </c>
      <c r="K66" s="158">
        <f t="shared" si="68"/>
        <v>2299000</v>
      </c>
      <c r="L66" s="157">
        <v>2299000</v>
      </c>
      <c r="M66" s="84">
        <v>0</v>
      </c>
      <c r="N66" s="84">
        <v>0</v>
      </c>
      <c r="O66" s="92">
        <v>0</v>
      </c>
      <c r="P66" s="158">
        <f t="shared" si="69"/>
        <v>1507661.38</v>
      </c>
      <c r="Q66" s="157">
        <v>1507661.38</v>
      </c>
      <c r="R66" s="84">
        <v>0</v>
      </c>
      <c r="S66" s="84">
        <v>0</v>
      </c>
      <c r="T66" s="83">
        <v>0</v>
      </c>
      <c r="U66" s="171">
        <f t="shared" ref="U66:U67" si="72">P66/K66*100</f>
        <v>65.579007394519351</v>
      </c>
      <c r="V66" s="172">
        <f t="shared" ref="V66:V67" si="73">Q66/L66*100</f>
        <v>65.579007394519351</v>
      </c>
      <c r="W66" s="187">
        <v>0</v>
      </c>
      <c r="X66" s="187">
        <v>0</v>
      </c>
      <c r="Y66" s="188">
        <v>0</v>
      </c>
      <c r="Z66" s="161">
        <f t="shared" si="71"/>
        <v>65.579007394519351</v>
      </c>
      <c r="AA66" s="129">
        <f>Q66/G66*100</f>
        <v>65.579007394519351</v>
      </c>
      <c r="AB66" s="58">
        <f>SUM(AB67:AB67)</f>
        <v>0</v>
      </c>
      <c r="AC66" s="58">
        <v>0</v>
      </c>
      <c r="AD66" s="93">
        <v>0</v>
      </c>
      <c r="AG66" s="663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</row>
    <row r="67" spans="1:148" s="140" customFormat="1" ht="15.75" customHeight="1" thickBot="1" x14ac:dyDescent="0.3">
      <c r="A67" s="201"/>
      <c r="B67" s="597" t="s">
        <v>21</v>
      </c>
      <c r="C67" s="598"/>
      <c r="D67" s="599"/>
      <c r="E67" s="301" t="s">
        <v>10</v>
      </c>
      <c r="F67" s="302">
        <f>F65+F66</f>
        <v>2874200</v>
      </c>
      <c r="G67" s="303">
        <f t="shared" ref="G67:J67" si="74">G65+G66</f>
        <v>2874200</v>
      </c>
      <c r="H67" s="147">
        <f t="shared" si="74"/>
        <v>0</v>
      </c>
      <c r="I67" s="147">
        <f t="shared" si="74"/>
        <v>0</v>
      </c>
      <c r="J67" s="349">
        <f t="shared" si="74"/>
        <v>0</v>
      </c>
      <c r="K67" s="302">
        <f>K65+K66</f>
        <v>2874200</v>
      </c>
      <c r="L67" s="303">
        <f t="shared" ref="L67" si="75">L65+L66</f>
        <v>2874200</v>
      </c>
      <c r="M67" s="147">
        <f t="shared" ref="M67" si="76">M65+M66</f>
        <v>0</v>
      </c>
      <c r="N67" s="147">
        <f t="shared" ref="N67" si="77">N65+N66</f>
        <v>0</v>
      </c>
      <c r="O67" s="349">
        <f t="shared" ref="O67" si="78">O65+O66</f>
        <v>0</v>
      </c>
      <c r="P67" s="302">
        <f>P65+P66</f>
        <v>2056076.54</v>
      </c>
      <c r="Q67" s="303">
        <f t="shared" ref="Q67" si="79">Q65+Q66</f>
        <v>2056076.54</v>
      </c>
      <c r="R67" s="147">
        <f t="shared" ref="R67" si="80">R65+R66</f>
        <v>0</v>
      </c>
      <c r="S67" s="147">
        <f t="shared" ref="S67" si="81">S65+S66</f>
        <v>0</v>
      </c>
      <c r="T67" s="349">
        <f t="shared" ref="T67" si="82">T65+T66</f>
        <v>0</v>
      </c>
      <c r="U67" s="305">
        <f t="shared" si="72"/>
        <v>71.535611300535805</v>
      </c>
      <c r="V67" s="306">
        <f t="shared" si="73"/>
        <v>71.535611300535805</v>
      </c>
      <c r="W67" s="307">
        <v>0</v>
      </c>
      <c r="X67" s="307">
        <v>0</v>
      </c>
      <c r="Y67" s="308">
        <v>0</v>
      </c>
      <c r="Z67" s="146">
        <f>P67/F67*100</f>
        <v>71.535611300535805</v>
      </c>
      <c r="AA67" s="309">
        <f>Q67/G67*100</f>
        <v>71.535611300535805</v>
      </c>
      <c r="AB67" s="147">
        <v>0</v>
      </c>
      <c r="AC67" s="147">
        <v>0</v>
      </c>
      <c r="AD67" s="349">
        <v>0</v>
      </c>
      <c r="AG67" s="34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</row>
    <row r="68" spans="1:148" s="67" customFormat="1" ht="21.75" customHeight="1" thickBot="1" x14ac:dyDescent="0.3">
      <c r="A68" s="600" t="s">
        <v>131</v>
      </c>
      <c r="B68" s="601"/>
      <c r="C68" s="601"/>
      <c r="D68" s="601"/>
      <c r="E68" s="601"/>
      <c r="F68" s="602"/>
      <c r="G68" s="602"/>
      <c r="H68" s="602"/>
      <c r="I68" s="602"/>
      <c r="J68" s="602"/>
      <c r="K68" s="601"/>
      <c r="L68" s="601"/>
      <c r="M68" s="601"/>
      <c r="N68" s="601"/>
      <c r="O68" s="601"/>
      <c r="P68" s="601"/>
      <c r="Q68" s="601"/>
      <c r="R68" s="601"/>
      <c r="S68" s="601"/>
      <c r="T68" s="601"/>
      <c r="U68" s="601"/>
      <c r="V68" s="601"/>
      <c r="W68" s="601"/>
      <c r="X68" s="601"/>
      <c r="Y68" s="601"/>
      <c r="Z68" s="601"/>
      <c r="AA68" s="601"/>
      <c r="AB68" s="601"/>
      <c r="AC68" s="601"/>
      <c r="AD68" s="603"/>
      <c r="AG68" s="34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</row>
    <row r="69" spans="1:148" s="297" customFormat="1" ht="22.5" customHeight="1" thickBot="1" x14ac:dyDescent="0.3">
      <c r="A69" s="350" t="s">
        <v>22</v>
      </c>
      <c r="B69" s="664" t="s">
        <v>23</v>
      </c>
      <c r="C69" s="665"/>
      <c r="D69" s="666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2"/>
      <c r="Z69" s="351"/>
      <c r="AA69" s="351"/>
      <c r="AB69" s="351"/>
      <c r="AC69" s="351"/>
      <c r="AD69" s="352"/>
      <c r="AG69" s="34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300"/>
      <c r="BL69" s="300"/>
      <c r="BM69" s="300"/>
      <c r="BN69" s="300"/>
      <c r="BO69" s="300"/>
      <c r="BP69" s="300"/>
      <c r="BQ69" s="300"/>
      <c r="BR69" s="300"/>
      <c r="BS69" s="300"/>
      <c r="BT69" s="300"/>
      <c r="BU69" s="300"/>
      <c r="BV69" s="300"/>
      <c r="BW69" s="300"/>
      <c r="BX69" s="300"/>
      <c r="BY69" s="300"/>
      <c r="BZ69" s="300"/>
      <c r="CA69" s="300"/>
      <c r="CB69" s="300"/>
      <c r="CC69" s="300"/>
      <c r="CD69" s="300"/>
      <c r="CE69" s="300"/>
      <c r="CF69" s="300"/>
      <c r="CG69" s="300"/>
      <c r="CH69" s="300"/>
      <c r="CI69" s="300"/>
      <c r="CJ69" s="300"/>
      <c r="CK69" s="300"/>
      <c r="CL69" s="300"/>
      <c r="CM69" s="300"/>
      <c r="CN69" s="300"/>
      <c r="CO69" s="300"/>
      <c r="CP69" s="300"/>
      <c r="CQ69" s="300"/>
      <c r="CR69" s="300"/>
      <c r="CS69" s="300"/>
      <c r="CT69" s="300"/>
      <c r="CU69" s="300"/>
      <c r="CV69" s="300"/>
      <c r="CW69" s="300"/>
      <c r="CX69" s="300"/>
      <c r="CY69" s="300"/>
      <c r="CZ69" s="300"/>
      <c r="DA69" s="300"/>
      <c r="DB69" s="300"/>
      <c r="DC69" s="300"/>
      <c r="DD69" s="300"/>
      <c r="DE69" s="300"/>
      <c r="DF69" s="300"/>
      <c r="DG69" s="300"/>
      <c r="DH69" s="300"/>
      <c r="DI69" s="300"/>
      <c r="DJ69" s="300"/>
      <c r="DK69" s="300"/>
      <c r="DL69" s="300"/>
      <c r="DM69" s="300"/>
      <c r="DN69" s="300"/>
      <c r="DO69" s="300"/>
      <c r="DP69" s="300"/>
      <c r="DQ69" s="300"/>
      <c r="DR69" s="300"/>
      <c r="DS69" s="300"/>
      <c r="DT69" s="300"/>
      <c r="DU69" s="300"/>
      <c r="DV69" s="300"/>
      <c r="DW69" s="300"/>
      <c r="DX69" s="300"/>
      <c r="DY69" s="300"/>
      <c r="DZ69" s="300"/>
      <c r="EA69" s="300"/>
      <c r="EB69" s="300"/>
      <c r="EC69" s="300"/>
      <c r="ED69" s="300"/>
      <c r="EE69" s="300"/>
      <c r="EF69" s="300"/>
      <c r="EG69" s="300"/>
      <c r="EH69" s="300"/>
      <c r="EI69" s="300"/>
      <c r="EJ69" s="300"/>
      <c r="EK69" s="300"/>
      <c r="EL69" s="300"/>
      <c r="EM69" s="300"/>
      <c r="EN69" s="300"/>
      <c r="EO69" s="300"/>
      <c r="EP69" s="300"/>
      <c r="EQ69" s="300"/>
      <c r="ER69" s="300"/>
    </row>
    <row r="70" spans="1:148" s="67" customFormat="1" ht="32.25" customHeight="1" x14ac:dyDescent="0.25">
      <c r="A70" s="198"/>
      <c r="B70" s="44" t="s">
        <v>73</v>
      </c>
      <c r="C70" s="27" t="s">
        <v>72</v>
      </c>
      <c r="D70" s="113" t="s">
        <v>12</v>
      </c>
      <c r="E70" s="28" t="s">
        <v>13</v>
      </c>
      <c r="F70" s="150">
        <f t="shared" ref="F70:F73" si="83">G70+H70+I70+J70</f>
        <v>22000400</v>
      </c>
      <c r="G70" s="151">
        <v>22000400</v>
      </c>
      <c r="H70" s="45">
        <v>0</v>
      </c>
      <c r="I70" s="45">
        <v>0</v>
      </c>
      <c r="J70" s="46">
        <v>0</v>
      </c>
      <c r="K70" s="150">
        <f t="shared" ref="K70:K73" si="84">L70+M70+N70+O70</f>
        <v>22000400</v>
      </c>
      <c r="L70" s="151">
        <v>22000400</v>
      </c>
      <c r="M70" s="45">
        <v>0</v>
      </c>
      <c r="N70" s="45">
        <v>0</v>
      </c>
      <c r="O70" s="46">
        <v>0</v>
      </c>
      <c r="P70" s="150">
        <f t="shared" ref="P70:P73" si="85">Q70+R70+S70+T70</f>
        <v>21957772.239999998</v>
      </c>
      <c r="Q70" s="151">
        <v>21957772.239999998</v>
      </c>
      <c r="R70" s="45">
        <v>0</v>
      </c>
      <c r="S70" s="45">
        <v>0</v>
      </c>
      <c r="T70" s="90">
        <v>0</v>
      </c>
      <c r="U70" s="6">
        <f>P70/K70*100</f>
        <v>99.806240977436772</v>
      </c>
      <c r="V70" s="102">
        <f t="shared" ref="V70:V71" si="86">Q70/L70*100</f>
        <v>99.806240977436772</v>
      </c>
      <c r="W70" s="174">
        <v>0</v>
      </c>
      <c r="X70" s="174">
        <v>0</v>
      </c>
      <c r="Y70" s="11">
        <v>0</v>
      </c>
      <c r="Z70" s="79">
        <f>P70/F70*100</f>
        <v>99.806240977436772</v>
      </c>
      <c r="AA70" s="80">
        <f>Q70/G70*100</f>
        <v>99.806240977436772</v>
      </c>
      <c r="AB70" s="49">
        <f t="shared" ref="AB70:AB71" si="87">SUM(AB71:AB73)</f>
        <v>0</v>
      </c>
      <c r="AC70" s="49">
        <v>0</v>
      </c>
      <c r="AD70" s="50">
        <v>0</v>
      </c>
      <c r="AG70" s="34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</row>
    <row r="71" spans="1:148" s="67" customFormat="1" ht="43.5" customHeight="1" x14ac:dyDescent="0.25">
      <c r="A71" s="199"/>
      <c r="B71" s="35" t="s">
        <v>122</v>
      </c>
      <c r="C71" s="36" t="s">
        <v>70</v>
      </c>
      <c r="D71" s="37" t="s">
        <v>12</v>
      </c>
      <c r="E71" s="38" t="s">
        <v>13</v>
      </c>
      <c r="F71" s="144">
        <f t="shared" si="83"/>
        <v>9826903</v>
      </c>
      <c r="G71" s="145">
        <v>9826903</v>
      </c>
      <c r="H71" s="51">
        <v>0</v>
      </c>
      <c r="I71" s="51">
        <v>0</v>
      </c>
      <c r="J71" s="52">
        <v>0</v>
      </c>
      <c r="K71" s="144">
        <f t="shared" si="84"/>
        <v>9826903</v>
      </c>
      <c r="L71" s="145">
        <v>9826903</v>
      </c>
      <c r="M71" s="51">
        <v>0</v>
      </c>
      <c r="N71" s="51">
        <v>0</v>
      </c>
      <c r="O71" s="52">
        <v>0</v>
      </c>
      <c r="P71" s="144">
        <f t="shared" si="85"/>
        <v>9826165.4000000004</v>
      </c>
      <c r="Q71" s="152">
        <v>9826165.4000000004</v>
      </c>
      <c r="R71" s="51">
        <v>0</v>
      </c>
      <c r="S71" s="51">
        <v>0</v>
      </c>
      <c r="T71" s="53">
        <v>0</v>
      </c>
      <c r="U71" s="79">
        <f>P71/K71*100</f>
        <v>99.992494074684572</v>
      </c>
      <c r="V71" s="173">
        <f t="shared" si="86"/>
        <v>99.992494074684572</v>
      </c>
      <c r="W71" s="175">
        <v>0</v>
      </c>
      <c r="X71" s="175">
        <v>0</v>
      </c>
      <c r="Y71" s="128">
        <v>0</v>
      </c>
      <c r="Z71" s="7">
        <f>P71/F71*100</f>
        <v>99.992494074684572</v>
      </c>
      <c r="AA71" s="5">
        <f>Q71/G71*100</f>
        <v>99.992494074684572</v>
      </c>
      <c r="AB71" s="51">
        <f t="shared" si="87"/>
        <v>0</v>
      </c>
      <c r="AC71" s="51">
        <v>0</v>
      </c>
      <c r="AD71" s="53">
        <v>0</v>
      </c>
      <c r="AG71" s="34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</row>
    <row r="72" spans="1:148" s="67" customFormat="1" ht="18.75" customHeight="1" x14ac:dyDescent="0.25">
      <c r="A72" s="199"/>
      <c r="B72" s="35" t="s">
        <v>69</v>
      </c>
      <c r="C72" s="36" t="s">
        <v>71</v>
      </c>
      <c r="D72" s="37" t="s">
        <v>12</v>
      </c>
      <c r="E72" s="38" t="s">
        <v>5</v>
      </c>
      <c r="F72" s="144">
        <f t="shared" si="83"/>
        <v>8814652</v>
      </c>
      <c r="G72" s="51">
        <v>0</v>
      </c>
      <c r="H72" s="51">
        <v>0</v>
      </c>
      <c r="I72" s="51">
        <v>0</v>
      </c>
      <c r="J72" s="169">
        <v>8814652</v>
      </c>
      <c r="K72" s="144">
        <f t="shared" si="84"/>
        <v>8814652</v>
      </c>
      <c r="L72" s="51">
        <v>0</v>
      </c>
      <c r="M72" s="51">
        <v>0</v>
      </c>
      <c r="N72" s="51">
        <v>0</v>
      </c>
      <c r="O72" s="169">
        <v>8814652</v>
      </c>
      <c r="P72" s="144">
        <f t="shared" si="85"/>
        <v>8622246.0999999996</v>
      </c>
      <c r="Q72" s="54">
        <v>0</v>
      </c>
      <c r="R72" s="54">
        <v>0</v>
      </c>
      <c r="S72" s="55">
        <v>0</v>
      </c>
      <c r="T72" s="33">
        <v>8622246.0999999996</v>
      </c>
      <c r="U72" s="79">
        <f t="shared" ref="U72:U73" si="88">V72+W72+X72+Y72</f>
        <v>97.817203674064501</v>
      </c>
      <c r="V72" s="9">
        <v>0</v>
      </c>
      <c r="W72" s="9">
        <v>0</v>
      </c>
      <c r="X72" s="9">
        <v>0</v>
      </c>
      <c r="Y72" s="8">
        <f t="shared" ref="Y72:Y74" si="89">T72/O72*100</f>
        <v>97.817203674064501</v>
      </c>
      <c r="Z72" s="42">
        <f>P72/F72*100</f>
        <v>97.817203674064501</v>
      </c>
      <c r="AA72" s="9">
        <v>0</v>
      </c>
      <c r="AB72" s="9">
        <v>0</v>
      </c>
      <c r="AC72" s="9">
        <v>0</v>
      </c>
      <c r="AD72" s="5">
        <f>T72/J72*100</f>
        <v>97.817203674064501</v>
      </c>
      <c r="AG72" s="34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</row>
    <row r="73" spans="1:148" s="67" customFormat="1" ht="32.25" customHeight="1" thickBot="1" x14ac:dyDescent="0.3">
      <c r="A73" s="200"/>
      <c r="B73" s="56" t="s">
        <v>74</v>
      </c>
      <c r="C73" s="57" t="s">
        <v>59</v>
      </c>
      <c r="D73" s="25" t="s">
        <v>12</v>
      </c>
      <c r="E73" s="59" t="s">
        <v>5</v>
      </c>
      <c r="F73" s="158">
        <f t="shared" si="83"/>
        <v>4211530</v>
      </c>
      <c r="G73" s="58">
        <v>0</v>
      </c>
      <c r="H73" s="58">
        <v>0</v>
      </c>
      <c r="I73" s="58">
        <v>0</v>
      </c>
      <c r="J73" s="170">
        <v>4211530</v>
      </c>
      <c r="K73" s="158">
        <f t="shared" si="84"/>
        <v>4211530</v>
      </c>
      <c r="L73" s="58">
        <v>0</v>
      </c>
      <c r="M73" s="58">
        <v>0</v>
      </c>
      <c r="N73" s="58">
        <v>0</v>
      </c>
      <c r="O73" s="170">
        <v>4211530</v>
      </c>
      <c r="P73" s="158">
        <f t="shared" si="85"/>
        <v>4211191.53</v>
      </c>
      <c r="Q73" s="114">
        <v>0</v>
      </c>
      <c r="R73" s="58">
        <v>0</v>
      </c>
      <c r="S73" s="58">
        <v>0</v>
      </c>
      <c r="T73" s="154">
        <v>4211191.53</v>
      </c>
      <c r="U73" s="79">
        <f t="shared" si="88"/>
        <v>99.991963253259513</v>
      </c>
      <c r="V73" s="9">
        <v>0</v>
      </c>
      <c r="W73" s="9">
        <v>0</v>
      </c>
      <c r="X73" s="9">
        <v>0</v>
      </c>
      <c r="Y73" s="8">
        <f t="shared" si="89"/>
        <v>99.991963253259513</v>
      </c>
      <c r="Z73" s="60">
        <f>P73/F73*100</f>
        <v>99.991963253259513</v>
      </c>
      <c r="AA73" s="26">
        <v>0</v>
      </c>
      <c r="AB73" s="26">
        <f>SUM(AB74:AB74)</f>
        <v>0</v>
      </c>
      <c r="AC73" s="26">
        <v>0</v>
      </c>
      <c r="AD73" s="61">
        <f>T73/J73*100</f>
        <v>99.991963253259513</v>
      </c>
      <c r="AG73" s="34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</row>
    <row r="74" spans="1:148" s="140" customFormat="1" ht="15.75" customHeight="1" thickBot="1" x14ac:dyDescent="0.3">
      <c r="A74" s="202"/>
      <c r="B74" s="668" t="s">
        <v>24</v>
      </c>
      <c r="C74" s="665"/>
      <c r="D74" s="669"/>
      <c r="E74" s="353" t="s">
        <v>10</v>
      </c>
      <c r="F74" s="302">
        <f>F70+F71+F72+F73</f>
        <v>44853485</v>
      </c>
      <c r="G74" s="303">
        <f t="shared" ref="G74:J74" si="90">G70+G71+G72+G73</f>
        <v>31827303</v>
      </c>
      <c r="H74" s="147">
        <f t="shared" si="90"/>
        <v>0</v>
      </c>
      <c r="I74" s="147">
        <f t="shared" si="90"/>
        <v>0</v>
      </c>
      <c r="J74" s="304">
        <f t="shared" si="90"/>
        <v>13026182</v>
      </c>
      <c r="K74" s="302">
        <f>K70+K71+K72+K73</f>
        <v>44853485</v>
      </c>
      <c r="L74" s="303">
        <f t="shared" ref="L74" si="91">L70+L71+L72+L73</f>
        <v>31827303</v>
      </c>
      <c r="M74" s="147">
        <f t="shared" ref="M74" si="92">M70+M71+M72+M73</f>
        <v>0</v>
      </c>
      <c r="N74" s="147">
        <f t="shared" ref="N74" si="93">N70+N71+N72+N73</f>
        <v>0</v>
      </c>
      <c r="O74" s="304">
        <f t="shared" ref="O74" si="94">O70+O71+O72+O73</f>
        <v>13026182</v>
      </c>
      <c r="P74" s="302">
        <f>P70+P71+P72+P73</f>
        <v>44617375.270000003</v>
      </c>
      <c r="Q74" s="303">
        <f t="shared" ref="Q74" si="95">Q70+Q71+Q72+Q73</f>
        <v>31783937.640000001</v>
      </c>
      <c r="R74" s="147">
        <f t="shared" ref="R74" si="96">R70+R71+R72+R73</f>
        <v>0</v>
      </c>
      <c r="S74" s="147">
        <f t="shared" ref="S74" si="97">S70+S71+S72+S73</f>
        <v>0</v>
      </c>
      <c r="T74" s="304">
        <f t="shared" ref="T74" si="98">T70+T71+T72+T73</f>
        <v>12833437.629999999</v>
      </c>
      <c r="U74" s="455">
        <f>P74/K74*100</f>
        <v>99.473597804050243</v>
      </c>
      <c r="V74" s="354">
        <f t="shared" ref="V74" si="99">Q74/L74*100</f>
        <v>99.863747927369147</v>
      </c>
      <c r="W74" s="355">
        <v>0</v>
      </c>
      <c r="X74" s="355">
        <v>0</v>
      </c>
      <c r="Y74" s="148">
        <f t="shared" si="89"/>
        <v>98.52033105325873</v>
      </c>
      <c r="Z74" s="146">
        <f>P74/F74*100</f>
        <v>99.473597804050243</v>
      </c>
      <c r="AA74" s="309">
        <f>Q74/G74*100</f>
        <v>99.863747927369147</v>
      </c>
      <c r="AB74" s="147">
        <v>0</v>
      </c>
      <c r="AC74" s="147">
        <v>0</v>
      </c>
      <c r="AD74" s="148">
        <f>T74/J74*100</f>
        <v>98.52033105325873</v>
      </c>
      <c r="AG74" s="34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</row>
    <row r="75" spans="1:148" s="67" customFormat="1" ht="21" customHeight="1" thickBot="1" x14ac:dyDescent="0.3">
      <c r="A75" s="670" t="s">
        <v>132</v>
      </c>
      <c r="B75" s="592"/>
      <c r="C75" s="592"/>
      <c r="D75" s="592"/>
      <c r="E75" s="602"/>
      <c r="F75" s="602"/>
      <c r="G75" s="602"/>
      <c r="H75" s="602"/>
      <c r="I75" s="602"/>
      <c r="J75" s="602"/>
      <c r="K75" s="602"/>
      <c r="L75" s="602"/>
      <c r="M75" s="602"/>
      <c r="N75" s="602"/>
      <c r="O75" s="602"/>
      <c r="P75" s="602"/>
      <c r="Q75" s="602"/>
      <c r="R75" s="602"/>
      <c r="S75" s="602"/>
      <c r="T75" s="602"/>
      <c r="U75" s="602"/>
      <c r="V75" s="602"/>
      <c r="W75" s="602"/>
      <c r="X75" s="602"/>
      <c r="Y75" s="602"/>
      <c r="Z75" s="602"/>
      <c r="AA75" s="602"/>
      <c r="AB75" s="602"/>
      <c r="AC75" s="602"/>
      <c r="AD75" s="671"/>
      <c r="AG75" s="34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</row>
    <row r="76" spans="1:148" s="297" customFormat="1" ht="20.25" customHeight="1" thickBot="1" x14ac:dyDescent="0.3">
      <c r="A76" s="356" t="s">
        <v>25</v>
      </c>
      <c r="B76" s="664" t="s">
        <v>133</v>
      </c>
      <c r="C76" s="665"/>
      <c r="D76" s="666"/>
      <c r="E76" s="357" t="s">
        <v>10</v>
      </c>
      <c r="F76" s="672"/>
      <c r="G76" s="673"/>
      <c r="H76" s="673"/>
      <c r="I76" s="673"/>
      <c r="J76" s="673"/>
      <c r="K76" s="673"/>
      <c r="L76" s="673"/>
      <c r="M76" s="673"/>
      <c r="N76" s="673"/>
      <c r="O76" s="673"/>
      <c r="P76" s="673"/>
      <c r="Q76" s="673"/>
      <c r="R76" s="673"/>
      <c r="S76" s="673"/>
      <c r="T76" s="673"/>
      <c r="U76" s="673"/>
      <c r="V76" s="673"/>
      <c r="W76" s="673"/>
      <c r="X76" s="673"/>
      <c r="Y76" s="673"/>
      <c r="Z76" s="673"/>
      <c r="AA76" s="673"/>
      <c r="AB76" s="673"/>
      <c r="AC76" s="673"/>
      <c r="AD76" s="674"/>
      <c r="AG76" s="34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300"/>
      <c r="BL76" s="300"/>
      <c r="BM76" s="300"/>
      <c r="BN76" s="300"/>
      <c r="BO76" s="300"/>
      <c r="BP76" s="300"/>
      <c r="BQ76" s="300"/>
      <c r="BR76" s="300"/>
      <c r="BS76" s="300"/>
      <c r="BT76" s="300"/>
      <c r="BU76" s="300"/>
      <c r="BV76" s="300"/>
      <c r="BW76" s="300"/>
      <c r="BX76" s="300"/>
      <c r="BY76" s="300"/>
      <c r="BZ76" s="300"/>
      <c r="CA76" s="300"/>
      <c r="CB76" s="300"/>
      <c r="CC76" s="300"/>
      <c r="CD76" s="300"/>
      <c r="CE76" s="300"/>
      <c r="CF76" s="300"/>
      <c r="CG76" s="300"/>
      <c r="CH76" s="300"/>
      <c r="CI76" s="300"/>
      <c r="CJ76" s="300"/>
      <c r="CK76" s="300"/>
      <c r="CL76" s="300"/>
      <c r="CM76" s="300"/>
      <c r="CN76" s="300"/>
      <c r="CO76" s="300"/>
      <c r="CP76" s="300"/>
      <c r="CQ76" s="300"/>
      <c r="CR76" s="300"/>
      <c r="CS76" s="300"/>
      <c r="CT76" s="300"/>
      <c r="CU76" s="300"/>
      <c r="CV76" s="300"/>
      <c r="CW76" s="300"/>
      <c r="CX76" s="300"/>
      <c r="CY76" s="300"/>
      <c r="CZ76" s="300"/>
      <c r="DA76" s="300"/>
      <c r="DB76" s="300"/>
      <c r="DC76" s="300"/>
      <c r="DD76" s="300"/>
      <c r="DE76" s="300"/>
      <c r="DF76" s="300"/>
      <c r="DG76" s="300"/>
      <c r="DH76" s="300"/>
      <c r="DI76" s="300"/>
      <c r="DJ76" s="300"/>
      <c r="DK76" s="300"/>
      <c r="DL76" s="300"/>
      <c r="DM76" s="300"/>
      <c r="DN76" s="300"/>
      <c r="DO76" s="300"/>
      <c r="DP76" s="300"/>
      <c r="DQ76" s="300"/>
      <c r="DR76" s="300"/>
      <c r="DS76" s="300"/>
      <c r="DT76" s="300"/>
      <c r="DU76" s="300"/>
      <c r="DV76" s="300"/>
      <c r="DW76" s="300"/>
      <c r="DX76" s="300"/>
      <c r="DY76" s="300"/>
      <c r="DZ76" s="300"/>
      <c r="EA76" s="300"/>
      <c r="EB76" s="300"/>
      <c r="EC76" s="300"/>
      <c r="ED76" s="300"/>
      <c r="EE76" s="300"/>
      <c r="EF76" s="300"/>
      <c r="EG76" s="300"/>
      <c r="EH76" s="300"/>
      <c r="EI76" s="300"/>
      <c r="EJ76" s="300"/>
      <c r="EK76" s="300"/>
      <c r="EL76" s="300"/>
      <c r="EM76" s="300"/>
      <c r="EN76" s="300"/>
      <c r="EO76" s="300"/>
      <c r="EP76" s="300"/>
      <c r="EQ76" s="300"/>
      <c r="ER76" s="300"/>
    </row>
    <row r="77" spans="1:148" s="67" customFormat="1" ht="17.25" customHeight="1" x14ac:dyDescent="0.25">
      <c r="A77" s="201"/>
      <c r="B77" s="125" t="s">
        <v>67</v>
      </c>
      <c r="C77" s="126" t="s">
        <v>58</v>
      </c>
      <c r="D77" s="96" t="s">
        <v>12</v>
      </c>
      <c r="E77" s="94" t="s">
        <v>5</v>
      </c>
      <c r="F77" s="142">
        <f t="shared" ref="F77:F81" si="100">G77+H77+I77+J77</f>
        <v>39525400</v>
      </c>
      <c r="G77" s="95">
        <v>0</v>
      </c>
      <c r="H77" s="95">
        <v>0</v>
      </c>
      <c r="I77" s="95">
        <v>0</v>
      </c>
      <c r="J77" s="97">
        <v>39525400</v>
      </c>
      <c r="K77" s="142">
        <f t="shared" ref="K77:K81" si="101">L77+M77+N77+O77</f>
        <v>39525400</v>
      </c>
      <c r="L77" s="95">
        <v>0</v>
      </c>
      <c r="M77" s="95">
        <v>0</v>
      </c>
      <c r="N77" s="95">
        <v>0</v>
      </c>
      <c r="O77" s="97">
        <v>39525400</v>
      </c>
      <c r="P77" s="142">
        <f t="shared" ref="P77:P81" si="102">Q77+R77+S77+T77</f>
        <v>38768256.100000001</v>
      </c>
      <c r="Q77" s="95">
        <v>0</v>
      </c>
      <c r="R77" s="95">
        <v>0</v>
      </c>
      <c r="S77" s="95">
        <v>0</v>
      </c>
      <c r="T77" s="97">
        <v>38768256.100000001</v>
      </c>
      <c r="U77" s="178">
        <f>P77/K77*100</f>
        <v>98.084411795959056</v>
      </c>
      <c r="V77" s="183">
        <v>0</v>
      </c>
      <c r="W77" s="183">
        <v>0</v>
      </c>
      <c r="X77" s="183">
        <v>0</v>
      </c>
      <c r="Y77" s="179">
        <f t="shared" ref="Y77" si="103">T77/O77*100</f>
        <v>98.084411795959056</v>
      </c>
      <c r="Z77" s="47">
        <f t="shared" ref="Z77:Z82" si="104">AA77+AB77+AC77+AD77</f>
        <v>98.084411795959056</v>
      </c>
      <c r="AA77" s="95">
        <v>0</v>
      </c>
      <c r="AB77" s="95">
        <f>SUM(AB78:AB80)</f>
        <v>0</v>
      </c>
      <c r="AC77" s="10">
        <v>0</v>
      </c>
      <c r="AD77" s="96">
        <f>T77/J77*100</f>
        <v>98.084411795959056</v>
      </c>
      <c r="AG77" s="34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</row>
    <row r="78" spans="1:148" s="100" customFormat="1" ht="17.25" customHeight="1" x14ac:dyDescent="0.25">
      <c r="A78" s="456"/>
      <c r="B78" s="444" t="s">
        <v>1</v>
      </c>
      <c r="C78" s="454" t="s">
        <v>60</v>
      </c>
      <c r="D78" s="39" t="s">
        <v>12</v>
      </c>
      <c r="E78" s="98" t="s">
        <v>5</v>
      </c>
      <c r="F78" s="143">
        <f t="shared" si="100"/>
        <v>2741450</v>
      </c>
      <c r="G78" s="99">
        <v>0</v>
      </c>
      <c r="H78" s="99">
        <v>0</v>
      </c>
      <c r="I78" s="99">
        <v>0</v>
      </c>
      <c r="J78" s="32">
        <v>2741450</v>
      </c>
      <c r="K78" s="143">
        <f t="shared" si="101"/>
        <v>2741450</v>
      </c>
      <c r="L78" s="99">
        <v>0</v>
      </c>
      <c r="M78" s="99">
        <v>0</v>
      </c>
      <c r="N78" s="99">
        <v>0</v>
      </c>
      <c r="O78" s="32">
        <f>115000+2558450+68000</f>
        <v>2741450</v>
      </c>
      <c r="P78" s="143">
        <f t="shared" si="102"/>
        <v>2708000.78</v>
      </c>
      <c r="Q78" s="99">
        <v>0</v>
      </c>
      <c r="R78" s="99">
        <v>0</v>
      </c>
      <c r="S78" s="99">
        <v>0</v>
      </c>
      <c r="T78" s="32">
        <v>2708000.78</v>
      </c>
      <c r="U78" s="180">
        <f t="shared" ref="U78:U83" si="105">P78/K78*100</f>
        <v>98.779871236024718</v>
      </c>
      <c r="V78" s="184">
        <v>0</v>
      </c>
      <c r="W78" s="184">
        <v>0</v>
      </c>
      <c r="X78" s="184">
        <v>0</v>
      </c>
      <c r="Y78" s="182">
        <f t="shared" ref="Y78:Y83" si="106">T78/O78*100</f>
        <v>98.779871236024718</v>
      </c>
      <c r="Z78" s="12">
        <f>P78/F78*100</f>
        <v>98.779871236024718</v>
      </c>
      <c r="AA78" s="99">
        <v>0</v>
      </c>
      <c r="AB78" s="99">
        <v>0</v>
      </c>
      <c r="AC78" s="51">
        <v>0</v>
      </c>
      <c r="AD78" s="40">
        <f>T78/J78*100</f>
        <v>98.779871236024718</v>
      </c>
      <c r="AG78" s="4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</row>
    <row r="79" spans="1:148" s="67" customFormat="1" ht="31.5" customHeight="1" x14ac:dyDescent="0.25">
      <c r="A79" s="199"/>
      <c r="B79" s="35" t="s">
        <v>76</v>
      </c>
      <c r="C79" s="36" t="s">
        <v>57</v>
      </c>
      <c r="D79" s="39" t="s">
        <v>12</v>
      </c>
      <c r="E79" s="73" t="s">
        <v>13</v>
      </c>
      <c r="F79" s="144">
        <f t="shared" si="100"/>
        <v>500000</v>
      </c>
      <c r="G79" s="145">
        <v>500000</v>
      </c>
      <c r="H79" s="51">
        <v>0</v>
      </c>
      <c r="I79" s="51">
        <v>0</v>
      </c>
      <c r="J79" s="53">
        <v>0</v>
      </c>
      <c r="K79" s="144">
        <f t="shared" si="101"/>
        <v>500000</v>
      </c>
      <c r="L79" s="145">
        <v>500000</v>
      </c>
      <c r="M79" s="51">
        <v>0</v>
      </c>
      <c r="N79" s="51">
        <v>0</v>
      </c>
      <c r="O79" s="53">
        <v>0</v>
      </c>
      <c r="P79" s="144">
        <f t="shared" si="102"/>
        <v>500000</v>
      </c>
      <c r="Q79" s="145">
        <v>500000</v>
      </c>
      <c r="R79" s="51">
        <v>0</v>
      </c>
      <c r="S79" s="51">
        <v>0</v>
      </c>
      <c r="T79" s="53">
        <v>0</v>
      </c>
      <c r="U79" s="180">
        <f t="shared" si="105"/>
        <v>100</v>
      </c>
      <c r="V79" s="181">
        <f t="shared" ref="V79:V83" si="107">Q79/L79*100</f>
        <v>100</v>
      </c>
      <c r="W79" s="184">
        <v>0</v>
      </c>
      <c r="X79" s="184">
        <v>0</v>
      </c>
      <c r="Y79" s="186">
        <v>0</v>
      </c>
      <c r="Z79" s="15">
        <f>P79/F79*100</f>
        <v>100</v>
      </c>
      <c r="AA79" s="37">
        <f>Q79/G79*100</f>
        <v>100</v>
      </c>
      <c r="AB79" s="51">
        <v>0</v>
      </c>
      <c r="AC79" s="49">
        <v>0</v>
      </c>
      <c r="AD79" s="53">
        <v>0</v>
      </c>
      <c r="AG79" s="34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</row>
    <row r="80" spans="1:148" s="67" customFormat="1" ht="18" customHeight="1" x14ac:dyDescent="0.25">
      <c r="A80" s="199"/>
      <c r="B80" s="35" t="s">
        <v>75</v>
      </c>
      <c r="C80" s="36" t="s">
        <v>51</v>
      </c>
      <c r="D80" s="39" t="s">
        <v>12</v>
      </c>
      <c r="E80" s="73" t="s">
        <v>13</v>
      </c>
      <c r="F80" s="144">
        <f t="shared" si="100"/>
        <v>3423669</v>
      </c>
      <c r="G80" s="145">
        <v>3423669</v>
      </c>
      <c r="H80" s="51">
        <v>0</v>
      </c>
      <c r="I80" s="51">
        <v>0</v>
      </c>
      <c r="J80" s="53">
        <v>0</v>
      </c>
      <c r="K80" s="144">
        <f t="shared" si="101"/>
        <v>3428269</v>
      </c>
      <c r="L80" s="145">
        <v>3428269</v>
      </c>
      <c r="M80" s="51">
        <v>0</v>
      </c>
      <c r="N80" s="51">
        <v>0</v>
      </c>
      <c r="O80" s="53">
        <v>0</v>
      </c>
      <c r="P80" s="144">
        <f t="shared" si="102"/>
        <v>3423588.86</v>
      </c>
      <c r="Q80" s="145">
        <v>3423588.86</v>
      </c>
      <c r="R80" s="51">
        <v>0</v>
      </c>
      <c r="S80" s="51">
        <v>0</v>
      </c>
      <c r="T80" s="53">
        <v>0</v>
      </c>
      <c r="U80" s="180">
        <f t="shared" si="105"/>
        <v>99.863483874806789</v>
      </c>
      <c r="V80" s="181">
        <f t="shared" si="107"/>
        <v>99.863483874806789</v>
      </c>
      <c r="W80" s="184">
        <v>0</v>
      </c>
      <c r="X80" s="184">
        <v>0</v>
      </c>
      <c r="Y80" s="186">
        <v>0</v>
      </c>
      <c r="Z80" s="15">
        <f>P80/F80*100</f>
        <v>99.997659236333874</v>
      </c>
      <c r="AA80" s="37">
        <f>Q80/G80*100</f>
        <v>99.997659236333874</v>
      </c>
      <c r="AB80" s="51">
        <v>0</v>
      </c>
      <c r="AC80" s="49">
        <v>0</v>
      </c>
      <c r="AD80" s="53">
        <v>0</v>
      </c>
      <c r="AG80" s="34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</row>
    <row r="81" spans="1:148" s="67" customFormat="1" ht="18.75" customHeight="1" x14ac:dyDescent="0.25">
      <c r="A81" s="199"/>
      <c r="B81" s="35" t="s">
        <v>123</v>
      </c>
      <c r="C81" s="36" t="s">
        <v>56</v>
      </c>
      <c r="D81" s="39" t="s">
        <v>12</v>
      </c>
      <c r="E81" s="73" t="s">
        <v>5</v>
      </c>
      <c r="F81" s="144">
        <f t="shared" si="100"/>
        <v>11942337</v>
      </c>
      <c r="G81" s="51">
        <v>0</v>
      </c>
      <c r="H81" s="51">
        <v>0</v>
      </c>
      <c r="I81" s="51">
        <v>0</v>
      </c>
      <c r="J81" s="33">
        <v>11942337</v>
      </c>
      <c r="K81" s="144">
        <f t="shared" si="101"/>
        <v>12896300</v>
      </c>
      <c r="L81" s="51">
        <v>0</v>
      </c>
      <c r="M81" s="51">
        <v>0</v>
      </c>
      <c r="N81" s="51">
        <v>0</v>
      </c>
      <c r="O81" s="33">
        <v>12896300</v>
      </c>
      <c r="P81" s="144">
        <f t="shared" si="102"/>
        <v>11942335.310000001</v>
      </c>
      <c r="Q81" s="51">
        <v>0</v>
      </c>
      <c r="R81" s="51">
        <v>0</v>
      </c>
      <c r="S81" s="51">
        <v>0</v>
      </c>
      <c r="T81" s="33">
        <v>11942335.310000001</v>
      </c>
      <c r="U81" s="180">
        <f t="shared" si="105"/>
        <v>92.602803207121426</v>
      </c>
      <c r="V81" s="184">
        <v>0</v>
      </c>
      <c r="W81" s="184">
        <v>0</v>
      </c>
      <c r="X81" s="216">
        <v>0</v>
      </c>
      <c r="Y81" s="182">
        <f t="shared" si="106"/>
        <v>92.602803207121426</v>
      </c>
      <c r="Z81" s="15">
        <f t="shared" si="104"/>
        <v>92.602803207121426</v>
      </c>
      <c r="AA81" s="51">
        <v>0</v>
      </c>
      <c r="AB81" s="51">
        <v>0</v>
      </c>
      <c r="AC81" s="49">
        <v>0</v>
      </c>
      <c r="AD81" s="39">
        <f>T81/O81*100</f>
        <v>92.602803207121426</v>
      </c>
      <c r="AG81" s="34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</row>
    <row r="82" spans="1:148" s="551" customFormat="1" ht="17.25" customHeight="1" thickBot="1" x14ac:dyDescent="0.25">
      <c r="A82" s="532"/>
      <c r="B82" s="533" t="s">
        <v>36</v>
      </c>
      <c r="C82" s="534"/>
      <c r="D82" s="535" t="s">
        <v>12</v>
      </c>
      <c r="E82" s="536"/>
      <c r="F82" s="537">
        <f>G82+H82+I82+J82</f>
        <v>576134.06999999995</v>
      </c>
      <c r="G82" s="538">
        <v>0</v>
      </c>
      <c r="H82" s="538">
        <v>0</v>
      </c>
      <c r="I82" s="539">
        <v>576134.06999999995</v>
      </c>
      <c r="J82" s="540">
        <v>0</v>
      </c>
      <c r="K82" s="537">
        <f>300000+10000+10644.07+43750</f>
        <v>364394.07</v>
      </c>
      <c r="L82" s="538">
        <v>0</v>
      </c>
      <c r="M82" s="538">
        <v>0</v>
      </c>
      <c r="N82" s="539">
        <v>368894.07</v>
      </c>
      <c r="O82" s="540">
        <v>0</v>
      </c>
      <c r="P82" s="541">
        <f>Q82+R82+S82+T82</f>
        <v>476756.23</v>
      </c>
      <c r="Q82" s="538">
        <v>0</v>
      </c>
      <c r="R82" s="538">
        <v>0</v>
      </c>
      <c r="S82" s="539">
        <v>476756.23</v>
      </c>
      <c r="T82" s="542">
        <v>0</v>
      </c>
      <c r="U82" s="543">
        <f t="shared" si="105"/>
        <v>130.83534262783147</v>
      </c>
      <c r="V82" s="544">
        <v>0</v>
      </c>
      <c r="W82" s="544">
        <v>0</v>
      </c>
      <c r="X82" s="545">
        <f t="shared" ref="X82:X83" si="108">S82/N82*100</f>
        <v>129.23933149697959</v>
      </c>
      <c r="Y82" s="546">
        <v>0</v>
      </c>
      <c r="Z82" s="547">
        <f t="shared" si="104"/>
        <v>82.750917681365394</v>
      </c>
      <c r="AA82" s="548">
        <v>0</v>
      </c>
      <c r="AB82" s="548">
        <v>0</v>
      </c>
      <c r="AC82" s="549">
        <f>S82/I82*100</f>
        <v>82.750917681365394</v>
      </c>
      <c r="AD82" s="550">
        <f>T82/N82*100</f>
        <v>0</v>
      </c>
      <c r="AE82" s="654" t="s">
        <v>81</v>
      </c>
      <c r="AF82" s="655"/>
      <c r="AG82" s="655"/>
      <c r="AI82" s="552"/>
      <c r="AJ82" s="552"/>
      <c r="AK82" s="552"/>
      <c r="AL82" s="552"/>
      <c r="AM82" s="552"/>
      <c r="AN82" s="552"/>
      <c r="AO82" s="552"/>
      <c r="AP82" s="552"/>
      <c r="AQ82" s="552"/>
      <c r="AR82" s="552"/>
      <c r="AS82" s="552"/>
      <c r="AT82" s="552"/>
      <c r="AU82" s="552"/>
      <c r="AV82" s="552"/>
      <c r="AW82" s="552"/>
      <c r="AX82" s="552"/>
      <c r="AY82" s="552"/>
      <c r="AZ82" s="552"/>
      <c r="BA82" s="552"/>
      <c r="BB82" s="552"/>
      <c r="BC82" s="552"/>
      <c r="BD82" s="552"/>
      <c r="BE82" s="552"/>
      <c r="BF82" s="552"/>
      <c r="BG82" s="552"/>
      <c r="BH82" s="552"/>
      <c r="BI82" s="552"/>
      <c r="BJ82" s="552"/>
      <c r="BK82" s="552"/>
      <c r="BL82" s="552"/>
      <c r="BM82" s="552"/>
      <c r="BN82" s="552"/>
      <c r="BO82" s="552"/>
      <c r="BP82" s="552"/>
      <c r="BQ82" s="552"/>
      <c r="BR82" s="552"/>
      <c r="BS82" s="552"/>
      <c r="BT82" s="552"/>
      <c r="BU82" s="552"/>
      <c r="BV82" s="552"/>
      <c r="BW82" s="552"/>
      <c r="BX82" s="552"/>
      <c r="BY82" s="552"/>
      <c r="BZ82" s="552"/>
      <c r="CA82" s="552"/>
      <c r="CB82" s="552"/>
      <c r="CC82" s="552"/>
      <c r="CD82" s="552"/>
      <c r="CE82" s="552"/>
      <c r="CF82" s="552"/>
      <c r="CG82" s="552"/>
      <c r="CH82" s="552"/>
      <c r="CI82" s="552"/>
      <c r="CJ82" s="552"/>
      <c r="CK82" s="552"/>
      <c r="CL82" s="552"/>
      <c r="CM82" s="552"/>
      <c r="CN82" s="552"/>
      <c r="CO82" s="552"/>
      <c r="CP82" s="552"/>
      <c r="CQ82" s="552"/>
      <c r="CR82" s="552"/>
      <c r="CS82" s="552"/>
      <c r="CT82" s="552"/>
      <c r="CU82" s="552"/>
      <c r="CV82" s="552"/>
      <c r="CW82" s="552"/>
      <c r="CX82" s="552"/>
      <c r="CY82" s="552"/>
      <c r="CZ82" s="552"/>
      <c r="DA82" s="552"/>
      <c r="DB82" s="552"/>
      <c r="DC82" s="552"/>
      <c r="DD82" s="552"/>
      <c r="DE82" s="552"/>
      <c r="DF82" s="552"/>
      <c r="DG82" s="552"/>
      <c r="DH82" s="552"/>
      <c r="DI82" s="552"/>
      <c r="DJ82" s="552"/>
      <c r="DK82" s="552"/>
      <c r="DL82" s="552"/>
      <c r="DM82" s="552"/>
      <c r="DN82" s="552"/>
      <c r="DO82" s="552"/>
      <c r="DP82" s="552"/>
      <c r="DQ82" s="552"/>
      <c r="DR82" s="552"/>
      <c r="DS82" s="552"/>
      <c r="DT82" s="552"/>
      <c r="DU82" s="552"/>
      <c r="DV82" s="552"/>
      <c r="DW82" s="552"/>
      <c r="DX82" s="552"/>
      <c r="DY82" s="552"/>
      <c r="DZ82" s="552"/>
      <c r="EA82" s="552"/>
      <c r="EB82" s="552"/>
      <c r="EC82" s="552"/>
      <c r="ED82" s="552"/>
      <c r="EE82" s="552"/>
      <c r="EF82" s="552"/>
      <c r="EG82" s="552"/>
      <c r="EH82" s="552"/>
      <c r="EI82" s="552"/>
      <c r="EJ82" s="552"/>
      <c r="EK82" s="552"/>
      <c r="EL82" s="552"/>
      <c r="EM82" s="552"/>
      <c r="EN82" s="552"/>
      <c r="EO82" s="552"/>
      <c r="EP82" s="552"/>
      <c r="EQ82" s="552"/>
      <c r="ER82" s="552"/>
    </row>
    <row r="83" spans="1:148" s="67" customFormat="1" ht="18.75" customHeight="1" thickBot="1" x14ac:dyDescent="0.3">
      <c r="A83" s="202"/>
      <c r="B83" s="694" t="s">
        <v>26</v>
      </c>
      <c r="C83" s="601"/>
      <c r="D83" s="603"/>
      <c r="E83" s="358" t="s">
        <v>10</v>
      </c>
      <c r="F83" s="359">
        <f>F77+F78+F79+F80+F81+F82</f>
        <v>58708990.07</v>
      </c>
      <c r="G83" s="360">
        <f t="shared" ref="G83:T83" si="109">G77+G78+G79+G80+G81+G82</f>
        <v>3923669</v>
      </c>
      <c r="H83" s="361">
        <f t="shared" si="109"/>
        <v>0</v>
      </c>
      <c r="I83" s="360">
        <f t="shared" si="109"/>
        <v>576134.06999999995</v>
      </c>
      <c r="J83" s="362">
        <f t="shared" si="109"/>
        <v>54209187</v>
      </c>
      <c r="K83" s="359">
        <f t="shared" si="109"/>
        <v>59455813.07</v>
      </c>
      <c r="L83" s="360">
        <f t="shared" si="109"/>
        <v>3928269</v>
      </c>
      <c r="M83" s="361">
        <f t="shared" si="109"/>
        <v>0</v>
      </c>
      <c r="N83" s="360">
        <f t="shared" si="109"/>
        <v>368894.07</v>
      </c>
      <c r="O83" s="362">
        <f t="shared" si="109"/>
        <v>55163150</v>
      </c>
      <c r="P83" s="359">
        <f t="shared" si="109"/>
        <v>57818937.280000001</v>
      </c>
      <c r="Q83" s="360">
        <f t="shared" si="109"/>
        <v>3923588.86</v>
      </c>
      <c r="R83" s="361">
        <f t="shared" si="109"/>
        <v>0</v>
      </c>
      <c r="S83" s="360">
        <f t="shared" si="109"/>
        <v>476756.23</v>
      </c>
      <c r="T83" s="362">
        <f t="shared" si="109"/>
        <v>53418592.190000005</v>
      </c>
      <c r="U83" s="455">
        <f t="shared" si="105"/>
        <v>97.246903699604886</v>
      </c>
      <c r="V83" s="354">
        <f t="shared" si="107"/>
        <v>99.880859992021925</v>
      </c>
      <c r="W83" s="355">
        <v>0</v>
      </c>
      <c r="X83" s="306">
        <f t="shared" si="108"/>
        <v>129.23933149697959</v>
      </c>
      <c r="Y83" s="148">
        <f t="shared" si="106"/>
        <v>96.8374579588004</v>
      </c>
      <c r="Z83" s="146">
        <f>P83/F83*100</f>
        <v>98.483958267824462</v>
      </c>
      <c r="AA83" s="309">
        <f>Q83/G83*100</f>
        <v>99.997957523939959</v>
      </c>
      <c r="AB83" s="147">
        <v>0</v>
      </c>
      <c r="AC83" s="458">
        <f>S83/I83*100</f>
        <v>82.750917681365394</v>
      </c>
      <c r="AD83" s="148">
        <f>T83/J83*100</f>
        <v>98.541585192930498</v>
      </c>
      <c r="AG83" s="34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</row>
    <row r="84" spans="1:148" s="67" customFormat="1" ht="26.25" customHeight="1" thickBot="1" x14ac:dyDescent="0.3">
      <c r="A84" s="631" t="s">
        <v>134</v>
      </c>
      <c r="B84" s="625"/>
      <c r="C84" s="625"/>
      <c r="D84" s="625"/>
      <c r="E84" s="625"/>
      <c r="F84" s="592"/>
      <c r="G84" s="592"/>
      <c r="H84" s="592"/>
      <c r="I84" s="592"/>
      <c r="J84" s="592"/>
      <c r="K84" s="592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2"/>
      <c r="X84" s="592"/>
      <c r="Y84" s="592"/>
      <c r="Z84" s="592"/>
      <c r="AA84" s="592"/>
      <c r="AB84" s="592"/>
      <c r="AC84" s="592"/>
      <c r="AD84" s="593"/>
      <c r="AG84" s="34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</row>
    <row r="85" spans="1:148" s="230" customFormat="1" ht="21.75" customHeight="1" thickBot="1" x14ac:dyDescent="0.3">
      <c r="A85" s="363" t="s">
        <v>27</v>
      </c>
      <c r="B85" s="693" t="s">
        <v>145</v>
      </c>
      <c r="C85" s="679"/>
      <c r="D85" s="680"/>
      <c r="E85" s="364" t="s">
        <v>10</v>
      </c>
      <c r="F85" s="675"/>
      <c r="G85" s="676"/>
      <c r="H85" s="676"/>
      <c r="I85" s="676"/>
      <c r="J85" s="676"/>
      <c r="K85" s="676"/>
      <c r="L85" s="676"/>
      <c r="M85" s="676"/>
      <c r="N85" s="676"/>
      <c r="O85" s="676"/>
      <c r="P85" s="676"/>
      <c r="Q85" s="676"/>
      <c r="R85" s="676"/>
      <c r="S85" s="676"/>
      <c r="T85" s="676"/>
      <c r="U85" s="676"/>
      <c r="V85" s="676"/>
      <c r="W85" s="676"/>
      <c r="X85" s="676"/>
      <c r="Y85" s="676"/>
      <c r="Z85" s="676"/>
      <c r="AA85" s="676"/>
      <c r="AB85" s="676"/>
      <c r="AC85" s="676"/>
      <c r="AD85" s="677"/>
      <c r="AE85" s="227"/>
      <c r="AF85" s="227"/>
      <c r="AG85" s="228"/>
      <c r="AH85" s="227"/>
      <c r="AI85" s="229"/>
      <c r="AJ85" s="229"/>
      <c r="AK85" s="229"/>
      <c r="AL85" s="229"/>
      <c r="AM85" s="229"/>
      <c r="AN85" s="229"/>
      <c r="AO85" s="229"/>
      <c r="AP85" s="229"/>
      <c r="AQ85" s="229"/>
      <c r="AR85" s="229"/>
      <c r="AS85" s="229"/>
      <c r="AT85" s="229"/>
      <c r="AU85" s="229"/>
      <c r="AV85" s="229"/>
      <c r="AW85" s="229"/>
      <c r="AX85" s="229"/>
      <c r="AY85" s="229"/>
      <c r="AZ85" s="229"/>
      <c r="BA85" s="229"/>
      <c r="BB85" s="229"/>
      <c r="BC85" s="229"/>
      <c r="BD85" s="229"/>
      <c r="BE85" s="229"/>
      <c r="BF85" s="229"/>
      <c r="BG85" s="229"/>
      <c r="BH85" s="229"/>
      <c r="BI85" s="229"/>
      <c r="BJ85" s="229"/>
      <c r="BK85" s="229"/>
      <c r="BL85" s="229"/>
      <c r="BM85" s="229"/>
      <c r="BN85" s="229"/>
      <c r="BO85" s="229"/>
      <c r="BP85" s="229"/>
      <c r="BQ85" s="229"/>
      <c r="BR85" s="229"/>
      <c r="BS85" s="229"/>
      <c r="BT85" s="229"/>
      <c r="BU85" s="229"/>
      <c r="BV85" s="229"/>
      <c r="BW85" s="229"/>
      <c r="BX85" s="229"/>
      <c r="BY85" s="229"/>
      <c r="BZ85" s="229"/>
      <c r="CA85" s="229"/>
      <c r="CB85" s="229"/>
      <c r="CC85" s="229"/>
      <c r="CD85" s="229"/>
      <c r="CE85" s="229"/>
      <c r="CF85" s="229"/>
      <c r="CG85" s="229"/>
      <c r="CH85" s="229"/>
      <c r="CI85" s="229"/>
      <c r="CJ85" s="229"/>
      <c r="CK85" s="229"/>
      <c r="CL85" s="229"/>
      <c r="CM85" s="229"/>
      <c r="CN85" s="229"/>
      <c r="CO85" s="229"/>
      <c r="CP85" s="229"/>
      <c r="CQ85" s="229"/>
      <c r="CR85" s="229"/>
      <c r="CS85" s="229"/>
      <c r="CT85" s="229"/>
      <c r="CU85" s="229"/>
      <c r="CV85" s="229"/>
      <c r="CW85" s="229"/>
      <c r="CX85" s="229"/>
      <c r="CY85" s="229"/>
      <c r="CZ85" s="229"/>
      <c r="DA85" s="229"/>
      <c r="DB85" s="229"/>
      <c r="DC85" s="229"/>
      <c r="DD85" s="229"/>
      <c r="DE85" s="229"/>
      <c r="DF85" s="229"/>
      <c r="DG85" s="229"/>
      <c r="DH85" s="229"/>
      <c r="DI85" s="229"/>
      <c r="DJ85" s="229"/>
      <c r="DK85" s="229"/>
      <c r="DL85" s="229"/>
      <c r="DM85" s="229"/>
      <c r="DN85" s="229"/>
      <c r="DO85" s="229"/>
      <c r="DP85" s="229"/>
      <c r="DQ85" s="229"/>
      <c r="DR85" s="229"/>
      <c r="DS85" s="229"/>
      <c r="DT85" s="229"/>
      <c r="DU85" s="229"/>
      <c r="DV85" s="229"/>
      <c r="DW85" s="229"/>
      <c r="DX85" s="229"/>
      <c r="DY85" s="229"/>
      <c r="DZ85" s="229"/>
      <c r="EA85" s="229"/>
      <c r="EB85" s="229"/>
      <c r="EC85" s="229"/>
      <c r="ED85" s="229"/>
      <c r="EE85" s="229"/>
      <c r="EF85" s="229"/>
      <c r="EG85" s="229"/>
      <c r="EH85" s="229"/>
      <c r="EI85" s="229"/>
      <c r="EJ85" s="229"/>
      <c r="EK85" s="229"/>
      <c r="EL85" s="229"/>
      <c r="EM85" s="229"/>
      <c r="EN85" s="229"/>
      <c r="EO85" s="229"/>
      <c r="EP85" s="229"/>
      <c r="EQ85" s="229"/>
      <c r="ER85" s="229"/>
    </row>
    <row r="86" spans="1:148" s="103" customFormat="1" ht="18" customHeight="1" x14ac:dyDescent="0.25">
      <c r="A86" s="232"/>
      <c r="B86" s="488" t="s">
        <v>124</v>
      </c>
      <c r="C86" s="489" t="s">
        <v>126</v>
      </c>
      <c r="D86" s="687" t="s">
        <v>12</v>
      </c>
      <c r="E86" s="490"/>
      <c r="F86" s="491">
        <f>G86+H86+I86+J86</f>
        <v>1270367</v>
      </c>
      <c r="G86" s="10">
        <v>0</v>
      </c>
      <c r="H86" s="10">
        <v>0</v>
      </c>
      <c r="I86" s="10">
        <v>0</v>
      </c>
      <c r="J86" s="124">
        <v>1270367</v>
      </c>
      <c r="K86" s="491">
        <f>L86+M86+N86+O86</f>
        <v>1270367</v>
      </c>
      <c r="L86" s="10">
        <v>0</v>
      </c>
      <c r="M86" s="10">
        <v>0</v>
      </c>
      <c r="N86" s="10">
        <v>0</v>
      </c>
      <c r="O86" s="124">
        <v>1270367</v>
      </c>
      <c r="P86" s="491">
        <f>Q86+R86+S86+T86</f>
        <v>1269767</v>
      </c>
      <c r="Q86" s="10">
        <v>0</v>
      </c>
      <c r="R86" s="10">
        <v>0</v>
      </c>
      <c r="S86" s="10">
        <v>0</v>
      </c>
      <c r="T86" s="124">
        <v>1269767</v>
      </c>
      <c r="U86" s="178">
        <f t="shared" ref="U86:U87" si="110">P86/K86*100</f>
        <v>99.952769553995026</v>
      </c>
      <c r="V86" s="183">
        <v>0</v>
      </c>
      <c r="W86" s="183">
        <v>0</v>
      </c>
      <c r="X86" s="183">
        <v>0</v>
      </c>
      <c r="Y86" s="492">
        <f t="shared" ref="Y86:Y87" si="111">T86/O86*100</f>
        <v>99.952769553995026</v>
      </c>
      <c r="Z86" s="493">
        <f t="shared" ref="Z86:Z87" si="112">P86/F86*100</f>
        <v>99.952769553995026</v>
      </c>
      <c r="AA86" s="10">
        <v>0</v>
      </c>
      <c r="AB86" s="10">
        <v>0</v>
      </c>
      <c r="AC86" s="10">
        <v>0</v>
      </c>
      <c r="AD86" s="280">
        <f t="shared" ref="AD86:AD87" si="113">T86/J86*100</f>
        <v>99.952769553995026</v>
      </c>
      <c r="AE86" s="105"/>
      <c r="AF86" s="105"/>
      <c r="AG86" s="231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</row>
    <row r="87" spans="1:148" s="103" customFormat="1" ht="15" customHeight="1" x14ac:dyDescent="0.25">
      <c r="A87" s="232"/>
      <c r="B87" s="494" t="s">
        <v>125</v>
      </c>
      <c r="C87" s="495" t="s">
        <v>112</v>
      </c>
      <c r="D87" s="688"/>
      <c r="E87" s="73"/>
      <c r="F87" s="218">
        <f>G87+H87+I87+J87</f>
        <v>56149845</v>
      </c>
      <c r="G87" s="118">
        <v>0</v>
      </c>
      <c r="H87" s="118">
        <v>0</v>
      </c>
      <c r="I87" s="118">
        <v>0</v>
      </c>
      <c r="J87" s="217">
        <v>56149845</v>
      </c>
      <c r="K87" s="218">
        <f>L87+M87+N87+O87</f>
        <v>56149845</v>
      </c>
      <c r="L87" s="118">
        <v>0</v>
      </c>
      <c r="M87" s="118">
        <v>0</v>
      </c>
      <c r="N87" s="118">
        <v>0</v>
      </c>
      <c r="O87" s="217">
        <v>56149845</v>
      </c>
      <c r="P87" s="218">
        <f>T87</f>
        <v>56130664.32</v>
      </c>
      <c r="Q87" s="118">
        <v>0</v>
      </c>
      <c r="R87" s="118">
        <v>0</v>
      </c>
      <c r="S87" s="118">
        <v>0</v>
      </c>
      <c r="T87" s="217">
        <v>56130664.32</v>
      </c>
      <c r="U87" s="221">
        <f t="shared" si="110"/>
        <v>99.965840190654134</v>
      </c>
      <c r="V87" s="222">
        <v>0</v>
      </c>
      <c r="W87" s="222">
        <v>0</v>
      </c>
      <c r="X87" s="222">
        <v>0</v>
      </c>
      <c r="Y87" s="233">
        <f t="shared" si="111"/>
        <v>99.965840190654134</v>
      </c>
      <c r="Z87" s="223">
        <f t="shared" si="112"/>
        <v>99.965840190654134</v>
      </c>
      <c r="AA87" s="118">
        <v>0</v>
      </c>
      <c r="AB87" s="118">
        <v>0</v>
      </c>
      <c r="AC87" s="118">
        <v>0</v>
      </c>
      <c r="AD87" s="224">
        <f t="shared" si="113"/>
        <v>99.965840190654134</v>
      </c>
      <c r="AE87" s="105"/>
      <c r="AF87" s="105"/>
      <c r="AG87" s="231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</row>
    <row r="88" spans="1:148" s="103" customFormat="1" ht="27.75" customHeight="1" thickBot="1" x14ac:dyDescent="0.3">
      <c r="A88" s="232"/>
      <c r="B88" s="496" t="s">
        <v>151</v>
      </c>
      <c r="C88" s="497" t="s">
        <v>152</v>
      </c>
      <c r="D88" s="689"/>
      <c r="E88" s="235"/>
      <c r="F88" s="218">
        <f>H88</f>
        <v>172680</v>
      </c>
      <c r="G88" s="26">
        <v>0</v>
      </c>
      <c r="H88" s="499">
        <v>172680</v>
      </c>
      <c r="I88" s="26">
        <v>0</v>
      </c>
      <c r="J88" s="498">
        <v>0</v>
      </c>
      <c r="K88" s="209"/>
      <c r="L88" s="26"/>
      <c r="M88" s="26"/>
      <c r="N88" s="26"/>
      <c r="O88" s="213"/>
      <c r="P88" s="218">
        <f>R88</f>
        <v>172680</v>
      </c>
      <c r="Q88" s="26">
        <v>0</v>
      </c>
      <c r="R88" s="499">
        <v>172680</v>
      </c>
      <c r="S88" s="26">
        <v>0</v>
      </c>
      <c r="T88" s="213">
        <v>0</v>
      </c>
      <c r="U88" s="219"/>
      <c r="V88" s="220"/>
      <c r="W88" s="220"/>
      <c r="X88" s="220"/>
      <c r="Y88" s="234"/>
      <c r="Z88" s="60">
        <f>AB88</f>
        <v>100</v>
      </c>
      <c r="AA88" s="26">
        <v>0</v>
      </c>
      <c r="AB88" s="500">
        <f>H88/R88*100</f>
        <v>100</v>
      </c>
      <c r="AC88" s="26">
        <v>0</v>
      </c>
      <c r="AD88" s="61">
        <v>0</v>
      </c>
      <c r="AE88" s="105"/>
      <c r="AF88" s="105"/>
      <c r="AG88" s="231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</row>
    <row r="89" spans="1:148" s="230" customFormat="1" ht="17.25" customHeight="1" thickBot="1" x14ac:dyDescent="0.3">
      <c r="A89" s="356"/>
      <c r="B89" s="624" t="s">
        <v>127</v>
      </c>
      <c r="C89" s="625"/>
      <c r="D89" s="626"/>
      <c r="E89" s="365"/>
      <c r="F89" s="366">
        <f>F86+F87+F88</f>
        <v>57592892</v>
      </c>
      <c r="G89" s="461">
        <f t="shared" ref="G89:O89" si="114">G86+G87+G88</f>
        <v>0</v>
      </c>
      <c r="H89" s="366">
        <f t="shared" si="114"/>
        <v>172680</v>
      </c>
      <c r="I89" s="461">
        <f t="shared" si="114"/>
        <v>0</v>
      </c>
      <c r="J89" s="366">
        <f t="shared" si="114"/>
        <v>57420212</v>
      </c>
      <c r="K89" s="366">
        <f t="shared" si="114"/>
        <v>57420212</v>
      </c>
      <c r="L89" s="366">
        <f t="shared" si="114"/>
        <v>0</v>
      </c>
      <c r="M89" s="366">
        <f t="shared" si="114"/>
        <v>0</v>
      </c>
      <c r="N89" s="366">
        <f t="shared" si="114"/>
        <v>0</v>
      </c>
      <c r="O89" s="366">
        <f t="shared" si="114"/>
        <v>57420212</v>
      </c>
      <c r="P89" s="445">
        <f>P86+P87+P88</f>
        <v>57573111.32</v>
      </c>
      <c r="Q89" s="361">
        <f t="shared" ref="Q89:S89" si="115">Q86+Q87</f>
        <v>0</v>
      </c>
      <c r="R89" s="445">
        <f>R86+R87+R88</f>
        <v>172680</v>
      </c>
      <c r="S89" s="361">
        <f t="shared" si="115"/>
        <v>0</v>
      </c>
      <c r="T89" s="445">
        <f>T86+T87+T88</f>
        <v>57400431.32</v>
      </c>
      <c r="U89" s="455">
        <f t="shared" ref="U89" si="116">P89/K89*100</f>
        <v>100.26628135751223</v>
      </c>
      <c r="V89" s="355">
        <v>0</v>
      </c>
      <c r="W89" s="355">
        <v>0</v>
      </c>
      <c r="X89" s="355">
        <v>0</v>
      </c>
      <c r="Y89" s="354">
        <f t="shared" ref="Y89" si="117">T89/O89*100</f>
        <v>99.965551015381138</v>
      </c>
      <c r="Z89" s="305">
        <f t="shared" ref="Z89" si="118">P89/F89*100</f>
        <v>99.965654303312292</v>
      </c>
      <c r="AA89" s="307">
        <v>0</v>
      </c>
      <c r="AB89" s="306">
        <f t="shared" ref="AB89" si="119">R89/H89*100</f>
        <v>100</v>
      </c>
      <c r="AC89" s="307">
        <v>0</v>
      </c>
      <c r="AD89" s="462">
        <f t="shared" ref="AD89" si="120">T89/J89*100</f>
        <v>99.965551015381138</v>
      </c>
      <c r="AE89" s="229"/>
      <c r="AF89" s="229"/>
      <c r="AG89" s="368"/>
      <c r="AH89" s="229"/>
      <c r="AI89" s="229"/>
      <c r="AJ89" s="229"/>
      <c r="AK89" s="229"/>
      <c r="AL89" s="229"/>
      <c r="AM89" s="229"/>
      <c r="AN89" s="229"/>
      <c r="AO89" s="229"/>
      <c r="AP89" s="229"/>
      <c r="AQ89" s="229"/>
      <c r="AR89" s="229"/>
      <c r="AS89" s="229"/>
      <c r="AT89" s="229"/>
      <c r="AU89" s="229"/>
      <c r="AV89" s="229"/>
      <c r="AW89" s="229"/>
      <c r="AX89" s="229"/>
      <c r="AY89" s="229"/>
      <c r="AZ89" s="229"/>
      <c r="BA89" s="229"/>
      <c r="BB89" s="229"/>
      <c r="BC89" s="229"/>
      <c r="BD89" s="229"/>
      <c r="BE89" s="229"/>
      <c r="BF89" s="229"/>
      <c r="BG89" s="229"/>
      <c r="BH89" s="229"/>
      <c r="BI89" s="229"/>
      <c r="BJ89" s="229"/>
      <c r="BK89" s="229"/>
      <c r="BL89" s="229"/>
      <c r="BM89" s="229"/>
      <c r="BN89" s="229"/>
      <c r="BO89" s="229"/>
      <c r="BP89" s="229"/>
      <c r="BQ89" s="229"/>
      <c r="BR89" s="229"/>
      <c r="BS89" s="229"/>
      <c r="BT89" s="229"/>
      <c r="BU89" s="229"/>
      <c r="BV89" s="229"/>
      <c r="BW89" s="229"/>
      <c r="BX89" s="229"/>
      <c r="BY89" s="229"/>
      <c r="BZ89" s="229"/>
      <c r="CA89" s="229"/>
      <c r="CB89" s="229"/>
      <c r="CC89" s="229"/>
      <c r="CD89" s="229"/>
      <c r="CE89" s="229"/>
      <c r="CF89" s="229"/>
      <c r="CG89" s="229"/>
      <c r="CH89" s="229"/>
      <c r="CI89" s="229"/>
      <c r="CJ89" s="229"/>
      <c r="CK89" s="229"/>
      <c r="CL89" s="229"/>
      <c r="CM89" s="229"/>
      <c r="CN89" s="229"/>
      <c r="CO89" s="229"/>
      <c r="CP89" s="229"/>
      <c r="CQ89" s="229"/>
      <c r="CR89" s="229"/>
      <c r="CS89" s="229"/>
      <c r="CT89" s="229"/>
      <c r="CU89" s="229"/>
      <c r="CV89" s="229"/>
      <c r="CW89" s="229"/>
      <c r="CX89" s="229"/>
      <c r="CY89" s="229"/>
      <c r="CZ89" s="229"/>
      <c r="DA89" s="229"/>
      <c r="DB89" s="229"/>
      <c r="DC89" s="229"/>
      <c r="DD89" s="229"/>
      <c r="DE89" s="229"/>
      <c r="DF89" s="229"/>
      <c r="DG89" s="229"/>
      <c r="DH89" s="229"/>
      <c r="DI89" s="229"/>
      <c r="DJ89" s="229"/>
      <c r="DK89" s="229"/>
      <c r="DL89" s="229"/>
      <c r="DM89" s="229"/>
      <c r="DN89" s="229"/>
      <c r="DO89" s="229"/>
      <c r="DP89" s="229"/>
      <c r="DQ89" s="229"/>
      <c r="DR89" s="229"/>
      <c r="DS89" s="229"/>
      <c r="DT89" s="229"/>
      <c r="DU89" s="229"/>
      <c r="DV89" s="229"/>
      <c r="DW89" s="229"/>
      <c r="DX89" s="229"/>
      <c r="DY89" s="229"/>
      <c r="DZ89" s="229"/>
      <c r="EA89" s="229"/>
      <c r="EB89" s="229"/>
      <c r="EC89" s="229"/>
      <c r="ED89" s="229"/>
      <c r="EE89" s="229"/>
      <c r="EF89" s="229"/>
      <c r="EG89" s="229"/>
      <c r="EH89" s="229"/>
      <c r="EI89" s="229"/>
      <c r="EJ89" s="229"/>
      <c r="EK89" s="229"/>
      <c r="EL89" s="229"/>
      <c r="EM89" s="229"/>
      <c r="EN89" s="229"/>
      <c r="EO89" s="229"/>
      <c r="EP89" s="229"/>
      <c r="EQ89" s="229"/>
      <c r="ER89" s="229"/>
    </row>
    <row r="90" spans="1:148" s="103" customFormat="1" ht="18.75" customHeight="1" thickBot="1" x14ac:dyDescent="0.3">
      <c r="A90" s="369" t="s">
        <v>28</v>
      </c>
      <c r="B90" s="678" t="s">
        <v>146</v>
      </c>
      <c r="C90" s="679"/>
      <c r="D90" s="680"/>
      <c r="E90" s="364" t="s">
        <v>10</v>
      </c>
      <c r="F90" s="675"/>
      <c r="G90" s="676"/>
      <c r="H90" s="676"/>
      <c r="I90" s="676"/>
      <c r="J90" s="676"/>
      <c r="K90" s="676"/>
      <c r="L90" s="676"/>
      <c r="M90" s="676"/>
      <c r="N90" s="676"/>
      <c r="O90" s="676"/>
      <c r="P90" s="676"/>
      <c r="Q90" s="676"/>
      <c r="R90" s="676"/>
      <c r="S90" s="676"/>
      <c r="T90" s="676"/>
      <c r="U90" s="676"/>
      <c r="V90" s="676"/>
      <c r="W90" s="676"/>
      <c r="X90" s="676"/>
      <c r="Y90" s="676"/>
      <c r="Z90" s="676"/>
      <c r="AA90" s="676"/>
      <c r="AB90" s="676"/>
      <c r="AC90" s="676"/>
      <c r="AD90" s="677"/>
      <c r="AE90" s="370"/>
      <c r="AF90" s="370"/>
      <c r="AG90" s="371"/>
      <c r="AH90" s="370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</row>
    <row r="91" spans="1:148" s="103" customFormat="1" ht="19.5" customHeight="1" x14ac:dyDescent="0.25">
      <c r="A91" s="579"/>
      <c r="B91" s="580" t="s">
        <v>67</v>
      </c>
      <c r="C91" s="489" t="s">
        <v>62</v>
      </c>
      <c r="D91" s="585" t="s">
        <v>12</v>
      </c>
      <c r="E91" s="235"/>
      <c r="F91" s="491">
        <f t="shared" ref="F91" si="121">G91+H91+I91+J91</f>
        <v>64940251</v>
      </c>
      <c r="G91" s="10">
        <v>0</v>
      </c>
      <c r="H91" s="10">
        <v>0</v>
      </c>
      <c r="I91" s="10">
        <v>0</v>
      </c>
      <c r="J91" s="124">
        <v>64940251</v>
      </c>
      <c r="K91" s="491">
        <f t="shared" ref="K91" si="122">L91+M91+N91+O91</f>
        <v>65460240</v>
      </c>
      <c r="L91" s="10">
        <v>0</v>
      </c>
      <c r="M91" s="10">
        <v>0</v>
      </c>
      <c r="N91" s="10">
        <v>0</v>
      </c>
      <c r="O91" s="124">
        <v>65460240</v>
      </c>
      <c r="P91" s="491">
        <f>Q91+R91+S91+T91</f>
        <v>64349042.439999998</v>
      </c>
      <c r="Q91" s="10">
        <v>0</v>
      </c>
      <c r="R91" s="10">
        <v>0</v>
      </c>
      <c r="S91" s="10">
        <v>0</v>
      </c>
      <c r="T91" s="124">
        <v>64349042.439999998</v>
      </c>
      <c r="U91" s="178">
        <f t="shared" ref="U91" si="123">P91/K91*100</f>
        <v>98.302484744938297</v>
      </c>
      <c r="V91" s="183">
        <v>0</v>
      </c>
      <c r="W91" s="183">
        <v>0</v>
      </c>
      <c r="X91" s="183">
        <v>0</v>
      </c>
      <c r="Y91" s="492">
        <f t="shared" ref="Y91" si="124">T91/O91*100</f>
        <v>98.302484744938297</v>
      </c>
      <c r="Z91" s="493">
        <f>P91/F91*100</f>
        <v>99.08961152613962</v>
      </c>
      <c r="AA91" s="10">
        <v>0</v>
      </c>
      <c r="AB91" s="10">
        <v>0</v>
      </c>
      <c r="AC91" s="10">
        <v>0</v>
      </c>
      <c r="AD91" s="280">
        <f>T91/J91*100</f>
        <v>99.08961152613962</v>
      </c>
      <c r="AE91" s="105"/>
      <c r="AF91" s="105"/>
      <c r="AG91" s="231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</row>
    <row r="92" spans="1:148" s="584" customFormat="1" ht="31.5" customHeight="1" thickBot="1" x14ac:dyDescent="0.3">
      <c r="A92" s="581"/>
      <c r="B92" s="486" t="s">
        <v>153</v>
      </c>
      <c r="C92" s="586" t="s">
        <v>158</v>
      </c>
      <c r="D92" s="578" t="s">
        <v>18</v>
      </c>
      <c r="E92" s="582"/>
      <c r="F92" s="157">
        <f t="shared" ref="F92" si="125">G92+H92+J92</f>
        <v>837563</v>
      </c>
      <c r="G92" s="84"/>
      <c r="H92" s="84"/>
      <c r="I92" s="84"/>
      <c r="J92" s="487">
        <v>837563</v>
      </c>
      <c r="K92" s="157"/>
      <c r="L92" s="84"/>
      <c r="M92" s="84"/>
      <c r="N92" s="84"/>
      <c r="O92" s="583"/>
      <c r="P92" s="582">
        <f t="shared" ref="P92" si="126">Q92+R92+T92</f>
        <v>0</v>
      </c>
      <c r="Q92" s="84"/>
      <c r="R92" s="84"/>
      <c r="S92" s="84"/>
      <c r="T92" s="487">
        <v>0</v>
      </c>
      <c r="U92" s="20"/>
      <c r="V92" s="23"/>
      <c r="W92" s="23"/>
      <c r="X92" s="23"/>
      <c r="Y92" s="20"/>
      <c r="Z92" s="20"/>
      <c r="AA92" s="23"/>
      <c r="AB92" s="23"/>
      <c r="AC92" s="23"/>
      <c r="AD92" s="20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2"/>
      <c r="DT92" s="82"/>
      <c r="DU92" s="82"/>
      <c r="DV92" s="82"/>
      <c r="DW92" s="82"/>
      <c r="DX92" s="82"/>
      <c r="DY92" s="82"/>
      <c r="DZ92" s="82"/>
      <c r="EA92" s="82"/>
      <c r="EB92" s="82"/>
      <c r="EC92" s="82"/>
      <c r="ED92" s="82"/>
      <c r="EE92" s="82"/>
      <c r="EF92" s="82"/>
      <c r="EG92" s="82"/>
      <c r="EH92" s="82"/>
      <c r="EI92" s="82"/>
      <c r="EJ92" s="82"/>
      <c r="EK92" s="82"/>
      <c r="EL92" s="82"/>
      <c r="EM92" s="82"/>
      <c r="EN92" s="82"/>
      <c r="EO92" s="82"/>
      <c r="EP92" s="82"/>
      <c r="EQ92" s="82"/>
      <c r="ER92" s="82"/>
    </row>
    <row r="93" spans="1:148" s="376" customFormat="1" ht="16.5" customHeight="1" thickBot="1" x14ac:dyDescent="0.3">
      <c r="A93" s="346"/>
      <c r="B93" s="587" t="s">
        <v>127</v>
      </c>
      <c r="C93" s="588"/>
      <c r="D93" s="589"/>
      <c r="E93" s="372"/>
      <c r="F93" s="445">
        <f>F91+F92</f>
        <v>65777814</v>
      </c>
      <c r="G93" s="577">
        <f t="shared" ref="G93:J93" si="127">G91+G92</f>
        <v>0</v>
      </c>
      <c r="H93" s="577">
        <f t="shared" si="127"/>
        <v>0</v>
      </c>
      <c r="I93" s="577">
        <f t="shared" si="127"/>
        <v>0</v>
      </c>
      <c r="J93" s="577">
        <f t="shared" si="127"/>
        <v>65777814</v>
      </c>
      <c r="K93" s="445">
        <f t="shared" ref="K93:O93" si="128">K91</f>
        <v>65460240</v>
      </c>
      <c r="L93" s="307">
        <f t="shared" si="128"/>
        <v>0</v>
      </c>
      <c r="M93" s="307">
        <f t="shared" si="128"/>
        <v>0</v>
      </c>
      <c r="N93" s="373">
        <f t="shared" si="128"/>
        <v>0</v>
      </c>
      <c r="O93" s="359">
        <f t="shared" si="128"/>
        <v>65460240</v>
      </c>
      <c r="P93" s="445">
        <f>P92+P91</f>
        <v>64349042.439999998</v>
      </c>
      <c r="Q93" s="577">
        <f t="shared" ref="Q93:Y93" si="129">Q92+Q91</f>
        <v>0</v>
      </c>
      <c r="R93" s="577">
        <f t="shared" si="129"/>
        <v>0</v>
      </c>
      <c r="S93" s="577">
        <f t="shared" si="129"/>
        <v>0</v>
      </c>
      <c r="T93" s="577">
        <f t="shared" si="129"/>
        <v>64349042.439999998</v>
      </c>
      <c r="U93" s="577">
        <f t="shared" si="129"/>
        <v>98.302484744938297</v>
      </c>
      <c r="V93" s="577">
        <f t="shared" si="129"/>
        <v>0</v>
      </c>
      <c r="W93" s="577">
        <f t="shared" si="129"/>
        <v>0</v>
      </c>
      <c r="X93" s="577">
        <f t="shared" si="129"/>
        <v>0</v>
      </c>
      <c r="Y93" s="577">
        <f t="shared" si="129"/>
        <v>98.302484744938297</v>
      </c>
      <c r="Z93" s="367">
        <f t="shared" ref="Z93" si="130">P93/F93*100</f>
        <v>97.827882270456726</v>
      </c>
      <c r="AA93" s="361">
        <v>0</v>
      </c>
      <c r="AB93" s="361">
        <v>0</v>
      </c>
      <c r="AC93" s="361">
        <v>0</v>
      </c>
      <c r="AD93" s="308">
        <f t="shared" ref="AD93" si="131">T93/J93*100</f>
        <v>97.827882270456726</v>
      </c>
      <c r="AE93" s="374"/>
      <c r="AF93" s="374"/>
      <c r="AG93" s="375"/>
      <c r="AH93" s="374"/>
      <c r="AI93" s="374"/>
      <c r="AJ93" s="374"/>
      <c r="AK93" s="374"/>
      <c r="AL93" s="374"/>
      <c r="AM93" s="374"/>
      <c r="AN93" s="374"/>
      <c r="AO93" s="374"/>
      <c r="AP93" s="374"/>
      <c r="AQ93" s="374"/>
      <c r="AR93" s="374"/>
      <c r="AS93" s="374"/>
      <c r="AT93" s="374"/>
      <c r="AU93" s="374"/>
      <c r="AV93" s="374"/>
      <c r="AW93" s="374"/>
      <c r="AX93" s="374"/>
      <c r="AY93" s="374"/>
      <c r="AZ93" s="374"/>
      <c r="BA93" s="374"/>
      <c r="BB93" s="374"/>
      <c r="BC93" s="374"/>
      <c r="BD93" s="374"/>
      <c r="BE93" s="374"/>
      <c r="BF93" s="374"/>
      <c r="BG93" s="374"/>
      <c r="BH93" s="374"/>
      <c r="BI93" s="374"/>
      <c r="BJ93" s="374"/>
      <c r="BK93" s="374"/>
      <c r="BL93" s="374"/>
      <c r="BM93" s="374"/>
      <c r="BN93" s="374"/>
      <c r="BO93" s="374"/>
      <c r="BP93" s="374"/>
      <c r="BQ93" s="374"/>
      <c r="BR93" s="374"/>
      <c r="BS93" s="374"/>
      <c r="BT93" s="374"/>
      <c r="BU93" s="374"/>
      <c r="BV93" s="374"/>
      <c r="BW93" s="374"/>
      <c r="BX93" s="374"/>
      <c r="BY93" s="374"/>
      <c r="BZ93" s="374"/>
      <c r="CA93" s="374"/>
      <c r="CB93" s="374"/>
      <c r="CC93" s="374"/>
      <c r="CD93" s="374"/>
      <c r="CE93" s="374"/>
      <c r="CF93" s="374"/>
      <c r="CG93" s="374"/>
      <c r="CH93" s="374"/>
      <c r="CI93" s="374"/>
      <c r="CJ93" s="374"/>
      <c r="CK93" s="374"/>
      <c r="CL93" s="374"/>
      <c r="CM93" s="374"/>
      <c r="CN93" s="374"/>
      <c r="CO93" s="374"/>
      <c r="CP93" s="374"/>
      <c r="CQ93" s="374"/>
      <c r="CR93" s="374"/>
      <c r="CS93" s="374"/>
      <c r="CT93" s="374"/>
      <c r="CU93" s="374"/>
      <c r="CV93" s="374"/>
      <c r="CW93" s="374"/>
      <c r="CX93" s="374"/>
      <c r="CY93" s="374"/>
      <c r="CZ93" s="374"/>
      <c r="DA93" s="374"/>
      <c r="DB93" s="374"/>
      <c r="DC93" s="374"/>
      <c r="DD93" s="374"/>
      <c r="DE93" s="374"/>
      <c r="DF93" s="374"/>
      <c r="DG93" s="374"/>
      <c r="DH93" s="374"/>
      <c r="DI93" s="374"/>
      <c r="DJ93" s="374"/>
      <c r="DK93" s="374"/>
      <c r="DL93" s="374"/>
      <c r="DM93" s="374"/>
      <c r="DN93" s="374"/>
      <c r="DO93" s="374"/>
      <c r="DP93" s="374"/>
      <c r="DQ93" s="374"/>
      <c r="DR93" s="374"/>
      <c r="DS93" s="374"/>
      <c r="DT93" s="374"/>
      <c r="DU93" s="374"/>
      <c r="DV93" s="374"/>
      <c r="DW93" s="374"/>
      <c r="DX93" s="374"/>
      <c r="DY93" s="374"/>
      <c r="DZ93" s="374"/>
      <c r="EA93" s="374"/>
      <c r="EB93" s="374"/>
      <c r="EC93" s="374"/>
      <c r="ED93" s="374"/>
      <c r="EE93" s="374"/>
      <c r="EF93" s="374"/>
      <c r="EG93" s="374"/>
      <c r="EH93" s="374"/>
      <c r="EI93" s="374"/>
      <c r="EJ93" s="374"/>
      <c r="EK93" s="374"/>
      <c r="EL93" s="374"/>
      <c r="EM93" s="374"/>
      <c r="EN93" s="374"/>
      <c r="EO93" s="374"/>
      <c r="EP93" s="374"/>
      <c r="EQ93" s="374"/>
      <c r="ER93" s="374"/>
    </row>
    <row r="94" spans="1:148" s="103" customFormat="1" ht="19.5" hidden="1" customHeight="1" thickBot="1" x14ac:dyDescent="0.3">
      <c r="A94" s="206"/>
      <c r="B94" s="207"/>
      <c r="C94" s="208"/>
      <c r="D94" s="226" t="s">
        <v>18</v>
      </c>
      <c r="E94" s="94"/>
      <c r="F94" s="209"/>
      <c r="G94" s="187"/>
      <c r="H94" s="187"/>
      <c r="I94" s="187"/>
      <c r="J94" s="210"/>
      <c r="K94" s="211"/>
      <c r="L94" s="130"/>
      <c r="M94" s="130"/>
      <c r="N94" s="130"/>
      <c r="O94" s="212"/>
      <c r="P94" s="211"/>
      <c r="Q94" s="130"/>
      <c r="R94" s="130"/>
      <c r="S94" s="130"/>
      <c r="T94" s="213"/>
      <c r="U94" s="176"/>
      <c r="V94" s="185"/>
      <c r="W94" s="185"/>
      <c r="X94" s="185"/>
      <c r="Y94" s="177"/>
      <c r="Z94" s="225"/>
      <c r="AA94" s="214"/>
      <c r="AB94" s="214"/>
      <c r="AC94" s="214"/>
      <c r="AD94" s="215"/>
      <c r="AG94" s="104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</row>
    <row r="95" spans="1:148" s="67" customFormat="1" ht="16.5" customHeight="1" thickBot="1" x14ac:dyDescent="0.3">
      <c r="A95" s="337"/>
      <c r="B95" s="624" t="s">
        <v>29</v>
      </c>
      <c r="C95" s="625"/>
      <c r="D95" s="630"/>
      <c r="E95" s="377" t="s">
        <v>10</v>
      </c>
      <c r="F95" s="378">
        <f>F89+F93</f>
        <v>123370706</v>
      </c>
      <c r="G95" s="361">
        <f t="shared" ref="G95:T95" si="132">G89+G93</f>
        <v>0</v>
      </c>
      <c r="H95" s="360">
        <f t="shared" si="132"/>
        <v>172680</v>
      </c>
      <c r="I95" s="361">
        <f t="shared" si="132"/>
        <v>0</v>
      </c>
      <c r="J95" s="362">
        <f t="shared" si="132"/>
        <v>123198026</v>
      </c>
      <c r="K95" s="378">
        <f>K89+K93</f>
        <v>122880452</v>
      </c>
      <c r="L95" s="361">
        <f t="shared" si="132"/>
        <v>0</v>
      </c>
      <c r="M95" s="361">
        <f t="shared" si="132"/>
        <v>0</v>
      </c>
      <c r="N95" s="361">
        <f t="shared" si="132"/>
        <v>0</v>
      </c>
      <c r="O95" s="362">
        <f t="shared" si="132"/>
        <v>122880452</v>
      </c>
      <c r="P95" s="378">
        <f>P89+P93</f>
        <v>121922153.75999999</v>
      </c>
      <c r="Q95" s="361">
        <f t="shared" si="132"/>
        <v>0</v>
      </c>
      <c r="R95" s="360">
        <f t="shared" si="132"/>
        <v>172680</v>
      </c>
      <c r="S95" s="361">
        <f t="shared" si="132"/>
        <v>0</v>
      </c>
      <c r="T95" s="362">
        <f t="shared" si="132"/>
        <v>121749473.75999999</v>
      </c>
      <c r="U95" s="455">
        <f t="shared" ref="U95" si="133">P95/K95*100</f>
        <v>99.220137764467196</v>
      </c>
      <c r="V95" s="147">
        <v>0</v>
      </c>
      <c r="W95" s="355">
        <v>0</v>
      </c>
      <c r="X95" s="355">
        <v>0</v>
      </c>
      <c r="Y95" s="379">
        <f t="shared" ref="Y95" si="134">T95/O95*100</f>
        <v>99.079610937629027</v>
      </c>
      <c r="Z95" s="380">
        <f>P95/F95*100</f>
        <v>98.825853975416166</v>
      </c>
      <c r="AA95" s="147">
        <v>0</v>
      </c>
      <c r="AB95" s="306">
        <f t="shared" ref="AB95" si="135">R95/H95*100</f>
        <v>100</v>
      </c>
      <c r="AC95" s="147">
        <v>0</v>
      </c>
      <c r="AD95" s="148">
        <f>T95/J95*100</f>
        <v>98.824208238531341</v>
      </c>
      <c r="AG95" s="34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</row>
    <row r="96" spans="1:148" s="67" customFormat="1" ht="24" customHeight="1" thickBot="1" x14ac:dyDescent="0.3">
      <c r="A96" s="631" t="s">
        <v>135</v>
      </c>
      <c r="B96" s="625"/>
      <c r="C96" s="625"/>
      <c r="D96" s="625"/>
      <c r="E96" s="625"/>
      <c r="F96" s="625"/>
      <c r="G96" s="625"/>
      <c r="H96" s="625"/>
      <c r="I96" s="625"/>
      <c r="J96" s="625"/>
      <c r="K96" s="625"/>
      <c r="L96" s="625"/>
      <c r="M96" s="625"/>
      <c r="N96" s="625"/>
      <c r="O96" s="625"/>
      <c r="P96" s="625"/>
      <c r="Q96" s="625"/>
      <c r="R96" s="625"/>
      <c r="S96" s="625"/>
      <c r="T96" s="625"/>
      <c r="U96" s="625"/>
      <c r="V96" s="625"/>
      <c r="W96" s="625"/>
      <c r="X96" s="625"/>
      <c r="Y96" s="625"/>
      <c r="Z96" s="625"/>
      <c r="AA96" s="625"/>
      <c r="AB96" s="625"/>
      <c r="AC96" s="625"/>
      <c r="AD96" s="626"/>
      <c r="AG96" s="34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</row>
    <row r="97" spans="1:148" s="236" customFormat="1" ht="31.5" customHeight="1" thickBot="1" x14ac:dyDescent="0.3">
      <c r="A97" s="202" t="s">
        <v>30</v>
      </c>
      <c r="B97" s="618" t="s">
        <v>31</v>
      </c>
      <c r="C97" s="619"/>
      <c r="D97" s="620"/>
      <c r="E97" s="381" t="s">
        <v>10</v>
      </c>
      <c r="F97" s="642"/>
      <c r="G97" s="643"/>
      <c r="H97" s="643"/>
      <c r="I97" s="643"/>
      <c r="J97" s="643"/>
      <c r="K97" s="643"/>
      <c r="L97" s="643"/>
      <c r="M97" s="643"/>
      <c r="N97" s="643"/>
      <c r="O97" s="643"/>
      <c r="P97" s="643"/>
      <c r="Q97" s="643"/>
      <c r="R97" s="643"/>
      <c r="S97" s="643"/>
      <c r="T97" s="643"/>
      <c r="U97" s="643"/>
      <c r="V97" s="643"/>
      <c r="W97" s="643"/>
      <c r="X97" s="643"/>
      <c r="Y97" s="643"/>
      <c r="Z97" s="643"/>
      <c r="AA97" s="643"/>
      <c r="AB97" s="643"/>
      <c r="AC97" s="643"/>
      <c r="AD97" s="644"/>
      <c r="AG97" s="237"/>
      <c r="AI97" s="238"/>
      <c r="AJ97" s="238"/>
      <c r="AK97" s="238"/>
      <c r="AL97" s="238"/>
      <c r="AM97" s="238"/>
      <c r="AN97" s="238"/>
      <c r="AO97" s="238"/>
      <c r="AP97" s="238"/>
      <c r="AQ97" s="238"/>
      <c r="AR97" s="238"/>
      <c r="AS97" s="238"/>
      <c r="AT97" s="238"/>
      <c r="AU97" s="238"/>
      <c r="AV97" s="238"/>
      <c r="AW97" s="238"/>
      <c r="AX97" s="238"/>
      <c r="AY97" s="238"/>
      <c r="AZ97" s="238"/>
      <c r="BA97" s="238"/>
      <c r="BB97" s="238"/>
      <c r="BC97" s="238"/>
      <c r="BD97" s="238"/>
      <c r="BE97" s="238"/>
      <c r="BF97" s="238"/>
      <c r="BG97" s="238"/>
      <c r="BH97" s="238"/>
      <c r="BI97" s="238"/>
      <c r="BJ97" s="238"/>
      <c r="BK97" s="238"/>
      <c r="BL97" s="238"/>
      <c r="BM97" s="238"/>
      <c r="BN97" s="238"/>
      <c r="BO97" s="238"/>
      <c r="BP97" s="238"/>
      <c r="BQ97" s="238"/>
      <c r="BR97" s="238"/>
      <c r="BS97" s="238"/>
      <c r="BT97" s="238"/>
      <c r="BU97" s="238"/>
      <c r="BV97" s="238"/>
      <c r="BW97" s="238"/>
      <c r="BX97" s="238"/>
      <c r="BY97" s="238"/>
      <c r="BZ97" s="238"/>
      <c r="CA97" s="238"/>
      <c r="CB97" s="238"/>
      <c r="CC97" s="238"/>
      <c r="CD97" s="238"/>
      <c r="CE97" s="238"/>
      <c r="CF97" s="238"/>
      <c r="CG97" s="238"/>
      <c r="CH97" s="238"/>
      <c r="CI97" s="238"/>
      <c r="CJ97" s="238"/>
      <c r="CK97" s="238"/>
      <c r="CL97" s="238"/>
      <c r="CM97" s="238"/>
      <c r="CN97" s="238"/>
      <c r="CO97" s="238"/>
      <c r="CP97" s="238"/>
      <c r="CQ97" s="238"/>
      <c r="CR97" s="238"/>
      <c r="CS97" s="238"/>
      <c r="CT97" s="238"/>
      <c r="CU97" s="238"/>
      <c r="CV97" s="238"/>
      <c r="CW97" s="238"/>
      <c r="CX97" s="238"/>
      <c r="CY97" s="238"/>
      <c r="CZ97" s="238"/>
      <c r="DA97" s="238"/>
      <c r="DB97" s="238"/>
      <c r="DC97" s="238"/>
      <c r="DD97" s="238"/>
      <c r="DE97" s="238"/>
      <c r="DF97" s="238"/>
      <c r="DG97" s="238"/>
      <c r="DH97" s="238"/>
      <c r="DI97" s="238"/>
      <c r="DJ97" s="238"/>
      <c r="DK97" s="238"/>
      <c r="DL97" s="238"/>
      <c r="DM97" s="238"/>
      <c r="DN97" s="238"/>
      <c r="DO97" s="238"/>
      <c r="DP97" s="238"/>
      <c r="DQ97" s="238"/>
      <c r="DR97" s="238"/>
      <c r="DS97" s="238"/>
      <c r="DT97" s="238"/>
      <c r="DU97" s="238"/>
      <c r="DV97" s="238"/>
      <c r="DW97" s="238"/>
      <c r="DX97" s="238"/>
      <c r="DY97" s="238"/>
      <c r="DZ97" s="238"/>
      <c r="EA97" s="238"/>
      <c r="EB97" s="238"/>
      <c r="EC97" s="238"/>
      <c r="ED97" s="238"/>
      <c r="EE97" s="238"/>
      <c r="EF97" s="238"/>
      <c r="EG97" s="238"/>
      <c r="EH97" s="238"/>
      <c r="EI97" s="238"/>
      <c r="EJ97" s="238"/>
      <c r="EK97" s="238"/>
      <c r="EL97" s="238"/>
      <c r="EM97" s="238"/>
      <c r="EN97" s="238"/>
      <c r="EO97" s="238"/>
      <c r="EP97" s="238"/>
      <c r="EQ97" s="238"/>
      <c r="ER97" s="238"/>
    </row>
    <row r="98" spans="1:148" s="110" customFormat="1" ht="20.25" customHeight="1" thickBot="1" x14ac:dyDescent="0.3">
      <c r="A98" s="202"/>
      <c r="B98" s="106" t="s">
        <v>0</v>
      </c>
      <c r="C98" s="107" t="s">
        <v>149</v>
      </c>
      <c r="D98" s="459" t="s">
        <v>12</v>
      </c>
      <c r="E98" s="108"/>
      <c r="F98" s="163">
        <f>G98+H98+I98+J98</f>
        <v>30000</v>
      </c>
      <c r="G98" s="149">
        <v>0</v>
      </c>
      <c r="H98" s="149">
        <v>0</v>
      </c>
      <c r="I98" s="149">
        <v>0</v>
      </c>
      <c r="J98" s="109">
        <v>30000</v>
      </c>
      <c r="K98" s="163">
        <f>L98+M98+N98+O98</f>
        <v>30000</v>
      </c>
      <c r="L98" s="149">
        <v>0</v>
      </c>
      <c r="M98" s="149">
        <v>0</v>
      </c>
      <c r="N98" s="149">
        <v>0</v>
      </c>
      <c r="O98" s="164">
        <v>30000</v>
      </c>
      <c r="P98" s="163">
        <f>Q98+R98+T98</f>
        <v>29750</v>
      </c>
      <c r="Q98" s="149">
        <v>0</v>
      </c>
      <c r="R98" s="149">
        <v>0</v>
      </c>
      <c r="S98" s="149">
        <v>0</v>
      </c>
      <c r="T98" s="109">
        <v>29750</v>
      </c>
      <c r="U98" s="189">
        <f>V98+W98+X98+Y98</f>
        <v>99.166666666666671</v>
      </c>
      <c r="V98" s="190">
        <v>0</v>
      </c>
      <c r="W98" s="190">
        <v>0</v>
      </c>
      <c r="X98" s="190">
        <v>0</v>
      </c>
      <c r="Y98" s="179">
        <f t="shared" ref="Y98" si="136">T98/O98*100</f>
        <v>99.166666666666671</v>
      </c>
      <c r="Z98" s="189">
        <f>P98/F98*100</f>
        <v>99.166666666666671</v>
      </c>
      <c r="AA98" s="190">
        <v>0</v>
      </c>
      <c r="AB98" s="190">
        <v>0</v>
      </c>
      <c r="AC98" s="190">
        <v>0</v>
      </c>
      <c r="AD98" s="573">
        <f>T98/J98*100</f>
        <v>99.166666666666671</v>
      </c>
      <c r="AG98" s="111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</row>
    <row r="99" spans="1:148" s="297" customFormat="1" ht="15" customHeight="1" thickBot="1" x14ac:dyDescent="0.3">
      <c r="A99" s="202"/>
      <c r="B99" s="629" t="s">
        <v>32</v>
      </c>
      <c r="C99" s="629"/>
      <c r="D99" s="629"/>
      <c r="E99" s="382" t="s">
        <v>10</v>
      </c>
      <c r="F99" s="445">
        <f>F98</f>
        <v>30000</v>
      </c>
      <c r="G99" s="307">
        <f t="shared" ref="G99:J99" si="137">G98</f>
        <v>0</v>
      </c>
      <c r="H99" s="307">
        <f t="shared" si="137"/>
        <v>0</v>
      </c>
      <c r="I99" s="361">
        <f t="shared" si="137"/>
        <v>0</v>
      </c>
      <c r="J99" s="360">
        <f t="shared" si="137"/>
        <v>30000</v>
      </c>
      <c r="K99" s="445">
        <f>K98</f>
        <v>30000</v>
      </c>
      <c r="L99" s="307">
        <f t="shared" ref="L99" si="138">L98</f>
        <v>0</v>
      </c>
      <c r="M99" s="307">
        <f t="shared" ref="M99" si="139">M98</f>
        <v>0</v>
      </c>
      <c r="N99" s="361">
        <f t="shared" ref="N99" si="140">N98</f>
        <v>0</v>
      </c>
      <c r="O99" s="360">
        <f t="shared" ref="O99" si="141">O98</f>
        <v>30000</v>
      </c>
      <c r="P99" s="445">
        <f>P98</f>
        <v>29750</v>
      </c>
      <c r="Q99" s="307">
        <f t="shared" ref="Q99" si="142">Q98</f>
        <v>0</v>
      </c>
      <c r="R99" s="307">
        <f t="shared" ref="R99" si="143">R98</f>
        <v>0</v>
      </c>
      <c r="S99" s="361">
        <f t="shared" ref="S99" si="144">S98</f>
        <v>0</v>
      </c>
      <c r="T99" s="360">
        <f t="shared" ref="T99" si="145">T98</f>
        <v>29750</v>
      </c>
      <c r="U99" s="146">
        <f>V99+W99+X99+Y99</f>
        <v>99.166666666666671</v>
      </c>
      <c r="V99" s="147">
        <v>0</v>
      </c>
      <c r="W99" s="147">
        <v>0</v>
      </c>
      <c r="X99" s="147">
        <v>0</v>
      </c>
      <c r="Y99" s="383">
        <f t="shared" ref="Y99" si="146">T99/O99*100</f>
        <v>99.166666666666671</v>
      </c>
      <c r="Z99" s="384">
        <f>P99/F99*100</f>
        <v>99.166666666666671</v>
      </c>
      <c r="AA99" s="342">
        <v>0</v>
      </c>
      <c r="AB99" s="342">
        <v>0</v>
      </c>
      <c r="AC99" s="342">
        <v>0</v>
      </c>
      <c r="AD99" s="385">
        <f>T99/J99*100</f>
        <v>99.166666666666671</v>
      </c>
      <c r="AG99" s="34"/>
      <c r="AI99" s="300"/>
      <c r="AJ99" s="300"/>
      <c r="AK99" s="300"/>
      <c r="AL99" s="300"/>
      <c r="AM99" s="300"/>
      <c r="AN99" s="300"/>
      <c r="AO99" s="300"/>
      <c r="AP99" s="300"/>
      <c r="AQ99" s="300"/>
      <c r="AR99" s="300"/>
      <c r="AS99" s="300"/>
      <c r="AT99" s="300"/>
      <c r="AU99" s="300"/>
      <c r="AV99" s="300"/>
      <c r="AW99" s="300"/>
      <c r="AX99" s="300"/>
      <c r="AY99" s="300"/>
      <c r="AZ99" s="300"/>
      <c r="BA99" s="300"/>
      <c r="BB99" s="300"/>
      <c r="BC99" s="300"/>
      <c r="BD99" s="300"/>
      <c r="BE99" s="300"/>
      <c r="BF99" s="300"/>
      <c r="BG99" s="300"/>
      <c r="BH99" s="300"/>
      <c r="BI99" s="300"/>
      <c r="BJ99" s="300"/>
      <c r="BK99" s="300"/>
      <c r="BL99" s="300"/>
      <c r="BM99" s="300"/>
      <c r="BN99" s="300"/>
      <c r="BO99" s="300"/>
      <c r="BP99" s="300"/>
      <c r="BQ99" s="300"/>
      <c r="BR99" s="300"/>
      <c r="BS99" s="300"/>
      <c r="BT99" s="300"/>
      <c r="BU99" s="300"/>
      <c r="BV99" s="300"/>
      <c r="BW99" s="300"/>
      <c r="BX99" s="300"/>
      <c r="BY99" s="300"/>
      <c r="BZ99" s="300"/>
      <c r="CA99" s="300"/>
      <c r="CB99" s="300"/>
      <c r="CC99" s="300"/>
      <c r="CD99" s="300"/>
      <c r="CE99" s="300"/>
      <c r="CF99" s="300"/>
      <c r="CG99" s="300"/>
      <c r="CH99" s="300"/>
      <c r="CI99" s="300"/>
      <c r="CJ99" s="300"/>
      <c r="CK99" s="300"/>
      <c r="CL99" s="300"/>
      <c r="CM99" s="300"/>
      <c r="CN99" s="300"/>
      <c r="CO99" s="300"/>
      <c r="CP99" s="300"/>
      <c r="CQ99" s="300"/>
      <c r="CR99" s="300"/>
      <c r="CS99" s="300"/>
      <c r="CT99" s="300"/>
      <c r="CU99" s="300"/>
      <c r="CV99" s="300"/>
      <c r="CW99" s="300"/>
      <c r="CX99" s="300"/>
      <c r="CY99" s="300"/>
      <c r="CZ99" s="300"/>
      <c r="DA99" s="300"/>
      <c r="DB99" s="300"/>
      <c r="DC99" s="300"/>
      <c r="DD99" s="300"/>
      <c r="DE99" s="300"/>
      <c r="DF99" s="300"/>
      <c r="DG99" s="300"/>
      <c r="DH99" s="300"/>
      <c r="DI99" s="300"/>
      <c r="DJ99" s="300"/>
      <c r="DK99" s="300"/>
      <c r="DL99" s="300"/>
      <c r="DM99" s="300"/>
      <c r="DN99" s="300"/>
      <c r="DO99" s="300"/>
      <c r="DP99" s="300"/>
      <c r="DQ99" s="300"/>
      <c r="DR99" s="300"/>
      <c r="DS99" s="300"/>
      <c r="DT99" s="300"/>
      <c r="DU99" s="300"/>
      <c r="DV99" s="300"/>
      <c r="DW99" s="300"/>
      <c r="DX99" s="300"/>
      <c r="DY99" s="300"/>
      <c r="DZ99" s="300"/>
      <c r="EA99" s="300"/>
      <c r="EB99" s="300"/>
      <c r="EC99" s="300"/>
      <c r="ED99" s="300"/>
      <c r="EE99" s="300"/>
      <c r="EF99" s="300"/>
      <c r="EG99" s="300"/>
      <c r="EH99" s="300"/>
      <c r="EI99" s="300"/>
      <c r="EJ99" s="300"/>
      <c r="EK99" s="300"/>
      <c r="EL99" s="300"/>
      <c r="EM99" s="300"/>
      <c r="EN99" s="300"/>
      <c r="EO99" s="300"/>
      <c r="EP99" s="300"/>
      <c r="EQ99" s="300"/>
      <c r="ER99" s="300"/>
    </row>
    <row r="100" spans="1:148" s="67" customFormat="1" ht="30" customHeight="1" x14ac:dyDescent="0.25">
      <c r="A100" s="639" t="s">
        <v>33</v>
      </c>
      <c r="B100" s="640"/>
      <c r="C100" s="641"/>
      <c r="D100" s="386" t="s">
        <v>12</v>
      </c>
      <c r="E100" s="387" t="s">
        <v>10</v>
      </c>
      <c r="F100" s="378">
        <f t="shared" ref="F100:T100" si="147">F93+F89+F83+F74+F67+F61+F22+F99</f>
        <v>4167453305.3600001</v>
      </c>
      <c r="G100" s="388">
        <f t="shared" si="147"/>
        <v>2969819762</v>
      </c>
      <c r="H100" s="388">
        <f t="shared" si="147"/>
        <v>172680</v>
      </c>
      <c r="I100" s="388">
        <f t="shared" si="147"/>
        <v>329656638.36000001</v>
      </c>
      <c r="J100" s="389">
        <f t="shared" si="147"/>
        <v>867804225</v>
      </c>
      <c r="K100" s="378">
        <f t="shared" si="147"/>
        <v>4056253518.3600001</v>
      </c>
      <c r="L100" s="388">
        <f t="shared" si="147"/>
        <v>2960611562</v>
      </c>
      <c r="M100" s="388">
        <f t="shared" si="147"/>
        <v>0</v>
      </c>
      <c r="N100" s="388">
        <f t="shared" si="147"/>
        <v>329449398.36000001</v>
      </c>
      <c r="O100" s="389">
        <f t="shared" si="147"/>
        <v>766197058</v>
      </c>
      <c r="P100" s="378">
        <f t="shared" si="147"/>
        <v>4090047898.3399997</v>
      </c>
      <c r="Q100" s="388">
        <f t="shared" si="147"/>
        <v>2929170265.9699998</v>
      </c>
      <c r="R100" s="388">
        <f t="shared" si="147"/>
        <v>172680</v>
      </c>
      <c r="S100" s="388">
        <f t="shared" si="147"/>
        <v>320855411.43000001</v>
      </c>
      <c r="T100" s="389">
        <f t="shared" si="147"/>
        <v>839849540.93999994</v>
      </c>
      <c r="U100" s="390">
        <f>P100/K100*100</f>
        <v>100.83314269749251</v>
      </c>
      <c r="V100" s="391">
        <f>Q100/L100*100</f>
        <v>98.938013468786153</v>
      </c>
      <c r="W100" s="392">
        <v>0</v>
      </c>
      <c r="X100" s="391">
        <f>S100/N100*100</f>
        <v>97.39140912905566</v>
      </c>
      <c r="Y100" s="393">
        <v>0</v>
      </c>
      <c r="Z100" s="390">
        <f>P100/F100*100</f>
        <v>98.142620892225835</v>
      </c>
      <c r="AA100" s="391">
        <f>Q100/G100*100</f>
        <v>98.631247035590292</v>
      </c>
      <c r="AB100" s="576">
        <f t="shared" ref="AB100" si="148">R100/H100*100</f>
        <v>100</v>
      </c>
      <c r="AC100" s="391">
        <f>S100/N100*100</f>
        <v>97.39140912905566</v>
      </c>
      <c r="AD100" s="383">
        <f>T100/J100*100</f>
        <v>96.778687720724093</v>
      </c>
      <c r="AG100" s="310"/>
      <c r="AH100" s="310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</row>
    <row r="101" spans="1:148" s="67" customFormat="1" ht="19.5" customHeight="1" x14ac:dyDescent="0.25">
      <c r="A101" s="621"/>
      <c r="B101" s="622"/>
      <c r="C101" s="623"/>
      <c r="D101" s="394"/>
      <c r="E101" s="395"/>
      <c r="F101" s="396"/>
      <c r="G101" s="397"/>
      <c r="H101" s="397"/>
      <c r="I101" s="397"/>
      <c r="J101" s="398"/>
      <c r="K101" s="396"/>
      <c r="L101" s="399"/>
      <c r="M101" s="397"/>
      <c r="N101" s="399"/>
      <c r="O101" s="400"/>
      <c r="P101" s="396"/>
      <c r="Q101" s="399"/>
      <c r="R101" s="399"/>
      <c r="S101" s="399"/>
      <c r="T101" s="400"/>
      <c r="U101" s="396"/>
      <c r="V101" s="399"/>
      <c r="W101" s="399"/>
      <c r="X101" s="399"/>
      <c r="Y101" s="401"/>
      <c r="Z101" s="396"/>
      <c r="AA101" s="399"/>
      <c r="AB101" s="575"/>
      <c r="AC101" s="399"/>
      <c r="AD101" s="401"/>
      <c r="AG101" s="34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</row>
    <row r="102" spans="1:148" s="67" customFormat="1" ht="20.25" customHeight="1" x14ac:dyDescent="0.25">
      <c r="A102" s="633" t="s">
        <v>33</v>
      </c>
      <c r="B102" s="634"/>
      <c r="C102" s="635"/>
      <c r="D102" s="402" t="s">
        <v>18</v>
      </c>
      <c r="E102" s="403" t="s">
        <v>10</v>
      </c>
      <c r="F102" s="404">
        <f t="shared" ref="F102:T102" si="149">F23</f>
        <v>108347935</v>
      </c>
      <c r="G102" s="405">
        <f t="shared" si="149"/>
        <v>0</v>
      </c>
      <c r="H102" s="405">
        <f t="shared" si="149"/>
        <v>0</v>
      </c>
      <c r="I102" s="405">
        <f t="shared" si="149"/>
        <v>0</v>
      </c>
      <c r="J102" s="406">
        <f t="shared" si="149"/>
        <v>108347935</v>
      </c>
      <c r="K102" s="404">
        <f t="shared" si="149"/>
        <v>7064803</v>
      </c>
      <c r="L102" s="405">
        <f t="shared" si="149"/>
        <v>0</v>
      </c>
      <c r="M102" s="405">
        <f t="shared" si="149"/>
        <v>0</v>
      </c>
      <c r="N102" s="405">
        <f t="shared" si="149"/>
        <v>0</v>
      </c>
      <c r="O102" s="407">
        <f t="shared" si="149"/>
        <v>7064803</v>
      </c>
      <c r="P102" s="404">
        <f t="shared" si="149"/>
        <v>78875602.310000002</v>
      </c>
      <c r="Q102" s="405">
        <f t="shared" si="149"/>
        <v>0</v>
      </c>
      <c r="R102" s="405">
        <f t="shared" si="149"/>
        <v>0</v>
      </c>
      <c r="S102" s="405">
        <f t="shared" si="149"/>
        <v>0</v>
      </c>
      <c r="T102" s="407">
        <f t="shared" si="149"/>
        <v>78875602.310000002</v>
      </c>
      <c r="U102" s="408">
        <f>P102/K102*100</f>
        <v>1116.4586232623897</v>
      </c>
      <c r="V102" s="409">
        <v>0</v>
      </c>
      <c r="W102" s="409">
        <v>0</v>
      </c>
      <c r="X102" s="409">
        <v>0</v>
      </c>
      <c r="Y102" s="410">
        <f t="shared" ref="Y102" si="150">T102/O102*100</f>
        <v>1116.4586232623897</v>
      </c>
      <c r="Z102" s="408">
        <f>P102/F102*100</f>
        <v>72.798436176933137</v>
      </c>
      <c r="AA102" s="409">
        <v>0</v>
      </c>
      <c r="AB102" s="409">
        <v>0</v>
      </c>
      <c r="AC102" s="409">
        <v>0</v>
      </c>
      <c r="AD102" s="411">
        <f>T102/J102*100</f>
        <v>72.798436176933137</v>
      </c>
      <c r="AG102" s="310"/>
      <c r="AH102" s="310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</row>
    <row r="103" spans="1:148" s="67" customFormat="1" ht="16.5" customHeight="1" x14ac:dyDescent="0.25">
      <c r="A103" s="633"/>
      <c r="B103" s="634"/>
      <c r="C103" s="635"/>
      <c r="D103" s="402"/>
      <c r="E103" s="403"/>
      <c r="F103" s="404"/>
      <c r="G103" s="412"/>
      <c r="H103" s="412"/>
      <c r="I103" s="412"/>
      <c r="J103" s="406"/>
      <c r="K103" s="404"/>
      <c r="L103" s="412"/>
      <c r="M103" s="405"/>
      <c r="N103" s="412"/>
      <c r="O103" s="403"/>
      <c r="P103" s="404"/>
      <c r="Q103" s="412"/>
      <c r="R103" s="412"/>
      <c r="S103" s="412"/>
      <c r="T103" s="403"/>
      <c r="U103" s="413"/>
      <c r="V103" s="412"/>
      <c r="W103" s="412"/>
      <c r="X103" s="412"/>
      <c r="Y103" s="414"/>
      <c r="Z103" s="415"/>
      <c r="AA103" s="412"/>
      <c r="AB103" s="412"/>
      <c r="AC103" s="412"/>
      <c r="AD103" s="414"/>
      <c r="AG103" s="34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</row>
    <row r="104" spans="1:148" s="67" customFormat="1" ht="19.5" customHeight="1" x14ac:dyDescent="0.25">
      <c r="A104" s="633" t="s">
        <v>33</v>
      </c>
      <c r="B104" s="634"/>
      <c r="C104" s="635"/>
      <c r="D104" s="402" t="s">
        <v>48</v>
      </c>
      <c r="E104" s="403" t="s">
        <v>10</v>
      </c>
      <c r="F104" s="404">
        <f t="shared" ref="F104:T104" si="151">F24</f>
        <v>3625143</v>
      </c>
      <c r="G104" s="405">
        <f t="shared" si="151"/>
        <v>0</v>
      </c>
      <c r="H104" s="405">
        <f t="shared" si="151"/>
        <v>0</v>
      </c>
      <c r="I104" s="405">
        <f t="shared" si="151"/>
        <v>0</v>
      </c>
      <c r="J104" s="406">
        <f t="shared" si="151"/>
        <v>3625143</v>
      </c>
      <c r="K104" s="416">
        <f t="shared" si="151"/>
        <v>0</v>
      </c>
      <c r="L104" s="405">
        <f t="shared" si="151"/>
        <v>0</v>
      </c>
      <c r="M104" s="405">
        <f t="shared" si="151"/>
        <v>0</v>
      </c>
      <c r="N104" s="405">
        <f t="shared" si="151"/>
        <v>0</v>
      </c>
      <c r="O104" s="417">
        <f t="shared" si="151"/>
        <v>0</v>
      </c>
      <c r="P104" s="416">
        <f t="shared" si="151"/>
        <v>0</v>
      </c>
      <c r="Q104" s="405">
        <f t="shared" si="151"/>
        <v>0</v>
      </c>
      <c r="R104" s="405">
        <f t="shared" si="151"/>
        <v>0</v>
      </c>
      <c r="S104" s="405">
        <f t="shared" si="151"/>
        <v>0</v>
      </c>
      <c r="T104" s="417">
        <f t="shared" si="151"/>
        <v>0</v>
      </c>
      <c r="U104" s="418">
        <v>0</v>
      </c>
      <c r="V104" s="409">
        <v>0</v>
      </c>
      <c r="W104" s="409">
        <v>0</v>
      </c>
      <c r="X104" s="409">
        <v>0</v>
      </c>
      <c r="Y104" s="419">
        <v>0</v>
      </c>
      <c r="Z104" s="418">
        <f>P104/F104*100</f>
        <v>0</v>
      </c>
      <c r="AA104" s="409">
        <v>0</v>
      </c>
      <c r="AB104" s="409">
        <v>0</v>
      </c>
      <c r="AC104" s="409">
        <v>0</v>
      </c>
      <c r="AD104" s="420">
        <f>T104/J104*100</f>
        <v>0</v>
      </c>
      <c r="AG104" s="310"/>
      <c r="AH104" s="310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  <c r="EO104" s="68"/>
      <c r="EP104" s="68"/>
      <c r="EQ104" s="68"/>
      <c r="ER104" s="68"/>
    </row>
    <row r="105" spans="1:148" s="297" customFormat="1" ht="24" customHeight="1" thickBot="1" x14ac:dyDescent="0.3">
      <c r="A105" s="636" t="s">
        <v>84</v>
      </c>
      <c r="B105" s="637"/>
      <c r="C105" s="638"/>
      <c r="D105" s="421"/>
      <c r="E105" s="422"/>
      <c r="F105" s="423">
        <f>F100+F102+F104</f>
        <v>4279426383.3600001</v>
      </c>
      <c r="G105" s="424">
        <f t="shared" ref="G105:T105" si="152">G100+G102+G104</f>
        <v>2969819762</v>
      </c>
      <c r="H105" s="424">
        <f t="shared" si="152"/>
        <v>172680</v>
      </c>
      <c r="I105" s="424">
        <f t="shared" si="152"/>
        <v>329656638.36000001</v>
      </c>
      <c r="J105" s="426">
        <f t="shared" si="152"/>
        <v>979777303</v>
      </c>
      <c r="K105" s="423">
        <f t="shared" si="152"/>
        <v>4063318321.3600001</v>
      </c>
      <c r="L105" s="424">
        <f t="shared" si="152"/>
        <v>2960611562</v>
      </c>
      <c r="M105" s="425">
        <f t="shared" si="152"/>
        <v>0</v>
      </c>
      <c r="N105" s="424">
        <f t="shared" si="152"/>
        <v>329449398.36000001</v>
      </c>
      <c r="O105" s="427">
        <f t="shared" si="152"/>
        <v>773261861</v>
      </c>
      <c r="P105" s="423">
        <f t="shared" si="152"/>
        <v>4168923500.6499996</v>
      </c>
      <c r="Q105" s="424">
        <f t="shared" si="152"/>
        <v>2929170265.9699998</v>
      </c>
      <c r="R105" s="424">
        <f t="shared" si="152"/>
        <v>172680</v>
      </c>
      <c r="S105" s="424">
        <f t="shared" si="152"/>
        <v>320855411.43000001</v>
      </c>
      <c r="T105" s="427">
        <f t="shared" si="152"/>
        <v>918725143.25</v>
      </c>
      <c r="U105" s="165">
        <f>P105/K105*100</f>
        <v>102.59898858366216</v>
      </c>
      <c r="V105" s="191">
        <f>Q105/L105*100</f>
        <v>98.938013468786153</v>
      </c>
      <c r="W105" s="167">
        <v>0</v>
      </c>
      <c r="X105" s="239">
        <f>S105/N105*100</f>
        <v>97.39140912905566</v>
      </c>
      <c r="Y105" s="166">
        <f>O105/J105*100</f>
        <v>78.922205957653219</v>
      </c>
      <c r="Z105" s="165">
        <f>P105/F105*100</f>
        <v>97.417810874380805</v>
      </c>
      <c r="AA105" s="166">
        <f>Q105/G105*100</f>
        <v>98.631247035590292</v>
      </c>
      <c r="AB105" s="574">
        <f t="shared" ref="AB105" si="153">R105/H105*100</f>
        <v>100</v>
      </c>
      <c r="AC105" s="166">
        <f>S105/N105*100</f>
        <v>97.39140912905566</v>
      </c>
      <c r="AD105" s="168">
        <f>T105/J105*100</f>
        <v>93.768771784867525</v>
      </c>
      <c r="AG105" s="310"/>
      <c r="AH105" s="31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300"/>
      <c r="AV105" s="300"/>
      <c r="AW105" s="300"/>
      <c r="AX105" s="300"/>
      <c r="AY105" s="300"/>
      <c r="AZ105" s="300"/>
      <c r="BA105" s="300"/>
      <c r="BB105" s="300"/>
      <c r="BC105" s="300"/>
      <c r="BD105" s="300"/>
      <c r="BE105" s="300"/>
      <c r="BF105" s="300"/>
      <c r="BG105" s="300"/>
      <c r="BH105" s="300"/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0"/>
      <c r="BW105" s="300"/>
      <c r="BX105" s="300"/>
      <c r="BY105" s="300"/>
      <c r="BZ105" s="300"/>
      <c r="CA105" s="300"/>
      <c r="CB105" s="300"/>
      <c r="CC105" s="300"/>
      <c r="CD105" s="300"/>
      <c r="CE105" s="300"/>
      <c r="CF105" s="300"/>
      <c r="CG105" s="300"/>
      <c r="CH105" s="300"/>
      <c r="CI105" s="300"/>
      <c r="CJ105" s="300"/>
      <c r="CK105" s="300"/>
      <c r="CL105" s="300"/>
      <c r="CM105" s="300"/>
      <c r="CN105" s="300"/>
      <c r="CO105" s="300"/>
      <c r="CP105" s="300"/>
      <c r="CQ105" s="300"/>
      <c r="CR105" s="300"/>
      <c r="CS105" s="300"/>
      <c r="CT105" s="300"/>
      <c r="CU105" s="300"/>
      <c r="CV105" s="300"/>
      <c r="CW105" s="300"/>
      <c r="CX105" s="300"/>
      <c r="CY105" s="300"/>
      <c r="CZ105" s="300"/>
      <c r="DA105" s="300"/>
      <c r="DB105" s="300"/>
      <c r="DC105" s="300"/>
      <c r="DD105" s="300"/>
      <c r="DE105" s="300"/>
      <c r="DF105" s="300"/>
      <c r="DG105" s="300"/>
      <c r="DH105" s="300"/>
      <c r="DI105" s="300"/>
      <c r="DJ105" s="300"/>
      <c r="DK105" s="300"/>
      <c r="DL105" s="300"/>
      <c r="DM105" s="300"/>
      <c r="DN105" s="300"/>
      <c r="DO105" s="300"/>
      <c r="DP105" s="300"/>
      <c r="DQ105" s="300"/>
      <c r="DR105" s="300"/>
      <c r="DS105" s="300"/>
      <c r="DT105" s="300"/>
      <c r="DU105" s="300"/>
      <c r="DV105" s="300"/>
      <c r="DW105" s="300"/>
      <c r="DX105" s="300"/>
      <c r="DY105" s="300"/>
      <c r="DZ105" s="300"/>
      <c r="EA105" s="300"/>
      <c r="EB105" s="300"/>
      <c r="EC105" s="300"/>
      <c r="ED105" s="300"/>
      <c r="EE105" s="300"/>
      <c r="EF105" s="300"/>
      <c r="EG105" s="300"/>
      <c r="EH105" s="300"/>
      <c r="EI105" s="300"/>
      <c r="EJ105" s="300"/>
      <c r="EK105" s="300"/>
      <c r="EL105" s="300"/>
      <c r="EM105" s="300"/>
      <c r="EN105" s="300"/>
      <c r="EO105" s="300"/>
      <c r="EP105" s="300"/>
      <c r="EQ105" s="300"/>
      <c r="ER105" s="300"/>
    </row>
    <row r="106" spans="1:148" s="67" customFormat="1" x14ac:dyDescent="0.25">
      <c r="A106" s="428"/>
      <c r="B106" s="429"/>
      <c r="C106" s="430"/>
      <c r="D106" s="431"/>
      <c r="E106" s="432"/>
      <c r="F106" s="432"/>
      <c r="K106" s="432"/>
      <c r="P106" s="432"/>
      <c r="U106" s="432"/>
      <c r="Z106" s="432"/>
      <c r="AG106" s="34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  <c r="EO106" s="68"/>
      <c r="EP106" s="68"/>
      <c r="EQ106" s="68"/>
      <c r="ER106" s="68"/>
    </row>
    <row r="107" spans="1:148" s="67" customFormat="1" ht="70.5" hidden="1" customHeight="1" x14ac:dyDescent="0.3">
      <c r="A107" s="297"/>
      <c r="B107" s="1" t="s">
        <v>136</v>
      </c>
      <c r="C107" s="74"/>
      <c r="D107" s="85"/>
      <c r="E107" s="2"/>
      <c r="F107" s="69"/>
      <c r="G107" s="69"/>
      <c r="H107" s="627"/>
      <c r="I107" s="628"/>
      <c r="J107" s="632" t="s">
        <v>137</v>
      </c>
      <c r="K107" s="632"/>
      <c r="L107" s="69"/>
      <c r="M107" s="645"/>
      <c r="N107" s="646"/>
      <c r="O107" s="70"/>
      <c r="P107" s="433"/>
      <c r="AG107" s="310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  <c r="EO107" s="68"/>
      <c r="EP107" s="68"/>
      <c r="EQ107" s="68"/>
      <c r="ER107" s="68"/>
    </row>
    <row r="108" spans="1:148" s="67" customFormat="1" ht="69" hidden="1" customHeight="1" x14ac:dyDescent="0.3">
      <c r="A108" s="297"/>
      <c r="B108" s="451" t="s">
        <v>6</v>
      </c>
      <c r="C108" s="74"/>
      <c r="D108" s="86"/>
      <c r="E108" s="452"/>
      <c r="F108" s="452"/>
      <c r="G108" s="452"/>
      <c r="H108" s="627"/>
      <c r="I108" s="628"/>
      <c r="J108" s="440" t="s">
        <v>7</v>
      </c>
      <c r="K108" s="440"/>
      <c r="L108" s="452"/>
      <c r="M108" s="441"/>
      <c r="N108" s="442"/>
      <c r="O108" s="70"/>
      <c r="P108" s="433"/>
      <c r="AG108" s="34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  <c r="EO108" s="68"/>
      <c r="EP108" s="68"/>
      <c r="EQ108" s="68"/>
      <c r="ER108" s="68"/>
    </row>
    <row r="109" spans="1:148" s="67" customFormat="1" ht="21" hidden="1" customHeight="1" x14ac:dyDescent="0.25">
      <c r="A109" s="297"/>
      <c r="B109" s="77"/>
      <c r="C109" s="75"/>
      <c r="D109" s="87"/>
      <c r="E109" s="3"/>
      <c r="F109" s="4"/>
      <c r="G109" s="4"/>
      <c r="H109" s="71"/>
      <c r="I109" s="4"/>
      <c r="J109" s="4"/>
      <c r="K109" s="4"/>
      <c r="L109" s="4"/>
      <c r="M109" s="72"/>
      <c r="N109" s="4"/>
      <c r="O109" s="4"/>
      <c r="P109" s="68"/>
      <c r="AG109" s="34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  <c r="EO109" s="68"/>
      <c r="EP109" s="68"/>
      <c r="EQ109" s="68"/>
      <c r="ER109" s="68"/>
    </row>
    <row r="110" spans="1:148" s="67" customFormat="1" ht="34.5" hidden="1" customHeight="1" x14ac:dyDescent="0.25">
      <c r="A110" s="297"/>
      <c r="B110" s="434"/>
      <c r="C110" s="435"/>
      <c r="D110" s="8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AG110" s="34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  <c r="EO110" s="68"/>
      <c r="EP110" s="68"/>
      <c r="EQ110" s="68"/>
      <c r="ER110" s="68"/>
    </row>
    <row r="111" spans="1:148" s="67" customFormat="1" ht="15.75" hidden="1" customHeight="1" x14ac:dyDescent="0.25">
      <c r="A111" s="297"/>
      <c r="B111" s="138" t="s">
        <v>89</v>
      </c>
      <c r="C111" s="76"/>
      <c r="D111" s="64"/>
      <c r="AG111" s="34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</row>
    <row r="112" spans="1:148" s="67" customFormat="1" ht="15.75" hidden="1" customHeight="1" x14ac:dyDescent="0.25">
      <c r="A112" s="297"/>
      <c r="B112" s="138" t="s">
        <v>142</v>
      </c>
      <c r="C112" s="76"/>
      <c r="D112" s="64"/>
      <c r="AG112" s="34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68"/>
    </row>
    <row r="113" spans="1:148" s="67" customFormat="1" ht="17.25" hidden="1" customHeight="1" x14ac:dyDescent="0.25">
      <c r="A113" s="297"/>
      <c r="B113" s="436" t="s">
        <v>141</v>
      </c>
      <c r="C113" s="435"/>
      <c r="D113" s="64"/>
      <c r="AG113" s="34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</row>
    <row r="114" spans="1:148" s="67" customFormat="1" hidden="1" x14ac:dyDescent="0.25">
      <c r="A114" s="297"/>
      <c r="B114" s="437" t="s">
        <v>88</v>
      </c>
      <c r="C114" s="435"/>
      <c r="D114" s="64"/>
      <c r="AG114" s="34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68"/>
    </row>
    <row r="115" spans="1:148" s="67" customFormat="1" ht="15.75" x14ac:dyDescent="0.25">
      <c r="A115" s="297"/>
      <c r="B115" s="434"/>
      <c r="C115" s="435"/>
      <c r="D115" s="64"/>
      <c r="F115" s="571"/>
      <c r="G115" s="68"/>
      <c r="H115" s="68"/>
      <c r="I115" s="68"/>
      <c r="J115" s="68"/>
      <c r="K115" s="572"/>
      <c r="L115" s="68"/>
      <c r="M115" s="68"/>
      <c r="N115" s="68"/>
      <c r="O115" s="68"/>
      <c r="P115" s="571"/>
      <c r="AG115" s="34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68"/>
    </row>
    <row r="116" spans="1:148" s="67" customFormat="1" x14ac:dyDescent="0.25">
      <c r="A116" s="297"/>
      <c r="B116" s="434"/>
      <c r="C116" s="435"/>
      <c r="D116" s="64"/>
      <c r="F116" s="530"/>
      <c r="G116" s="531"/>
      <c r="H116" s="68"/>
      <c r="I116" s="68"/>
      <c r="J116" s="68"/>
      <c r="K116" s="572"/>
      <c r="L116" s="68"/>
      <c r="M116" s="68"/>
      <c r="N116" s="68"/>
      <c r="O116" s="68"/>
      <c r="P116" s="531"/>
      <c r="AG116" s="34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  <c r="EO116" s="68"/>
      <c r="EP116" s="68"/>
      <c r="EQ116" s="68"/>
      <c r="ER116" s="68"/>
    </row>
    <row r="117" spans="1:148" s="67" customFormat="1" x14ac:dyDescent="0.25">
      <c r="A117" s="297"/>
      <c r="B117" s="434"/>
      <c r="C117" s="435"/>
      <c r="D117" s="64"/>
      <c r="F117" s="531"/>
      <c r="G117" s="68"/>
      <c r="H117" s="68"/>
      <c r="I117" s="68"/>
      <c r="J117" s="68"/>
      <c r="K117" s="572"/>
      <c r="L117" s="68"/>
      <c r="M117" s="68"/>
      <c r="N117" s="68"/>
      <c r="O117" s="68"/>
      <c r="P117" s="531"/>
      <c r="AG117" s="34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  <c r="EO117" s="68"/>
      <c r="EP117" s="68"/>
      <c r="EQ117" s="68"/>
      <c r="ER117" s="68"/>
    </row>
    <row r="118" spans="1:148" s="67" customFormat="1" x14ac:dyDescent="0.25">
      <c r="A118" s="297"/>
      <c r="B118" s="434"/>
      <c r="C118" s="435"/>
      <c r="D118" s="64"/>
      <c r="F118" s="68"/>
      <c r="AG118" s="34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  <c r="EO118" s="68"/>
      <c r="EP118" s="68"/>
      <c r="EQ118" s="68"/>
      <c r="ER118" s="68"/>
    </row>
    <row r="119" spans="1:148" s="67" customFormat="1" x14ac:dyDescent="0.25">
      <c r="A119" s="297"/>
      <c r="B119" s="434"/>
      <c r="C119" s="435"/>
      <c r="D119" s="64"/>
      <c r="AG119" s="34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  <c r="EO119" s="68"/>
      <c r="EP119" s="68"/>
      <c r="EQ119" s="68"/>
      <c r="ER119" s="68"/>
    </row>
    <row r="120" spans="1:148" s="67" customFormat="1" x14ac:dyDescent="0.25">
      <c r="A120" s="297"/>
      <c r="B120" s="434"/>
      <c r="C120" s="435"/>
      <c r="D120" s="64"/>
      <c r="AG120" s="34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  <c r="EO120" s="68"/>
      <c r="EP120" s="68"/>
      <c r="EQ120" s="68"/>
      <c r="ER120" s="68"/>
    </row>
    <row r="121" spans="1:148" s="67" customFormat="1" x14ac:dyDescent="0.25">
      <c r="A121" s="297"/>
      <c r="B121" s="434"/>
      <c r="C121" s="435"/>
      <c r="D121" s="64"/>
      <c r="AG121" s="34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  <c r="EO121" s="68"/>
      <c r="EP121" s="68"/>
      <c r="EQ121" s="68"/>
      <c r="ER121" s="68"/>
    </row>
    <row r="122" spans="1:148" s="67" customFormat="1" x14ac:dyDescent="0.25">
      <c r="A122" s="297"/>
      <c r="B122" s="434"/>
      <c r="C122" s="435"/>
      <c r="D122" s="64"/>
      <c r="AG122" s="34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  <c r="EO122" s="68"/>
      <c r="EP122" s="68"/>
      <c r="EQ122" s="68"/>
      <c r="ER122" s="68"/>
    </row>
    <row r="123" spans="1:148" s="67" customFormat="1" x14ac:dyDescent="0.25">
      <c r="A123" s="297"/>
      <c r="B123" s="434"/>
      <c r="C123" s="435"/>
      <c r="D123" s="64"/>
      <c r="AG123" s="34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  <c r="EO123" s="68"/>
      <c r="EP123" s="68"/>
      <c r="EQ123" s="68"/>
      <c r="ER123" s="68"/>
    </row>
    <row r="124" spans="1:148" s="67" customFormat="1" x14ac:dyDescent="0.25">
      <c r="A124" s="297"/>
      <c r="B124" s="434"/>
      <c r="C124" s="435"/>
      <c r="D124" s="64"/>
      <c r="AG124" s="34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  <c r="EO124" s="68"/>
      <c r="EP124" s="68"/>
      <c r="EQ124" s="68"/>
      <c r="ER124" s="68"/>
    </row>
    <row r="125" spans="1:148" s="67" customFormat="1" x14ac:dyDescent="0.25">
      <c r="A125" s="297"/>
      <c r="B125" s="434"/>
      <c r="C125" s="435"/>
      <c r="D125" s="64"/>
      <c r="AG125" s="34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68"/>
      <c r="EO125" s="68"/>
      <c r="EP125" s="68"/>
      <c r="EQ125" s="68"/>
      <c r="ER125" s="68"/>
    </row>
    <row r="126" spans="1:148" s="67" customFormat="1" x14ac:dyDescent="0.25">
      <c r="A126" s="297"/>
      <c r="B126" s="434"/>
      <c r="C126" s="435"/>
      <c r="D126" s="64"/>
      <c r="AG126" s="34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68"/>
      <c r="EO126" s="68"/>
      <c r="EP126" s="68"/>
      <c r="EQ126" s="68"/>
      <c r="ER126" s="68"/>
    </row>
    <row r="127" spans="1:148" s="67" customFormat="1" x14ac:dyDescent="0.25">
      <c r="A127" s="297"/>
      <c r="B127" s="434"/>
      <c r="C127" s="435"/>
      <c r="D127" s="64"/>
      <c r="AG127" s="34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8"/>
      <c r="CL127" s="68"/>
      <c r="CM127" s="68"/>
      <c r="CN127" s="68"/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68"/>
      <c r="EO127" s="68"/>
      <c r="EP127" s="68"/>
      <c r="EQ127" s="68"/>
      <c r="ER127" s="68"/>
    </row>
  </sheetData>
  <mergeCells count="62">
    <mergeCell ref="F90:AD90"/>
    <mergeCell ref="B90:D90"/>
    <mergeCell ref="A84:AD84"/>
    <mergeCell ref="AE18:AF18"/>
    <mergeCell ref="AE16:AG16"/>
    <mergeCell ref="B61:D61"/>
    <mergeCell ref="A63:AD63"/>
    <mergeCell ref="B58:B59"/>
    <mergeCell ref="A58:A59"/>
    <mergeCell ref="D86:D88"/>
    <mergeCell ref="F56:AD56"/>
    <mergeCell ref="F85:AD85"/>
    <mergeCell ref="B85:D85"/>
    <mergeCell ref="B83:D83"/>
    <mergeCell ref="C2:C3"/>
    <mergeCell ref="F6:AD6"/>
    <mergeCell ref="D56:D57"/>
    <mergeCell ref="AE82:AG82"/>
    <mergeCell ref="B22:D22"/>
    <mergeCell ref="B55:D55"/>
    <mergeCell ref="B53:C53"/>
    <mergeCell ref="B25:C25"/>
    <mergeCell ref="AG65:AG66"/>
    <mergeCell ref="B62:D62"/>
    <mergeCell ref="B69:D69"/>
    <mergeCell ref="B64:D64"/>
    <mergeCell ref="B74:D74"/>
    <mergeCell ref="A75:AD75"/>
    <mergeCell ref="F76:AD76"/>
    <mergeCell ref="B76:D76"/>
    <mergeCell ref="B97:D97"/>
    <mergeCell ref="A101:C101"/>
    <mergeCell ref="B89:D89"/>
    <mergeCell ref="H108:I108"/>
    <mergeCell ref="H107:I107"/>
    <mergeCell ref="B99:D99"/>
    <mergeCell ref="B95:D95"/>
    <mergeCell ref="A96:AD96"/>
    <mergeCell ref="J107:K107"/>
    <mergeCell ref="A104:C104"/>
    <mergeCell ref="A105:C105"/>
    <mergeCell ref="A103:C103"/>
    <mergeCell ref="A100:C100"/>
    <mergeCell ref="A102:C102"/>
    <mergeCell ref="F97:AD97"/>
    <mergeCell ref="M107:N107"/>
    <mergeCell ref="B93:D93"/>
    <mergeCell ref="A1:AD1"/>
    <mergeCell ref="A5:AD5"/>
    <mergeCell ref="Z2:AD2"/>
    <mergeCell ref="B67:D67"/>
    <mergeCell ref="A68:AD68"/>
    <mergeCell ref="A2:A3"/>
    <mergeCell ref="D2:D3"/>
    <mergeCell ref="E2:E3"/>
    <mergeCell ref="A23:A24"/>
    <mergeCell ref="K2:O2"/>
    <mergeCell ref="P2:T2"/>
    <mergeCell ref="C58:C59"/>
    <mergeCell ref="B6:D6"/>
    <mergeCell ref="U2:Y2"/>
    <mergeCell ref="F2:J2"/>
  </mergeCells>
  <pageMargins left="0" right="0" top="0" bottom="0" header="0.31496062992125984" footer="0.31496062992125984"/>
  <pageSetup paperSize="9" scale="41" fitToHeight="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</vt:lpstr>
      <vt:lpstr>'Таблица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2020-01-17T09:39:17Z</dcterms:modified>
</cp:coreProperties>
</file>