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0 год\Изменение в бюджет 2020-2022\изменение 11.2020\Приложения к заключению\"/>
    </mc:Choice>
  </mc:AlternateContent>
  <bookViews>
    <workbookView xWindow="0" yWindow="0" windowWidth="19320" windowHeight="12015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'!$A$7:$F$75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'!$31:$31,'Приложение №1  '!$34:$36,'Приложение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'!$A$4:$B$82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'!$A$4:$B$82</definedName>
    <definedName name="Z_D98D50BE_849C_46DA_8784_1BBDD0B23E96_.wvu.Rows" localSheetId="0" hidden="1">'Приложение №1  '!#REF!,'Приложение №1  '!#REF!,'Приложение №1  '!#REF!,'Приложение №1  '!$31:$31,'Приложение №1  '!$34:$36,'Приложение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_xlnm.Print_Area" localSheetId="0">'Приложение №1  '!$A$1:$F$75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2" i="1" l="1"/>
  <c r="F41" i="1"/>
  <c r="D63" i="1"/>
  <c r="D57" i="1"/>
  <c r="D54" i="1"/>
  <c r="D55" i="1"/>
  <c r="D48" i="1"/>
  <c r="D49" i="1"/>
  <c r="D50" i="1"/>
  <c r="D51" i="1"/>
  <c r="D52" i="1"/>
  <c r="E52" i="1"/>
  <c r="D53" i="1"/>
  <c r="E53" i="1"/>
  <c r="D46" i="1"/>
  <c r="D45" i="1"/>
  <c r="E42" i="1"/>
  <c r="E43" i="1"/>
  <c r="E47" i="1"/>
  <c r="E56" i="1"/>
  <c r="E58" i="1"/>
  <c r="D44" i="1"/>
  <c r="C65" i="1" l="1"/>
  <c r="C64" i="1"/>
  <c r="C41" i="1"/>
  <c r="C37" i="1"/>
  <c r="C34" i="1"/>
  <c r="C32" i="1"/>
  <c r="C27" i="1"/>
  <c r="C23" i="1"/>
  <c r="C19" i="1"/>
  <c r="C14" i="1"/>
  <c r="C12" i="1"/>
  <c r="C26" i="1" l="1"/>
  <c r="C10" i="1"/>
  <c r="C9" i="1"/>
  <c r="C75" i="1" s="1"/>
  <c r="D73" i="1"/>
  <c r="D59" i="1"/>
  <c r="D43" i="1"/>
  <c r="D42" i="1"/>
  <c r="D74" i="1" l="1"/>
  <c r="D56" i="1"/>
  <c r="D47" i="1"/>
  <c r="D70" i="1" l="1"/>
  <c r="E70" i="1"/>
  <c r="D71" i="1"/>
  <c r="E71" i="1"/>
  <c r="F65" i="1"/>
  <c r="F64" i="1" s="1"/>
  <c r="F37" i="1"/>
  <c r="F34" i="1"/>
  <c r="F32" i="1"/>
  <c r="F27" i="1"/>
  <c r="F23" i="1"/>
  <c r="F19" i="1"/>
  <c r="F14" i="1"/>
  <c r="F12" i="1"/>
  <c r="F26" i="1" l="1"/>
  <c r="F10" i="1"/>
  <c r="F9" i="1" l="1"/>
  <c r="D21" i="1"/>
  <c r="E21" i="1"/>
  <c r="D22" i="1"/>
  <c r="E22" i="1"/>
  <c r="E60" i="1" l="1"/>
  <c r="E61" i="1"/>
  <c r="E62" i="1"/>
  <c r="E69" i="1" l="1"/>
  <c r="D69" i="1"/>
  <c r="E68" i="1"/>
  <c r="D68" i="1"/>
  <c r="E67" i="1"/>
  <c r="D67" i="1"/>
  <c r="E66" i="1"/>
  <c r="D66" i="1"/>
  <c r="D62" i="1"/>
  <c r="D61" i="1"/>
  <c r="D60" i="1"/>
  <c r="E40" i="1"/>
  <c r="D40" i="1"/>
  <c r="E39" i="1"/>
  <c r="D39" i="1"/>
  <c r="E38" i="1"/>
  <c r="D38" i="1"/>
  <c r="E36" i="1"/>
  <c r="D36" i="1"/>
  <c r="E35" i="1"/>
  <c r="D35" i="1"/>
  <c r="E33" i="1"/>
  <c r="D33" i="1"/>
  <c r="E32" i="1"/>
  <c r="E31" i="1"/>
  <c r="D31" i="1"/>
  <c r="E30" i="1"/>
  <c r="D30" i="1"/>
  <c r="E29" i="1"/>
  <c r="D29" i="1"/>
  <c r="E28" i="1"/>
  <c r="D28" i="1"/>
  <c r="E27" i="1"/>
  <c r="E25" i="1"/>
  <c r="D25" i="1"/>
  <c r="E24" i="1"/>
  <c r="D24" i="1"/>
  <c r="E23" i="1"/>
  <c r="E20" i="1"/>
  <c r="D20" i="1"/>
  <c r="E18" i="1"/>
  <c r="D18" i="1"/>
  <c r="E17" i="1"/>
  <c r="D17" i="1"/>
  <c r="E16" i="1"/>
  <c r="D16" i="1"/>
  <c r="E15" i="1"/>
  <c r="D15" i="1"/>
  <c r="D14" i="1"/>
  <c r="E13" i="1"/>
  <c r="D13" i="1"/>
  <c r="E11" i="1"/>
  <c r="D11" i="1"/>
  <c r="F75" i="1" l="1"/>
  <c r="E14" i="1"/>
  <c r="E12" i="1"/>
  <c r="D34" i="1"/>
  <c r="D58" i="1"/>
  <c r="D19" i="1"/>
  <c r="E64" i="1"/>
  <c r="D32" i="1"/>
  <c r="E65" i="1"/>
  <c r="E19" i="1"/>
  <c r="D23" i="1"/>
  <c r="D27" i="1"/>
  <c r="D37" i="1"/>
  <c r="D12" i="1"/>
  <c r="E34" i="1"/>
  <c r="E37" i="1"/>
  <c r="E41" i="1"/>
  <c r="D64" i="1"/>
  <c r="D65" i="1"/>
  <c r="E26" i="1" l="1"/>
  <c r="D41" i="1"/>
  <c r="E10" i="1"/>
  <c r="D10" i="1"/>
  <c r="D26" i="1"/>
  <c r="E9" i="1" l="1"/>
  <c r="D9" i="1"/>
  <c r="E75" i="1" l="1"/>
  <c r="D75" i="1"/>
</calcChain>
</file>

<file path=xl/sharedStrings.xml><?xml version="1.0" encoding="utf-8"?>
<sst xmlns="http://schemas.openxmlformats.org/spreadsheetml/2006/main" count="140" uniqueCount="140">
  <si>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</si>
  <si>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</si>
  <si>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</si>
  <si>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</si>
  <si>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Уточнённый бюджет, в рублях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</si>
  <si>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</si>
  <si>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</si>
  <si>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</si>
  <si>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</si>
  <si>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</si>
  <si>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</si>
  <si>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</si>
  <si>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</si>
  <si>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</si>
  <si>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</si>
  <si>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</si>
  <si>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</si>
  <si>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</si>
  <si>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</si>
  <si>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</si>
  <si>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</si>
  <si>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</si>
  <si>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</si>
  <si>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</si>
  <si>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</si>
  <si>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</si>
  <si>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</si>
  <si>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</si>
  <si>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</si>
  <si>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</si>
  <si>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</si>
  <si>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</si>
  <si>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</si>
  <si>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</si>
  <si>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</si>
  <si>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</si>
  <si>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</si>
  <si>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</si>
  <si>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</si>
  <si>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</si>
  <si>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</si>
  <si>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</si>
  <si>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</si>
  <si>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</si>
  <si>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</si>
  <si>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</si>
  <si>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</si>
  <si>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</si>
  <si>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</si>
  <si>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</si>
  <si>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</si>
  <si>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</si>
  <si>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</si>
  <si>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</si>
  <si>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</si>
  <si>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</si>
  <si>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</si>
  <si>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</si>
  <si>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</si>
  <si>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</si>
  <si>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</si>
  <si>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</si>
  <si>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</si>
  <si>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</si>
  <si>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</si>
  <si>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</si>
  <si>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</si>
  <si>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</si>
  <si>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</si>
  <si>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</si>
  <si>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</si>
  <si>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</si>
  <si>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</si>
  <si>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</si>
  <si>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</si>
  <si>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</si>
  <si>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</si>
  <si>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Иные межбюджетные трансферты</t>
  </si>
  <si>
    <t>Доходы бюджетов городских округов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</si>
  <si>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</si>
  <si>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</si>
  <si>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Поправки, вносимые в доходную часть бюджета города на 2020 год</t>
  </si>
  <si>
    <t>000 1 06 04000 02 0000 110</t>
  </si>
  <si>
    <t>Транспортный налог</t>
  </si>
  <si>
    <t>000 1 16 01154 01 0000 140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</si>
  <si>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</si>
  <si>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</si>
  <si>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</si>
  <si>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</si>
  <si>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</si>
  <si>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</si>
  <si>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</si>
  <si>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</si>
  <si>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</si>
  <si>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000 2 07 04020 04 0000 150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</si>
  <si>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</si>
  <si>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</si>
  <si>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</si>
  <si>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000 2 02 10000 00 0000 150</t>
  </si>
  <si>
    <t>000 2 02 20000 00 0000 150</t>
  </si>
  <si>
    <t>000 2 02 30000 00 0000 150</t>
  </si>
  <si>
    <t>000 2 02 40000 00 0000 150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</si>
  <si>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</si>
  <si>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</si>
  <si>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</si>
  <si>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</si>
  <si>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000 2 19 00000 04 0000 150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</si>
  <si>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</si>
  <si>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</si>
  <si>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</si>
  <si>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</si>
  <si>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</si>
  <si>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</si>
  <si>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</si>
  <si>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</si>
  <si>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000 2 18 04000 04 0000 150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</si>
  <si>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</si>
  <si>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</si>
  <si>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</si>
  <si>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</si>
  <si>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</si>
  <si>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</si>
  <si>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</si>
  <si>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</si>
  <si>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</si>
  <si>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</si>
  <si>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000 1 16 01102 01 0000 140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</si>
  <si>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</si>
  <si>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</si>
  <si>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</si>
  <si>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</si>
  <si>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</si>
  <si>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</si>
  <si>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</si>
  <si>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</si>
  <si>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</si>
  <si>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</si>
  <si>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</si>
  <si>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000 2 07 04050 04 0000 150</t>
  </si>
  <si>
    <t>Прочие безвозмездные поступления в бюджеты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</si>
</sst>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0">
    <xf numFmtId="0" fontId="0" fillId="0" borderId="0" xfId="0"/>
    <xf numFmtId="4" fontId="2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3" fontId="2" fillId="2" borderId="0" xfId="0" applyNumberFormat="1" applyFont="1" applyFill="1" applyBorder="1"/>
    <xf numFmtId="0" fontId="2" fillId="2" borderId="0" xfId="0" applyFont="1" applyFill="1" applyBorder="1"/>
    <xf numFmtId="1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0" xfId="0" applyFont="1" applyFill="1" applyAlignment="1">
      <alignment horizontal="center" vertical="center" wrapText="1"/>
    </xf>
    <xf numFmtId="1" fontId="2" fillId="2" borderId="0" xfId="0" applyNumberFormat="1" applyFont="1" applyFill="1" applyAlignment="1">
      <alignment wrapText="1"/>
    </xf>
    <xf numFmtId="4" fontId="2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 wrapText="1"/>
    </xf>
    <xf numFmtId="1" fontId="2" fillId="2" borderId="0" xfId="0" applyNumberFormat="1" applyFont="1" applyFill="1" applyBorder="1" applyAlignment="1">
      <alignment wrapText="1"/>
    </xf>
    <xf numFmtId="0" fontId="4" fillId="2" borderId="0" xfId="0" applyFont="1" applyFill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center"/>
    </xf>
    <xf numFmtId="3" fontId="4" fillId="2" borderId="0" xfId="0" applyNumberFormat="1" applyFont="1" applyFill="1" applyBorder="1"/>
    <xf numFmtId="0" fontId="4" fillId="2" borderId="0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center"/>
    </xf>
    <xf numFmtId="0" fontId="4" fillId="2" borderId="1" xfId="0" applyFont="1" applyFill="1" applyBorder="1"/>
    <xf numFmtId="1" fontId="4" fillId="2" borderId="1" xfId="0" applyNumberFormat="1" applyFont="1" applyFill="1" applyBorder="1" applyAlignment="1">
      <alignment horizontal="left" wrapText="1"/>
    </xf>
    <xf numFmtId="0" fontId="4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0" fontId="2" fillId="2" borderId="1" xfId="0" applyFont="1" applyFill="1" applyBorder="1" applyAlignment="1">
      <alignment vertical="justify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/>
    </xf>
    <xf numFmtId="1" fontId="4" fillId="2" borderId="1" xfId="0" applyNumberFormat="1" applyFont="1" applyFill="1" applyBorder="1" applyAlignment="1">
      <alignment wrapText="1"/>
    </xf>
    <xf numFmtId="0" fontId="2" fillId="2" borderId="1" xfId="0" applyFont="1" applyFill="1" applyBorder="1"/>
    <xf numFmtId="0" fontId="2" fillId="2" borderId="0" xfId="0" applyFont="1" applyFill="1"/>
    <xf numFmtId="0" fontId="2" fillId="2" borderId="0" xfId="0" applyFont="1" applyFill="1" applyBorder="1" applyAlignment="1">
      <alignment horizontal="right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wrapText="1"/>
    </xf>
    <xf numFmtId="4" fontId="6" fillId="2" borderId="1" xfId="0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0" fontId="6" fillId="2" borderId="0" xfId="0" applyFont="1" applyFill="1" applyBorder="1"/>
    <xf numFmtId="0" fontId="6" fillId="2" borderId="1" xfId="0" applyFont="1" applyFill="1" applyBorder="1"/>
    <xf numFmtId="0" fontId="6" fillId="2" borderId="1" xfId="1" applyFont="1" applyFill="1" applyBorder="1" applyAlignment="1">
      <alignment horizontal="left"/>
    </xf>
    <xf numFmtId="164" fontId="6" fillId="2" borderId="1" xfId="1" applyNumberFormat="1" applyFont="1" applyFill="1" applyBorder="1" applyAlignment="1">
      <alignment horizontal="left" wrapText="1"/>
    </xf>
    <xf numFmtId="1" fontId="6" fillId="2" borderId="1" xfId="0" applyNumberFormat="1" applyFont="1" applyFill="1" applyBorder="1" applyAlignment="1">
      <alignment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2" applyNumberFormat="1" applyFont="1" applyFill="1" applyBorder="1" applyAlignment="1">
      <alignment horizontal="left" vertical="top" wrapText="1"/>
    </xf>
    <xf numFmtId="0" fontId="6" fillId="2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/>
    <xf numFmtId="0" fontId="2" fillId="2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4" fontId="3" fillId="2" borderId="0" xfId="0" applyNumberFormat="1" applyFont="1" applyFill="1" applyAlignment="1">
      <alignment horizontal="right"/>
    </xf>
    <xf numFmtId="1" fontId="4" fillId="2" borderId="0" xfId="0" applyNumberFormat="1" applyFont="1" applyFill="1" applyBorder="1" applyAlignment="1">
      <alignment horizontal="center" wrapText="1"/>
    </xf>
    <xf numFmtId="0" fontId="5" fillId="2" borderId="0" xfId="0" applyFont="1" applyFill="1" applyAlignment="1"/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tabSelected="1" zoomScale="80" zoomScaleNormal="80" zoomScaleSheetLayoutView="75" workbookViewId="0">
      <pane ySplit="7" topLeftCell="A62" activePane="bottomLeft" state="frozen"/>
      <selection pane="bottomLeft" activeCell="D72" sqref="D72"/>
    </sheetView>
  </sheetViews>
  <sheetFormatPr defaultRowHeight="15" x14ac:dyDescent="0.25"/>
  <cols>
    <col min="1" max="1" width="27.42578125" style="35" customWidth="1"/>
    <col min="2" max="2" width="61.28515625" style="10" customWidth="1"/>
    <col min="3" max="3" width="18.85546875" style="11" customWidth="1"/>
    <col min="4" max="4" width="17.85546875" style="11" customWidth="1"/>
    <col min="5" max="5" width="16.5703125" style="11" customWidth="1"/>
    <col min="6" max="6" width="17.28515625" style="11" customWidth="1"/>
    <col min="7" max="17" width="16.7109375" style="4" customWidth="1"/>
    <col min="18" max="16384" width="9.140625" style="5"/>
  </cols>
  <sheetData>
    <row r="1" spans="1:17" x14ac:dyDescent="0.25">
      <c r="A1" s="9"/>
      <c r="E1" s="56" t="s">
        <v>0</v>
      </c>
      <c r="F1" s="57"/>
    </row>
    <row r="2" spans="1:17" x14ac:dyDescent="0.25">
      <c r="A2" s="9"/>
      <c r="E2" s="56" t="s">
        <v>1</v>
      </c>
      <c r="F2" s="56"/>
    </row>
    <row r="3" spans="1:17" ht="19.5" customHeight="1" x14ac:dyDescent="0.25">
      <c r="A3" s="12"/>
      <c r="B3" s="13"/>
    </row>
    <row r="4" spans="1:17" s="17" customFormat="1" x14ac:dyDescent="0.25">
      <c r="A4" s="14"/>
      <c r="B4" s="58" t="s">
        <v>81</v>
      </c>
      <c r="C4" s="59"/>
      <c r="D4" s="59"/>
      <c r="E4" s="59"/>
      <c r="F4" s="15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</row>
    <row r="5" spans="1:17" x14ac:dyDescent="0.25">
      <c r="A5" s="5"/>
      <c r="B5" s="13"/>
    </row>
    <row r="6" spans="1:17" x14ac:dyDescent="0.25">
      <c r="A6" s="5"/>
      <c r="B6" s="13"/>
    </row>
    <row r="7" spans="1:17" s="17" customFormat="1" ht="71.25" x14ac:dyDescent="0.2">
      <c r="A7" s="18" t="s">
        <v>2</v>
      </c>
      <c r="B7" s="19" t="s">
        <v>3</v>
      </c>
      <c r="C7" s="20" t="s">
        <v>4</v>
      </c>
      <c r="D7" s="21" t="s">
        <v>5</v>
      </c>
      <c r="E7" s="21" t="s">
        <v>6</v>
      </c>
      <c r="F7" s="21" t="s">
        <v>7</v>
      </c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</row>
    <row r="8" spans="1:17" x14ac:dyDescent="0.25">
      <c r="A8" s="22">
        <v>1</v>
      </c>
      <c r="B8" s="23">
        <v>2</v>
      </c>
      <c r="C8" s="24">
        <v>3</v>
      </c>
      <c r="D8" s="24">
        <v>4</v>
      </c>
      <c r="E8" s="24">
        <v>5</v>
      </c>
      <c r="F8" s="24">
        <v>6</v>
      </c>
    </row>
    <row r="9" spans="1:17" s="17" customFormat="1" ht="14.25" x14ac:dyDescent="0.2">
      <c r="A9" s="25" t="s">
        <v>8</v>
      </c>
      <c r="B9" s="26" t="s">
        <v>9</v>
      </c>
      <c r="C9" s="2">
        <f>C10+C26</f>
        <v>3016102871</v>
      </c>
      <c r="D9" s="2">
        <f>F9-C9</f>
        <v>85669716</v>
      </c>
      <c r="E9" s="2">
        <f>(F9/C9)*100-100</f>
        <v>2.8404109429992985</v>
      </c>
      <c r="F9" s="2">
        <f>F10+F26</f>
        <v>3101772587</v>
      </c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</row>
    <row r="10" spans="1:17" s="17" customFormat="1" ht="14.25" x14ac:dyDescent="0.2">
      <c r="A10" s="25"/>
      <c r="B10" s="27" t="s">
        <v>10</v>
      </c>
      <c r="C10" s="2">
        <f>C11+C14+C19+C23+C12</f>
        <v>2589317900</v>
      </c>
      <c r="D10" s="2">
        <f t="shared" ref="D10:D75" si="0">F10-C10</f>
        <v>72318400</v>
      </c>
      <c r="E10" s="2">
        <f t="shared" ref="E10:E75" si="1">(F10/C10)*100-100</f>
        <v>2.7929517654050784</v>
      </c>
      <c r="F10" s="2">
        <f>F11+F14+F19+F23+F12</f>
        <v>2661636300</v>
      </c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</row>
    <row r="11" spans="1:17" x14ac:dyDescent="0.25">
      <c r="A11" s="3" t="s">
        <v>11</v>
      </c>
      <c r="B11" s="28" t="s">
        <v>12</v>
      </c>
      <c r="C11" s="1">
        <v>1962962000</v>
      </c>
      <c r="D11" s="1">
        <f t="shared" si="0"/>
        <v>0</v>
      </c>
      <c r="E11" s="1">
        <f t="shared" si="1"/>
        <v>0</v>
      </c>
      <c r="F11" s="1">
        <v>1962962000</v>
      </c>
    </row>
    <row r="12" spans="1:17" ht="30" x14ac:dyDescent="0.25">
      <c r="A12" s="29" t="s">
        <v>13</v>
      </c>
      <c r="B12" s="28" t="s">
        <v>14</v>
      </c>
      <c r="C12" s="1">
        <f>C13</f>
        <v>8192400</v>
      </c>
      <c r="D12" s="1">
        <f t="shared" si="0"/>
        <v>-500000</v>
      </c>
      <c r="E12" s="1">
        <f t="shared" si="1"/>
        <v>-6.1032176163273277</v>
      </c>
      <c r="F12" s="1">
        <f>F13</f>
        <v>7692400</v>
      </c>
    </row>
    <row r="13" spans="1:17" s="41" customFormat="1" ht="30" x14ac:dyDescent="0.25">
      <c r="A13" s="43" t="s">
        <v>15</v>
      </c>
      <c r="B13" s="44" t="s">
        <v>16</v>
      </c>
      <c r="C13" s="39">
        <v>8192400</v>
      </c>
      <c r="D13" s="39">
        <f t="shared" si="0"/>
        <v>-500000</v>
      </c>
      <c r="E13" s="39">
        <f t="shared" si="1"/>
        <v>-6.1032176163273277</v>
      </c>
      <c r="F13" s="39">
        <v>7692400</v>
      </c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</row>
    <row r="14" spans="1:17" x14ac:dyDescent="0.25">
      <c r="A14" s="3" t="s">
        <v>17</v>
      </c>
      <c r="B14" s="28" t="s">
        <v>18</v>
      </c>
      <c r="C14" s="1">
        <f>C16+C17+C18+C15</f>
        <v>431960800</v>
      </c>
      <c r="D14" s="1">
        <f t="shared" si="0"/>
        <v>75808400</v>
      </c>
      <c r="E14" s="1">
        <f t="shared" si="1"/>
        <v>17.5498332256075</v>
      </c>
      <c r="F14" s="1">
        <f>F16+F17+F18+F15</f>
        <v>507769200</v>
      </c>
    </row>
    <row r="15" spans="1:17" s="41" customFormat="1" ht="30" x14ac:dyDescent="0.25">
      <c r="A15" s="37" t="s">
        <v>19</v>
      </c>
      <c r="B15" s="45" t="s">
        <v>20</v>
      </c>
      <c r="C15" s="39">
        <v>353830000</v>
      </c>
      <c r="D15" s="39">
        <f t="shared" si="0"/>
        <v>76170000</v>
      </c>
      <c r="E15" s="39">
        <f t="shared" si="1"/>
        <v>21.527287115281354</v>
      </c>
      <c r="F15" s="39">
        <v>430000000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</row>
    <row r="16" spans="1:17" ht="30" x14ac:dyDescent="0.25">
      <c r="A16" s="3" t="s">
        <v>21</v>
      </c>
      <c r="B16" s="6" t="s">
        <v>22</v>
      </c>
      <c r="C16" s="1">
        <v>55887200</v>
      </c>
      <c r="D16" s="1">
        <f t="shared" si="0"/>
        <v>0</v>
      </c>
      <c r="E16" s="1">
        <f t="shared" si="1"/>
        <v>0</v>
      </c>
      <c r="F16" s="1">
        <v>55887200</v>
      </c>
    </row>
    <row r="17" spans="1:17" s="41" customFormat="1" x14ac:dyDescent="0.25">
      <c r="A17" s="37" t="s">
        <v>23</v>
      </c>
      <c r="B17" s="45" t="s">
        <v>24</v>
      </c>
      <c r="C17" s="39">
        <v>1243600</v>
      </c>
      <c r="D17" s="39">
        <f t="shared" si="0"/>
        <v>-361600</v>
      </c>
      <c r="E17" s="39">
        <f t="shared" si="1"/>
        <v>-29.07687359279511</v>
      </c>
      <c r="F17" s="39">
        <v>882000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ht="30" x14ac:dyDescent="0.25">
      <c r="A18" s="3" t="s">
        <v>25</v>
      </c>
      <c r="B18" s="6" t="s">
        <v>26</v>
      </c>
      <c r="C18" s="1">
        <v>21000000</v>
      </c>
      <c r="D18" s="1">
        <f t="shared" si="0"/>
        <v>0</v>
      </c>
      <c r="E18" s="1">
        <f t="shared" si="1"/>
        <v>0</v>
      </c>
      <c r="F18" s="1">
        <v>21000000</v>
      </c>
    </row>
    <row r="19" spans="1:17" x14ac:dyDescent="0.25">
      <c r="A19" s="3" t="s">
        <v>27</v>
      </c>
      <c r="B19" s="6" t="s">
        <v>28</v>
      </c>
      <c r="C19" s="1">
        <f>C20+C22+C21</f>
        <v>164387700</v>
      </c>
      <c r="D19" s="1">
        <f t="shared" si="0"/>
        <v>-3000000</v>
      </c>
      <c r="E19" s="1">
        <f t="shared" si="1"/>
        <v>-1.8249540567816211</v>
      </c>
      <c r="F19" s="1">
        <f>F20+F22+F21</f>
        <v>161387700</v>
      </c>
    </row>
    <row r="20" spans="1:17" x14ac:dyDescent="0.25">
      <c r="A20" s="3" t="s">
        <v>29</v>
      </c>
      <c r="B20" s="8" t="s">
        <v>30</v>
      </c>
      <c r="C20" s="1">
        <v>51000000</v>
      </c>
      <c r="D20" s="1">
        <f t="shared" si="0"/>
        <v>0</v>
      </c>
      <c r="E20" s="1">
        <f t="shared" si="1"/>
        <v>0</v>
      </c>
      <c r="F20" s="1">
        <v>51000000</v>
      </c>
    </row>
    <row r="21" spans="1:17" x14ac:dyDescent="0.25">
      <c r="A21" s="3" t="s">
        <v>82</v>
      </c>
      <c r="B21" s="8" t="s">
        <v>83</v>
      </c>
      <c r="C21" s="1">
        <v>44943000</v>
      </c>
      <c r="D21" s="1">
        <f t="shared" ref="D21:D22" si="2">F21-C21</f>
        <v>0</v>
      </c>
      <c r="E21" s="1">
        <f t="shared" ref="E21:E22" si="3">(F21/C21)*100-100</f>
        <v>0</v>
      </c>
      <c r="F21" s="1">
        <v>44943000</v>
      </c>
    </row>
    <row r="22" spans="1:17" s="41" customFormat="1" x14ac:dyDescent="0.25">
      <c r="A22" s="37" t="s">
        <v>31</v>
      </c>
      <c r="B22" s="38" t="s">
        <v>32</v>
      </c>
      <c r="C22" s="39">
        <v>68444700</v>
      </c>
      <c r="D22" s="39">
        <f t="shared" si="2"/>
        <v>-3000000</v>
      </c>
      <c r="E22" s="39">
        <f t="shared" si="3"/>
        <v>-4.3831005176441664</v>
      </c>
      <c r="F22" s="39">
        <v>65444700</v>
      </c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</row>
    <row r="23" spans="1:17" x14ac:dyDescent="0.25">
      <c r="A23" s="3" t="s">
        <v>33</v>
      </c>
      <c r="B23" s="30" t="s">
        <v>34</v>
      </c>
      <c r="C23" s="1">
        <f>SUM(C24:C25)</f>
        <v>21815000</v>
      </c>
      <c r="D23" s="1">
        <f t="shared" si="0"/>
        <v>10000</v>
      </c>
      <c r="E23" s="1">
        <f t="shared" si="1"/>
        <v>4.584001833600837E-2</v>
      </c>
      <c r="F23" s="1">
        <f>SUM(F24:F25)</f>
        <v>21825000</v>
      </c>
    </row>
    <row r="24" spans="1:17" ht="30" x14ac:dyDescent="0.25">
      <c r="A24" s="3" t="s">
        <v>35</v>
      </c>
      <c r="B24" s="31" t="s">
        <v>36</v>
      </c>
      <c r="C24" s="1">
        <v>21700000</v>
      </c>
      <c r="D24" s="1">
        <f t="shared" si="0"/>
        <v>0</v>
      </c>
      <c r="E24" s="1">
        <f t="shared" si="1"/>
        <v>0</v>
      </c>
      <c r="F24" s="1">
        <v>21700000</v>
      </c>
    </row>
    <row r="25" spans="1:17" s="41" customFormat="1" ht="30" x14ac:dyDescent="0.25">
      <c r="A25" s="37" t="s">
        <v>37</v>
      </c>
      <c r="B25" s="46" t="s">
        <v>38</v>
      </c>
      <c r="C25" s="39">
        <v>115000</v>
      </c>
      <c r="D25" s="39">
        <f t="shared" si="0"/>
        <v>10000</v>
      </c>
      <c r="E25" s="39">
        <f t="shared" si="1"/>
        <v>8.6956521739130324</v>
      </c>
      <c r="F25" s="39">
        <v>125000</v>
      </c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</row>
    <row r="26" spans="1:17" s="17" customFormat="1" ht="14.25" x14ac:dyDescent="0.2">
      <c r="A26" s="32"/>
      <c r="B26" s="33" t="s">
        <v>39</v>
      </c>
      <c r="C26" s="2">
        <f>C27+C32+C34+C37+C41</f>
        <v>426784971</v>
      </c>
      <c r="D26" s="2">
        <f t="shared" si="0"/>
        <v>13351316</v>
      </c>
      <c r="E26" s="2">
        <f t="shared" si="1"/>
        <v>3.1283472725659749</v>
      </c>
      <c r="F26" s="2">
        <f>F27+F32+F34+F37+F41</f>
        <v>440136287</v>
      </c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</row>
    <row r="27" spans="1:17" ht="30" x14ac:dyDescent="0.25">
      <c r="A27" s="3" t="s">
        <v>40</v>
      </c>
      <c r="B27" s="6" t="s">
        <v>41</v>
      </c>
      <c r="C27" s="1">
        <f>C28+C29+C30+C31</f>
        <v>355948922</v>
      </c>
      <c r="D27" s="1">
        <f t="shared" si="0"/>
        <v>6870180</v>
      </c>
      <c r="E27" s="1">
        <f t="shared" si="1"/>
        <v>1.930102769070885</v>
      </c>
      <c r="F27" s="1">
        <f>F28+F29+F30+F31</f>
        <v>362819102</v>
      </c>
    </row>
    <row r="28" spans="1:17" ht="75" x14ac:dyDescent="0.25">
      <c r="A28" s="3" t="s">
        <v>42</v>
      </c>
      <c r="B28" s="6" t="s">
        <v>43</v>
      </c>
      <c r="C28" s="1">
        <v>2541410</v>
      </c>
      <c r="D28" s="1">
        <f t="shared" si="0"/>
        <v>0</v>
      </c>
      <c r="E28" s="1">
        <f t="shared" si="1"/>
        <v>0</v>
      </c>
      <c r="F28" s="1">
        <v>2541410</v>
      </c>
    </row>
    <row r="29" spans="1:17" s="41" customFormat="1" ht="90" x14ac:dyDescent="0.25">
      <c r="A29" s="37" t="s">
        <v>44</v>
      </c>
      <c r="B29" s="45" t="s">
        <v>45</v>
      </c>
      <c r="C29" s="39">
        <v>350304012</v>
      </c>
      <c r="D29" s="39">
        <f t="shared" si="0"/>
        <v>6473180</v>
      </c>
      <c r="E29" s="39">
        <f t="shared" si="1"/>
        <v>1.847874925280621</v>
      </c>
      <c r="F29" s="39">
        <v>356777192</v>
      </c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</row>
    <row r="30" spans="1:17" s="41" customFormat="1" ht="30" x14ac:dyDescent="0.25">
      <c r="A30" s="37" t="s">
        <v>46</v>
      </c>
      <c r="B30" s="45" t="s">
        <v>47</v>
      </c>
      <c r="C30" s="39">
        <v>103500</v>
      </c>
      <c r="D30" s="39">
        <f t="shared" si="0"/>
        <v>-3000</v>
      </c>
      <c r="E30" s="39">
        <f t="shared" si="1"/>
        <v>-2.8985507246376869</v>
      </c>
      <c r="F30" s="39">
        <v>100500</v>
      </c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</row>
    <row r="31" spans="1:17" s="41" customFormat="1" ht="75" x14ac:dyDescent="0.25">
      <c r="A31" s="37" t="s">
        <v>48</v>
      </c>
      <c r="B31" s="45" t="s">
        <v>49</v>
      </c>
      <c r="C31" s="39">
        <v>3000000</v>
      </c>
      <c r="D31" s="39">
        <f t="shared" si="0"/>
        <v>400000</v>
      </c>
      <c r="E31" s="39">
        <f t="shared" si="1"/>
        <v>13.333333333333329</v>
      </c>
      <c r="F31" s="39">
        <v>3400000</v>
      </c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</row>
    <row r="32" spans="1:17" x14ac:dyDescent="0.25">
      <c r="A32" s="3" t="s">
        <v>50</v>
      </c>
      <c r="B32" s="6" t="s">
        <v>51</v>
      </c>
      <c r="C32" s="1">
        <f>C33</f>
        <v>13821206</v>
      </c>
      <c r="D32" s="1">
        <f t="shared" si="0"/>
        <v>0</v>
      </c>
      <c r="E32" s="1">
        <f t="shared" si="1"/>
        <v>0</v>
      </c>
      <c r="F32" s="1">
        <f>F33</f>
        <v>13821206</v>
      </c>
    </row>
    <row r="33" spans="1:17" x14ac:dyDescent="0.25">
      <c r="A33" s="3" t="s">
        <v>52</v>
      </c>
      <c r="B33" s="6" t="s">
        <v>53</v>
      </c>
      <c r="C33" s="1">
        <v>13821206</v>
      </c>
      <c r="D33" s="1">
        <f t="shared" si="0"/>
        <v>0</v>
      </c>
      <c r="E33" s="1">
        <f t="shared" si="1"/>
        <v>0</v>
      </c>
      <c r="F33" s="1">
        <v>13821206</v>
      </c>
    </row>
    <row r="34" spans="1:17" ht="30" x14ac:dyDescent="0.25">
      <c r="A34" s="3" t="s">
        <v>54</v>
      </c>
      <c r="B34" s="6" t="s">
        <v>55</v>
      </c>
      <c r="C34" s="1">
        <f>C35+C36</f>
        <v>11955261</v>
      </c>
      <c r="D34" s="1">
        <f t="shared" si="0"/>
        <v>1031489</v>
      </c>
      <c r="E34" s="1">
        <f t="shared" si="1"/>
        <v>8.6279086671549976</v>
      </c>
      <c r="F34" s="1">
        <f>F35+F36</f>
        <v>12986750</v>
      </c>
    </row>
    <row r="35" spans="1:17" s="41" customFormat="1" x14ac:dyDescent="0.25">
      <c r="A35" s="37" t="s">
        <v>56</v>
      </c>
      <c r="B35" s="45" t="s">
        <v>57</v>
      </c>
      <c r="C35" s="39">
        <v>6624900</v>
      </c>
      <c r="D35" s="39">
        <f t="shared" si="0"/>
        <v>-157600</v>
      </c>
      <c r="E35" s="39">
        <f t="shared" si="1"/>
        <v>-2.3789038325106873</v>
      </c>
      <c r="F35" s="39">
        <v>6467300</v>
      </c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</row>
    <row r="36" spans="1:17" s="41" customFormat="1" x14ac:dyDescent="0.25">
      <c r="A36" s="37" t="s">
        <v>58</v>
      </c>
      <c r="B36" s="45" t="s">
        <v>59</v>
      </c>
      <c r="C36" s="39">
        <v>5330361</v>
      </c>
      <c r="D36" s="39">
        <f t="shared" si="0"/>
        <v>1189089</v>
      </c>
      <c r="E36" s="39">
        <f t="shared" si="1"/>
        <v>22.307851194318729</v>
      </c>
      <c r="F36" s="39">
        <v>6519450</v>
      </c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</row>
    <row r="37" spans="1:17" x14ac:dyDescent="0.25">
      <c r="A37" s="3" t="s">
        <v>60</v>
      </c>
      <c r="B37" s="6" t="s">
        <v>61</v>
      </c>
      <c r="C37" s="1">
        <f>C39+C40+C38</f>
        <v>30653310</v>
      </c>
      <c r="D37" s="1">
        <f t="shared" si="0"/>
        <v>-1700260</v>
      </c>
      <c r="E37" s="1">
        <f t="shared" si="1"/>
        <v>-5.5467419342315623</v>
      </c>
      <c r="F37" s="1">
        <f>F39+F40+F38</f>
        <v>28953050</v>
      </c>
    </row>
    <row r="38" spans="1:17" s="41" customFormat="1" x14ac:dyDescent="0.25">
      <c r="A38" s="37" t="s">
        <v>62</v>
      </c>
      <c r="B38" s="45" t="s">
        <v>63</v>
      </c>
      <c r="C38" s="39">
        <v>18076100</v>
      </c>
      <c r="D38" s="39">
        <f t="shared" si="0"/>
        <v>2767277</v>
      </c>
      <c r="E38" s="39">
        <f t="shared" si="1"/>
        <v>15.309037900874628</v>
      </c>
      <c r="F38" s="39">
        <v>20843377</v>
      </c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</row>
    <row r="39" spans="1:17" s="41" customFormat="1" ht="75" x14ac:dyDescent="0.25">
      <c r="A39" s="37" t="s">
        <v>64</v>
      </c>
      <c r="B39" s="47" t="s">
        <v>65</v>
      </c>
      <c r="C39" s="39">
        <v>5077210</v>
      </c>
      <c r="D39" s="39">
        <f t="shared" si="0"/>
        <v>411496</v>
      </c>
      <c r="E39" s="39">
        <f t="shared" si="1"/>
        <v>8.1047662003344385</v>
      </c>
      <c r="F39" s="39">
        <v>5488706</v>
      </c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</row>
    <row r="40" spans="1:17" s="41" customFormat="1" ht="30" x14ac:dyDescent="0.25">
      <c r="A40" s="37" t="s">
        <v>66</v>
      </c>
      <c r="B40" s="48" t="s">
        <v>67</v>
      </c>
      <c r="C40" s="39">
        <v>7500000</v>
      </c>
      <c r="D40" s="39">
        <f t="shared" si="0"/>
        <v>-4879033</v>
      </c>
      <c r="E40" s="39">
        <f t="shared" si="1"/>
        <v>-65.053773333333339</v>
      </c>
      <c r="F40" s="39">
        <v>2620967</v>
      </c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</row>
    <row r="41" spans="1:17" x14ac:dyDescent="0.25">
      <c r="A41" s="3" t="s">
        <v>68</v>
      </c>
      <c r="B41" s="6" t="s">
        <v>69</v>
      </c>
      <c r="C41" s="1">
        <f>SUM(C42:C62)</f>
        <v>14406272</v>
      </c>
      <c r="D41" s="1">
        <f t="shared" si="0"/>
        <v>7149907</v>
      </c>
      <c r="E41" s="1">
        <f t="shared" si="1"/>
        <v>49.630515097868482</v>
      </c>
      <c r="F41" s="1">
        <f>SUM(F42:F63)</f>
        <v>21556179</v>
      </c>
    </row>
    <row r="42" spans="1:17" ht="75" x14ac:dyDescent="0.25">
      <c r="A42" s="3" t="s">
        <v>107</v>
      </c>
      <c r="B42" s="6" t="s">
        <v>108</v>
      </c>
      <c r="C42" s="1">
        <v>500</v>
      </c>
      <c r="D42" s="1">
        <f t="shared" ref="D42:D43" si="4">F42-C42</f>
        <v>11380</v>
      </c>
      <c r="E42" s="1">
        <f t="shared" si="1"/>
        <v>2276</v>
      </c>
      <c r="F42" s="1">
        <v>11880</v>
      </c>
    </row>
    <row r="43" spans="1:17" ht="90" x14ac:dyDescent="0.25">
      <c r="A43" s="3" t="s">
        <v>109</v>
      </c>
      <c r="B43" s="6" t="s">
        <v>110</v>
      </c>
      <c r="C43" s="1">
        <v>4000</v>
      </c>
      <c r="D43" s="1">
        <f t="shared" si="4"/>
        <v>101040</v>
      </c>
      <c r="E43" s="1">
        <f t="shared" si="1"/>
        <v>2526</v>
      </c>
      <c r="F43" s="1">
        <v>105040</v>
      </c>
    </row>
    <row r="44" spans="1:17" ht="75" x14ac:dyDescent="0.25">
      <c r="A44" s="49" t="s">
        <v>120</v>
      </c>
      <c r="B44" s="50" t="s">
        <v>121</v>
      </c>
      <c r="C44" s="1"/>
      <c r="D44" s="1">
        <f t="shared" ref="D44:D46" si="5">F44-C44</f>
        <v>2160</v>
      </c>
      <c r="E44" s="1">
        <v>0</v>
      </c>
      <c r="F44" s="1">
        <v>2160</v>
      </c>
    </row>
    <row r="45" spans="1:17" ht="105" x14ac:dyDescent="0.25">
      <c r="A45" s="49" t="s">
        <v>122</v>
      </c>
      <c r="B45" s="50" t="s">
        <v>123</v>
      </c>
      <c r="C45" s="1"/>
      <c r="D45" s="1">
        <f t="shared" si="5"/>
        <v>126500</v>
      </c>
      <c r="E45" s="1">
        <v>0</v>
      </c>
      <c r="F45" s="1">
        <v>126500</v>
      </c>
    </row>
    <row r="46" spans="1:17" ht="90" x14ac:dyDescent="0.25">
      <c r="A46" s="49" t="s">
        <v>124</v>
      </c>
      <c r="B46" s="50" t="s">
        <v>125</v>
      </c>
      <c r="C46" s="1"/>
      <c r="D46" s="1">
        <f t="shared" si="5"/>
        <v>2400</v>
      </c>
      <c r="E46" s="1">
        <v>0</v>
      </c>
      <c r="F46" s="1">
        <v>2400</v>
      </c>
    </row>
    <row r="47" spans="1:17" ht="90" x14ac:dyDescent="0.25">
      <c r="A47" s="3" t="s">
        <v>102</v>
      </c>
      <c r="B47" s="6" t="s">
        <v>103</v>
      </c>
      <c r="C47" s="1">
        <v>15300</v>
      </c>
      <c r="D47" s="1">
        <f t="shared" ref="D47" si="6">F47-C47</f>
        <v>1589800</v>
      </c>
      <c r="E47" s="1">
        <f t="shared" si="1"/>
        <v>10390.849673202614</v>
      </c>
      <c r="F47" s="1">
        <v>1605100</v>
      </c>
    </row>
    <row r="48" spans="1:17" ht="90" x14ac:dyDescent="0.25">
      <c r="A48" s="49" t="s">
        <v>126</v>
      </c>
      <c r="B48" s="50" t="s">
        <v>127</v>
      </c>
      <c r="C48" s="1"/>
      <c r="D48" s="1">
        <f t="shared" ref="D48:D53" si="7">F48-C48</f>
        <v>19450</v>
      </c>
      <c r="E48" s="1">
        <v>0</v>
      </c>
      <c r="F48" s="1">
        <v>19450</v>
      </c>
    </row>
    <row r="49" spans="1:17" ht="75" x14ac:dyDescent="0.25">
      <c r="A49" s="49" t="s">
        <v>128</v>
      </c>
      <c r="B49" s="50" t="s">
        <v>129</v>
      </c>
      <c r="C49" s="1"/>
      <c r="D49" s="1">
        <f t="shared" si="7"/>
        <v>60000</v>
      </c>
      <c r="E49" s="1">
        <v>0</v>
      </c>
      <c r="F49" s="1">
        <v>60000</v>
      </c>
    </row>
    <row r="50" spans="1:17" ht="105" x14ac:dyDescent="0.25">
      <c r="A50" s="49" t="s">
        <v>130</v>
      </c>
      <c r="B50" s="50" t="s">
        <v>131</v>
      </c>
      <c r="C50" s="1"/>
      <c r="D50" s="1">
        <f t="shared" si="7"/>
        <v>25000</v>
      </c>
      <c r="E50" s="1">
        <v>0</v>
      </c>
      <c r="F50" s="1">
        <v>25000</v>
      </c>
    </row>
    <row r="51" spans="1:17" ht="96.75" customHeight="1" x14ac:dyDescent="0.25">
      <c r="A51" s="49" t="s">
        <v>132</v>
      </c>
      <c r="B51" s="50" t="s">
        <v>133</v>
      </c>
      <c r="C51" s="1"/>
      <c r="D51" s="1">
        <f t="shared" si="7"/>
        <v>359400</v>
      </c>
      <c r="E51" s="1">
        <v>0</v>
      </c>
      <c r="F51" s="1">
        <v>359400</v>
      </c>
    </row>
    <row r="52" spans="1:17" ht="120" x14ac:dyDescent="0.25">
      <c r="A52" s="3" t="s">
        <v>111</v>
      </c>
      <c r="B52" s="6" t="s">
        <v>112</v>
      </c>
      <c r="C52" s="1">
        <v>300</v>
      </c>
      <c r="D52" s="1">
        <f t="shared" si="7"/>
        <v>156151</v>
      </c>
      <c r="E52" s="1">
        <f t="shared" ref="E52:E53" si="8">(F52/C52)*100-100</f>
        <v>52050.333333333336</v>
      </c>
      <c r="F52" s="1">
        <v>156451</v>
      </c>
    </row>
    <row r="53" spans="1:17" ht="105" x14ac:dyDescent="0.25">
      <c r="A53" s="3" t="s">
        <v>84</v>
      </c>
      <c r="B53" s="7" t="s">
        <v>85</v>
      </c>
      <c r="C53" s="1">
        <v>100000</v>
      </c>
      <c r="D53" s="1">
        <f t="shared" si="7"/>
        <v>0</v>
      </c>
      <c r="E53" s="1">
        <f t="shared" si="8"/>
        <v>0</v>
      </c>
      <c r="F53" s="1">
        <v>100000</v>
      </c>
    </row>
    <row r="54" spans="1:17" ht="90" x14ac:dyDescent="0.25">
      <c r="A54" s="49" t="s">
        <v>116</v>
      </c>
      <c r="B54" s="50" t="s">
        <v>117</v>
      </c>
      <c r="C54" s="1"/>
      <c r="D54" s="1">
        <f t="shared" ref="D54:D55" si="9">F54-C54</f>
        <v>53000</v>
      </c>
      <c r="E54" s="1">
        <v>0</v>
      </c>
      <c r="F54" s="1">
        <v>53000</v>
      </c>
    </row>
    <row r="55" spans="1:17" ht="120" x14ac:dyDescent="0.25">
      <c r="A55" s="49" t="s">
        <v>118</v>
      </c>
      <c r="B55" s="50" t="s">
        <v>119</v>
      </c>
      <c r="C55" s="1"/>
      <c r="D55" s="1">
        <f t="shared" si="9"/>
        <v>21000</v>
      </c>
      <c r="E55" s="1">
        <v>0</v>
      </c>
      <c r="F55" s="1">
        <v>21000</v>
      </c>
    </row>
    <row r="56" spans="1:17" ht="90" x14ac:dyDescent="0.25">
      <c r="A56" s="3" t="s">
        <v>104</v>
      </c>
      <c r="B56" s="7" t="s">
        <v>105</v>
      </c>
      <c r="C56" s="1">
        <v>51500</v>
      </c>
      <c r="D56" s="1">
        <f t="shared" ref="D56" si="10">F56-C56</f>
        <v>-44000</v>
      </c>
      <c r="E56" s="1">
        <f t="shared" si="1"/>
        <v>-85.4368932038835</v>
      </c>
      <c r="F56" s="1">
        <v>7500</v>
      </c>
    </row>
    <row r="57" spans="1:17" ht="75" x14ac:dyDescent="0.25">
      <c r="A57" s="49" t="s">
        <v>134</v>
      </c>
      <c r="B57" s="50" t="s">
        <v>135</v>
      </c>
      <c r="C57" s="1"/>
      <c r="D57" s="1">
        <f t="shared" ref="D57" si="11">F57-C57</f>
        <v>1253200</v>
      </c>
      <c r="E57" s="1">
        <v>0</v>
      </c>
      <c r="F57" s="1">
        <v>1253200</v>
      </c>
    </row>
    <row r="58" spans="1:17" ht="60" x14ac:dyDescent="0.25">
      <c r="A58" s="51" t="s">
        <v>86</v>
      </c>
      <c r="B58" s="8" t="s">
        <v>87</v>
      </c>
      <c r="C58" s="1">
        <v>9000000</v>
      </c>
      <c r="D58" s="1">
        <f t="shared" si="0"/>
        <v>-4200000</v>
      </c>
      <c r="E58" s="1">
        <f t="shared" si="1"/>
        <v>-46.666666666666664</v>
      </c>
      <c r="F58" s="1">
        <v>4800000</v>
      </c>
    </row>
    <row r="59" spans="1:17" ht="90" x14ac:dyDescent="0.25">
      <c r="A59" s="3" t="s">
        <v>113</v>
      </c>
      <c r="B59" s="8" t="s">
        <v>114</v>
      </c>
      <c r="C59" s="1">
        <v>16400</v>
      </c>
      <c r="D59" s="1">
        <f t="shared" ref="D59" si="12">F59-C59</f>
        <v>3733951</v>
      </c>
      <c r="E59" s="1">
        <v>0</v>
      </c>
      <c r="F59" s="1">
        <v>3750351</v>
      </c>
    </row>
    <row r="60" spans="1:17" ht="60" x14ac:dyDescent="0.25">
      <c r="A60" s="52" t="s">
        <v>88</v>
      </c>
      <c r="B60" s="53" t="s">
        <v>89</v>
      </c>
      <c r="C60" s="1">
        <v>400000</v>
      </c>
      <c r="D60" s="1">
        <f>F60-C60</f>
        <v>-110000</v>
      </c>
      <c r="E60" s="1">
        <f t="shared" si="1"/>
        <v>-27.5</v>
      </c>
      <c r="F60" s="1">
        <v>290000</v>
      </c>
    </row>
    <row r="61" spans="1:17" ht="75" x14ac:dyDescent="0.25">
      <c r="A61" s="3" t="s">
        <v>90</v>
      </c>
      <c r="B61" s="8" t="s">
        <v>91</v>
      </c>
      <c r="C61" s="1">
        <v>2581620</v>
      </c>
      <c r="D61" s="1">
        <f t="shared" si="0"/>
        <v>206</v>
      </c>
      <c r="E61" s="1">
        <f t="shared" si="1"/>
        <v>7.9794857492601068E-3</v>
      </c>
      <c r="F61" s="1">
        <v>2581826</v>
      </c>
    </row>
    <row r="62" spans="1:17" ht="75" x14ac:dyDescent="0.25">
      <c r="A62" s="3" t="s">
        <v>92</v>
      </c>
      <c r="B62" s="8" t="s">
        <v>93</v>
      </c>
      <c r="C62" s="1">
        <v>2236652</v>
      </c>
      <c r="D62" s="1">
        <f t="shared" si="0"/>
        <v>533588</v>
      </c>
      <c r="E62" s="1">
        <f t="shared" si="1"/>
        <v>23.856549879015603</v>
      </c>
      <c r="F62" s="1">
        <v>2770240</v>
      </c>
    </row>
    <row r="63" spans="1:17" ht="60" x14ac:dyDescent="0.25">
      <c r="A63" s="49" t="s">
        <v>136</v>
      </c>
      <c r="B63" s="54" t="s">
        <v>137</v>
      </c>
      <c r="C63" s="1"/>
      <c r="D63" s="1">
        <f t="shared" ref="D63" si="13">F63-C63</f>
        <v>3455681</v>
      </c>
      <c r="E63" s="1">
        <v>0</v>
      </c>
      <c r="F63" s="1">
        <v>3455681</v>
      </c>
    </row>
    <row r="64" spans="1:17" s="17" customFormat="1" ht="14.25" x14ac:dyDescent="0.2">
      <c r="A64" s="25" t="s">
        <v>70</v>
      </c>
      <c r="B64" s="27" t="s">
        <v>71</v>
      </c>
      <c r="C64" s="2">
        <f>C65+C71+C70+C74+C73</f>
        <v>7205235125.9300003</v>
      </c>
      <c r="D64" s="2">
        <f t="shared" si="0"/>
        <v>-80268775.699999809</v>
      </c>
      <c r="E64" s="2">
        <f t="shared" si="1"/>
        <v>-1.1140340918387324</v>
      </c>
      <c r="F64" s="2">
        <f>F65+F71+F70+F74+F73+F72</f>
        <v>7124966350.2300005</v>
      </c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</row>
    <row r="65" spans="1:17" ht="30" x14ac:dyDescent="0.25">
      <c r="A65" s="34" t="s">
        <v>72</v>
      </c>
      <c r="B65" s="8" t="s">
        <v>73</v>
      </c>
      <c r="C65" s="1">
        <f>C66+C67+C68+C69</f>
        <v>7336050248.9300003</v>
      </c>
      <c r="D65" s="1">
        <f t="shared" si="0"/>
        <v>-80292819.699999809</v>
      </c>
      <c r="E65" s="1">
        <f t="shared" si="1"/>
        <v>-1.0944965884293225</v>
      </c>
      <c r="F65" s="1">
        <f>F66+F67+F68+F69</f>
        <v>7255757429.2300005</v>
      </c>
    </row>
    <row r="66" spans="1:17" s="41" customFormat="1" x14ac:dyDescent="0.25">
      <c r="A66" s="42" t="s">
        <v>98</v>
      </c>
      <c r="B66" s="38" t="s">
        <v>74</v>
      </c>
      <c r="C66" s="39">
        <v>1108183398.7</v>
      </c>
      <c r="D66" s="39">
        <f t="shared" si="0"/>
        <v>15197600</v>
      </c>
      <c r="E66" s="39">
        <f t="shared" si="1"/>
        <v>1.3713975518698618</v>
      </c>
      <c r="F66" s="39">
        <v>1123380998.7</v>
      </c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</row>
    <row r="67" spans="1:17" s="41" customFormat="1" ht="29.25" customHeight="1" x14ac:dyDescent="0.25">
      <c r="A67" s="37" t="s">
        <v>99</v>
      </c>
      <c r="B67" s="38" t="s">
        <v>75</v>
      </c>
      <c r="C67" s="39">
        <v>2391014960.23</v>
      </c>
      <c r="D67" s="39">
        <f t="shared" si="0"/>
        <v>-95517380.699999809</v>
      </c>
      <c r="E67" s="39">
        <f t="shared" si="1"/>
        <v>-3.9948466357906653</v>
      </c>
      <c r="F67" s="39">
        <v>2295497579.5300002</v>
      </c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</row>
    <row r="68" spans="1:17" s="41" customFormat="1" ht="30" x14ac:dyDescent="0.25">
      <c r="A68" s="37" t="s">
        <v>100</v>
      </c>
      <c r="B68" s="38" t="s">
        <v>76</v>
      </c>
      <c r="C68" s="39">
        <v>3681493114</v>
      </c>
      <c r="D68" s="39">
        <f t="shared" si="0"/>
        <v>1526934</v>
      </c>
      <c r="E68" s="39">
        <f t="shared" si="1"/>
        <v>4.1475943393550097E-2</v>
      </c>
      <c r="F68" s="39">
        <v>3683020048</v>
      </c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</row>
    <row r="69" spans="1:17" s="41" customFormat="1" x14ac:dyDescent="0.25">
      <c r="A69" s="37" t="s">
        <v>101</v>
      </c>
      <c r="B69" s="38" t="s">
        <v>77</v>
      </c>
      <c r="C69" s="39">
        <v>155358776</v>
      </c>
      <c r="D69" s="39">
        <f t="shared" si="0"/>
        <v>-1499973</v>
      </c>
      <c r="E69" s="39">
        <f t="shared" si="1"/>
        <v>-0.96548971266355466</v>
      </c>
      <c r="F69" s="39">
        <v>153858803</v>
      </c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</row>
    <row r="70" spans="1:17" ht="30" x14ac:dyDescent="0.25">
      <c r="A70" s="3" t="s">
        <v>95</v>
      </c>
      <c r="B70" s="8" t="s">
        <v>96</v>
      </c>
      <c r="C70" s="1">
        <v>260951</v>
      </c>
      <c r="D70" s="1">
        <f t="shared" ref="D70:D71" si="14">F70-C70</f>
        <v>0</v>
      </c>
      <c r="E70" s="1">
        <f t="shared" ref="E70:E71" si="15">(F70/C70)*100-100</f>
        <v>0</v>
      </c>
      <c r="F70" s="1">
        <v>260951</v>
      </c>
    </row>
    <row r="71" spans="1:17" ht="45" x14ac:dyDescent="0.25">
      <c r="A71" s="3" t="s">
        <v>94</v>
      </c>
      <c r="B71" s="8" t="s">
        <v>97</v>
      </c>
      <c r="C71" s="1">
        <v>1500</v>
      </c>
      <c r="D71" s="1">
        <f t="shared" si="14"/>
        <v>0</v>
      </c>
      <c r="E71" s="1">
        <f t="shared" si="15"/>
        <v>0</v>
      </c>
      <c r="F71" s="1">
        <v>1500</v>
      </c>
    </row>
    <row r="72" spans="1:17" ht="30" x14ac:dyDescent="0.25">
      <c r="A72" s="55" t="s">
        <v>138</v>
      </c>
      <c r="B72" s="54" t="s">
        <v>139</v>
      </c>
      <c r="C72" s="1"/>
      <c r="D72" s="1">
        <f t="shared" ref="D72" si="16">F72-C72</f>
        <v>-1</v>
      </c>
      <c r="E72" s="1">
        <v>0</v>
      </c>
      <c r="F72" s="1">
        <v>-1</v>
      </c>
    </row>
    <row r="73" spans="1:17" ht="30" x14ac:dyDescent="0.25">
      <c r="A73" s="3" t="s">
        <v>115</v>
      </c>
      <c r="B73" s="8" t="s">
        <v>78</v>
      </c>
      <c r="C73" s="1">
        <v>160562</v>
      </c>
      <c r="D73" s="1">
        <f t="shared" ref="D73" si="17">F73-C73</f>
        <v>24045</v>
      </c>
      <c r="E73" s="1">
        <v>0</v>
      </c>
      <c r="F73" s="1">
        <v>184607</v>
      </c>
    </row>
    <row r="74" spans="1:17" ht="45" x14ac:dyDescent="0.25">
      <c r="A74" s="3" t="s">
        <v>106</v>
      </c>
      <c r="B74" s="8" t="s">
        <v>79</v>
      </c>
      <c r="C74" s="1">
        <v>-131238136</v>
      </c>
      <c r="D74" s="1">
        <f t="shared" ref="D74" si="18">F74-C74</f>
        <v>0</v>
      </c>
      <c r="E74" s="1">
        <v>0</v>
      </c>
      <c r="F74" s="1">
        <v>-131238136</v>
      </c>
    </row>
    <row r="75" spans="1:17" s="17" customFormat="1" ht="14.25" x14ac:dyDescent="0.2">
      <c r="A75" s="32"/>
      <c r="B75" s="33" t="s">
        <v>80</v>
      </c>
      <c r="C75" s="2">
        <f>C9+C64</f>
        <v>10221337996.93</v>
      </c>
      <c r="D75" s="2">
        <f t="shared" si="0"/>
        <v>5400940.2999992371</v>
      </c>
      <c r="E75" s="2">
        <f t="shared" si="1"/>
        <v>5.2839856206901459E-2</v>
      </c>
      <c r="F75" s="2">
        <f>F9+F64</f>
        <v>10226738937.23</v>
      </c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</row>
    <row r="76" spans="1:17" x14ac:dyDescent="0.25">
      <c r="B76" s="36"/>
    </row>
    <row r="77" spans="1:17" x14ac:dyDescent="0.25">
      <c r="B77" s="36"/>
    </row>
    <row r="78" spans="1:17" x14ac:dyDescent="0.25">
      <c r="B78" s="36"/>
    </row>
    <row r="79" spans="1:17" x14ac:dyDescent="0.25">
      <c r="B79" s="36"/>
    </row>
    <row r="80" spans="1:17" x14ac:dyDescent="0.25">
      <c r="B80" s="36"/>
    </row>
    <row r="81" spans="1:2" x14ac:dyDescent="0.25">
      <c r="A81" s="5"/>
      <c r="B81" s="5"/>
    </row>
  </sheetData>
  <sheetProtection selectLockedCells="1" selectUnlockedCells="1"/>
  <autoFilter ref="A7:F75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5" fitToWidth="0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 </vt:lpstr>
      <vt:lpstr>'Приложение №1  '!Заголовки_для_печати</vt:lpstr>
      <vt:lpstr>'Приложение №1 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2020-06-15T09:43:14Z</cp:lastPrinted>
  <dcterms:created xsi:type="dcterms:W3CDTF">2019-01-29T04:49:08Z</dcterms:created>
  <dcterms:modified xsi:type="dcterms:W3CDTF">2020-12-02T12:30:22Z</dcterms:modified>
</cp:coreProperties>
</file>