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705" windowWidth="14805" windowHeight="7410"/>
  </bookViews>
  <sheets>
    <sheet name="Лист1" sheetId="1" r:id="rId1"/>
  </sheets>
  <definedNames>
    <definedName name="_xlnm._FilterDatabase" localSheetId="0" hidden="1">Лист1!$A$9:$J$79</definedName>
    <definedName name="_xlnm.Print_Titles" localSheetId="0">Лист1!$8:$9</definedName>
  </definedNames>
  <calcPr calcId="152511"/>
</workbook>
</file>

<file path=xl/calcChain.xml><?xml version="1.0" encoding="utf-8"?>
<calcChain xmlns="http://schemas.openxmlformats.org/spreadsheetml/2006/main">
  <c r="J58" i="1" l="1"/>
  <c r="J60" i="1"/>
  <c r="J61" i="1"/>
  <c r="J62" i="1"/>
  <c r="J63" i="1"/>
  <c r="E48" i="1"/>
  <c r="E49" i="1"/>
  <c r="G48" i="1"/>
  <c r="I48" i="1"/>
  <c r="J43" i="1"/>
  <c r="J45" i="1"/>
  <c r="J49" i="1"/>
  <c r="J54" i="1"/>
  <c r="J55" i="1"/>
  <c r="G46" i="1"/>
  <c r="E46" i="1"/>
  <c r="I46" i="1"/>
  <c r="F70" i="1"/>
  <c r="F69" i="1" s="1"/>
  <c r="F42" i="1"/>
  <c r="F38" i="1"/>
  <c r="F35" i="1"/>
  <c r="F33" i="1"/>
  <c r="F28" i="1"/>
  <c r="F24" i="1"/>
  <c r="F20" i="1"/>
  <c r="F15" i="1"/>
  <c r="F13" i="1"/>
  <c r="J12" i="1"/>
  <c r="F11" i="1" l="1"/>
  <c r="F27" i="1"/>
  <c r="F10" i="1" s="1"/>
  <c r="H70" i="1" l="1"/>
  <c r="J70" i="1" s="1"/>
  <c r="H42" i="1"/>
  <c r="H38" i="1"/>
  <c r="I56" i="1"/>
  <c r="I57" i="1"/>
  <c r="G57" i="1"/>
  <c r="E57" i="1"/>
  <c r="I51" i="1"/>
  <c r="G51" i="1"/>
  <c r="E51" i="1"/>
  <c r="I50" i="1"/>
  <c r="G50" i="1"/>
  <c r="E50" i="1"/>
  <c r="G44" i="1"/>
  <c r="E44" i="1"/>
  <c r="I44" i="1"/>
  <c r="H35" i="1"/>
  <c r="D35" i="1"/>
  <c r="F79" i="1" l="1"/>
  <c r="I12" i="1"/>
  <c r="I14" i="1"/>
  <c r="J14" i="1"/>
  <c r="I16" i="1"/>
  <c r="J16" i="1"/>
  <c r="I17" i="1"/>
  <c r="J17" i="1"/>
  <c r="I18" i="1"/>
  <c r="J18" i="1"/>
  <c r="I19" i="1"/>
  <c r="J19" i="1"/>
  <c r="I21" i="1"/>
  <c r="J21" i="1"/>
  <c r="I22" i="1"/>
  <c r="J22" i="1"/>
  <c r="I23" i="1"/>
  <c r="J23" i="1"/>
  <c r="I25" i="1"/>
  <c r="J25" i="1"/>
  <c r="I26" i="1"/>
  <c r="J26" i="1"/>
  <c r="I29" i="1"/>
  <c r="J29" i="1"/>
  <c r="I30" i="1"/>
  <c r="J30" i="1"/>
  <c r="I31" i="1"/>
  <c r="J31" i="1"/>
  <c r="I32" i="1"/>
  <c r="J32" i="1"/>
  <c r="I34" i="1"/>
  <c r="J34" i="1"/>
  <c r="I36" i="1"/>
  <c r="J36" i="1"/>
  <c r="I37" i="1"/>
  <c r="J37" i="1"/>
  <c r="I39" i="1"/>
  <c r="J39" i="1"/>
  <c r="I40" i="1"/>
  <c r="J40" i="1"/>
  <c r="I41" i="1"/>
  <c r="J41" i="1"/>
  <c r="I43" i="1"/>
  <c r="I45" i="1"/>
  <c r="I47" i="1"/>
  <c r="I49" i="1"/>
  <c r="I52" i="1"/>
  <c r="I53" i="1"/>
  <c r="I54" i="1"/>
  <c r="I55" i="1"/>
  <c r="I58" i="1"/>
  <c r="I59" i="1"/>
  <c r="I60" i="1"/>
  <c r="I61" i="1"/>
  <c r="I62" i="1"/>
  <c r="I63" i="1"/>
  <c r="I64" i="1"/>
  <c r="J64" i="1"/>
  <c r="I65" i="1"/>
  <c r="I66" i="1"/>
  <c r="I68" i="1"/>
  <c r="I71" i="1"/>
  <c r="J71" i="1"/>
  <c r="I72" i="1"/>
  <c r="J72" i="1"/>
  <c r="I73" i="1"/>
  <c r="J73" i="1"/>
  <c r="I74" i="1"/>
  <c r="J74" i="1"/>
  <c r="I75" i="1"/>
  <c r="J75" i="1"/>
  <c r="I76" i="1"/>
  <c r="J76" i="1"/>
  <c r="I77" i="1"/>
  <c r="J77" i="1"/>
  <c r="I78" i="1"/>
  <c r="J78" i="1"/>
  <c r="G12" i="1"/>
  <c r="G14" i="1"/>
  <c r="G16" i="1"/>
  <c r="G17" i="1"/>
  <c r="G18" i="1"/>
  <c r="G19" i="1"/>
  <c r="G21" i="1"/>
  <c r="G22" i="1"/>
  <c r="G23" i="1"/>
  <c r="G25" i="1"/>
  <c r="G26" i="1"/>
  <c r="G29" i="1"/>
  <c r="G30" i="1"/>
  <c r="G31" i="1"/>
  <c r="G32" i="1"/>
  <c r="G34" i="1"/>
  <c r="G36" i="1"/>
  <c r="G37" i="1"/>
  <c r="G39" i="1"/>
  <c r="G40" i="1"/>
  <c r="G41" i="1"/>
  <c r="G43" i="1"/>
  <c r="G45" i="1"/>
  <c r="G47" i="1"/>
  <c r="G49" i="1"/>
  <c r="G52" i="1"/>
  <c r="G53" i="1"/>
  <c r="G54" i="1"/>
  <c r="G55" i="1"/>
  <c r="G56" i="1"/>
  <c r="G58" i="1"/>
  <c r="G59" i="1"/>
  <c r="G60" i="1"/>
  <c r="G61" i="1"/>
  <c r="G62" i="1"/>
  <c r="G63" i="1"/>
  <c r="G64" i="1"/>
  <c r="G65" i="1"/>
  <c r="G66" i="1"/>
  <c r="G67" i="1"/>
  <c r="G68" i="1"/>
  <c r="G71" i="1"/>
  <c r="G72" i="1"/>
  <c r="G73" i="1"/>
  <c r="G74" i="1"/>
  <c r="G75" i="1"/>
  <c r="G76" i="1"/>
  <c r="G77" i="1"/>
  <c r="G78" i="1"/>
  <c r="E12" i="1"/>
  <c r="E14" i="1"/>
  <c r="E16" i="1"/>
  <c r="E17" i="1"/>
  <c r="E18" i="1"/>
  <c r="E19" i="1"/>
  <c r="E21" i="1"/>
  <c r="E22" i="1"/>
  <c r="E23" i="1"/>
  <c r="E25" i="1"/>
  <c r="E26" i="1"/>
  <c r="E29" i="1"/>
  <c r="E30" i="1"/>
  <c r="E31" i="1"/>
  <c r="E32" i="1"/>
  <c r="E34" i="1"/>
  <c r="E36" i="1"/>
  <c r="E37" i="1"/>
  <c r="E39" i="1"/>
  <c r="E40" i="1"/>
  <c r="E41" i="1"/>
  <c r="E43" i="1"/>
  <c r="E45" i="1"/>
  <c r="E47" i="1"/>
  <c r="E52" i="1"/>
  <c r="E53" i="1"/>
  <c r="E54" i="1"/>
  <c r="E55" i="1"/>
  <c r="E56" i="1"/>
  <c r="E58" i="1"/>
  <c r="E59" i="1"/>
  <c r="E60" i="1"/>
  <c r="E61" i="1"/>
  <c r="E62" i="1"/>
  <c r="E63" i="1"/>
  <c r="E64" i="1"/>
  <c r="E65" i="1"/>
  <c r="E66" i="1"/>
  <c r="E67" i="1"/>
  <c r="E68" i="1"/>
  <c r="E71" i="1"/>
  <c r="E72" i="1"/>
  <c r="E73" i="1"/>
  <c r="E74" i="1"/>
  <c r="E75" i="1"/>
  <c r="E76" i="1"/>
  <c r="E77" i="1"/>
  <c r="E78" i="1"/>
  <c r="H67" i="1" l="1"/>
  <c r="H33" i="1"/>
  <c r="H28" i="1"/>
  <c r="H24" i="1"/>
  <c r="H20" i="1"/>
  <c r="H15" i="1"/>
  <c r="H13" i="1"/>
  <c r="D70" i="1"/>
  <c r="D42" i="1"/>
  <c r="C42" i="1"/>
  <c r="D38" i="1"/>
  <c r="D28" i="1"/>
  <c r="C35" i="1"/>
  <c r="D33" i="1"/>
  <c r="D24" i="1"/>
  <c r="D20" i="1"/>
  <c r="E20" i="1" s="1"/>
  <c r="D15" i="1"/>
  <c r="C70" i="1"/>
  <c r="C69" i="1" s="1"/>
  <c r="C38" i="1"/>
  <c r="C33" i="1"/>
  <c r="C28" i="1"/>
  <c r="C24" i="1"/>
  <c r="C20" i="1"/>
  <c r="C15" i="1"/>
  <c r="C13" i="1"/>
  <c r="H27" i="1" l="1"/>
  <c r="H11" i="1"/>
  <c r="E35" i="1"/>
  <c r="E42" i="1"/>
  <c r="G20" i="1"/>
  <c r="I13" i="1"/>
  <c r="J13" i="1"/>
  <c r="H69" i="1"/>
  <c r="I70" i="1"/>
  <c r="E24" i="1"/>
  <c r="E28" i="1"/>
  <c r="E70" i="1"/>
  <c r="G24" i="1"/>
  <c r="G38" i="1"/>
  <c r="I15" i="1"/>
  <c r="J15" i="1"/>
  <c r="I33" i="1"/>
  <c r="J33" i="1"/>
  <c r="I67" i="1"/>
  <c r="G35" i="1"/>
  <c r="I28" i="1"/>
  <c r="J28" i="1"/>
  <c r="E33" i="1"/>
  <c r="E38" i="1"/>
  <c r="G28" i="1"/>
  <c r="G42" i="1"/>
  <c r="I20" i="1"/>
  <c r="J20" i="1"/>
  <c r="I35" i="1"/>
  <c r="J35" i="1"/>
  <c r="I42" i="1"/>
  <c r="J42" i="1"/>
  <c r="E15" i="1"/>
  <c r="G15" i="1"/>
  <c r="G33" i="1"/>
  <c r="G70" i="1"/>
  <c r="I24" i="1"/>
  <c r="J24" i="1"/>
  <c r="I38" i="1"/>
  <c r="J38" i="1"/>
  <c r="C27" i="1"/>
  <c r="C11" i="1"/>
  <c r="D69" i="1"/>
  <c r="E69" i="1" s="1"/>
  <c r="D13" i="1"/>
  <c r="E13" i="1" s="1"/>
  <c r="I11" i="1" l="1"/>
  <c r="J11" i="1"/>
  <c r="G13" i="1"/>
  <c r="I69" i="1"/>
  <c r="J69" i="1"/>
  <c r="I27" i="1"/>
  <c r="J27" i="1"/>
  <c r="G69" i="1"/>
  <c r="C10" i="1"/>
  <c r="C79" i="1" s="1"/>
  <c r="H10" i="1"/>
  <c r="D11" i="1"/>
  <c r="E11" i="1" s="1"/>
  <c r="I10" i="1" l="1"/>
  <c r="J10" i="1"/>
  <c r="G11" i="1"/>
  <c r="H79" i="1"/>
  <c r="J79" i="1" l="1"/>
  <c r="I79" i="1"/>
  <c r="D27" i="1"/>
  <c r="E27" i="1" l="1"/>
  <c r="G27" i="1"/>
  <c r="D10" i="1"/>
  <c r="E10" i="1" s="1"/>
  <c r="G10" i="1" l="1"/>
  <c r="D79" i="1"/>
  <c r="G79" i="1" l="1"/>
  <c r="E79" i="1"/>
</calcChain>
</file>

<file path=xl/sharedStrings.xml><?xml version="1.0" encoding="utf-8"?>
<sst xmlns="http://schemas.openxmlformats.org/spreadsheetml/2006/main" count="150" uniqueCount="150">
  <si>
    <t>Код бюджетной классификации</t>
  </si>
  <si>
    <t xml:space="preserve">Наименование </t>
  </si>
  <si>
    <t xml:space="preserve">Изменение плана               (гр.4-гр.3), руб. </t>
  </si>
  <si>
    <t>Уточненный план по данным департамента финансов, руб.</t>
  </si>
  <si>
    <t>Отклонение                  (гр.6-гр.4)</t>
  </si>
  <si>
    <t>Исполнение, руб.</t>
  </si>
  <si>
    <t>% исполнения уточн. плана (гр.8/гр.6)*100</t>
  </si>
  <si>
    <t>3</t>
  </si>
  <si>
    <t xml:space="preserve">Отклонение               (гр.8-гр.6),  руб. </t>
  </si>
  <si>
    <t>Первоначальный план на 2020 год, руб.</t>
  </si>
  <si>
    <t>000 1 00 00000 00 0000 000</t>
  </si>
  <si>
    <t>НАЛОГОВЫЕ И НЕНАЛОГОВЫЕ ДОХОДЫ</t>
  </si>
  <si>
    <t>НАЛОГОВЫЕ ДОХОДЫ</t>
  </si>
  <si>
    <t>000 1 01 02000 01 0000 110</t>
  </si>
  <si>
    <t xml:space="preserve">Налог на доходы физических лиц 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</si>
  <si>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</si>
  <si>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</si>
  <si>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</si>
  <si>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</si>
  <si>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</si>
  <si>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</si>
  <si>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000 1 05 01000 00 0000 110</t>
  </si>
  <si>
    <t xml:space="preserve">Налог, взимаемый в связи с применением упрощенной системы налогообложения </t>
  </si>
  <si>
    <t>000 1 05 02000 02 0000 110</t>
  </si>
  <si>
    <t>Единый налог на вмененный доход для отдельных видов деятельности</t>
  </si>
  <si>
    <t>000 1 05 03000 01 0000 110</t>
  </si>
  <si>
    <t xml:space="preserve">Единый сельскохозяйственный налог </t>
  </si>
  <si>
    <t>000 1 05 04000 02 0000 110</t>
  </si>
  <si>
    <t>Налог, взимаемый в связи с применением патентной системы налогообложения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</si>
  <si>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</si>
  <si>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</si>
  <si>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</si>
  <si>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</si>
  <si>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000 1 06 04000 02 0000 110</t>
  </si>
  <si>
    <t>Транспортный налог</t>
  </si>
  <si>
    <t>000 1 06 06000 00 0000 110</t>
  </si>
  <si>
    <t>Земельный налог</t>
  </si>
  <si>
    <t>000 1 08 00000 00 0000 000</t>
  </si>
  <si>
    <t>Государственная пошлина</t>
  </si>
  <si>
    <t>000 1 08 03000 01 0000 110</t>
  </si>
  <si>
    <t xml:space="preserve">Государственная пошлина по делам, рассматриваемым в судах общей юрисдикции, мировыми судьями 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</si>
  <si>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</si>
  <si>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</si>
  <si>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</si>
  <si>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</si>
  <si>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</si>
  <si>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000 1 11 01000 00 0000 120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</si>
  <si>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</si>
  <si>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</si>
  <si>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</si>
  <si>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000 1 11 07000 00 0000 120</t>
  </si>
  <si>
    <t>Платежи от государственных и муниципальных унитарных предприятий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</si>
  <si>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</si>
  <si>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</si>
  <si>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</si>
  <si>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</si>
  <si>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</si>
  <si>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</si>
  <si>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 xml:space="preserve">000 1 13 00000 00 0000 000  </t>
  </si>
  <si>
    <t>Доходы от оказания платных услуг и компенсации затрат государства</t>
  </si>
  <si>
    <t>000 1 13 01000 00 0000 130</t>
  </si>
  <si>
    <t>Доходы от оказания платных услуг (работ)</t>
  </si>
  <si>
    <t>000 1 13 02000 00 0000 130</t>
  </si>
  <si>
    <t xml:space="preserve">Доходы от компенсации затрат государства </t>
  </si>
  <si>
    <t>000 1 14 00000 00 0000 000</t>
  </si>
  <si>
    <t>Доходы от продажи материальных и нематериальных активов</t>
  </si>
  <si>
    <t>000 1 14 01000 00 0000 410</t>
  </si>
  <si>
    <t>Доходы от продажи квартир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</si>
  <si>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</si>
  <si>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</si>
  <si>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000 1 14 06000 00 0000 430</t>
  </si>
  <si>
    <t>Доходы от продажи земельных участков, находящихся в государственной и муниципальной собственности</t>
  </si>
  <si>
    <t>000 1 16 00000 00 0000 000</t>
  </si>
  <si>
    <t>Штрафы, санкции, возмещение ущерба</t>
  </si>
  <si>
    <t>000 1 16 01053 01 0000 140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</si>
  <si>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</si>
  <si>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000 1 16 01063 01 0000 140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</si>
  <si>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</si>
  <si>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</si>
  <si>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</si>
  <si>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</si>
  <si>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</si>
  <si>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 xml:space="preserve">000 1 16 01154 01 0000 140
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</si>
  <si>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</si>
  <si>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000 1 16 01192 01 0000 140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</si>
  <si>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</si>
  <si>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</si>
  <si>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</si>
  <si>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</si>
  <si>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</si>
  <si>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</si>
  <si>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</si>
  <si>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</si>
  <si>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</si>
  <si>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</si>
  <si>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</si>
  <si>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</si>
  <si>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</si>
  <si>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</si>
  <si>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</si>
  <si>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000 2 02 10000 00 0000 150</t>
  </si>
  <si>
    <t>Дотации бюджетам бюджетной системы Российской Федерации</t>
  </si>
  <si>
    <t>000 2 02 20000 00 0000 150</t>
  </si>
  <si>
    <t>Субсидии бюджетам бюджетной системы Российской Федерации (межбюджетные субсидии)</t>
  </si>
  <si>
    <t>000 2 02 30000 00 0000 150</t>
  </si>
  <si>
    <t>Субвенции бюджетам бюджетной системы Российской Федерации</t>
  </si>
  <si>
    <t>000 2 02 40000 00 0000 150</t>
  </si>
  <si>
    <t>Иные межбюджетные трансферты</t>
  </si>
  <si>
    <t>000 2 04 04099 04 0000 150</t>
  </si>
  <si>
    <t>Прочие безвозмездные поступления от негосударственных организаций в бюджеты городских округов</t>
  </si>
  <si>
    <t>000 2 07 04020 04 0000 150</t>
  </si>
  <si>
    <t>Поступления от денежных пожертвований, предоставляемых физическими лицами получателям средств бюджетов городских округов</t>
  </si>
  <si>
    <t>000 2 18 04000 04 0000 150</t>
  </si>
  <si>
    <t>Доходы бюджетов городских округов от возврата организациями остатков субсидий прошлых лет</t>
  </si>
  <si>
    <t>000 2 19 00000 04 0000 150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</si>
  <si>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</si>
  <si>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ИТОГО ДОХОДОВ</t>
  </si>
  <si>
    <t>000 1 16 01082 01 0000 140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</si>
  <si>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</si>
  <si>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000 1 16 01142 01 0000 140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</si>
  <si>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</si>
  <si>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</si>
  <si>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</si>
  <si>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 xml:space="preserve"> 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</si>
  <si>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</si>
  <si>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 xml:space="preserve"> 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</si>
  <si>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</si>
  <si>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 xml:space="preserve">000 1 16 10123 01 0000 140
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</si>
  <si>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</si>
  <si>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 xml:space="preserve">000 1 16 10129 01 0000 140
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</si>
  <si>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</si>
  <si>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000 1 17 00000 00 0000 000</t>
  </si>
  <si>
    <t>Прочие неналоговые доходы</t>
  </si>
  <si>
    <t>000 1 17 01040 04 0000 180</t>
  </si>
  <si>
    <t>000 1 16 01062 01 0000 140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</si>
  <si>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</si>
  <si>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000 1 16 01102 01 0000 140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</si>
  <si>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</si>
  <si>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000 1 16 01133 01 0000 140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</si>
  <si>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</si>
  <si>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 xml:space="preserve"> 000 1 16 01183 01 0000 140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</si>
  <si>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</si>
  <si>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Уточнённый план на 2020 год по решению о бюджете, руб.</t>
  </si>
  <si>
    <t>Оперативный отчет о ходе исполнения бюджета города Нефтеюганска за 9 месяцев 2020 года</t>
  </si>
  <si>
    <t>1. Исполнение по доходной части бюджета за 9 месяцев 2020 года</t>
  </si>
  <si>
    <t>000 1 16 01073 01 0000 140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</si>
  <si>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</si>
  <si>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</si>
  <si>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</si>
  <si>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Невыясненные поступления, зачисляемые в бюджеты городских округов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</si>
</sst>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1" fillId="0" borderId="0"/>
    <xf numFmtId="0" fontId="2" fillId="0" borderId="0"/>
  </cellStyleXfs>
  <cellXfs count="46">
    <xf numFmtId="0" fontId="0" fillId="0" borderId="0" xfId="0"/>
    <xf numFmtId="0" fontId="3" fillId="0" borderId="0" xfId="1" applyFont="1" applyFill="1" applyBorder="1" applyAlignment="1">
      <alignment horizontal="center" vertical="center"/>
    </xf>
    <xf numFmtId="1" fontId="3" fillId="0" borderId="0" xfId="1" applyNumberFormat="1" applyFont="1" applyFill="1" applyBorder="1" applyAlignment="1">
      <alignment horizontal="left" wrapText="1"/>
    </xf>
    <xf numFmtId="0" fontId="3" fillId="0" borderId="0" xfId="2" applyFont="1"/>
    <xf numFmtId="1" fontId="4" fillId="0" borderId="0" xfId="2" applyNumberFormat="1" applyFont="1" applyFill="1" applyBorder="1" applyAlignment="1">
      <alignment horizontal="center" vertical="center" wrapText="1"/>
    </xf>
    <xf numFmtId="1" fontId="4" fillId="0" borderId="0" xfId="2" applyNumberFormat="1" applyFont="1" applyFill="1" applyBorder="1" applyAlignment="1">
      <alignment horizontal="left" wrapText="1"/>
    </xf>
    <xf numFmtId="4" fontId="3" fillId="0" borderId="0" xfId="2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" fontId="3" fillId="0" borderId="1" xfId="3" applyNumberFormat="1" applyFont="1" applyFill="1" applyBorder="1" applyAlignment="1">
      <alignment horizontal="center" vertical="center" wrapText="1"/>
    </xf>
    <xf numFmtId="4" fontId="3" fillId="0" borderId="1" xfId="2" applyNumberFormat="1" applyFont="1" applyFill="1" applyBorder="1" applyAlignment="1">
      <alignment horizontal="center" vertical="center" wrapText="1"/>
    </xf>
    <xf numFmtId="4" fontId="3" fillId="0" borderId="1" xfId="2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4" fontId="3" fillId="0" borderId="0" xfId="2" applyNumberFormat="1" applyFont="1" applyAlignment="1">
      <alignment horizontal="center" vertical="center"/>
    </xf>
    <xf numFmtId="4" fontId="3" fillId="0" borderId="0" xfId="2" applyNumberFormat="1" applyFont="1" applyFill="1" applyAlignment="1">
      <alignment horizontal="center" vertical="center"/>
    </xf>
    <xf numFmtId="1" fontId="3" fillId="0" borderId="1" xfId="0" applyNumberFormat="1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wrapText="1"/>
    </xf>
    <xf numFmtId="49" fontId="3" fillId="0" borderId="1" xfId="0" applyNumberFormat="1" applyFont="1" applyFill="1" applyBorder="1" applyAlignment="1">
      <alignment horizontal="left" wrapText="1"/>
    </xf>
    <xf numFmtId="164" fontId="3" fillId="0" borderId="1" xfId="1" applyNumberFormat="1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vertical="justify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NumberFormat="1" applyFont="1" applyFill="1" applyBorder="1" applyAlignment="1">
      <alignment horizontal="left" wrapText="1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1" fontId="4" fillId="0" borderId="1" xfId="0" applyNumberFormat="1" applyFont="1" applyFill="1" applyBorder="1" applyAlignment="1">
      <alignment horizontal="left" wrapText="1"/>
    </xf>
    <xf numFmtId="0" fontId="4" fillId="0" borderId="1" xfId="0" applyFont="1" applyFill="1" applyBorder="1" applyAlignment="1">
      <alignment horizontal="left" wrapText="1"/>
    </xf>
    <xf numFmtId="0" fontId="4" fillId="0" borderId="0" xfId="0" applyFont="1" applyFill="1"/>
    <xf numFmtId="1" fontId="3" fillId="0" borderId="1" xfId="0" applyNumberFormat="1" applyFont="1" applyFill="1" applyBorder="1" applyAlignment="1">
      <alignment horizontal="center" vertical="center"/>
    </xf>
    <xf numFmtId="1" fontId="3" fillId="0" borderId="0" xfId="0" applyNumberFormat="1" applyFont="1" applyFill="1" applyAlignment="1">
      <alignment horizontal="center"/>
    </xf>
    <xf numFmtId="4" fontId="4" fillId="0" borderId="1" xfId="0" applyNumberFormat="1" applyFont="1" applyFill="1" applyBorder="1" applyAlignment="1">
      <alignment horizontal="center"/>
    </xf>
    <xf numFmtId="4" fontId="4" fillId="0" borderId="1" xfId="0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/>
    </xf>
    <xf numFmtId="0" fontId="3" fillId="0" borderId="0" xfId="0" applyFont="1" applyFill="1"/>
    <xf numFmtId="4" fontId="3" fillId="0" borderId="0" xfId="0" applyNumberFormat="1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/>
    </xf>
    <xf numFmtId="4" fontId="3" fillId="0" borderId="0" xfId="2" applyNumberFormat="1" applyFont="1" applyFill="1" applyAlignment="1">
      <alignment horizontal="center" vertical="center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left" vertical="top" wrapText="1"/>
    </xf>
    <xf numFmtId="1" fontId="4" fillId="0" borderId="0" xfId="1" applyNumberFormat="1" applyFont="1" applyFill="1" applyBorder="1" applyAlignment="1">
      <alignment horizontal="center" vertical="center" wrapText="1"/>
    </xf>
    <xf numFmtId="4" fontId="3" fillId="0" borderId="0" xfId="2" applyNumberFormat="1" applyFont="1" applyFill="1" applyAlignment="1">
      <alignment horizontal="center" vertical="center"/>
    </xf>
    <xf numFmtId="0" fontId="5" fillId="0" borderId="0" xfId="0" applyFont="1" applyAlignment="1">
      <alignment horizontal="center" vertical="center"/>
    </xf>
  </cellXfs>
  <cellStyles count="4">
    <cellStyle name="Обычный" xfId="0" builtinId="0"/>
    <cellStyle name="Обычный 2" xfId="1"/>
    <cellStyle name="Обычный 3" xfId="2"/>
    <cellStyle name="Обычный_расходы 2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tabSelected="1" view="pageBreakPreview" zoomScaleNormal="70" zoomScaleSheetLayoutView="100" zoomScalePageLayoutView="90" workbookViewId="0">
      <selection activeCell="B68" sqref="B68"/>
    </sheetView>
  </sheetViews>
  <sheetFormatPr defaultRowHeight="15.75" x14ac:dyDescent="0.25"/>
  <cols>
    <col min="1" max="1" width="29.140625" style="22" customWidth="1"/>
    <col min="2" max="2" width="61" style="23" customWidth="1"/>
    <col min="3" max="4" width="17.42578125" style="34" customWidth="1"/>
    <col min="5" max="5" width="17.5703125" style="34" customWidth="1"/>
    <col min="6" max="6" width="18.85546875" style="34" customWidth="1"/>
    <col min="7" max="7" width="18" style="34" customWidth="1"/>
    <col min="8" max="8" width="17" style="34" customWidth="1"/>
    <col min="9" max="9" width="18" style="34" customWidth="1"/>
    <col min="10" max="10" width="15" style="34" customWidth="1"/>
    <col min="11" max="16384" width="9.140625" style="33"/>
  </cols>
  <sheetData>
    <row r="1" spans="1:10" s="3" customFormat="1" x14ac:dyDescent="0.25">
      <c r="A1" s="1"/>
      <c r="B1" s="2"/>
      <c r="C1" s="14"/>
      <c r="D1" s="13"/>
      <c r="E1" s="13"/>
      <c r="F1" s="40"/>
      <c r="G1" s="13"/>
      <c r="H1" s="40"/>
      <c r="I1" s="13"/>
      <c r="J1" s="13"/>
    </row>
    <row r="2" spans="1:10" s="3" customFormat="1" x14ac:dyDescent="0.25">
      <c r="A2" s="1"/>
      <c r="B2" s="2"/>
      <c r="C2" s="14"/>
      <c r="D2" s="13"/>
      <c r="E2" s="13"/>
      <c r="F2" s="40"/>
      <c r="G2" s="13"/>
      <c r="H2" s="40"/>
      <c r="I2" s="13"/>
      <c r="J2" s="13"/>
    </row>
    <row r="3" spans="1:10" s="3" customFormat="1" ht="15.75" customHeight="1" x14ac:dyDescent="0.25">
      <c r="A3" s="43" t="s">
        <v>143</v>
      </c>
      <c r="B3" s="43"/>
      <c r="C3" s="43"/>
      <c r="D3" s="43"/>
      <c r="E3" s="43"/>
      <c r="F3" s="43"/>
      <c r="G3" s="43"/>
      <c r="H3" s="43"/>
      <c r="I3" s="43"/>
      <c r="J3" s="43"/>
    </row>
    <row r="4" spans="1:10" s="3" customFormat="1" ht="20.25" customHeight="1" x14ac:dyDescent="0.25">
      <c r="A4" s="4"/>
      <c r="B4" s="5"/>
      <c r="C4" s="6"/>
      <c r="D4" s="13"/>
      <c r="E4" s="13"/>
      <c r="F4" s="40"/>
      <c r="G4" s="13"/>
      <c r="H4" s="40"/>
      <c r="I4" s="13"/>
      <c r="J4" s="13"/>
    </row>
    <row r="5" spans="1:10" s="3" customFormat="1" x14ac:dyDescent="0.25">
      <c r="A5" s="44" t="s">
        <v>144</v>
      </c>
      <c r="B5" s="44"/>
      <c r="C5" s="44"/>
      <c r="D5" s="45"/>
      <c r="E5" s="45"/>
      <c r="F5" s="45"/>
      <c r="G5" s="45"/>
      <c r="H5" s="45"/>
      <c r="I5" s="45"/>
      <c r="J5" s="45"/>
    </row>
    <row r="6" spans="1:10" s="3" customFormat="1" x14ac:dyDescent="0.25">
      <c r="A6" s="1"/>
      <c r="B6" s="2"/>
      <c r="C6" s="14"/>
      <c r="D6" s="13"/>
      <c r="E6" s="13"/>
      <c r="F6" s="40"/>
      <c r="G6" s="13"/>
      <c r="H6" s="40"/>
      <c r="I6" s="13"/>
      <c r="J6" s="13"/>
    </row>
    <row r="8" spans="1:10" s="26" customFormat="1" ht="92.25" customHeight="1" x14ac:dyDescent="0.25">
      <c r="A8" s="11" t="s">
        <v>0</v>
      </c>
      <c r="B8" s="12" t="s">
        <v>1</v>
      </c>
      <c r="C8" s="7" t="s">
        <v>9</v>
      </c>
      <c r="D8" s="8" t="s">
        <v>142</v>
      </c>
      <c r="E8" s="9" t="s">
        <v>2</v>
      </c>
      <c r="F8" s="9" t="s">
        <v>3</v>
      </c>
      <c r="G8" s="9" t="s">
        <v>4</v>
      </c>
      <c r="H8" s="9" t="s">
        <v>5</v>
      </c>
      <c r="I8" s="10" t="s">
        <v>8</v>
      </c>
      <c r="J8" s="10" t="s">
        <v>6</v>
      </c>
    </row>
    <row r="9" spans="1:10" s="28" customFormat="1" ht="16.5" customHeight="1" x14ac:dyDescent="0.25">
      <c r="A9" s="12">
        <v>1</v>
      </c>
      <c r="B9" s="12">
        <v>2</v>
      </c>
      <c r="C9" s="27" t="s">
        <v>7</v>
      </c>
      <c r="D9" s="27">
        <v>4</v>
      </c>
      <c r="E9" s="27">
        <v>5</v>
      </c>
      <c r="F9" s="27">
        <v>6</v>
      </c>
      <c r="G9" s="27">
        <v>7</v>
      </c>
      <c r="H9" s="27">
        <v>8</v>
      </c>
      <c r="I9" s="27">
        <v>9</v>
      </c>
      <c r="J9" s="27">
        <v>10</v>
      </c>
    </row>
    <row r="10" spans="1:10" s="26" customFormat="1" x14ac:dyDescent="0.25">
      <c r="A10" s="38" t="s">
        <v>10</v>
      </c>
      <c r="B10" s="24" t="s">
        <v>11</v>
      </c>
      <c r="C10" s="29">
        <f>C11+C27</f>
        <v>3003649074</v>
      </c>
      <c r="D10" s="30">
        <f>D11+D27</f>
        <v>3008084771</v>
      </c>
      <c r="E10" s="30">
        <f>D10-C10</f>
        <v>4435697</v>
      </c>
      <c r="F10" s="30">
        <f>F11+F27</f>
        <v>3008084771</v>
      </c>
      <c r="G10" s="30">
        <f>F10-D10</f>
        <v>0</v>
      </c>
      <c r="H10" s="30">
        <f>H11+H27</f>
        <v>2240435539.1399999</v>
      </c>
      <c r="I10" s="30">
        <f>H10-F10</f>
        <v>-767649231.86000013</v>
      </c>
      <c r="J10" s="30">
        <f>(H10/F10)*100</f>
        <v>74.480465468903503</v>
      </c>
    </row>
    <row r="11" spans="1:10" s="26" customFormat="1" x14ac:dyDescent="0.25">
      <c r="A11" s="38"/>
      <c r="B11" s="25" t="s">
        <v>12</v>
      </c>
      <c r="C11" s="29">
        <f>C12+C13+C15+C20+C24</f>
        <v>2614317900</v>
      </c>
      <c r="D11" s="30">
        <f>D12+D13+D15+D20+D24</f>
        <v>2589317900</v>
      </c>
      <c r="E11" s="30">
        <f t="shared" ref="E11:E78" si="0">D11-C11</f>
        <v>-25000000</v>
      </c>
      <c r="F11" s="30">
        <f>F12+F13+F15+F20+F24</f>
        <v>2589317900</v>
      </c>
      <c r="G11" s="30">
        <f t="shared" ref="G11:G78" si="1">F11-D11</f>
        <v>0</v>
      </c>
      <c r="H11" s="30">
        <f>H12+H13+H15+H20+H24</f>
        <v>1895853350.23</v>
      </c>
      <c r="I11" s="30">
        <f t="shared" ref="I11:I79" si="2">H11-F11</f>
        <v>-693464549.76999998</v>
      </c>
      <c r="J11" s="30">
        <f t="shared" ref="J11:J79" si="3">(H11/F11)*100</f>
        <v>73.21825374281002</v>
      </c>
    </row>
    <row r="12" spans="1:10" x14ac:dyDescent="0.25">
      <c r="A12" s="37" t="s">
        <v>13</v>
      </c>
      <c r="B12" s="17" t="s">
        <v>14</v>
      </c>
      <c r="C12" s="31">
        <v>1962962000</v>
      </c>
      <c r="D12" s="31">
        <v>1962962000</v>
      </c>
      <c r="E12" s="31">
        <f t="shared" si="0"/>
        <v>0</v>
      </c>
      <c r="F12" s="31">
        <v>1962962000</v>
      </c>
      <c r="G12" s="31">
        <f t="shared" si="1"/>
        <v>0</v>
      </c>
      <c r="H12" s="31">
        <v>1419936607.1700001</v>
      </c>
      <c r="I12" s="31">
        <f t="shared" si="2"/>
        <v>-543025392.82999992</v>
      </c>
      <c r="J12" s="31">
        <f>(H12/F12)*100</f>
        <v>72.336428681248037</v>
      </c>
    </row>
    <row r="13" spans="1:10" ht="31.5" x14ac:dyDescent="0.25">
      <c r="A13" s="39" t="s">
        <v>15</v>
      </c>
      <c r="B13" s="17" t="s">
        <v>16</v>
      </c>
      <c r="C13" s="32">
        <f>C14</f>
        <v>8192400</v>
      </c>
      <c r="D13" s="31">
        <f>D14</f>
        <v>8192400</v>
      </c>
      <c r="E13" s="31">
        <f t="shared" si="0"/>
        <v>0</v>
      </c>
      <c r="F13" s="31">
        <f>F14</f>
        <v>8192400</v>
      </c>
      <c r="G13" s="31">
        <f t="shared" si="1"/>
        <v>0</v>
      </c>
      <c r="H13" s="31">
        <f>H14</f>
        <v>5946920.4199999999</v>
      </c>
      <c r="I13" s="31">
        <f t="shared" si="2"/>
        <v>-2245479.58</v>
      </c>
      <c r="J13" s="31">
        <f t="shared" si="3"/>
        <v>72.590698940481417</v>
      </c>
    </row>
    <row r="14" spans="1:10" ht="31.5" x14ac:dyDescent="0.25">
      <c r="A14" s="39" t="s">
        <v>17</v>
      </c>
      <c r="B14" s="18" t="s">
        <v>18</v>
      </c>
      <c r="C14" s="31">
        <v>8192400</v>
      </c>
      <c r="D14" s="31">
        <v>8192400</v>
      </c>
      <c r="E14" s="31">
        <f t="shared" si="0"/>
        <v>0</v>
      </c>
      <c r="F14" s="31">
        <v>8192400</v>
      </c>
      <c r="G14" s="31">
        <f t="shared" si="1"/>
        <v>0</v>
      </c>
      <c r="H14" s="31">
        <v>5946920.4199999999</v>
      </c>
      <c r="I14" s="31">
        <f t="shared" si="2"/>
        <v>-2245479.58</v>
      </c>
      <c r="J14" s="31">
        <f t="shared" si="3"/>
        <v>72.590698940481417</v>
      </c>
    </row>
    <row r="15" spans="1:10" x14ac:dyDescent="0.25">
      <c r="A15" s="37" t="s">
        <v>19</v>
      </c>
      <c r="B15" s="15" t="s">
        <v>20</v>
      </c>
      <c r="C15" s="31">
        <f>C16+C17+C18+C19</f>
        <v>456960800</v>
      </c>
      <c r="D15" s="31">
        <f>D16+D17+D18+D19</f>
        <v>431960800</v>
      </c>
      <c r="E15" s="31">
        <f t="shared" si="0"/>
        <v>-25000000</v>
      </c>
      <c r="F15" s="31">
        <f>F16+F17+F18+F19</f>
        <v>431960800</v>
      </c>
      <c r="G15" s="31">
        <f t="shared" si="1"/>
        <v>0</v>
      </c>
      <c r="H15" s="31">
        <f>H16+H17+H18+H19</f>
        <v>365744790.24000001</v>
      </c>
      <c r="I15" s="31">
        <f t="shared" si="2"/>
        <v>-66216009.75999999</v>
      </c>
      <c r="J15" s="31">
        <f t="shared" si="3"/>
        <v>84.670828982629914</v>
      </c>
    </row>
    <row r="16" spans="1:10" ht="31.5" x14ac:dyDescent="0.25">
      <c r="A16" s="37" t="s">
        <v>21</v>
      </c>
      <c r="B16" s="15" t="s">
        <v>22</v>
      </c>
      <c r="C16" s="31">
        <v>353830000</v>
      </c>
      <c r="D16" s="31">
        <v>353830000</v>
      </c>
      <c r="E16" s="31">
        <f t="shared" si="0"/>
        <v>0</v>
      </c>
      <c r="F16" s="31">
        <v>353830000</v>
      </c>
      <c r="G16" s="31">
        <f t="shared" si="1"/>
        <v>0</v>
      </c>
      <c r="H16" s="31">
        <v>310537152.44999999</v>
      </c>
      <c r="I16" s="31">
        <f t="shared" si="2"/>
        <v>-43292847.550000012</v>
      </c>
      <c r="J16" s="31">
        <f t="shared" si="3"/>
        <v>87.764506245937312</v>
      </c>
    </row>
    <row r="17" spans="1:10" ht="31.5" x14ac:dyDescent="0.25">
      <c r="A17" s="37" t="s">
        <v>23</v>
      </c>
      <c r="B17" s="19" t="s">
        <v>24</v>
      </c>
      <c r="C17" s="31">
        <v>75887200</v>
      </c>
      <c r="D17" s="31">
        <v>55887200</v>
      </c>
      <c r="E17" s="31">
        <f t="shared" si="0"/>
        <v>-20000000</v>
      </c>
      <c r="F17" s="31">
        <v>55887200</v>
      </c>
      <c r="G17" s="31">
        <f t="shared" si="1"/>
        <v>0</v>
      </c>
      <c r="H17" s="31">
        <v>39180104.350000001</v>
      </c>
      <c r="I17" s="31">
        <f t="shared" si="2"/>
        <v>-16707095.649999999</v>
      </c>
      <c r="J17" s="31">
        <f t="shared" si="3"/>
        <v>70.105684933222634</v>
      </c>
    </row>
    <row r="18" spans="1:10" x14ac:dyDescent="0.25">
      <c r="A18" s="37" t="s">
        <v>25</v>
      </c>
      <c r="B18" s="20" t="s">
        <v>26</v>
      </c>
      <c r="C18" s="31">
        <v>1243600</v>
      </c>
      <c r="D18" s="31">
        <v>1243600</v>
      </c>
      <c r="E18" s="31">
        <f t="shared" si="0"/>
        <v>0</v>
      </c>
      <c r="F18" s="31">
        <v>1243600</v>
      </c>
      <c r="G18" s="31">
        <f t="shared" si="1"/>
        <v>0</v>
      </c>
      <c r="H18" s="31">
        <v>882058</v>
      </c>
      <c r="I18" s="31">
        <f t="shared" si="2"/>
        <v>-361542</v>
      </c>
      <c r="J18" s="31">
        <f t="shared" si="3"/>
        <v>70.927790286265676</v>
      </c>
    </row>
    <row r="19" spans="1:10" ht="31.5" x14ac:dyDescent="0.25">
      <c r="A19" s="37" t="s">
        <v>27</v>
      </c>
      <c r="B19" s="20" t="s">
        <v>28</v>
      </c>
      <c r="C19" s="31">
        <v>26000000</v>
      </c>
      <c r="D19" s="31">
        <v>21000000</v>
      </c>
      <c r="E19" s="31">
        <f t="shared" si="0"/>
        <v>-5000000</v>
      </c>
      <c r="F19" s="31">
        <v>21000000</v>
      </c>
      <c r="G19" s="31">
        <f t="shared" si="1"/>
        <v>0</v>
      </c>
      <c r="H19" s="31">
        <v>15145475.439999999</v>
      </c>
      <c r="I19" s="31">
        <f t="shared" si="2"/>
        <v>-5854524.5600000005</v>
      </c>
      <c r="J19" s="31">
        <f t="shared" si="3"/>
        <v>72.121311619047617</v>
      </c>
    </row>
    <row r="20" spans="1:10" x14ac:dyDescent="0.25">
      <c r="A20" s="37" t="s">
        <v>29</v>
      </c>
      <c r="B20" s="15" t="s">
        <v>30</v>
      </c>
      <c r="C20" s="31">
        <f>C21+C22+C23</f>
        <v>164387700</v>
      </c>
      <c r="D20" s="31">
        <f>D21+D22+D23</f>
        <v>164387700</v>
      </c>
      <c r="E20" s="31">
        <f t="shared" si="0"/>
        <v>0</v>
      </c>
      <c r="F20" s="31">
        <f>F21+F22+F23</f>
        <v>164387700</v>
      </c>
      <c r="G20" s="31">
        <f t="shared" si="1"/>
        <v>0</v>
      </c>
      <c r="H20" s="31">
        <f>H21+H22+H23</f>
        <v>86392036.530000001</v>
      </c>
      <c r="I20" s="31">
        <f t="shared" si="2"/>
        <v>-77995663.469999999</v>
      </c>
      <c r="J20" s="31">
        <f t="shared" si="3"/>
        <v>52.553832513016488</v>
      </c>
    </row>
    <row r="21" spans="1:10" x14ac:dyDescent="0.25">
      <c r="A21" s="37" t="s">
        <v>31</v>
      </c>
      <c r="B21" s="15" t="s">
        <v>32</v>
      </c>
      <c r="C21" s="31">
        <v>51000000</v>
      </c>
      <c r="D21" s="31">
        <v>51000000</v>
      </c>
      <c r="E21" s="31">
        <f t="shared" si="0"/>
        <v>0</v>
      </c>
      <c r="F21" s="31">
        <v>51000000</v>
      </c>
      <c r="G21" s="31">
        <f t="shared" si="1"/>
        <v>0</v>
      </c>
      <c r="H21" s="31">
        <v>13649376.609999999</v>
      </c>
      <c r="I21" s="31">
        <f t="shared" si="2"/>
        <v>-37350623.390000001</v>
      </c>
      <c r="J21" s="31">
        <f t="shared" si="3"/>
        <v>26.763483549019607</v>
      </c>
    </row>
    <row r="22" spans="1:10" x14ac:dyDescent="0.25">
      <c r="A22" s="37" t="s">
        <v>33</v>
      </c>
      <c r="B22" s="15" t="s">
        <v>34</v>
      </c>
      <c r="C22" s="31">
        <v>44943000</v>
      </c>
      <c r="D22" s="31">
        <v>44943000</v>
      </c>
      <c r="E22" s="31">
        <f t="shared" si="0"/>
        <v>0</v>
      </c>
      <c r="F22" s="31">
        <v>44943000</v>
      </c>
      <c r="G22" s="31">
        <f t="shared" si="1"/>
        <v>0</v>
      </c>
      <c r="H22" s="31">
        <v>28134679.539999999</v>
      </c>
      <c r="I22" s="31">
        <f t="shared" si="2"/>
        <v>-16808320.460000001</v>
      </c>
      <c r="J22" s="31">
        <f t="shared" si="3"/>
        <v>62.600804441181047</v>
      </c>
    </row>
    <row r="23" spans="1:10" x14ac:dyDescent="0.25">
      <c r="A23" s="37" t="s">
        <v>35</v>
      </c>
      <c r="B23" s="15" t="s">
        <v>36</v>
      </c>
      <c r="C23" s="31">
        <v>68444700</v>
      </c>
      <c r="D23" s="31">
        <v>68444700</v>
      </c>
      <c r="E23" s="31">
        <f t="shared" si="0"/>
        <v>0</v>
      </c>
      <c r="F23" s="31">
        <v>68444700</v>
      </c>
      <c r="G23" s="31">
        <f t="shared" si="1"/>
        <v>0</v>
      </c>
      <c r="H23" s="31">
        <v>44607980.380000003</v>
      </c>
      <c r="I23" s="31">
        <f t="shared" si="2"/>
        <v>-23836719.619999997</v>
      </c>
      <c r="J23" s="31">
        <f t="shared" si="3"/>
        <v>65.17375396487968</v>
      </c>
    </row>
    <row r="24" spans="1:10" x14ac:dyDescent="0.25">
      <c r="A24" s="37" t="s">
        <v>37</v>
      </c>
      <c r="B24" s="15" t="s">
        <v>38</v>
      </c>
      <c r="C24" s="31">
        <f>C25+C26</f>
        <v>21815000</v>
      </c>
      <c r="D24" s="31">
        <f>D25+D26</f>
        <v>21815000</v>
      </c>
      <c r="E24" s="31">
        <f t="shared" si="0"/>
        <v>0</v>
      </c>
      <c r="F24" s="31">
        <f>F25+F26</f>
        <v>21815000</v>
      </c>
      <c r="G24" s="31">
        <f t="shared" si="1"/>
        <v>0</v>
      </c>
      <c r="H24" s="31">
        <f>H25+H26</f>
        <v>17832995.870000001</v>
      </c>
      <c r="I24" s="31">
        <f t="shared" si="2"/>
        <v>-3982004.129999999</v>
      </c>
      <c r="J24" s="31">
        <f t="shared" si="3"/>
        <v>81.746485766674311</v>
      </c>
    </row>
    <row r="25" spans="1:10" ht="31.5" x14ac:dyDescent="0.25">
      <c r="A25" s="37" t="s">
        <v>39</v>
      </c>
      <c r="B25" s="15" t="s">
        <v>40</v>
      </c>
      <c r="C25" s="31">
        <v>21700000</v>
      </c>
      <c r="D25" s="31">
        <v>21700000</v>
      </c>
      <c r="E25" s="31">
        <f t="shared" si="0"/>
        <v>0</v>
      </c>
      <c r="F25" s="31">
        <v>21700000</v>
      </c>
      <c r="G25" s="31">
        <f t="shared" si="1"/>
        <v>0</v>
      </c>
      <c r="H25" s="31">
        <v>17738595.870000001</v>
      </c>
      <c r="I25" s="31">
        <f t="shared" si="2"/>
        <v>-3961404.129999999</v>
      </c>
      <c r="J25" s="31">
        <f t="shared" si="3"/>
        <v>81.744681428571425</v>
      </c>
    </row>
    <row r="26" spans="1:10" ht="47.25" x14ac:dyDescent="0.25">
      <c r="A26" s="37" t="s">
        <v>41</v>
      </c>
      <c r="B26" s="15" t="s">
        <v>42</v>
      </c>
      <c r="C26" s="31">
        <v>115000</v>
      </c>
      <c r="D26" s="31">
        <v>115000</v>
      </c>
      <c r="E26" s="31">
        <f t="shared" si="0"/>
        <v>0</v>
      </c>
      <c r="F26" s="31">
        <v>115000</v>
      </c>
      <c r="G26" s="31">
        <f t="shared" si="1"/>
        <v>0</v>
      </c>
      <c r="H26" s="31">
        <v>94400</v>
      </c>
      <c r="I26" s="31">
        <f t="shared" si="2"/>
        <v>-20600</v>
      </c>
      <c r="J26" s="31">
        <f t="shared" si="3"/>
        <v>82.086956521739125</v>
      </c>
    </row>
    <row r="27" spans="1:10" s="26" customFormat="1" x14ac:dyDescent="0.25">
      <c r="A27" s="38"/>
      <c r="B27" s="24" t="s">
        <v>43</v>
      </c>
      <c r="C27" s="30">
        <f>C28+C33+C35+C38+C42</f>
        <v>389331174</v>
      </c>
      <c r="D27" s="30">
        <f>D28+D33+D35+D38+D42</f>
        <v>418766871</v>
      </c>
      <c r="E27" s="30">
        <f t="shared" si="0"/>
        <v>29435697</v>
      </c>
      <c r="F27" s="30">
        <f>F28+F33+F35+F38+F42</f>
        <v>418766871</v>
      </c>
      <c r="G27" s="30">
        <f t="shared" si="1"/>
        <v>0</v>
      </c>
      <c r="H27" s="30">
        <f>H28+H33+H35+H38+H42+H67</f>
        <v>344582188.90999997</v>
      </c>
      <c r="I27" s="30">
        <f t="shared" si="2"/>
        <v>-74184682.090000033</v>
      </c>
      <c r="J27" s="30">
        <f t="shared" si="3"/>
        <v>82.284968743384653</v>
      </c>
    </row>
    <row r="28" spans="1:10" ht="31.5" x14ac:dyDescent="0.25">
      <c r="A28" s="37" t="s">
        <v>44</v>
      </c>
      <c r="B28" s="15" t="s">
        <v>45</v>
      </c>
      <c r="C28" s="31">
        <f>C29+C30+C31+C32</f>
        <v>334148468</v>
      </c>
      <c r="D28" s="31">
        <f>D29+D30+D31+D32</f>
        <v>350748922</v>
      </c>
      <c r="E28" s="31">
        <f t="shared" si="0"/>
        <v>16600454</v>
      </c>
      <c r="F28" s="31">
        <f>F29+F30+F31+F32</f>
        <v>350748922</v>
      </c>
      <c r="G28" s="31">
        <f t="shared" si="1"/>
        <v>0</v>
      </c>
      <c r="H28" s="31">
        <f>H29+H30+H31+H32</f>
        <v>283151036.63999999</v>
      </c>
      <c r="I28" s="31">
        <f t="shared" si="2"/>
        <v>-67597885.360000014</v>
      </c>
      <c r="J28" s="31">
        <f t="shared" si="3"/>
        <v>80.727557201159399</v>
      </c>
    </row>
    <row r="29" spans="1:10" ht="78.75" x14ac:dyDescent="0.25">
      <c r="A29" s="37" t="s">
        <v>46</v>
      </c>
      <c r="B29" s="15" t="s">
        <v>47</v>
      </c>
      <c r="C29" s="31">
        <v>2666900</v>
      </c>
      <c r="D29" s="31">
        <v>2541410</v>
      </c>
      <c r="E29" s="31">
        <f t="shared" si="0"/>
        <v>-125490</v>
      </c>
      <c r="F29" s="31">
        <v>2541410</v>
      </c>
      <c r="G29" s="31">
        <f t="shared" si="1"/>
        <v>0</v>
      </c>
      <c r="H29" s="31">
        <v>2537106.29</v>
      </c>
      <c r="I29" s="31">
        <f t="shared" si="2"/>
        <v>-4303.7099999999627</v>
      </c>
      <c r="J29" s="31">
        <f t="shared" si="3"/>
        <v>99.830656604011153</v>
      </c>
    </row>
    <row r="30" spans="1:10" ht="94.5" x14ac:dyDescent="0.25">
      <c r="A30" s="37" t="s">
        <v>48</v>
      </c>
      <c r="B30" s="15" t="s">
        <v>49</v>
      </c>
      <c r="C30" s="31">
        <v>327711568</v>
      </c>
      <c r="D30" s="31">
        <v>345104012</v>
      </c>
      <c r="E30" s="31">
        <f t="shared" si="0"/>
        <v>17392444</v>
      </c>
      <c r="F30" s="31">
        <v>345104012</v>
      </c>
      <c r="G30" s="31">
        <f t="shared" si="1"/>
        <v>0</v>
      </c>
      <c r="H30" s="31">
        <v>277870998.31999999</v>
      </c>
      <c r="I30" s="31">
        <f t="shared" si="2"/>
        <v>-67233013.680000007</v>
      </c>
      <c r="J30" s="31">
        <f t="shared" si="3"/>
        <v>80.518043447144848</v>
      </c>
    </row>
    <row r="31" spans="1:10" ht="33" customHeight="1" x14ac:dyDescent="0.25">
      <c r="A31" s="37" t="s">
        <v>50</v>
      </c>
      <c r="B31" s="21" t="s">
        <v>51</v>
      </c>
      <c r="C31" s="31">
        <v>770000</v>
      </c>
      <c r="D31" s="31">
        <v>103500</v>
      </c>
      <c r="E31" s="31">
        <f t="shared" si="0"/>
        <v>-666500</v>
      </c>
      <c r="F31" s="31">
        <v>103500</v>
      </c>
      <c r="G31" s="31">
        <f t="shared" si="1"/>
        <v>0</v>
      </c>
      <c r="H31" s="31">
        <v>100500</v>
      </c>
      <c r="I31" s="31">
        <f t="shared" si="2"/>
        <v>-3000</v>
      </c>
      <c r="J31" s="31">
        <f t="shared" si="3"/>
        <v>97.101449275362313</v>
      </c>
    </row>
    <row r="32" spans="1:10" ht="93" customHeight="1" x14ac:dyDescent="0.25">
      <c r="A32" s="37" t="s">
        <v>52</v>
      </c>
      <c r="B32" s="21" t="s">
        <v>53</v>
      </c>
      <c r="C32" s="31">
        <v>3000000</v>
      </c>
      <c r="D32" s="31">
        <v>3000000</v>
      </c>
      <c r="E32" s="31">
        <f t="shared" si="0"/>
        <v>0</v>
      </c>
      <c r="F32" s="31">
        <v>3000000</v>
      </c>
      <c r="G32" s="31">
        <f t="shared" si="1"/>
        <v>0</v>
      </c>
      <c r="H32" s="31">
        <v>2642432.0299999998</v>
      </c>
      <c r="I32" s="31">
        <f t="shared" si="2"/>
        <v>-357567.9700000002</v>
      </c>
      <c r="J32" s="31">
        <f t="shared" si="3"/>
        <v>88.081067666666655</v>
      </c>
    </row>
    <row r="33" spans="1:10" x14ac:dyDescent="0.25">
      <c r="A33" s="37" t="s">
        <v>54</v>
      </c>
      <c r="B33" s="16" t="s">
        <v>55</v>
      </c>
      <c r="C33" s="31">
        <f>C34</f>
        <v>13821206</v>
      </c>
      <c r="D33" s="31">
        <f>D34</f>
        <v>13821206</v>
      </c>
      <c r="E33" s="31">
        <f t="shared" si="0"/>
        <v>0</v>
      </c>
      <c r="F33" s="31">
        <f>F34</f>
        <v>13821206</v>
      </c>
      <c r="G33" s="31">
        <f t="shared" si="1"/>
        <v>0</v>
      </c>
      <c r="H33" s="31">
        <f>H34</f>
        <v>10758911.539999999</v>
      </c>
      <c r="I33" s="31">
        <f t="shared" si="2"/>
        <v>-3062294.4600000009</v>
      </c>
      <c r="J33" s="31">
        <f t="shared" si="3"/>
        <v>77.843507578137533</v>
      </c>
    </row>
    <row r="34" spans="1:10" x14ac:dyDescent="0.25">
      <c r="A34" s="37" t="s">
        <v>56</v>
      </c>
      <c r="B34" s="20" t="s">
        <v>57</v>
      </c>
      <c r="C34" s="31">
        <v>13821206</v>
      </c>
      <c r="D34" s="31">
        <v>13821206</v>
      </c>
      <c r="E34" s="31">
        <f t="shared" si="0"/>
        <v>0</v>
      </c>
      <c r="F34" s="31">
        <v>13821206</v>
      </c>
      <c r="G34" s="31">
        <f t="shared" si="1"/>
        <v>0</v>
      </c>
      <c r="H34" s="31">
        <v>10758911.539999999</v>
      </c>
      <c r="I34" s="31">
        <f t="shared" si="2"/>
        <v>-3062294.4600000009</v>
      </c>
      <c r="J34" s="31">
        <f t="shared" si="3"/>
        <v>77.843507578137533</v>
      </c>
    </row>
    <row r="35" spans="1:10" ht="31.5" x14ac:dyDescent="0.25">
      <c r="A35" s="37" t="s">
        <v>58</v>
      </c>
      <c r="B35" s="16" t="s">
        <v>59</v>
      </c>
      <c r="C35" s="31">
        <f>C36+C37</f>
        <v>8464700</v>
      </c>
      <c r="D35" s="31">
        <f>D36+D37</f>
        <v>10955261</v>
      </c>
      <c r="E35" s="31">
        <f t="shared" si="0"/>
        <v>2490561</v>
      </c>
      <c r="F35" s="31">
        <f>F36+F37</f>
        <v>10955261</v>
      </c>
      <c r="G35" s="31">
        <f t="shared" si="1"/>
        <v>0</v>
      </c>
      <c r="H35" s="31">
        <f>H36+H37</f>
        <v>10375903.300000001</v>
      </c>
      <c r="I35" s="31">
        <f t="shared" si="2"/>
        <v>-579357.69999999925</v>
      </c>
      <c r="J35" s="31">
        <f t="shared" si="3"/>
        <v>94.711602945835807</v>
      </c>
    </row>
    <row r="36" spans="1:10" x14ac:dyDescent="0.25">
      <c r="A36" s="37" t="s">
        <v>60</v>
      </c>
      <c r="B36" s="16" t="s">
        <v>61</v>
      </c>
      <c r="C36" s="31">
        <v>5624900</v>
      </c>
      <c r="D36" s="31">
        <v>5624900</v>
      </c>
      <c r="E36" s="31">
        <f t="shared" si="0"/>
        <v>0</v>
      </c>
      <c r="F36" s="31">
        <v>5624900</v>
      </c>
      <c r="G36" s="31">
        <f t="shared" si="1"/>
        <v>0</v>
      </c>
      <c r="H36" s="31">
        <v>5118410.01</v>
      </c>
      <c r="I36" s="31">
        <f t="shared" si="2"/>
        <v>-506489.99000000022</v>
      </c>
      <c r="J36" s="31">
        <f t="shared" si="3"/>
        <v>90.995573432416577</v>
      </c>
    </row>
    <row r="37" spans="1:10" x14ac:dyDescent="0.25">
      <c r="A37" s="37" t="s">
        <v>62</v>
      </c>
      <c r="B37" s="16" t="s">
        <v>63</v>
      </c>
      <c r="C37" s="31">
        <v>2839800</v>
      </c>
      <c r="D37" s="31">
        <v>5330361</v>
      </c>
      <c r="E37" s="31">
        <f t="shared" si="0"/>
        <v>2490561</v>
      </c>
      <c r="F37" s="31">
        <v>5330361</v>
      </c>
      <c r="G37" s="31">
        <f t="shared" si="1"/>
        <v>0</v>
      </c>
      <c r="H37" s="31">
        <v>5257493.29</v>
      </c>
      <c r="I37" s="31">
        <f t="shared" si="2"/>
        <v>-72867.709999999963</v>
      </c>
      <c r="J37" s="31">
        <f t="shared" si="3"/>
        <v>98.63296857379828</v>
      </c>
    </row>
    <row r="38" spans="1:10" ht="31.5" x14ac:dyDescent="0.25">
      <c r="A38" s="37" t="s">
        <v>64</v>
      </c>
      <c r="B38" s="16" t="s">
        <v>65</v>
      </c>
      <c r="C38" s="31">
        <f>C39+C40+C41</f>
        <v>20882100</v>
      </c>
      <c r="D38" s="31">
        <f>D39+D40+D41</f>
        <v>30403310</v>
      </c>
      <c r="E38" s="31">
        <f t="shared" si="0"/>
        <v>9521210</v>
      </c>
      <c r="F38" s="31">
        <f>F39+F40+F41</f>
        <v>30403310</v>
      </c>
      <c r="G38" s="31">
        <f t="shared" si="1"/>
        <v>0</v>
      </c>
      <c r="H38" s="31">
        <f>H39+H40+H41</f>
        <v>23042406.780000001</v>
      </c>
      <c r="I38" s="31">
        <f t="shared" si="2"/>
        <v>-7360903.2199999988</v>
      </c>
      <c r="J38" s="31">
        <f t="shared" si="3"/>
        <v>75.789138682597397</v>
      </c>
    </row>
    <row r="39" spans="1:10" x14ac:dyDescent="0.25">
      <c r="A39" s="37" t="s">
        <v>66</v>
      </c>
      <c r="B39" s="16" t="s">
        <v>67</v>
      </c>
      <c r="C39" s="31">
        <v>11065100</v>
      </c>
      <c r="D39" s="31">
        <v>18076100</v>
      </c>
      <c r="E39" s="31">
        <f t="shared" si="0"/>
        <v>7011000</v>
      </c>
      <c r="F39" s="31">
        <v>18076100</v>
      </c>
      <c r="G39" s="31">
        <f t="shared" si="1"/>
        <v>0</v>
      </c>
      <c r="H39" s="31">
        <v>16463733.01</v>
      </c>
      <c r="I39" s="31">
        <f t="shared" si="2"/>
        <v>-1612366.9900000002</v>
      </c>
      <c r="J39" s="31">
        <f t="shared" si="3"/>
        <v>91.080116894684139</v>
      </c>
    </row>
    <row r="40" spans="1:10" ht="81" customHeight="1" x14ac:dyDescent="0.25">
      <c r="A40" s="37" t="s">
        <v>68</v>
      </c>
      <c r="B40" s="16" t="s">
        <v>69</v>
      </c>
      <c r="C40" s="31">
        <v>2317000</v>
      </c>
      <c r="D40" s="31">
        <v>4827210</v>
      </c>
      <c r="E40" s="31">
        <f t="shared" si="0"/>
        <v>2510210</v>
      </c>
      <c r="F40" s="31">
        <v>4827210</v>
      </c>
      <c r="G40" s="31">
        <f t="shared" si="1"/>
        <v>0</v>
      </c>
      <c r="H40" s="31">
        <v>5047953.8499999996</v>
      </c>
      <c r="I40" s="31">
        <f t="shared" si="2"/>
        <v>220743.84999999963</v>
      </c>
      <c r="J40" s="31">
        <f t="shared" si="3"/>
        <v>104.57290753872319</v>
      </c>
    </row>
    <row r="41" spans="1:10" ht="31.5" x14ac:dyDescent="0.25">
      <c r="A41" s="37" t="s">
        <v>70</v>
      </c>
      <c r="B41" s="16" t="s">
        <v>71</v>
      </c>
      <c r="C41" s="31">
        <v>7500000</v>
      </c>
      <c r="D41" s="31">
        <v>7500000</v>
      </c>
      <c r="E41" s="31">
        <f t="shared" si="0"/>
        <v>0</v>
      </c>
      <c r="F41" s="31">
        <v>7500000</v>
      </c>
      <c r="G41" s="31">
        <f t="shared" si="1"/>
        <v>0</v>
      </c>
      <c r="H41" s="31">
        <v>1530719.92</v>
      </c>
      <c r="I41" s="31">
        <f t="shared" si="2"/>
        <v>-5969280.0800000001</v>
      </c>
      <c r="J41" s="31">
        <f t="shared" si="3"/>
        <v>20.409598933333331</v>
      </c>
    </row>
    <row r="42" spans="1:10" x14ac:dyDescent="0.25">
      <c r="A42" s="37" t="s">
        <v>72</v>
      </c>
      <c r="B42" s="16" t="s">
        <v>73</v>
      </c>
      <c r="C42" s="31">
        <f>SUM(C43:C64)</f>
        <v>12014700</v>
      </c>
      <c r="D42" s="31">
        <f>SUM(D43:D64)</f>
        <v>12838172</v>
      </c>
      <c r="E42" s="31">
        <f t="shared" si="0"/>
        <v>823472</v>
      </c>
      <c r="F42" s="31">
        <f>SUM(F43:F64)</f>
        <v>12838172</v>
      </c>
      <c r="G42" s="31">
        <f t="shared" si="1"/>
        <v>0</v>
      </c>
      <c r="H42" s="31">
        <f>SUM(H43:H66)</f>
        <v>18207028.34</v>
      </c>
      <c r="I42" s="31">
        <f t="shared" si="2"/>
        <v>5368856.3399999999</v>
      </c>
      <c r="J42" s="31">
        <f t="shared" si="3"/>
        <v>141.81947663577026</v>
      </c>
    </row>
    <row r="43" spans="1:10" ht="81.75" customHeight="1" x14ac:dyDescent="0.25">
      <c r="A43" s="37" t="s">
        <v>74</v>
      </c>
      <c r="B43" s="16" t="s">
        <v>75</v>
      </c>
      <c r="C43" s="31"/>
      <c r="D43" s="31">
        <v>500</v>
      </c>
      <c r="E43" s="31">
        <f t="shared" si="0"/>
        <v>500</v>
      </c>
      <c r="F43" s="31">
        <v>500</v>
      </c>
      <c r="G43" s="31">
        <f t="shared" si="1"/>
        <v>0</v>
      </c>
      <c r="H43" s="31">
        <v>15000</v>
      </c>
      <c r="I43" s="31">
        <f t="shared" si="2"/>
        <v>14500</v>
      </c>
      <c r="J43" s="31">
        <f t="shared" si="3"/>
        <v>3000</v>
      </c>
    </row>
    <row r="44" spans="1:10" ht="126" x14ac:dyDescent="0.25">
      <c r="A44" s="37" t="s">
        <v>134</v>
      </c>
      <c r="B44" s="16" t="s">
        <v>135</v>
      </c>
      <c r="C44" s="31"/>
      <c r="D44" s="31"/>
      <c r="E44" s="31">
        <f t="shared" si="0"/>
        <v>0</v>
      </c>
      <c r="F44" s="31"/>
      <c r="G44" s="31">
        <f t="shared" si="1"/>
        <v>0</v>
      </c>
      <c r="H44" s="31">
        <v>0</v>
      </c>
      <c r="I44" s="31">
        <f t="shared" ref="I44" si="4">H44-F44</f>
        <v>0</v>
      </c>
      <c r="J44" s="31">
        <v>0</v>
      </c>
    </row>
    <row r="45" spans="1:10" ht="110.25" x14ac:dyDescent="0.25">
      <c r="A45" s="37" t="s">
        <v>76</v>
      </c>
      <c r="B45" s="16" t="s">
        <v>77</v>
      </c>
      <c r="C45" s="31"/>
      <c r="D45" s="31">
        <v>4000</v>
      </c>
      <c r="E45" s="31">
        <f t="shared" si="0"/>
        <v>4000</v>
      </c>
      <c r="F45" s="31">
        <v>4000</v>
      </c>
      <c r="G45" s="31">
        <f t="shared" si="1"/>
        <v>0</v>
      </c>
      <c r="H45" s="31">
        <v>76000</v>
      </c>
      <c r="I45" s="31">
        <f t="shared" si="2"/>
        <v>72000</v>
      </c>
      <c r="J45" s="31">
        <f t="shared" si="3"/>
        <v>1900</v>
      </c>
    </row>
    <row r="46" spans="1:10" ht="82.5" customHeight="1" x14ac:dyDescent="0.25">
      <c r="A46" s="37" t="s">
        <v>145</v>
      </c>
      <c r="B46" s="41" t="s">
        <v>146</v>
      </c>
      <c r="C46" s="31"/>
      <c r="D46" s="31"/>
      <c r="E46" s="31">
        <f t="shared" si="0"/>
        <v>0</v>
      </c>
      <c r="F46" s="31"/>
      <c r="G46" s="31">
        <f t="shared" si="1"/>
        <v>0</v>
      </c>
      <c r="H46" s="31">
        <v>4800</v>
      </c>
      <c r="I46" s="31">
        <f t="shared" ref="I46" si="5">H46-F46</f>
        <v>4800</v>
      </c>
      <c r="J46" s="31">
        <v>0</v>
      </c>
    </row>
    <row r="47" spans="1:10" ht="112.5" customHeight="1" x14ac:dyDescent="0.25">
      <c r="A47" s="37" t="s">
        <v>117</v>
      </c>
      <c r="B47" s="16" t="s">
        <v>118</v>
      </c>
      <c r="C47" s="31"/>
      <c r="D47" s="31"/>
      <c r="E47" s="31">
        <f t="shared" si="0"/>
        <v>0</v>
      </c>
      <c r="F47" s="31"/>
      <c r="G47" s="31">
        <f t="shared" si="1"/>
        <v>0</v>
      </c>
      <c r="H47" s="31">
        <v>126000</v>
      </c>
      <c r="I47" s="31">
        <f t="shared" si="2"/>
        <v>126000</v>
      </c>
      <c r="J47" s="31">
        <v>0</v>
      </c>
    </row>
    <row r="48" spans="1:10" ht="112.5" customHeight="1" x14ac:dyDescent="0.25">
      <c r="A48" s="37" t="s">
        <v>147</v>
      </c>
      <c r="B48" s="42" t="s">
        <v>148</v>
      </c>
      <c r="C48" s="31"/>
      <c r="D48" s="31"/>
      <c r="E48" s="31">
        <f t="shared" si="0"/>
        <v>0</v>
      </c>
      <c r="F48" s="31"/>
      <c r="G48" s="31">
        <f t="shared" si="1"/>
        <v>0</v>
      </c>
      <c r="H48" s="31">
        <v>2000</v>
      </c>
      <c r="I48" s="31">
        <f t="shared" si="2"/>
        <v>2000</v>
      </c>
      <c r="J48" s="31">
        <v>0</v>
      </c>
    </row>
    <row r="49" spans="1:10" ht="110.25" x14ac:dyDescent="0.25">
      <c r="A49" s="37" t="s">
        <v>78</v>
      </c>
      <c r="B49" s="16" t="s">
        <v>79</v>
      </c>
      <c r="C49" s="31"/>
      <c r="D49" s="31">
        <v>15300</v>
      </c>
      <c r="E49" s="31">
        <f t="shared" si="0"/>
        <v>15300</v>
      </c>
      <c r="F49" s="31">
        <v>15300</v>
      </c>
      <c r="G49" s="31">
        <f t="shared" si="1"/>
        <v>0</v>
      </c>
      <c r="H49" s="31">
        <v>1604500</v>
      </c>
      <c r="I49" s="31">
        <f t="shared" si="2"/>
        <v>1589200</v>
      </c>
      <c r="J49" s="31">
        <f t="shared" si="3"/>
        <v>10486.928104575163</v>
      </c>
    </row>
    <row r="50" spans="1:10" ht="110.25" x14ac:dyDescent="0.25">
      <c r="A50" s="37" t="s">
        <v>136</v>
      </c>
      <c r="B50" s="16" t="s">
        <v>137</v>
      </c>
      <c r="C50" s="31"/>
      <c r="D50" s="31"/>
      <c r="E50" s="31">
        <f t="shared" si="0"/>
        <v>0</v>
      </c>
      <c r="F50" s="31"/>
      <c r="G50" s="31">
        <f>F50-D50</f>
        <v>0</v>
      </c>
      <c r="H50" s="31">
        <v>19449.93</v>
      </c>
      <c r="I50" s="31">
        <f t="shared" ref="I50" si="6">H50-F50</f>
        <v>19449.93</v>
      </c>
      <c r="J50" s="31">
        <v>0</v>
      </c>
    </row>
    <row r="51" spans="1:10" ht="94.5" x14ac:dyDescent="0.25">
      <c r="A51" s="37" t="s">
        <v>138</v>
      </c>
      <c r="B51" s="16" t="s">
        <v>139</v>
      </c>
      <c r="C51" s="31"/>
      <c r="D51" s="31"/>
      <c r="E51" s="31">
        <f t="shared" si="0"/>
        <v>0</v>
      </c>
      <c r="F51" s="31"/>
      <c r="G51" s="31">
        <f>F51-D51</f>
        <v>0</v>
      </c>
      <c r="H51" s="31">
        <v>50000</v>
      </c>
      <c r="I51" s="31">
        <f t="shared" ref="I51" si="7">H51-F51</f>
        <v>50000</v>
      </c>
      <c r="J51" s="31">
        <v>0</v>
      </c>
    </row>
    <row r="52" spans="1:10" ht="128.25" customHeight="1" x14ac:dyDescent="0.25">
      <c r="A52" s="37" t="s">
        <v>119</v>
      </c>
      <c r="B52" s="16" t="s">
        <v>120</v>
      </c>
      <c r="C52" s="31"/>
      <c r="D52" s="31"/>
      <c r="E52" s="31">
        <f t="shared" si="0"/>
        <v>0</v>
      </c>
      <c r="F52" s="31"/>
      <c r="G52" s="31">
        <f t="shared" si="1"/>
        <v>0</v>
      </c>
      <c r="H52" s="31">
        <v>25000</v>
      </c>
      <c r="I52" s="31">
        <f t="shared" si="2"/>
        <v>25000</v>
      </c>
      <c r="J52" s="31">
        <v>0</v>
      </c>
    </row>
    <row r="53" spans="1:10" ht="110.25" x14ac:dyDescent="0.25">
      <c r="A53" s="37" t="s">
        <v>121</v>
      </c>
      <c r="B53" s="16" t="s">
        <v>122</v>
      </c>
      <c r="C53" s="31"/>
      <c r="D53" s="31"/>
      <c r="E53" s="31">
        <f t="shared" si="0"/>
        <v>0</v>
      </c>
      <c r="F53" s="31"/>
      <c r="G53" s="31">
        <f t="shared" si="1"/>
        <v>0</v>
      </c>
      <c r="H53" s="31">
        <v>193000</v>
      </c>
      <c r="I53" s="31">
        <f t="shared" si="2"/>
        <v>193000</v>
      </c>
      <c r="J53" s="31">
        <v>0</v>
      </c>
    </row>
    <row r="54" spans="1:10" ht="126" x14ac:dyDescent="0.25">
      <c r="A54" s="37" t="s">
        <v>80</v>
      </c>
      <c r="B54" s="16" t="s">
        <v>81</v>
      </c>
      <c r="C54" s="31"/>
      <c r="D54" s="31">
        <v>300</v>
      </c>
      <c r="E54" s="31">
        <f t="shared" si="0"/>
        <v>300</v>
      </c>
      <c r="F54" s="31">
        <v>300</v>
      </c>
      <c r="G54" s="31">
        <f t="shared" si="1"/>
        <v>0</v>
      </c>
      <c r="H54" s="31">
        <v>145225.09</v>
      </c>
      <c r="I54" s="31">
        <f t="shared" si="2"/>
        <v>144925.09</v>
      </c>
      <c r="J54" s="31">
        <f t="shared" si="3"/>
        <v>48408.363333333327</v>
      </c>
    </row>
    <row r="55" spans="1:10" ht="126" x14ac:dyDescent="0.25">
      <c r="A55" s="37" t="s">
        <v>82</v>
      </c>
      <c r="B55" s="16" t="s">
        <v>83</v>
      </c>
      <c r="C55" s="31">
        <v>100000</v>
      </c>
      <c r="D55" s="31">
        <v>100000</v>
      </c>
      <c r="E55" s="31">
        <f t="shared" si="0"/>
        <v>0</v>
      </c>
      <c r="F55" s="31">
        <v>100000</v>
      </c>
      <c r="G55" s="31">
        <f t="shared" si="1"/>
        <v>0</v>
      </c>
      <c r="H55" s="31">
        <v>60000</v>
      </c>
      <c r="I55" s="31">
        <f t="shared" si="2"/>
        <v>-40000</v>
      </c>
      <c r="J55" s="31">
        <f t="shared" si="3"/>
        <v>60</v>
      </c>
    </row>
    <row r="56" spans="1:10" ht="96" customHeight="1" x14ac:dyDescent="0.25">
      <c r="A56" s="37" t="s">
        <v>123</v>
      </c>
      <c r="B56" s="16" t="s">
        <v>124</v>
      </c>
      <c r="C56" s="31"/>
      <c r="D56" s="31"/>
      <c r="E56" s="31">
        <f t="shared" si="0"/>
        <v>0</v>
      </c>
      <c r="F56" s="31"/>
      <c r="G56" s="31">
        <f t="shared" si="1"/>
        <v>0</v>
      </c>
      <c r="H56" s="31">
        <v>52000</v>
      </c>
      <c r="I56" s="31">
        <f t="shared" ref="I56:I57" si="8">H56-F56</f>
        <v>52000</v>
      </c>
      <c r="J56" s="31">
        <v>0</v>
      </c>
    </row>
    <row r="57" spans="1:10" ht="141.75" x14ac:dyDescent="0.25">
      <c r="A57" s="37" t="s">
        <v>140</v>
      </c>
      <c r="B57" s="16" t="s">
        <v>141</v>
      </c>
      <c r="C57" s="31"/>
      <c r="D57" s="31"/>
      <c r="E57" s="31">
        <f t="shared" si="0"/>
        <v>0</v>
      </c>
      <c r="F57" s="31"/>
      <c r="G57" s="31">
        <f t="shared" si="1"/>
        <v>0</v>
      </c>
      <c r="H57" s="31">
        <v>17500</v>
      </c>
      <c r="I57" s="31">
        <f t="shared" si="8"/>
        <v>17500</v>
      </c>
      <c r="J57" s="31">
        <v>0</v>
      </c>
    </row>
    <row r="58" spans="1:10" ht="99" customHeight="1" x14ac:dyDescent="0.25">
      <c r="A58" s="37" t="s">
        <v>84</v>
      </c>
      <c r="B58" s="16" t="s">
        <v>85</v>
      </c>
      <c r="C58" s="31"/>
      <c r="D58" s="31">
        <v>51500</v>
      </c>
      <c r="E58" s="31">
        <f t="shared" si="0"/>
        <v>51500</v>
      </c>
      <c r="F58" s="31">
        <v>51500</v>
      </c>
      <c r="G58" s="31">
        <f t="shared" si="1"/>
        <v>0</v>
      </c>
      <c r="H58" s="31">
        <v>7500</v>
      </c>
      <c r="I58" s="31">
        <f t="shared" si="2"/>
        <v>-44000</v>
      </c>
      <c r="J58" s="31">
        <f t="shared" si="3"/>
        <v>14.563106796116504</v>
      </c>
    </row>
    <row r="59" spans="1:10" ht="94.5" x14ac:dyDescent="0.25">
      <c r="A59" s="37" t="s">
        <v>125</v>
      </c>
      <c r="B59" s="16" t="s">
        <v>126</v>
      </c>
      <c r="C59" s="31"/>
      <c r="D59" s="31"/>
      <c r="E59" s="31">
        <f t="shared" si="0"/>
        <v>0</v>
      </c>
      <c r="F59" s="31"/>
      <c r="G59" s="31">
        <f t="shared" si="1"/>
        <v>0</v>
      </c>
      <c r="H59" s="31">
        <v>821016.01</v>
      </c>
      <c r="I59" s="31">
        <f t="shared" si="2"/>
        <v>821016.01</v>
      </c>
      <c r="J59" s="31">
        <v>0</v>
      </c>
    </row>
    <row r="60" spans="1:10" ht="63" x14ac:dyDescent="0.25">
      <c r="A60" s="37" t="s">
        <v>86</v>
      </c>
      <c r="B60" s="16" t="s">
        <v>87</v>
      </c>
      <c r="C60" s="31">
        <v>9000000</v>
      </c>
      <c r="D60" s="31">
        <v>9000000</v>
      </c>
      <c r="E60" s="31">
        <f t="shared" si="0"/>
        <v>0</v>
      </c>
      <c r="F60" s="31">
        <v>9000000</v>
      </c>
      <c r="G60" s="31">
        <f t="shared" si="1"/>
        <v>0</v>
      </c>
      <c r="H60" s="31">
        <v>3900771.35</v>
      </c>
      <c r="I60" s="31">
        <f t="shared" si="2"/>
        <v>-5099228.6500000004</v>
      </c>
      <c r="J60" s="31">
        <f t="shared" si="3"/>
        <v>43.341903888888886</v>
      </c>
    </row>
    <row r="61" spans="1:10" ht="94.5" x14ac:dyDescent="0.25">
      <c r="A61" s="37" t="s">
        <v>88</v>
      </c>
      <c r="B61" s="15" t="s">
        <v>89</v>
      </c>
      <c r="C61" s="31"/>
      <c r="D61" s="31">
        <v>16400</v>
      </c>
      <c r="E61" s="31">
        <f t="shared" si="0"/>
        <v>16400</v>
      </c>
      <c r="F61" s="31">
        <v>16400</v>
      </c>
      <c r="G61" s="31">
        <f t="shared" si="1"/>
        <v>0</v>
      </c>
      <c r="H61" s="31">
        <v>2661581.5299999998</v>
      </c>
      <c r="I61" s="31">
        <f t="shared" si="2"/>
        <v>2645181.5299999998</v>
      </c>
      <c r="J61" s="31">
        <f t="shared" si="3"/>
        <v>16229.155670731705</v>
      </c>
    </row>
    <row r="62" spans="1:10" ht="78.75" x14ac:dyDescent="0.25">
      <c r="A62" s="11" t="s">
        <v>90</v>
      </c>
      <c r="B62" s="20" t="s">
        <v>91</v>
      </c>
      <c r="C62" s="31">
        <v>400000</v>
      </c>
      <c r="D62" s="31">
        <v>400000</v>
      </c>
      <c r="E62" s="31">
        <f t="shared" si="0"/>
        <v>0</v>
      </c>
      <c r="F62" s="31">
        <v>400000</v>
      </c>
      <c r="G62" s="31">
        <f t="shared" si="1"/>
        <v>0</v>
      </c>
      <c r="H62" s="31">
        <v>192672.36</v>
      </c>
      <c r="I62" s="31">
        <f t="shared" si="2"/>
        <v>-207327.64</v>
      </c>
      <c r="J62" s="31">
        <f t="shared" si="3"/>
        <v>48.168089999999999</v>
      </c>
    </row>
    <row r="63" spans="1:10" ht="78.75" x14ac:dyDescent="0.25">
      <c r="A63" s="11" t="s">
        <v>92</v>
      </c>
      <c r="B63" s="20" t="s">
        <v>93</v>
      </c>
      <c r="C63" s="31">
        <v>974700</v>
      </c>
      <c r="D63" s="31">
        <v>1076520</v>
      </c>
      <c r="E63" s="31">
        <f t="shared" si="0"/>
        <v>101820</v>
      </c>
      <c r="F63" s="31">
        <v>1076520</v>
      </c>
      <c r="G63" s="31">
        <f t="shared" si="1"/>
        <v>0</v>
      </c>
      <c r="H63" s="31">
        <v>3315817.94</v>
      </c>
      <c r="I63" s="31">
        <f t="shared" si="2"/>
        <v>2239297.94</v>
      </c>
      <c r="J63" s="31">
        <f t="shared" si="3"/>
        <v>308.01266488314195</v>
      </c>
    </row>
    <row r="64" spans="1:10" ht="94.5" x14ac:dyDescent="0.25">
      <c r="A64" s="11" t="s">
        <v>94</v>
      </c>
      <c r="B64" s="20" t="s">
        <v>95</v>
      </c>
      <c r="C64" s="31">
        <v>1540000</v>
      </c>
      <c r="D64" s="31">
        <v>2173652</v>
      </c>
      <c r="E64" s="31">
        <f t="shared" si="0"/>
        <v>633652</v>
      </c>
      <c r="F64" s="31">
        <v>2173652</v>
      </c>
      <c r="G64" s="31">
        <f t="shared" si="1"/>
        <v>0</v>
      </c>
      <c r="H64" s="31">
        <v>764591.64</v>
      </c>
      <c r="I64" s="31">
        <f t="shared" si="2"/>
        <v>-1409060.3599999999</v>
      </c>
      <c r="J64" s="31">
        <f t="shared" si="3"/>
        <v>35.175439306751954</v>
      </c>
    </row>
    <row r="65" spans="1:10" ht="78.75" x14ac:dyDescent="0.25">
      <c r="A65" s="11" t="s">
        <v>127</v>
      </c>
      <c r="B65" s="20" t="s">
        <v>128</v>
      </c>
      <c r="C65" s="31"/>
      <c r="D65" s="31"/>
      <c r="E65" s="31">
        <f t="shared" si="0"/>
        <v>0</v>
      </c>
      <c r="F65" s="31"/>
      <c r="G65" s="31">
        <f t="shared" si="1"/>
        <v>0</v>
      </c>
      <c r="H65" s="31">
        <v>3767342.69</v>
      </c>
      <c r="I65" s="31">
        <f t="shared" si="2"/>
        <v>3767342.69</v>
      </c>
      <c r="J65" s="31">
        <v>0</v>
      </c>
    </row>
    <row r="66" spans="1:10" ht="78.75" x14ac:dyDescent="0.25">
      <c r="A66" s="11" t="s">
        <v>129</v>
      </c>
      <c r="B66" s="20" t="s">
        <v>130</v>
      </c>
      <c r="C66" s="31"/>
      <c r="D66" s="31"/>
      <c r="E66" s="31">
        <f t="shared" si="0"/>
        <v>0</v>
      </c>
      <c r="F66" s="31"/>
      <c r="G66" s="31">
        <f t="shared" si="1"/>
        <v>0</v>
      </c>
      <c r="H66" s="31">
        <v>385259.8</v>
      </c>
      <c r="I66" s="31">
        <f t="shared" si="2"/>
        <v>385259.8</v>
      </c>
      <c r="J66" s="31">
        <v>0</v>
      </c>
    </row>
    <row r="67" spans="1:10" x14ac:dyDescent="0.25">
      <c r="A67" s="11" t="s">
        <v>131</v>
      </c>
      <c r="B67" s="20" t="s">
        <v>132</v>
      </c>
      <c r="C67" s="31"/>
      <c r="D67" s="31"/>
      <c r="E67" s="31">
        <f t="shared" si="0"/>
        <v>0</v>
      </c>
      <c r="F67" s="31"/>
      <c r="G67" s="31">
        <f t="shared" si="1"/>
        <v>0</v>
      </c>
      <c r="H67" s="31">
        <f>H68</f>
        <v>-953097.69</v>
      </c>
      <c r="I67" s="31">
        <f t="shared" si="2"/>
        <v>-953097.69</v>
      </c>
      <c r="J67" s="31">
        <v>0</v>
      </c>
    </row>
    <row r="68" spans="1:10" ht="31.5" x14ac:dyDescent="0.25">
      <c r="A68" s="11" t="s">
        <v>133</v>
      </c>
      <c r="B68" s="20" t="s">
        <v>149</v>
      </c>
      <c r="C68" s="31"/>
      <c r="D68" s="31"/>
      <c r="E68" s="31">
        <f t="shared" si="0"/>
        <v>0</v>
      </c>
      <c r="F68" s="31"/>
      <c r="G68" s="31">
        <f t="shared" si="1"/>
        <v>0</v>
      </c>
      <c r="H68" s="31">
        <v>-953097.69</v>
      </c>
      <c r="I68" s="31">
        <f t="shared" si="2"/>
        <v>-953097.69</v>
      </c>
      <c r="J68" s="31">
        <v>0</v>
      </c>
    </row>
    <row r="69" spans="1:10" s="26" customFormat="1" x14ac:dyDescent="0.25">
      <c r="A69" s="35" t="s">
        <v>96</v>
      </c>
      <c r="B69" s="36" t="s">
        <v>97</v>
      </c>
      <c r="C69" s="30">
        <f>C70+C75+C76</f>
        <v>6676538900</v>
      </c>
      <c r="D69" s="30">
        <f>D70+D75+D76+D77+D78</f>
        <v>6931104925.9300003</v>
      </c>
      <c r="E69" s="30">
        <f t="shared" si="0"/>
        <v>254566025.93000031</v>
      </c>
      <c r="F69" s="30">
        <f>F70+F75+F76+F77+F78</f>
        <v>7205235125.9300003</v>
      </c>
      <c r="G69" s="30">
        <f t="shared" si="1"/>
        <v>274130200</v>
      </c>
      <c r="H69" s="30">
        <f>H70+H75+H76+H77+H78</f>
        <v>3483232790.9100003</v>
      </c>
      <c r="I69" s="30">
        <f t="shared" si="2"/>
        <v>-3722002335.02</v>
      </c>
      <c r="J69" s="30">
        <f t="shared" si="3"/>
        <v>48.343082911682352</v>
      </c>
    </row>
    <row r="70" spans="1:10" ht="31.5" x14ac:dyDescent="0.25">
      <c r="A70" s="11" t="s">
        <v>98</v>
      </c>
      <c r="B70" s="20" t="s">
        <v>99</v>
      </c>
      <c r="C70" s="31">
        <f>C71+C72+C73+C74</f>
        <v>6676337400</v>
      </c>
      <c r="D70" s="31">
        <f>D71+D72+D73+D74</f>
        <v>7061920048.9300003</v>
      </c>
      <c r="E70" s="31">
        <f t="shared" si="0"/>
        <v>385582648.93000031</v>
      </c>
      <c r="F70" s="31">
        <f>F71+F72+F73+F74</f>
        <v>7336050248.9300003</v>
      </c>
      <c r="G70" s="31">
        <f t="shared" si="1"/>
        <v>274130200</v>
      </c>
      <c r="H70" s="31">
        <f>H71+H72+H73+H74</f>
        <v>3614310365.9800005</v>
      </c>
      <c r="I70" s="31">
        <f t="shared" si="2"/>
        <v>-3721739882.9499998</v>
      </c>
      <c r="J70" s="31">
        <f>(H70/F70)*100</f>
        <v>49.267797293334596</v>
      </c>
    </row>
    <row r="71" spans="1:10" ht="25.5" customHeight="1" x14ac:dyDescent="0.25">
      <c r="A71" s="11" t="s">
        <v>100</v>
      </c>
      <c r="B71" s="20" t="s">
        <v>101</v>
      </c>
      <c r="C71" s="31">
        <v>976017400</v>
      </c>
      <c r="D71" s="31">
        <v>1108183398.7</v>
      </c>
      <c r="E71" s="31">
        <f t="shared" si="0"/>
        <v>132165998.70000005</v>
      </c>
      <c r="F71" s="31">
        <v>1108183398.7</v>
      </c>
      <c r="G71" s="31">
        <f t="shared" si="1"/>
        <v>0</v>
      </c>
      <c r="H71" s="31">
        <v>912980098.70000005</v>
      </c>
      <c r="I71" s="31">
        <f t="shared" si="2"/>
        <v>-195203300</v>
      </c>
      <c r="J71" s="31">
        <f t="shared" si="3"/>
        <v>82.38528927350913</v>
      </c>
    </row>
    <row r="72" spans="1:10" ht="31.5" x14ac:dyDescent="0.25">
      <c r="A72" s="11" t="s">
        <v>102</v>
      </c>
      <c r="B72" s="20" t="s">
        <v>103</v>
      </c>
      <c r="C72" s="31">
        <v>2057567500</v>
      </c>
      <c r="D72" s="31">
        <v>2083206760.23</v>
      </c>
      <c r="E72" s="31">
        <f t="shared" si="0"/>
        <v>25639260.230000019</v>
      </c>
      <c r="F72" s="31">
        <v>2391014960.23</v>
      </c>
      <c r="G72" s="31">
        <f t="shared" si="1"/>
        <v>307808200</v>
      </c>
      <c r="H72" s="31">
        <v>261304277.94</v>
      </c>
      <c r="I72" s="31">
        <f t="shared" si="2"/>
        <v>-2129710682.29</v>
      </c>
      <c r="J72" s="31">
        <f t="shared" si="3"/>
        <v>10.928592346191939</v>
      </c>
    </row>
    <row r="73" spans="1:10" ht="31.5" x14ac:dyDescent="0.25">
      <c r="A73" s="11" t="s">
        <v>104</v>
      </c>
      <c r="B73" s="20" t="s">
        <v>105</v>
      </c>
      <c r="C73" s="31">
        <v>3639251000</v>
      </c>
      <c r="D73" s="31">
        <v>3712072314</v>
      </c>
      <c r="E73" s="31">
        <f t="shared" si="0"/>
        <v>72821314</v>
      </c>
      <c r="F73" s="31">
        <v>3681493114</v>
      </c>
      <c r="G73" s="31">
        <f t="shared" si="1"/>
        <v>-30579200</v>
      </c>
      <c r="H73" s="31">
        <v>2325928584.3400002</v>
      </c>
      <c r="I73" s="31">
        <f t="shared" si="2"/>
        <v>-1355564529.6599998</v>
      </c>
      <c r="J73" s="31">
        <f t="shared" si="3"/>
        <v>63.178947028175813</v>
      </c>
    </row>
    <row r="74" spans="1:10" x14ac:dyDescent="0.25">
      <c r="A74" s="11" t="s">
        <v>106</v>
      </c>
      <c r="B74" s="20" t="s">
        <v>107</v>
      </c>
      <c r="C74" s="31">
        <v>3501500</v>
      </c>
      <c r="D74" s="31">
        <v>158457576</v>
      </c>
      <c r="E74" s="31">
        <f t="shared" si="0"/>
        <v>154956076</v>
      </c>
      <c r="F74" s="31">
        <v>155358776</v>
      </c>
      <c r="G74" s="31">
        <f t="shared" si="1"/>
        <v>-3098800</v>
      </c>
      <c r="H74" s="31">
        <v>114097405</v>
      </c>
      <c r="I74" s="31">
        <f t="shared" si="2"/>
        <v>-41261371</v>
      </c>
      <c r="J74" s="31">
        <f t="shared" si="3"/>
        <v>73.441235788314913</v>
      </c>
    </row>
    <row r="75" spans="1:10" ht="31.5" x14ac:dyDescent="0.25">
      <c r="A75" s="11" t="s">
        <v>108</v>
      </c>
      <c r="B75" s="20" t="s">
        <v>109</v>
      </c>
      <c r="C75" s="31">
        <v>200000</v>
      </c>
      <c r="D75" s="31">
        <v>260951</v>
      </c>
      <c r="E75" s="31">
        <f t="shared" si="0"/>
        <v>60951</v>
      </c>
      <c r="F75" s="31">
        <v>260951</v>
      </c>
      <c r="G75" s="31">
        <f t="shared" si="1"/>
        <v>0</v>
      </c>
      <c r="H75" s="31">
        <v>0</v>
      </c>
      <c r="I75" s="31">
        <f t="shared" si="2"/>
        <v>-260951</v>
      </c>
      <c r="J75" s="31">
        <f t="shared" si="3"/>
        <v>0</v>
      </c>
    </row>
    <row r="76" spans="1:10" ht="47.25" x14ac:dyDescent="0.25">
      <c r="A76" s="11" t="s">
        <v>110</v>
      </c>
      <c r="B76" s="20" t="s">
        <v>111</v>
      </c>
      <c r="C76" s="31">
        <v>1500</v>
      </c>
      <c r="D76" s="31">
        <v>1500</v>
      </c>
      <c r="E76" s="31">
        <f t="shared" si="0"/>
        <v>0</v>
      </c>
      <c r="F76" s="31">
        <v>1500</v>
      </c>
      <c r="G76" s="31">
        <f t="shared" si="1"/>
        <v>0</v>
      </c>
      <c r="H76" s="31">
        <v>0</v>
      </c>
      <c r="I76" s="31">
        <f t="shared" si="2"/>
        <v>-1500</v>
      </c>
      <c r="J76" s="31">
        <f t="shared" si="3"/>
        <v>0</v>
      </c>
    </row>
    <row r="77" spans="1:10" ht="31.5" x14ac:dyDescent="0.25">
      <c r="A77" s="11" t="s">
        <v>112</v>
      </c>
      <c r="B77" s="20" t="s">
        <v>113</v>
      </c>
      <c r="C77" s="31"/>
      <c r="D77" s="31">
        <v>160562</v>
      </c>
      <c r="E77" s="31">
        <f t="shared" si="0"/>
        <v>160562</v>
      </c>
      <c r="F77" s="31">
        <v>160562</v>
      </c>
      <c r="G77" s="31">
        <f t="shared" si="1"/>
        <v>0</v>
      </c>
      <c r="H77" s="31">
        <v>160560.56</v>
      </c>
      <c r="I77" s="31">
        <f t="shared" si="2"/>
        <v>-1.4400000000023283</v>
      </c>
      <c r="J77" s="31">
        <f t="shared" si="3"/>
        <v>99.999103150184979</v>
      </c>
    </row>
    <row r="78" spans="1:10" ht="47.25" x14ac:dyDescent="0.25">
      <c r="A78" s="11" t="s">
        <v>114</v>
      </c>
      <c r="B78" s="20" t="s">
        <v>115</v>
      </c>
      <c r="C78" s="31"/>
      <c r="D78" s="31">
        <v>-131238136</v>
      </c>
      <c r="E78" s="31">
        <f t="shared" si="0"/>
        <v>-131238136</v>
      </c>
      <c r="F78" s="31">
        <v>-131238136</v>
      </c>
      <c r="G78" s="31">
        <f t="shared" si="1"/>
        <v>0</v>
      </c>
      <c r="H78" s="31">
        <v>-131238135.63</v>
      </c>
      <c r="I78" s="31">
        <f t="shared" si="2"/>
        <v>0.37000000476837158</v>
      </c>
      <c r="J78" s="31">
        <f t="shared" si="3"/>
        <v>99.999999718069759</v>
      </c>
    </row>
    <row r="79" spans="1:10" s="26" customFormat="1" x14ac:dyDescent="0.25">
      <c r="A79" s="35"/>
      <c r="B79" s="36" t="s">
        <v>116</v>
      </c>
      <c r="C79" s="30">
        <f>C69+C10</f>
        <v>9680187974</v>
      </c>
      <c r="D79" s="30">
        <f>D69+D10</f>
        <v>9939189696.9300003</v>
      </c>
      <c r="E79" s="30">
        <f>D79-C79</f>
        <v>259001722.93000031</v>
      </c>
      <c r="F79" s="30">
        <f>F69+F10</f>
        <v>10213319896.93</v>
      </c>
      <c r="G79" s="30">
        <f>F79-D79</f>
        <v>274130200</v>
      </c>
      <c r="H79" s="30">
        <f>H69+H10</f>
        <v>5723668330.0500002</v>
      </c>
      <c r="I79" s="30">
        <f t="shared" si="2"/>
        <v>-4489651566.8800001</v>
      </c>
      <c r="J79" s="30">
        <f t="shared" si="3"/>
        <v>56.041212728198843</v>
      </c>
    </row>
  </sheetData>
  <autoFilter ref="A9:J79"/>
  <mergeCells count="2">
    <mergeCell ref="A3:J3"/>
    <mergeCell ref="A5:J5"/>
  </mergeCells>
  <pageMargins left="0.39370078740157483" right="0.39370078740157483" top="0.78740157480314965" bottom="0.39370078740157483" header="0.39370078740157483" footer="0"/>
  <pageSetup paperSize="9" scale="60" orientation="landscape" r:id="rId1"/>
  <headerFooter>
    <oddHeader>&amp;C&amp;P</oddHeader>
    <firstHeader>Страница  &amp;P из &amp;N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2020-11-20T07:12:57Z</dcterms:modified>
</cp:coreProperties>
</file>