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ноябрь\На Думу\"/>
    </mc:Choice>
  </mc:AlternateContent>
  <bookViews>
    <workbookView xWindow="0" yWindow="0" windowWidth="28800" windowHeight="106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'!$75:$75,'Приложение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'!$A$4:$B$95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'!$75:$75,'Приложение №1 '!#REF!,'Приложение №1 '!#REF!</definedName>
    <definedName name="Z_D98D50BE_849C_46DA_8784_1BBDD0B23E96_.wvu.PrintArea" localSheetId="0" hidden="1">'Приложение №1 '!$A$4:$B$95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'!$75:$75,'Приложение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1" l="1"/>
  <c r="C29" i="1" l="1"/>
  <c r="C13" i="1"/>
  <c r="C19" i="1"/>
  <c r="C81" i="1" l="1"/>
  <c r="C79" i="1" l="1"/>
  <c r="C82" i="1"/>
  <c r="C83" i="1" l="1"/>
  <c r="C24" i="1" l="1"/>
  <c r="C23" i="1"/>
  <c r="C86" i="1"/>
  <c r="C54" i="1" l="1"/>
  <c r="C53" i="1"/>
  <c r="C49" i="1"/>
  <c r="C75" i="1"/>
  <c r="C74" i="1"/>
  <c r="C52" i="1"/>
  <c r="C51" i="1"/>
  <c r="C43" i="1"/>
  <c r="C71" i="1" l="1"/>
  <c r="C44" i="1"/>
  <c r="C34" i="1"/>
  <c r="C48" i="1" l="1"/>
  <c r="C38" i="1"/>
  <c r="C72" i="1"/>
  <c r="C70" i="1"/>
  <c r="C67" i="1"/>
  <c r="C65" i="1"/>
  <c r="C56" i="1" l="1"/>
  <c r="C55" i="1"/>
  <c r="C76" i="1"/>
  <c r="C69" i="1"/>
  <c r="C60" i="1"/>
  <c r="C73" i="1" l="1"/>
  <c r="C58" i="1"/>
  <c r="C11" i="1" l="1"/>
  <c r="C25" i="1" l="1"/>
  <c r="C37" i="1" l="1"/>
  <c r="C87" i="1" l="1"/>
  <c r="C78" i="1" l="1"/>
  <c r="C77" i="1" s="1"/>
  <c r="C50" i="1"/>
  <c r="C47" i="1"/>
  <c r="C45" i="1"/>
  <c r="C32" i="1"/>
  <c r="C26" i="1"/>
  <c r="C18" i="1"/>
  <c r="C12" i="1"/>
  <c r="C36" i="1" l="1"/>
  <c r="C35" i="1" s="1"/>
  <c r="C10" i="1"/>
  <c r="C9" i="1" l="1"/>
  <c r="C88" i="1" s="1"/>
</calcChain>
</file>

<file path=xl/sharedStrings.xml><?xml version="1.0" encoding="utf-8"?>
<sst xmlns="http://schemas.openxmlformats.org/spreadsheetml/2006/main" count="166" uniqueCount="166">
  <si>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</si>
  <si>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</si>
  <si>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</si>
  <si>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</si>
  <si>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</si>
  <si>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</si>
  <si>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</si>
  <si>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</si>
  <si>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</si>
  <si>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</si>
  <si>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</si>
  <si>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</si>
  <si>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</si>
  <si>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</si>
  <si>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</si>
  <si>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</si>
  <si>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</si>
  <si>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</si>
  <si>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</si>
  <si>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</si>
  <si>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</si>
  <si>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</si>
  <si>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</si>
  <si>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</si>
  <si>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</si>
  <si>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</si>
  <si>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</si>
  <si>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</si>
  <si>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</si>
  <si>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</si>
  <si>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</si>
  <si>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</si>
  <si>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</si>
  <si>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</si>
  <si>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</si>
  <si>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</si>
  <si>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</si>
  <si>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</si>
  <si>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</si>
  <si>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</si>
  <si>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</si>
  <si>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</si>
  <si>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</si>
  <si>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</si>
  <si>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</si>
  <si>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</si>
  <si>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</si>
  <si>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</si>
  <si>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</si>
  <si>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</si>
  <si>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</si>
  <si>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</si>
  <si>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</si>
  <si>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</si>
  <si>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</si>
  <si>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</si>
  <si>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</si>
  <si>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</si>
  <si>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</si>
  <si>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</si>
  <si>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</si>
  <si>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</si>
  <si>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</si>
  <si>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</si>
  <si>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</si>
  <si>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</si>
  <si>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</si>
  <si>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</si>
  <si>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</si>
  <si>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</si>
  <si>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</si>
  <si>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</si>
  <si>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</si>
  <si>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</si>
  <si>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</si>
  <si>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</si>
  <si>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</si>
  <si>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</si>
  <si>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</si>
  <si>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</si>
  <si>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</si>
  <si>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</si>
  <si>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</si>
  <si>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</si>
  <si>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</si>
  <si>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</si>
  <si>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</si>
  <si>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</si>
  <si>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</si>
  <si>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</si>
  <si>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</si>
  <si>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</si>
  <si>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</si>
  <si>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</si>
  <si>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</si>
  <si>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</si>
  <si>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</si>
  <si>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</si>
  <si>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</si>
  <si>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</si>
  <si>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</si>
  <si>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</si>
  <si>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</si>
  <si>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</si>
  <si>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</si>
  <si>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</si>
  <si>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</si>
  <si>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</si>
  <si>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</si>
  <si>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</si>
  <si>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</si>
  <si>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</si>
  <si>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</si>
  <si>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</si>
  <si>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</si>
  <si>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</si>
  <si>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</si>
  <si>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</si>
  <si>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</si>
  <si>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</si>
  <si>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</si>
  <si>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</si>
  <si>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</si>
  <si>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</si>
  <si>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от _________ № ______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</si>
  <si>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</si>
  <si>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</si>
  <si>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</si>
  <si>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</si>
  <si>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</si>
  <si>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</si>
  <si>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</si>
  <si>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</si>
  <si>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</si>
  <si>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</si>
  <si>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</si>
  <si>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</si>
  <si>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</si>
  <si>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</si>
  <si>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</si>
  <si>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</si>
  <si>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000 1 16 01154 01 0000 140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</si>
  <si>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</si>
  <si>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000 1 16 10123 01 0000 140
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</si>
  <si>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</si>
  <si>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</si>
  <si>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</si>
  <si>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</si>
  <si>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</si>
  <si>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</si>
  <si>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</si>
  <si>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</si>
  <si>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</si>
  <si>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</si>
  <si>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</si>
  <si>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</si>
  <si>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</si>
  <si>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</si>
  <si>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</si>
  <si>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</si>
  <si>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</si>
  <si>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</si>
  <si>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</si>
  <si>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</si>
  <si>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Прочие безвозмездные поступления в бюджеты городских округов</t>
  </si>
  <si>
    <t>000 2 07 04050 04 0000 150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</si>
</sst>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4"/>
  <sheetViews>
    <sheetView tabSelected="1" topLeftCell="A76" zoomScaleNormal="100" zoomScaleSheetLayoutView="75" workbookViewId="0">
      <selection activeCell="H84" sqref="H84"/>
    </sheetView>
  </sheetViews>
  <sheetFormatPr defaultRowHeight="18.75" x14ac:dyDescent="0.3"/>
  <cols>
    <col min="1" max="1" width="34.42578125" style="1" customWidth="1"/>
    <col min="2" max="2" width="90.85546875" style="2" customWidth="1"/>
    <col min="3" max="3" width="23.42578125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124</v>
      </c>
    </row>
    <row r="4" spans="1:3" ht="19.5" customHeight="1" x14ac:dyDescent="0.3">
      <c r="A4" s="3"/>
      <c r="B4" s="7"/>
    </row>
    <row r="5" spans="1:3" ht="41.25" customHeight="1" x14ac:dyDescent="0.3">
      <c r="A5" s="38" t="s">
        <v>3</v>
      </c>
      <c r="B5" s="38"/>
      <c r="C5" s="38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3101772587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2661636300</v>
      </c>
    </row>
    <row r="11" spans="1:3" ht="22.5" customHeight="1" x14ac:dyDescent="0.3">
      <c r="A11" s="14" t="s">
        <v>11</v>
      </c>
      <c r="B11" s="15" t="s">
        <v>12</v>
      </c>
      <c r="C11" s="16">
        <f>1962962000</f>
        <v>1962962000</v>
      </c>
    </row>
    <row r="12" spans="1:3" ht="37.5" x14ac:dyDescent="0.3">
      <c r="A12" s="17" t="s">
        <v>13</v>
      </c>
      <c r="B12" s="15" t="s">
        <v>14</v>
      </c>
      <c r="C12" s="16">
        <f>C13</f>
        <v>7692400</v>
      </c>
    </row>
    <row r="13" spans="1:3" ht="37.5" x14ac:dyDescent="0.3">
      <c r="A13" s="17" t="s">
        <v>15</v>
      </c>
      <c r="B13" s="18" t="s">
        <v>16</v>
      </c>
      <c r="C13" s="16">
        <f>8192400-500000</f>
        <v>7692400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507769200</v>
      </c>
    </row>
    <row r="19" spans="1:3" ht="37.5" x14ac:dyDescent="0.3">
      <c r="A19" s="14" t="s">
        <v>27</v>
      </c>
      <c r="B19" s="21" t="s">
        <v>28</v>
      </c>
      <c r="C19" s="16">
        <f>353830000+76170000</f>
        <v>430000000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f>75887200-20000000</f>
        <v>55887200</v>
      </c>
    </row>
    <row r="24" spans="1:3" x14ac:dyDescent="0.3">
      <c r="A24" s="14" t="s">
        <v>37</v>
      </c>
      <c r="B24" s="21" t="s">
        <v>38</v>
      </c>
      <c r="C24" s="16">
        <f>1243600-361600</f>
        <v>882000</v>
      </c>
    </row>
    <row r="25" spans="1:3" ht="37.5" x14ac:dyDescent="0.3">
      <c r="A25" s="14" t="s">
        <v>39</v>
      </c>
      <c r="B25" s="21" t="s">
        <v>40</v>
      </c>
      <c r="C25" s="16">
        <f>26000000-5000000</f>
        <v>21000000</v>
      </c>
    </row>
    <row r="26" spans="1:3" x14ac:dyDescent="0.3">
      <c r="A26" s="14" t="s">
        <v>41</v>
      </c>
      <c r="B26" s="21" t="s">
        <v>42</v>
      </c>
      <c r="C26" s="16">
        <f>C27+C29+C28</f>
        <v>161387700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f>68444700-3000000</f>
        <v>65444700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21825000</v>
      </c>
    </row>
    <row r="33" spans="1:3" ht="37.5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115000+10000</f>
        <v>125000</v>
      </c>
    </row>
    <row r="35" spans="1:3" s="5" customFormat="1" x14ac:dyDescent="0.3">
      <c r="A35" s="27"/>
      <c r="B35" s="28" t="s">
        <v>59</v>
      </c>
      <c r="C35" s="12">
        <f>C36+C45+C47+C50+C54</f>
        <v>440136287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362819102</v>
      </c>
    </row>
    <row r="37" spans="1:3" ht="75" x14ac:dyDescent="0.3">
      <c r="A37" s="14" t="s">
        <v>62</v>
      </c>
      <c r="B37" s="21" t="s">
        <v>63</v>
      </c>
      <c r="C37" s="16">
        <f>2666900-125490</f>
        <v>2541410</v>
      </c>
    </row>
    <row r="38" spans="1:3" ht="94.5" customHeight="1" x14ac:dyDescent="0.3">
      <c r="A38" s="14" t="s">
        <v>64</v>
      </c>
      <c r="B38" s="21" t="s">
        <v>65</v>
      </c>
      <c r="C38" s="16">
        <f>350304012-1520+6474700</f>
        <v>356777192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x14ac:dyDescent="0.3">
      <c r="A43" s="14" t="s">
        <v>74</v>
      </c>
      <c r="B43" s="21" t="s">
        <v>75</v>
      </c>
      <c r="C43" s="16">
        <f>103500-3000</f>
        <v>100500</v>
      </c>
    </row>
    <row r="44" spans="1:3" ht="93.75" x14ac:dyDescent="0.3">
      <c r="A44" s="14" t="s">
        <v>76</v>
      </c>
      <c r="B44" s="21" t="s">
        <v>77</v>
      </c>
      <c r="C44" s="16">
        <f>3000000+400000</f>
        <v>3400000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12986750</v>
      </c>
    </row>
    <row r="48" spans="1:3" x14ac:dyDescent="0.3">
      <c r="A48" s="14" t="s">
        <v>84</v>
      </c>
      <c r="B48" s="21" t="s">
        <v>85</v>
      </c>
      <c r="C48" s="16">
        <f>6624900-157600</f>
        <v>6467300</v>
      </c>
    </row>
    <row r="49" spans="1:3" x14ac:dyDescent="0.3">
      <c r="A49" s="14" t="s">
        <v>86</v>
      </c>
      <c r="B49" s="21" t="s">
        <v>87</v>
      </c>
      <c r="C49" s="16">
        <f>5330361-40000+656304+7524+300000+265261</f>
        <v>6519450</v>
      </c>
    </row>
    <row r="50" spans="1:3" x14ac:dyDescent="0.3">
      <c r="A50" s="14" t="s">
        <v>88</v>
      </c>
      <c r="B50" s="21" t="s">
        <v>89</v>
      </c>
      <c r="C50" s="16">
        <f>C52+C53+C51</f>
        <v>28953050</v>
      </c>
    </row>
    <row r="51" spans="1:3" x14ac:dyDescent="0.3">
      <c r="A51" s="14" t="s">
        <v>90</v>
      </c>
      <c r="B51" s="21" t="s">
        <v>91</v>
      </c>
      <c r="C51" s="16">
        <f>18076100+2767277</f>
        <v>20843377</v>
      </c>
    </row>
    <row r="52" spans="1:3" ht="76.5" customHeight="1" x14ac:dyDescent="0.3">
      <c r="A52" s="14" t="s">
        <v>122</v>
      </c>
      <c r="B52" s="29" t="s">
        <v>92</v>
      </c>
      <c r="C52" s="16">
        <f>5077210+411496</f>
        <v>5488706</v>
      </c>
    </row>
    <row r="53" spans="1:3" ht="37.5" x14ac:dyDescent="0.3">
      <c r="A53" s="14" t="s">
        <v>93</v>
      </c>
      <c r="B53" s="30" t="s">
        <v>94</v>
      </c>
      <c r="C53" s="16">
        <f>7500000-4879033</f>
        <v>2620967</v>
      </c>
    </row>
    <row r="54" spans="1:3" x14ac:dyDescent="0.3">
      <c r="A54" s="14" t="s">
        <v>95</v>
      </c>
      <c r="B54" s="21" t="s">
        <v>96</v>
      </c>
      <c r="C54" s="16">
        <f>SUM(C55:C76)</f>
        <v>21556179</v>
      </c>
    </row>
    <row r="55" spans="1:3" ht="76.5" customHeight="1" x14ac:dyDescent="0.3">
      <c r="A55" s="14" t="s">
        <v>132</v>
      </c>
      <c r="B55" s="21" t="s">
        <v>131</v>
      </c>
      <c r="C55" s="16">
        <f>500+11380</f>
        <v>11880</v>
      </c>
    </row>
    <row r="56" spans="1:3" ht="112.5" x14ac:dyDescent="0.3">
      <c r="A56" s="31" t="s">
        <v>133</v>
      </c>
      <c r="B56" s="21" t="s">
        <v>134</v>
      </c>
      <c r="C56" s="16">
        <f>4000+101040</f>
        <v>105040</v>
      </c>
    </row>
    <row r="57" spans="1:3" ht="75" x14ac:dyDescent="0.3">
      <c r="A57" s="31" t="s">
        <v>154</v>
      </c>
      <c r="B57" s="21" t="s">
        <v>155</v>
      </c>
      <c r="C57" s="16">
        <v>2160</v>
      </c>
    </row>
    <row r="58" spans="1:3" ht="112.5" x14ac:dyDescent="0.3">
      <c r="A58" s="31" t="s">
        <v>144</v>
      </c>
      <c r="B58" s="21" t="s">
        <v>145</v>
      </c>
      <c r="C58" s="16">
        <f>5500+121000</f>
        <v>126500</v>
      </c>
    </row>
    <row r="59" spans="1:3" ht="93.75" x14ac:dyDescent="0.3">
      <c r="A59" s="31" t="s">
        <v>156</v>
      </c>
      <c r="B59" s="21" t="s">
        <v>157</v>
      </c>
      <c r="C59" s="16">
        <v>2400</v>
      </c>
    </row>
    <row r="60" spans="1:3" ht="112.5" x14ac:dyDescent="0.3">
      <c r="A60" s="31" t="s">
        <v>125</v>
      </c>
      <c r="B60" s="21" t="s">
        <v>126</v>
      </c>
      <c r="C60" s="16">
        <f>15300+1600000-10200</f>
        <v>1605100</v>
      </c>
    </row>
    <row r="61" spans="1:3" ht="112.5" x14ac:dyDescent="0.3">
      <c r="A61" s="31" t="s">
        <v>152</v>
      </c>
      <c r="B61" s="21" t="s">
        <v>153</v>
      </c>
      <c r="C61" s="16">
        <v>19450</v>
      </c>
    </row>
    <row r="62" spans="1:3" ht="73.5" customHeight="1" x14ac:dyDescent="0.3">
      <c r="A62" s="31" t="s">
        <v>158</v>
      </c>
      <c r="B62" s="21" t="s">
        <v>159</v>
      </c>
      <c r="C62" s="16">
        <v>60000</v>
      </c>
    </row>
    <row r="63" spans="1:3" ht="112.5" x14ac:dyDescent="0.3">
      <c r="A63" s="31" t="s">
        <v>147</v>
      </c>
      <c r="B63" s="21" t="s">
        <v>146</v>
      </c>
      <c r="C63" s="16">
        <v>25000</v>
      </c>
    </row>
    <row r="64" spans="1:3" ht="93.75" customHeight="1" x14ac:dyDescent="0.3">
      <c r="A64" s="31" t="s">
        <v>160</v>
      </c>
      <c r="B64" s="21" t="s">
        <v>161</v>
      </c>
      <c r="C64" s="16">
        <v>359400</v>
      </c>
    </row>
    <row r="65" spans="1:3" ht="117" customHeight="1" x14ac:dyDescent="0.3">
      <c r="A65" s="31" t="s">
        <v>135</v>
      </c>
      <c r="B65" s="21" t="s">
        <v>136</v>
      </c>
      <c r="C65" s="16">
        <f>300+105000+51151</f>
        <v>156451</v>
      </c>
    </row>
    <row r="66" spans="1:3" ht="111" customHeight="1" x14ac:dyDescent="0.3">
      <c r="A66" s="31" t="s">
        <v>141</v>
      </c>
      <c r="B66" s="21" t="s">
        <v>123</v>
      </c>
      <c r="C66" s="16">
        <v>100000</v>
      </c>
    </row>
    <row r="67" spans="1:3" ht="93.75" x14ac:dyDescent="0.3">
      <c r="A67" s="31" t="s">
        <v>150</v>
      </c>
      <c r="B67" s="21" t="s">
        <v>151</v>
      </c>
      <c r="C67" s="16">
        <f>50000+3000</f>
        <v>53000</v>
      </c>
    </row>
    <row r="68" spans="1:3" ht="131.25" x14ac:dyDescent="0.3">
      <c r="A68" s="31" t="s">
        <v>162</v>
      </c>
      <c r="B68" s="21" t="s">
        <v>163</v>
      </c>
      <c r="C68" s="16">
        <v>21000</v>
      </c>
    </row>
    <row r="69" spans="1:3" ht="96.75" customHeight="1" x14ac:dyDescent="0.3">
      <c r="A69" s="31" t="s">
        <v>127</v>
      </c>
      <c r="B69" s="21" t="s">
        <v>128</v>
      </c>
      <c r="C69" s="16">
        <f>51500-44000</f>
        <v>7500</v>
      </c>
    </row>
    <row r="70" spans="1:3" ht="78.75" customHeight="1" x14ac:dyDescent="0.3">
      <c r="A70" s="31" t="s">
        <v>148</v>
      </c>
      <c r="B70" s="21" t="s">
        <v>149</v>
      </c>
      <c r="C70" s="16">
        <f>100000+1153200</f>
        <v>1253200</v>
      </c>
    </row>
    <row r="71" spans="1:3" ht="75" x14ac:dyDescent="0.3">
      <c r="A71" s="14" t="s">
        <v>97</v>
      </c>
      <c r="B71" s="22" t="s">
        <v>98</v>
      </c>
      <c r="C71" s="16">
        <f>9000000-4200000</f>
        <v>4800000</v>
      </c>
    </row>
    <row r="72" spans="1:3" ht="93.75" x14ac:dyDescent="0.3">
      <c r="A72" s="14" t="s">
        <v>137</v>
      </c>
      <c r="B72" s="22" t="s">
        <v>138</v>
      </c>
      <c r="C72" s="16">
        <f>16400+201000+50000+3482951</f>
        <v>3750351</v>
      </c>
    </row>
    <row r="73" spans="1:3" ht="63.75" customHeight="1" x14ac:dyDescent="0.3">
      <c r="A73" s="14" t="s">
        <v>99</v>
      </c>
      <c r="B73" s="22" t="s">
        <v>100</v>
      </c>
      <c r="C73" s="16">
        <f>400000-120000+10000</f>
        <v>290000</v>
      </c>
    </row>
    <row r="74" spans="1:3" ht="81.75" customHeight="1" x14ac:dyDescent="0.3">
      <c r="A74" s="14" t="s">
        <v>101</v>
      </c>
      <c r="B74" s="22" t="s">
        <v>102</v>
      </c>
      <c r="C74" s="16">
        <f>2581620+206</f>
        <v>2581826</v>
      </c>
    </row>
    <row r="75" spans="1:3" ht="75" x14ac:dyDescent="0.3">
      <c r="A75" s="31" t="s">
        <v>103</v>
      </c>
      <c r="B75" s="22" t="s">
        <v>104</v>
      </c>
      <c r="C75" s="16">
        <f>2236652+371+296100+329864-100000+7253</f>
        <v>2770240</v>
      </c>
    </row>
    <row r="76" spans="1:3" ht="75" x14ac:dyDescent="0.3">
      <c r="A76" s="31" t="s">
        <v>143</v>
      </c>
      <c r="B76" s="34" t="s">
        <v>142</v>
      </c>
      <c r="C76" s="16">
        <f>225000+201500+2600000+300000+128381+800</f>
        <v>3455681</v>
      </c>
    </row>
    <row r="77" spans="1:3" s="5" customFormat="1" x14ac:dyDescent="0.3">
      <c r="A77" s="10" t="s">
        <v>105</v>
      </c>
      <c r="B77" s="13" t="s">
        <v>106</v>
      </c>
      <c r="C77" s="35">
        <f>C78+C83+C84+C87+C86+C85</f>
        <v>7124966350.2300005</v>
      </c>
    </row>
    <row r="78" spans="1:3" s="5" customFormat="1" ht="37.5" x14ac:dyDescent="0.3">
      <c r="A78" s="10" t="s">
        <v>107</v>
      </c>
      <c r="B78" s="13" t="s">
        <v>108</v>
      </c>
      <c r="C78" s="35">
        <f>C80+C81+C82+C79</f>
        <v>7255757429.2300005</v>
      </c>
    </row>
    <row r="79" spans="1:3" s="5" customFormat="1" x14ac:dyDescent="0.3">
      <c r="A79" s="32" t="s">
        <v>109</v>
      </c>
      <c r="B79" s="22" t="s">
        <v>110</v>
      </c>
      <c r="C79" s="36">
        <f>1108183398.7+15197600</f>
        <v>1123380998.7</v>
      </c>
    </row>
    <row r="80" spans="1:3" ht="37.5" x14ac:dyDescent="0.3">
      <c r="A80" s="14" t="s">
        <v>111</v>
      </c>
      <c r="B80" s="22" t="s">
        <v>112</v>
      </c>
      <c r="C80" s="37">
        <f>2391014960.23-540995.47-846172.41-7613300-75000-56575700-5000000-9889500-6322800-2002700-12.82-6651200</f>
        <v>2295497579.5300002</v>
      </c>
    </row>
    <row r="81" spans="1:3" ht="21.75" customHeight="1" x14ac:dyDescent="0.3">
      <c r="A81" s="14" t="s">
        <v>113</v>
      </c>
      <c r="B81" s="22" t="s">
        <v>114</v>
      </c>
      <c r="C81" s="16">
        <f>3681493114-3620166+11024100-1984400+600-301100+45400-991800-1586300-1203100+54800+88900</f>
        <v>3683020048</v>
      </c>
    </row>
    <row r="82" spans="1:3" x14ac:dyDescent="0.3">
      <c r="A82" s="14" t="s">
        <v>115</v>
      </c>
      <c r="B82" s="22" t="s">
        <v>116</v>
      </c>
      <c r="C82" s="16">
        <f>155358776-2387400-6757655+3098900+3801200+744992-10</f>
        <v>153858803</v>
      </c>
    </row>
    <row r="83" spans="1:3" ht="37.5" x14ac:dyDescent="0.3">
      <c r="A83" s="14" t="s">
        <v>117</v>
      </c>
      <c r="B83" s="22" t="s">
        <v>118</v>
      </c>
      <c r="C83" s="16">
        <f>260951</f>
        <v>260951</v>
      </c>
    </row>
    <row r="84" spans="1:3" ht="35.25" customHeight="1" x14ac:dyDescent="0.3">
      <c r="A84" s="14" t="s">
        <v>119</v>
      </c>
      <c r="B84" s="22" t="s">
        <v>120</v>
      </c>
      <c r="C84" s="16">
        <v>1500</v>
      </c>
    </row>
    <row r="85" spans="1:3" ht="21.75" customHeight="1" x14ac:dyDescent="0.3">
      <c r="A85" s="33" t="s">
        <v>165</v>
      </c>
      <c r="B85" s="34" t="s">
        <v>164</v>
      </c>
      <c r="C85" s="16">
        <v>-1</v>
      </c>
    </row>
    <row r="86" spans="1:3" ht="37.5" x14ac:dyDescent="0.3">
      <c r="A86" s="33" t="s">
        <v>139</v>
      </c>
      <c r="B86" s="34" t="s">
        <v>140</v>
      </c>
      <c r="C86" s="16">
        <f>160562+24045</f>
        <v>184607</v>
      </c>
    </row>
    <row r="87" spans="1:3" ht="36" customHeight="1" x14ac:dyDescent="0.3">
      <c r="A87" s="14" t="s">
        <v>129</v>
      </c>
      <c r="B87" s="22" t="s">
        <v>130</v>
      </c>
      <c r="C87" s="16">
        <f>-150653-131087483</f>
        <v>-131238136</v>
      </c>
    </row>
    <row r="88" spans="1:3" x14ac:dyDescent="0.3">
      <c r="A88" s="27"/>
      <c r="B88" s="28" t="s">
        <v>121</v>
      </c>
      <c r="C88" s="35">
        <f>C9+C77</f>
        <v>10226738937.23</v>
      </c>
    </row>
    <row r="89" spans="1:3" x14ac:dyDescent="0.3">
      <c r="B89" s="4"/>
    </row>
    <row r="90" spans="1:3" x14ac:dyDescent="0.3">
      <c r="B90" s="4"/>
    </row>
    <row r="91" spans="1:3" x14ac:dyDescent="0.3">
      <c r="B91" s="4"/>
    </row>
    <row r="92" spans="1:3" x14ac:dyDescent="0.3">
      <c r="B92" s="4"/>
    </row>
    <row r="93" spans="1:3" x14ac:dyDescent="0.3">
      <c r="B93" s="4"/>
    </row>
    <row r="94" spans="1:3" x14ac:dyDescent="0.3">
      <c r="A94" s="3"/>
      <c r="B94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2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2020-10-02T07:32:06Z</cp:lastPrinted>
  <dcterms:created xsi:type="dcterms:W3CDTF">2019-11-01T04:08:00Z</dcterms:created>
  <dcterms:modified xsi:type="dcterms:W3CDTF">2020-11-24T05:11:48Z</dcterms:modified>
</cp:coreProperties>
</file>