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3 квартал 2020 года\На сайт 3 квартал проект постановления\"/>
    </mc:Choice>
  </mc:AlternateContent>
  <bookViews>
    <workbookView xWindow="0" yWindow="0" windowWidth="23040" windowHeight="10050"/>
  </bookViews>
  <sheets>
    <sheet name="2020" sheetId="3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'2020'!$4:$4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L59" i="3" l="1"/>
  <c r="K59" i="3"/>
  <c r="J59" i="3"/>
  <c r="I59" i="3"/>
  <c r="H59" i="3"/>
  <c r="G59" i="3"/>
  <c r="F58" i="3"/>
  <c r="E58" i="3"/>
  <c r="I58" i="3" s="1"/>
  <c r="D58" i="3"/>
  <c r="C58" i="3"/>
  <c r="L57" i="3"/>
  <c r="K57" i="3"/>
  <c r="J57" i="3"/>
  <c r="I57" i="3"/>
  <c r="H57" i="3"/>
  <c r="G57" i="3"/>
  <c r="L56" i="3"/>
  <c r="K56" i="3"/>
  <c r="J56" i="3"/>
  <c r="I56" i="3"/>
  <c r="H56" i="3"/>
  <c r="G56" i="3"/>
  <c r="L55" i="3"/>
  <c r="F55" i="3"/>
  <c r="E55" i="3"/>
  <c r="I55" i="3" s="1"/>
  <c r="D55" i="3"/>
  <c r="H55" i="3" s="1"/>
  <c r="C55" i="3"/>
  <c r="G55" i="3" s="1"/>
  <c r="L54" i="3"/>
  <c r="K54" i="3"/>
  <c r="J54" i="3"/>
  <c r="I54" i="3"/>
  <c r="H54" i="3"/>
  <c r="G54" i="3"/>
  <c r="L53" i="3"/>
  <c r="K53" i="3"/>
  <c r="J53" i="3"/>
  <c r="I53" i="3"/>
  <c r="H53" i="3"/>
  <c r="G53" i="3"/>
  <c r="L52" i="3"/>
  <c r="K52" i="3"/>
  <c r="J52" i="3"/>
  <c r="I52" i="3"/>
  <c r="H52" i="3"/>
  <c r="G52" i="3"/>
  <c r="F51" i="3"/>
  <c r="K51" i="3" s="1"/>
  <c r="E51" i="3"/>
  <c r="D51" i="3"/>
  <c r="C51" i="3"/>
  <c r="L50" i="3"/>
  <c r="K50" i="3"/>
  <c r="J50" i="3"/>
  <c r="I50" i="3"/>
  <c r="H50" i="3"/>
  <c r="G50" i="3"/>
  <c r="L49" i="3"/>
  <c r="K49" i="3"/>
  <c r="J49" i="3"/>
  <c r="I49" i="3"/>
  <c r="H49" i="3"/>
  <c r="G49" i="3"/>
  <c r="L48" i="3"/>
  <c r="K48" i="3"/>
  <c r="J48" i="3"/>
  <c r="I48" i="3"/>
  <c r="H48" i="3"/>
  <c r="G48" i="3"/>
  <c r="L47" i="3"/>
  <c r="K47" i="3"/>
  <c r="J47" i="3"/>
  <c r="I47" i="3"/>
  <c r="H47" i="3"/>
  <c r="G47" i="3"/>
  <c r="F46" i="3"/>
  <c r="L46" i="3" s="1"/>
  <c r="E46" i="3"/>
  <c r="D46" i="3"/>
  <c r="C46" i="3"/>
  <c r="K45" i="3"/>
  <c r="J45" i="3"/>
  <c r="H45" i="3"/>
  <c r="G45" i="3"/>
  <c r="F43" i="3"/>
  <c r="J43" i="3" s="1"/>
  <c r="E43" i="3"/>
  <c r="D43" i="3"/>
  <c r="C43" i="3"/>
  <c r="L42" i="3"/>
  <c r="K42" i="3"/>
  <c r="J42" i="3"/>
  <c r="I42" i="3"/>
  <c r="H42" i="3"/>
  <c r="G42" i="3"/>
  <c r="L41" i="3"/>
  <c r="K41" i="3"/>
  <c r="J41" i="3"/>
  <c r="I41" i="3"/>
  <c r="H41" i="3"/>
  <c r="G41" i="3"/>
  <c r="L40" i="3"/>
  <c r="F40" i="3"/>
  <c r="E40" i="3"/>
  <c r="I40" i="3" s="1"/>
  <c r="D40" i="3"/>
  <c r="H40" i="3" s="1"/>
  <c r="C40" i="3"/>
  <c r="G40" i="3" s="1"/>
  <c r="L39" i="3"/>
  <c r="K39" i="3"/>
  <c r="J39" i="3"/>
  <c r="I39" i="3"/>
  <c r="H39" i="3"/>
  <c r="G39" i="3"/>
  <c r="L38" i="3"/>
  <c r="K38" i="3"/>
  <c r="J38" i="3"/>
  <c r="I38" i="3"/>
  <c r="H38" i="3"/>
  <c r="G38" i="3"/>
  <c r="L37" i="3"/>
  <c r="K37" i="3"/>
  <c r="J37" i="3"/>
  <c r="I37" i="3"/>
  <c r="H37" i="3"/>
  <c r="G37" i="3"/>
  <c r="L36" i="3"/>
  <c r="K36" i="3"/>
  <c r="J36" i="3"/>
  <c r="I36" i="3"/>
  <c r="H36" i="3"/>
  <c r="G36" i="3"/>
  <c r="L35" i="3"/>
  <c r="K35" i="3"/>
  <c r="J35" i="3"/>
  <c r="I35" i="3"/>
  <c r="H35" i="3"/>
  <c r="G35" i="3"/>
  <c r="F34" i="3"/>
  <c r="E34" i="3"/>
  <c r="I34" i="3" s="1"/>
  <c r="D34" i="3"/>
  <c r="H34" i="3" s="1"/>
  <c r="C34" i="3"/>
  <c r="K33" i="3"/>
  <c r="J33" i="3"/>
  <c r="H33" i="3"/>
  <c r="G33" i="3"/>
  <c r="F32" i="3"/>
  <c r="K32" i="3" s="1"/>
  <c r="E32" i="3"/>
  <c r="D32" i="3"/>
  <c r="H32" i="3" s="1"/>
  <c r="C32" i="3"/>
  <c r="G32" i="3" s="1"/>
  <c r="L31" i="3"/>
  <c r="K31" i="3"/>
  <c r="J31" i="3"/>
  <c r="I31" i="3"/>
  <c r="H31" i="3"/>
  <c r="G31" i="3"/>
  <c r="L30" i="3"/>
  <c r="K30" i="3"/>
  <c r="J30" i="3"/>
  <c r="I30" i="3"/>
  <c r="H30" i="3"/>
  <c r="G30" i="3"/>
  <c r="L29" i="3"/>
  <c r="K29" i="3"/>
  <c r="J29" i="3"/>
  <c r="I29" i="3"/>
  <c r="H29" i="3"/>
  <c r="G29" i="3"/>
  <c r="L28" i="3"/>
  <c r="K28" i="3"/>
  <c r="J28" i="3"/>
  <c r="I28" i="3"/>
  <c r="H28" i="3"/>
  <c r="G28" i="3"/>
  <c r="F27" i="3"/>
  <c r="E27" i="3"/>
  <c r="I27" i="3" s="1"/>
  <c r="D27" i="3"/>
  <c r="H27" i="3" s="1"/>
  <c r="C27" i="3"/>
  <c r="L26" i="3"/>
  <c r="K26" i="3"/>
  <c r="J26" i="3"/>
  <c r="I26" i="3"/>
  <c r="H26" i="3"/>
  <c r="G26" i="3"/>
  <c r="L25" i="3"/>
  <c r="K25" i="3"/>
  <c r="J25" i="3"/>
  <c r="I25" i="3"/>
  <c r="H25" i="3"/>
  <c r="G25" i="3"/>
  <c r="L24" i="3"/>
  <c r="K24" i="3"/>
  <c r="J24" i="3"/>
  <c r="I24" i="3"/>
  <c r="H24" i="3"/>
  <c r="G24" i="3"/>
  <c r="L23" i="3"/>
  <c r="K23" i="3"/>
  <c r="J23" i="3"/>
  <c r="I23" i="3"/>
  <c r="H23" i="3"/>
  <c r="G23" i="3"/>
  <c r="L21" i="3"/>
  <c r="K21" i="3"/>
  <c r="J21" i="3"/>
  <c r="I21" i="3"/>
  <c r="H21" i="3"/>
  <c r="G21" i="3"/>
  <c r="L20" i="3"/>
  <c r="K20" i="3"/>
  <c r="J20" i="3"/>
  <c r="I20" i="3"/>
  <c r="H20" i="3"/>
  <c r="G20" i="3"/>
  <c r="L19" i="3"/>
  <c r="F19" i="3"/>
  <c r="E19" i="3"/>
  <c r="D19" i="3"/>
  <c r="H19" i="3" s="1"/>
  <c r="C19" i="3"/>
  <c r="G19" i="3" s="1"/>
  <c r="L18" i="3"/>
  <c r="K18" i="3"/>
  <c r="J18" i="3"/>
  <c r="I18" i="3"/>
  <c r="H18" i="3"/>
  <c r="G18" i="3"/>
  <c r="L17" i="3"/>
  <c r="K17" i="3"/>
  <c r="J17" i="3"/>
  <c r="I17" i="3"/>
  <c r="H17" i="3"/>
  <c r="G17" i="3"/>
  <c r="L16" i="3"/>
  <c r="K16" i="3"/>
  <c r="J16" i="3"/>
  <c r="I16" i="3"/>
  <c r="H16" i="3"/>
  <c r="G16" i="3"/>
  <c r="F15" i="3"/>
  <c r="K15" i="3" s="1"/>
  <c r="E15" i="3"/>
  <c r="D15" i="3"/>
  <c r="C15" i="3"/>
  <c r="L14" i="3"/>
  <c r="K14" i="3"/>
  <c r="J14" i="3"/>
  <c r="I14" i="3"/>
  <c r="H14" i="3"/>
  <c r="G14" i="3"/>
  <c r="K13" i="3"/>
  <c r="J13" i="3"/>
  <c r="I13" i="3"/>
  <c r="H13" i="3"/>
  <c r="G13" i="3"/>
  <c r="L11" i="3"/>
  <c r="K11" i="3"/>
  <c r="J11" i="3"/>
  <c r="I11" i="3"/>
  <c r="H11" i="3"/>
  <c r="G11" i="3"/>
  <c r="K10" i="3"/>
  <c r="J10" i="3"/>
  <c r="H10" i="3"/>
  <c r="G10" i="3"/>
  <c r="L9" i="3"/>
  <c r="K9" i="3"/>
  <c r="J9" i="3"/>
  <c r="I9" i="3"/>
  <c r="H9" i="3"/>
  <c r="G9" i="3"/>
  <c r="L8" i="3"/>
  <c r="K8" i="3"/>
  <c r="J8" i="3"/>
  <c r="I8" i="3"/>
  <c r="H8" i="3"/>
  <c r="G8" i="3"/>
  <c r="L7" i="3"/>
  <c r="K7" i="3"/>
  <c r="J7" i="3"/>
  <c r="I7" i="3"/>
  <c r="H7" i="3"/>
  <c r="G7" i="3"/>
  <c r="F6" i="3"/>
  <c r="L6" i="3" s="1"/>
  <c r="E6" i="3"/>
  <c r="D6" i="3"/>
  <c r="C6" i="3"/>
  <c r="C5" i="3"/>
  <c r="L58" i="3" l="1"/>
  <c r="G58" i="3"/>
  <c r="J58" i="3"/>
  <c r="H58" i="3"/>
  <c r="K55" i="3"/>
  <c r="G51" i="3"/>
  <c r="L51" i="3"/>
  <c r="H51" i="3"/>
  <c r="I51" i="3"/>
  <c r="G46" i="3"/>
  <c r="H46" i="3"/>
  <c r="I46" i="3"/>
  <c r="G43" i="3"/>
  <c r="H43" i="3"/>
  <c r="K40" i="3"/>
  <c r="K34" i="3"/>
  <c r="G34" i="3"/>
  <c r="L34" i="3"/>
  <c r="E5" i="3"/>
  <c r="G27" i="3"/>
  <c r="I19" i="3"/>
  <c r="D5" i="3"/>
  <c r="K19" i="3"/>
  <c r="G15" i="3"/>
  <c r="L15" i="3"/>
  <c r="I15" i="3"/>
  <c r="G6" i="3"/>
  <c r="H6" i="3"/>
  <c r="F5" i="3"/>
  <c r="G5" i="3" s="1"/>
  <c r="I6" i="3"/>
  <c r="H15" i="3"/>
  <c r="J6" i="3"/>
  <c r="K27" i="3"/>
  <c r="J32" i="3"/>
  <c r="K46" i="3"/>
  <c r="K58" i="3"/>
  <c r="J27" i="3"/>
  <c r="J46" i="3"/>
  <c r="K6" i="3"/>
  <c r="J15" i="3"/>
  <c r="J19" i="3"/>
  <c r="L27" i="3"/>
  <c r="J34" i="3"/>
  <c r="J40" i="3"/>
  <c r="J51" i="3"/>
  <c r="J55" i="3"/>
  <c r="K43" i="3"/>
  <c r="J5" i="3" l="1"/>
  <c r="L5" i="3"/>
  <c r="H5" i="3"/>
  <c r="K5" i="3"/>
  <c r="I5" i="3"/>
</calcChain>
</file>

<file path=xl/sharedStrings.xml><?xml version="1.0" encoding="utf-8"?>
<sst xmlns="http://schemas.openxmlformats.org/spreadsheetml/2006/main" count="123" uniqueCount="123">
  <si>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</si>
  <si>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</si>
  <si>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</si>
  <si>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</si>
  <si>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</si>
  <si>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</si>
  <si>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</si>
  <si>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</si>
  <si>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</si>
  <si>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</si>
  <si>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</si>
  <si>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</si>
  <si>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</si>
  <si>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</si>
  <si>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</si>
  <si>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</si>
  <si>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</si>
  <si>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</si>
  <si>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</si>
  <si>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</si>
  <si>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</si>
  <si>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</si>
  <si>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</si>
  <si>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</si>
  <si>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</si>
  <si>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</si>
  <si>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</si>
  <si>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</si>
  <si>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</si>
  <si>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</si>
  <si>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</si>
  <si>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</si>
  <si>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</si>
  <si>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</si>
  <si>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</si>
  <si>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</si>
  <si>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</si>
  <si>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</si>
  <si>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</si>
  <si>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</si>
  <si>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</si>
  <si>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</si>
  <si>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</si>
  <si>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</si>
  <si>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</si>
  <si>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</si>
  <si>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</si>
  <si>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</si>
  <si>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</si>
  <si>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</si>
  <si>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</si>
  <si>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</si>
  <si>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</si>
  <si>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</si>
  <si>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</si>
  <si>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</si>
  <si>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</si>
  <si>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</si>
  <si>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</si>
  <si>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</si>
  <si>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</si>
  <si>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</si>
  <si>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</si>
  <si>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</si>
  <si>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</si>
  <si>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</si>
  <si>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</si>
  <si>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</si>
  <si>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</si>
  <si>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</si>
  <si>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</si>
  <si>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</si>
  <si>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</si>
  <si>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</si>
  <si>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</si>
  <si>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</si>
  <si>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</si>
  <si>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</si>
  <si>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</si>
  <si>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</si>
  <si>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</si>
  <si>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</si>
  <si>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</si>
  <si>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</si>
  <si>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</si>
  <si>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</si>
  <si>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</si>
  <si>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</si>
  <si>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</si>
  <si>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</si>
  <si>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</si>
  <si>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</si>
  <si>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</si>
  <si>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</si>
  <si>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</si>
  <si>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</si>
  <si>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</si>
  <si>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</si>
  <si>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</si>
  <si>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</si>
  <si>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</si>
  <si>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</si>
  <si>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</si>
  <si>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</si>
  <si>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</si>
  <si>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Первоначальный план на 2020 год, руб.</t>
  </si>
  <si>
    <t>Уточненный план на 2020 год, руб.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</si>
  <si>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</si>
  <si>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</si>
  <si>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</si>
  <si>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</si>
  <si>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Обеспечение проведения выборов и референдумов</t>
  </si>
  <si>
    <t>0107</t>
  </si>
  <si>
    <t>0407</t>
  </si>
  <si>
    <t>Лесное хозяйство</t>
  </si>
  <si>
    <t>0907</t>
  </si>
  <si>
    <t>Санитарно-эпидемиологическое благополучие</t>
  </si>
  <si>
    <t>% исполнения к уточненному плану (гр.6/гр.4)*100</t>
  </si>
  <si>
    <t>% исполнения к первоначальному плану (гр.6/гр.3)*100</t>
  </si>
  <si>
    <t>Анализ исполнения расходов бюджета города Нефтеюганска за 9 месяцев 2020 года по разделам, подразделам классификации расходов</t>
  </si>
  <si>
    <t xml:space="preserve">План 9 месяцев  2020 года </t>
  </si>
  <si>
    <t xml:space="preserve">Отклонение от плана                              9 месяцев                   (гр.5-гр.6),  руб. </t>
  </si>
  <si>
    <t>% исполнения к плану 9 месяцев  (гр.6/гр.5)*100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</si>
</sst>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right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left" wrapText="1"/>
    </xf>
    <xf numFmtId="0" fontId="0" fillId="2" borderId="0" xfId="0" applyFill="1"/>
    <xf numFmtId="0" fontId="3" fillId="2" borderId="0" xfId="0" applyFont="1" applyFill="1" applyAlignment="1">
      <alignment horizontal="right"/>
    </xf>
    <xf numFmtId="4" fontId="5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right"/>
    </xf>
    <xf numFmtId="4" fontId="3" fillId="2" borderId="1" xfId="3" applyNumberFormat="1" applyFont="1" applyFill="1" applyBorder="1" applyAlignment="1">
      <alignment horizontal="right"/>
    </xf>
    <xf numFmtId="0" fontId="3" fillId="2" borderId="0" xfId="0" applyFont="1" applyFill="1"/>
    <xf numFmtId="4" fontId="3" fillId="2" borderId="1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K59"/>
  <sheetViews>
    <sheetView tabSelected="1" zoomScale="75" zoomScaleNormal="75" workbookViewId="0">
      <selection activeCell="P50" sqref="P50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18.42578125" style="5" customWidth="1"/>
    <col min="4" max="4" width="22" style="23" customWidth="1"/>
    <col min="5" max="5" width="20.28515625" style="23" customWidth="1"/>
    <col min="6" max="6" width="20.42578125" style="23" customWidth="1"/>
    <col min="7" max="7" width="20.140625" style="1" customWidth="1"/>
    <col min="8" max="8" width="20.28515625" style="1" customWidth="1"/>
    <col min="9" max="9" width="20.140625" style="23" customWidth="1"/>
    <col min="10" max="10" width="18.42578125" style="23" customWidth="1"/>
    <col min="11" max="11" width="17.5703125" style="23" customWidth="1"/>
    <col min="12" max="12" width="19" style="23" customWidth="1"/>
    <col min="13" max="16384" width="9.140625" style="1"/>
  </cols>
  <sheetData>
    <row r="1" spans="1:245" customFormat="1" ht="36" customHeight="1" x14ac:dyDescent="0.2">
      <c r="A1" s="25" t="s">
        <v>119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17"/>
    </row>
    <row r="2" spans="1:245" customFormat="1" x14ac:dyDescent="0.3">
      <c r="A2" s="1"/>
      <c r="B2" s="1"/>
      <c r="C2" s="9"/>
      <c r="D2" s="18"/>
      <c r="E2" s="18"/>
      <c r="F2" s="17"/>
      <c r="G2" s="5"/>
      <c r="I2" s="17"/>
      <c r="J2" s="17"/>
      <c r="K2" s="18"/>
      <c r="L2" s="18"/>
    </row>
    <row r="3" spans="1:245" customFormat="1" ht="78.75" customHeight="1" x14ac:dyDescent="0.3">
      <c r="A3" s="6" t="s">
        <v>101</v>
      </c>
      <c r="B3" s="6" t="s">
        <v>100</v>
      </c>
      <c r="C3" s="7" t="s">
        <v>105</v>
      </c>
      <c r="D3" s="19" t="s">
        <v>106</v>
      </c>
      <c r="E3" s="19" t="s">
        <v>120</v>
      </c>
      <c r="F3" s="19" t="s">
        <v>102</v>
      </c>
      <c r="G3" s="8" t="s">
        <v>103</v>
      </c>
      <c r="H3" s="8" t="s">
        <v>104</v>
      </c>
      <c r="I3" s="19" t="s">
        <v>121</v>
      </c>
      <c r="J3" s="19" t="s">
        <v>118</v>
      </c>
      <c r="K3" s="19" t="s">
        <v>117</v>
      </c>
      <c r="L3" s="19" t="s">
        <v>122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customFormat="1" x14ac:dyDescent="0.3">
      <c r="A4" s="4">
        <v>1</v>
      </c>
      <c r="B4" s="4">
        <v>2</v>
      </c>
      <c r="C4" s="10">
        <v>3</v>
      </c>
      <c r="D4" s="20">
        <v>4</v>
      </c>
      <c r="E4" s="20">
        <v>5</v>
      </c>
      <c r="F4" s="20">
        <v>6</v>
      </c>
      <c r="G4" s="4">
        <v>7</v>
      </c>
      <c r="H4" s="4">
        <v>8</v>
      </c>
      <c r="I4" s="20">
        <v>9</v>
      </c>
      <c r="J4" s="20">
        <v>10</v>
      </c>
      <c r="K4" s="20">
        <v>11</v>
      </c>
      <c r="L4" s="20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x14ac:dyDescent="0.3">
      <c r="A5" s="3" t="s">
        <v>99</v>
      </c>
      <c r="B5" s="2" t="s">
        <v>98</v>
      </c>
      <c r="C5" s="11">
        <f>C6+C15+C19+C27+C32+C34+C40+C43+C46+C51+C55+C58</f>
        <v>9966754370</v>
      </c>
      <c r="D5" s="24">
        <f t="shared" ref="D5:F5" si="0">D6+D15+D19+D27+D32+D34+D40+D43+D46+D51+D55+D58</f>
        <v>11653239287.93</v>
      </c>
      <c r="E5" s="24">
        <f t="shared" si="0"/>
        <v>6969839368.79</v>
      </c>
      <c r="F5" s="24">
        <f t="shared" si="0"/>
        <v>5453966723.5900002</v>
      </c>
      <c r="G5" s="13">
        <f>C5-F5</f>
        <v>4512787646.4099998</v>
      </c>
      <c r="H5" s="13">
        <f>D5-F5</f>
        <v>6199272564.3400002</v>
      </c>
      <c r="I5" s="21">
        <f>E5-F5</f>
        <v>1515872645.1999998</v>
      </c>
      <c r="J5" s="21">
        <f>F5/C5*100</f>
        <v>54.721592618018946</v>
      </c>
      <c r="K5" s="22">
        <f>F5/D5*100</f>
        <v>46.80215164927592</v>
      </c>
      <c r="L5" s="22">
        <f>F5/E5*100</f>
        <v>78.250967274972311</v>
      </c>
    </row>
    <row r="6" spans="1:245" x14ac:dyDescent="0.3">
      <c r="A6" s="3" t="s">
        <v>97</v>
      </c>
      <c r="B6" s="2" t="s">
        <v>96</v>
      </c>
      <c r="C6" s="11">
        <f>SUM(C7:C14)</f>
        <v>734820700</v>
      </c>
      <c r="D6" s="24">
        <f t="shared" ref="D6:F6" si="1">SUM(D7:D14)</f>
        <v>822138309</v>
      </c>
      <c r="E6" s="24">
        <f t="shared" si="1"/>
        <v>608856806</v>
      </c>
      <c r="F6" s="24">
        <f t="shared" si="1"/>
        <v>528562946.81</v>
      </c>
      <c r="G6" s="13">
        <f t="shared" ref="G6:G59" si="2">C6-F6</f>
        <v>206257753.19</v>
      </c>
      <c r="H6" s="13">
        <f t="shared" ref="H6:H59" si="3">D6-F6</f>
        <v>293575362.19</v>
      </c>
      <c r="I6" s="21">
        <f t="shared" ref="I6:I59" si="4">E6-F6</f>
        <v>80293859.189999998</v>
      </c>
      <c r="J6" s="21">
        <f t="shared" ref="J6:J59" si="5">F6/C6*100</f>
        <v>71.930873315082167</v>
      </c>
      <c r="K6" s="22">
        <f t="shared" ref="K6:K59" si="6">F6/D6*100</f>
        <v>64.291244067304504</v>
      </c>
      <c r="L6" s="22">
        <f t="shared" ref="L6:L59" si="7">F6/E6*100</f>
        <v>86.81235745437327</v>
      </c>
    </row>
    <row r="7" spans="1:245" ht="56.25" x14ac:dyDescent="0.3">
      <c r="A7" s="3" t="s">
        <v>95</v>
      </c>
      <c r="B7" s="2" t="s">
        <v>94</v>
      </c>
      <c r="C7" s="11">
        <v>5900200</v>
      </c>
      <c r="D7" s="24">
        <v>5900200</v>
      </c>
      <c r="E7" s="24">
        <v>4540300</v>
      </c>
      <c r="F7" s="24">
        <v>4430315.59</v>
      </c>
      <c r="G7" s="13">
        <f t="shared" si="2"/>
        <v>1469884.4100000001</v>
      </c>
      <c r="H7" s="13">
        <f t="shared" si="3"/>
        <v>1469884.4100000001</v>
      </c>
      <c r="I7" s="21">
        <f t="shared" si="4"/>
        <v>109984.41000000015</v>
      </c>
      <c r="J7" s="21">
        <f t="shared" si="5"/>
        <v>75.087549405104909</v>
      </c>
      <c r="K7" s="22">
        <f t="shared" si="6"/>
        <v>75.087549405104909</v>
      </c>
      <c r="L7" s="22">
        <f t="shared" si="7"/>
        <v>97.577595973834335</v>
      </c>
    </row>
    <row r="8" spans="1:245" ht="75" x14ac:dyDescent="0.3">
      <c r="A8" s="3" t="s">
        <v>93</v>
      </c>
      <c r="B8" s="2" t="s">
        <v>92</v>
      </c>
      <c r="C8" s="12">
        <v>32063900</v>
      </c>
      <c r="D8" s="24">
        <v>32102355</v>
      </c>
      <c r="E8" s="24">
        <v>24499701</v>
      </c>
      <c r="F8" s="24">
        <v>23241460.66</v>
      </c>
      <c r="G8" s="13">
        <f t="shared" si="2"/>
        <v>8822439.3399999999</v>
      </c>
      <c r="H8" s="13">
        <f t="shared" si="3"/>
        <v>8860894.3399999999</v>
      </c>
      <c r="I8" s="21">
        <f t="shared" si="4"/>
        <v>1258240.3399999999</v>
      </c>
      <c r="J8" s="21">
        <f t="shared" si="5"/>
        <v>72.484821434697594</v>
      </c>
      <c r="K8" s="22">
        <f t="shared" si="6"/>
        <v>72.397992795232625</v>
      </c>
      <c r="L8" s="22">
        <f t="shared" si="7"/>
        <v>94.864262465897028</v>
      </c>
    </row>
    <row r="9" spans="1:245" ht="75" x14ac:dyDescent="0.3">
      <c r="A9" s="3" t="s">
        <v>91</v>
      </c>
      <c r="B9" s="2" t="s">
        <v>90</v>
      </c>
      <c r="C9" s="11">
        <v>215794900</v>
      </c>
      <c r="D9" s="24">
        <v>214959130</v>
      </c>
      <c r="E9" s="24">
        <v>156183110</v>
      </c>
      <c r="F9" s="24">
        <v>146862419.68000001</v>
      </c>
      <c r="G9" s="13">
        <f t="shared" si="2"/>
        <v>68932480.319999993</v>
      </c>
      <c r="H9" s="13">
        <f t="shared" si="3"/>
        <v>68096710.319999993</v>
      </c>
      <c r="I9" s="21">
        <f t="shared" si="4"/>
        <v>9320690.3199999928</v>
      </c>
      <c r="J9" s="21">
        <f t="shared" si="5"/>
        <v>68.056483114290472</v>
      </c>
      <c r="K9" s="22">
        <f t="shared" si="6"/>
        <v>68.321089539206824</v>
      </c>
      <c r="L9" s="22">
        <f t="shared" si="7"/>
        <v>94.032203405349023</v>
      </c>
    </row>
    <row r="10" spans="1:245" x14ac:dyDescent="0.3">
      <c r="A10" s="3" t="s">
        <v>89</v>
      </c>
      <c r="B10" s="2" t="s">
        <v>88</v>
      </c>
      <c r="C10" s="11">
        <v>18100</v>
      </c>
      <c r="D10" s="24">
        <v>18100</v>
      </c>
      <c r="E10" s="24">
        <v>9088</v>
      </c>
      <c r="F10" s="24">
        <v>0</v>
      </c>
      <c r="G10" s="13">
        <f t="shared" si="2"/>
        <v>18100</v>
      </c>
      <c r="H10" s="13">
        <f t="shared" si="3"/>
        <v>18100</v>
      </c>
      <c r="I10" s="21"/>
      <c r="J10" s="21">
        <f t="shared" si="5"/>
        <v>0</v>
      </c>
      <c r="K10" s="22">
        <f t="shared" si="6"/>
        <v>0</v>
      </c>
      <c r="L10" s="22"/>
    </row>
    <row r="11" spans="1:245" ht="56.25" x14ac:dyDescent="0.3">
      <c r="A11" s="3" t="s">
        <v>87</v>
      </c>
      <c r="B11" s="2" t="s">
        <v>86</v>
      </c>
      <c r="C11" s="11">
        <v>84872400</v>
      </c>
      <c r="D11" s="24">
        <v>86246267</v>
      </c>
      <c r="E11" s="24">
        <v>63124907</v>
      </c>
      <c r="F11" s="24">
        <v>59013236.420000002</v>
      </c>
      <c r="G11" s="13">
        <f t="shared" si="2"/>
        <v>25859163.579999998</v>
      </c>
      <c r="H11" s="13">
        <f t="shared" si="3"/>
        <v>27233030.579999998</v>
      </c>
      <c r="I11" s="21">
        <f t="shared" si="4"/>
        <v>4111670.5799999982</v>
      </c>
      <c r="J11" s="21">
        <f t="shared" si="5"/>
        <v>69.531716341236958</v>
      </c>
      <c r="K11" s="22">
        <f t="shared" si="6"/>
        <v>68.424105149965513</v>
      </c>
      <c r="L11" s="22">
        <f t="shared" si="7"/>
        <v>93.486452851328565</v>
      </c>
    </row>
    <row r="12" spans="1:245" ht="37.5" x14ac:dyDescent="0.3">
      <c r="A12" s="3" t="s">
        <v>111</v>
      </c>
      <c r="B12" s="2" t="s">
        <v>112</v>
      </c>
      <c r="C12" s="11"/>
      <c r="D12" s="24">
        <v>2385487</v>
      </c>
      <c r="E12" s="24">
        <v>2385487</v>
      </c>
      <c r="F12" s="24">
        <v>2385487</v>
      </c>
      <c r="G12" s="13"/>
      <c r="H12" s="13"/>
      <c r="I12" s="21"/>
      <c r="J12" s="21"/>
      <c r="K12" s="22"/>
      <c r="L12" s="22"/>
    </row>
    <row r="13" spans="1:245" x14ac:dyDescent="0.3">
      <c r="A13" s="3" t="s">
        <v>85</v>
      </c>
      <c r="B13" s="2" t="s">
        <v>84</v>
      </c>
      <c r="C13" s="11">
        <v>5000000</v>
      </c>
      <c r="D13" s="24">
        <v>22720612</v>
      </c>
      <c r="E13" s="24">
        <v>18389628</v>
      </c>
      <c r="F13" s="24">
        <v>0</v>
      </c>
      <c r="G13" s="13">
        <f t="shared" si="2"/>
        <v>5000000</v>
      </c>
      <c r="H13" s="13">
        <f t="shared" si="3"/>
        <v>22720612</v>
      </c>
      <c r="I13" s="21">
        <f t="shared" si="4"/>
        <v>18389628</v>
      </c>
      <c r="J13" s="21">
        <f t="shared" si="5"/>
        <v>0</v>
      </c>
      <c r="K13" s="22">
        <f t="shared" si="6"/>
        <v>0</v>
      </c>
      <c r="L13" s="22"/>
    </row>
    <row r="14" spans="1:245" x14ac:dyDescent="0.3">
      <c r="A14" s="3" t="s">
        <v>83</v>
      </c>
      <c r="B14" s="2" t="s">
        <v>82</v>
      </c>
      <c r="C14" s="11">
        <v>391171200</v>
      </c>
      <c r="D14" s="24">
        <v>457806158</v>
      </c>
      <c r="E14" s="24">
        <v>339724585</v>
      </c>
      <c r="F14" s="24">
        <v>292630027.45999998</v>
      </c>
      <c r="G14" s="13">
        <f t="shared" si="2"/>
        <v>98541172.540000021</v>
      </c>
      <c r="H14" s="13">
        <f t="shared" si="3"/>
        <v>165176130.54000002</v>
      </c>
      <c r="I14" s="21">
        <f t="shared" si="4"/>
        <v>47094557.540000021</v>
      </c>
      <c r="J14" s="21">
        <f t="shared" si="5"/>
        <v>74.808684141368275</v>
      </c>
      <c r="K14" s="22">
        <f t="shared" si="6"/>
        <v>63.920072359533442</v>
      </c>
      <c r="L14" s="22">
        <f t="shared" si="7"/>
        <v>86.137430253980583</v>
      </c>
    </row>
    <row r="15" spans="1:245" ht="37.5" x14ac:dyDescent="0.3">
      <c r="A15" s="3" t="s">
        <v>81</v>
      </c>
      <c r="B15" s="2" t="s">
        <v>80</v>
      </c>
      <c r="C15" s="11">
        <f>SUM(C16:C18)</f>
        <v>41453200</v>
      </c>
      <c r="D15" s="24">
        <f t="shared" ref="D15:F15" si="8">SUM(D16:D18)</f>
        <v>42351457</v>
      </c>
      <c r="E15" s="24">
        <f t="shared" si="8"/>
        <v>30526785</v>
      </c>
      <c r="F15" s="24">
        <f t="shared" si="8"/>
        <v>25738968.700000003</v>
      </c>
      <c r="G15" s="13">
        <f t="shared" si="2"/>
        <v>15714231.299999997</v>
      </c>
      <c r="H15" s="13">
        <f t="shared" si="3"/>
        <v>16612488.299999997</v>
      </c>
      <c r="I15" s="21">
        <f t="shared" si="4"/>
        <v>4787816.299999997</v>
      </c>
      <c r="J15" s="21">
        <f t="shared" si="5"/>
        <v>62.09163273281677</v>
      </c>
      <c r="K15" s="22">
        <f t="shared" si="6"/>
        <v>60.774694717114464</v>
      </c>
      <c r="L15" s="22">
        <f t="shared" si="7"/>
        <v>84.316015263317126</v>
      </c>
    </row>
    <row r="16" spans="1:245" x14ac:dyDescent="0.3">
      <c r="A16" s="3" t="s">
        <v>79</v>
      </c>
      <c r="B16" s="2" t="s">
        <v>78</v>
      </c>
      <c r="C16" s="11">
        <v>10773900</v>
      </c>
      <c r="D16" s="24">
        <v>11672157</v>
      </c>
      <c r="E16" s="24">
        <v>7980658</v>
      </c>
      <c r="F16" s="24">
        <v>7376215.3600000003</v>
      </c>
      <c r="G16" s="13">
        <f t="shared" si="2"/>
        <v>3397684.6399999997</v>
      </c>
      <c r="H16" s="13">
        <f t="shared" si="3"/>
        <v>4295941.6399999997</v>
      </c>
      <c r="I16" s="21">
        <f t="shared" si="4"/>
        <v>604442.63999999966</v>
      </c>
      <c r="J16" s="21">
        <f t="shared" si="5"/>
        <v>68.463744419383886</v>
      </c>
      <c r="K16" s="22">
        <f t="shared" si="6"/>
        <v>63.194963535874308</v>
      </c>
      <c r="L16" s="22">
        <f t="shared" si="7"/>
        <v>92.426155337066191</v>
      </c>
    </row>
    <row r="17" spans="1:12" ht="56.25" x14ac:dyDescent="0.3">
      <c r="A17" s="3" t="s">
        <v>77</v>
      </c>
      <c r="B17" s="2" t="s">
        <v>76</v>
      </c>
      <c r="C17" s="11">
        <v>27386000</v>
      </c>
      <c r="D17" s="24">
        <v>27386000</v>
      </c>
      <c r="E17" s="24">
        <v>20333794</v>
      </c>
      <c r="F17" s="24">
        <v>16747792.99</v>
      </c>
      <c r="G17" s="13">
        <f t="shared" si="2"/>
        <v>10638207.01</v>
      </c>
      <c r="H17" s="13">
        <f t="shared" si="3"/>
        <v>10638207.01</v>
      </c>
      <c r="I17" s="21">
        <f t="shared" si="4"/>
        <v>3586001.01</v>
      </c>
      <c r="J17" s="21">
        <f t="shared" si="5"/>
        <v>61.15457894544658</v>
      </c>
      <c r="K17" s="22">
        <f t="shared" si="6"/>
        <v>61.15457894544658</v>
      </c>
      <c r="L17" s="22">
        <f t="shared" si="7"/>
        <v>82.364329008152637</v>
      </c>
    </row>
    <row r="18" spans="1:12" ht="56.25" x14ac:dyDescent="0.3">
      <c r="A18" s="3" t="s">
        <v>75</v>
      </c>
      <c r="B18" s="2" t="s">
        <v>74</v>
      </c>
      <c r="C18" s="11">
        <v>3293300</v>
      </c>
      <c r="D18" s="24">
        <v>3293300</v>
      </c>
      <c r="E18" s="24">
        <v>2212333</v>
      </c>
      <c r="F18" s="24">
        <v>1614960.35</v>
      </c>
      <c r="G18" s="13">
        <f t="shared" si="2"/>
        <v>1678339.65</v>
      </c>
      <c r="H18" s="13">
        <f t="shared" si="3"/>
        <v>1678339.65</v>
      </c>
      <c r="I18" s="21">
        <f t="shared" si="4"/>
        <v>597372.64999999991</v>
      </c>
      <c r="J18" s="21">
        <f t="shared" si="5"/>
        <v>49.03775392463487</v>
      </c>
      <c r="K18" s="22">
        <f t="shared" si="6"/>
        <v>49.03775392463487</v>
      </c>
      <c r="L18" s="22">
        <f t="shared" si="7"/>
        <v>72.998068102767533</v>
      </c>
    </row>
    <row r="19" spans="1:12" x14ac:dyDescent="0.3">
      <c r="A19" s="3" t="s">
        <v>73</v>
      </c>
      <c r="B19" s="2" t="s">
        <v>72</v>
      </c>
      <c r="C19" s="11">
        <f>SUM(C20:C26)</f>
        <v>596704392</v>
      </c>
      <c r="D19" s="24">
        <f>SUM(D20:D26)</f>
        <v>762638586</v>
      </c>
      <c r="E19" s="24">
        <f t="shared" ref="E19:F19" si="9">SUM(E20:E26)</f>
        <v>555132141</v>
      </c>
      <c r="F19" s="24">
        <f t="shared" si="9"/>
        <v>497516244.44999999</v>
      </c>
      <c r="G19" s="13">
        <f t="shared" si="2"/>
        <v>99188147.550000012</v>
      </c>
      <c r="H19" s="13">
        <f t="shared" si="3"/>
        <v>265122341.55000001</v>
      </c>
      <c r="I19" s="21">
        <f t="shared" si="4"/>
        <v>57615896.550000012</v>
      </c>
      <c r="J19" s="21">
        <f t="shared" si="5"/>
        <v>83.377339118026811</v>
      </c>
      <c r="K19" s="22">
        <f t="shared" si="6"/>
        <v>65.236175245137673</v>
      </c>
      <c r="L19" s="22">
        <f t="shared" si="7"/>
        <v>89.621228479725161</v>
      </c>
    </row>
    <row r="20" spans="1:12" x14ac:dyDescent="0.3">
      <c r="A20" s="3" t="s">
        <v>71</v>
      </c>
      <c r="B20" s="2" t="s">
        <v>70</v>
      </c>
      <c r="C20" s="11">
        <v>3501500</v>
      </c>
      <c r="D20" s="24">
        <v>11354526</v>
      </c>
      <c r="E20" s="24">
        <v>7236525</v>
      </c>
      <c r="F20" s="24">
        <v>1009545</v>
      </c>
      <c r="G20" s="13">
        <f t="shared" si="2"/>
        <v>2491955</v>
      </c>
      <c r="H20" s="13">
        <f t="shared" si="3"/>
        <v>10344981</v>
      </c>
      <c r="I20" s="21">
        <f t="shared" si="4"/>
        <v>6226980</v>
      </c>
      <c r="J20" s="21">
        <f t="shared" si="5"/>
        <v>28.831786377266887</v>
      </c>
      <c r="K20" s="22">
        <f t="shared" si="6"/>
        <v>8.8911241209012157</v>
      </c>
      <c r="L20" s="22">
        <f t="shared" si="7"/>
        <v>13.950687657404625</v>
      </c>
    </row>
    <row r="21" spans="1:12" x14ac:dyDescent="0.3">
      <c r="A21" s="3" t="s">
        <v>69</v>
      </c>
      <c r="B21" s="2" t="s">
        <v>68</v>
      </c>
      <c r="C21" s="11">
        <v>26795700</v>
      </c>
      <c r="D21" s="24">
        <v>32998525</v>
      </c>
      <c r="E21" s="24">
        <v>29436400</v>
      </c>
      <c r="F21" s="24">
        <v>24469472.66</v>
      </c>
      <c r="G21" s="13">
        <f t="shared" si="2"/>
        <v>2326227.34</v>
      </c>
      <c r="H21" s="13">
        <f t="shared" si="3"/>
        <v>8529052.3399999999</v>
      </c>
      <c r="I21" s="21">
        <f t="shared" si="4"/>
        <v>4966927.34</v>
      </c>
      <c r="J21" s="21">
        <f t="shared" si="5"/>
        <v>91.318654336330084</v>
      </c>
      <c r="K21" s="22">
        <f t="shared" si="6"/>
        <v>74.153231576259842</v>
      </c>
      <c r="L21" s="22">
        <f t="shared" si="7"/>
        <v>83.126580220407391</v>
      </c>
    </row>
    <row r="22" spans="1:12" x14ac:dyDescent="0.3">
      <c r="A22" s="16" t="s">
        <v>114</v>
      </c>
      <c r="B22" s="2" t="s">
        <v>113</v>
      </c>
      <c r="C22" s="11">
        <v>0</v>
      </c>
      <c r="D22" s="24">
        <v>200400</v>
      </c>
      <c r="E22" s="24">
        <v>200400</v>
      </c>
      <c r="F22" s="24">
        <v>0</v>
      </c>
      <c r="G22" s="13"/>
      <c r="H22" s="13"/>
      <c r="I22" s="21"/>
      <c r="J22" s="21"/>
      <c r="K22" s="22"/>
      <c r="L22" s="22"/>
    </row>
    <row r="23" spans="1:12" x14ac:dyDescent="0.3">
      <c r="A23" s="3" t="s">
        <v>67</v>
      </c>
      <c r="B23" s="2" t="s">
        <v>66</v>
      </c>
      <c r="C23" s="11">
        <v>263685932</v>
      </c>
      <c r="D23" s="24">
        <v>288562094</v>
      </c>
      <c r="E23" s="24">
        <v>191328586</v>
      </c>
      <c r="F23" s="24">
        <v>188348732.12</v>
      </c>
      <c r="G23" s="13">
        <f>C23-F23</f>
        <v>75337199.879999995</v>
      </c>
      <c r="H23" s="13">
        <f>D23-F23</f>
        <v>100213361.88</v>
      </c>
      <c r="I23" s="21">
        <f t="shared" si="4"/>
        <v>2979853.8799999952</v>
      </c>
      <c r="J23" s="21">
        <f t="shared" si="5"/>
        <v>71.429192559275407</v>
      </c>
      <c r="K23" s="22">
        <f t="shared" si="6"/>
        <v>65.271473986461999</v>
      </c>
      <c r="L23" s="22">
        <f t="shared" si="7"/>
        <v>98.442546436840345</v>
      </c>
    </row>
    <row r="24" spans="1:12" x14ac:dyDescent="0.3">
      <c r="A24" s="3" t="s">
        <v>65</v>
      </c>
      <c r="B24" s="2" t="s">
        <v>64</v>
      </c>
      <c r="C24" s="11">
        <v>224943200</v>
      </c>
      <c r="D24" s="24">
        <v>339937899</v>
      </c>
      <c r="E24" s="24">
        <v>262838468</v>
      </c>
      <c r="F24" s="24">
        <v>233488232.97999999</v>
      </c>
      <c r="G24" s="13">
        <f t="shared" si="2"/>
        <v>-8545032.9799999893</v>
      </c>
      <c r="H24" s="13">
        <f t="shared" si="3"/>
        <v>106449666.02000001</v>
      </c>
      <c r="I24" s="21">
        <f t="shared" si="4"/>
        <v>29350235.020000011</v>
      </c>
      <c r="J24" s="21">
        <f t="shared" si="5"/>
        <v>103.79875140924464</v>
      </c>
      <c r="K24" s="22">
        <f t="shared" si="6"/>
        <v>68.68555511664205</v>
      </c>
      <c r="L24" s="22">
        <f t="shared" si="7"/>
        <v>88.833356379173537</v>
      </c>
    </row>
    <row r="25" spans="1:12" x14ac:dyDescent="0.3">
      <c r="A25" s="3" t="s">
        <v>63</v>
      </c>
      <c r="B25" s="2" t="s">
        <v>62</v>
      </c>
      <c r="C25" s="11">
        <v>15615400</v>
      </c>
      <c r="D25" s="24">
        <v>20258914</v>
      </c>
      <c r="E25" s="24">
        <v>16102713</v>
      </c>
      <c r="F25" s="24">
        <v>12148212.539999999</v>
      </c>
      <c r="G25" s="13">
        <f t="shared" si="2"/>
        <v>3467187.4600000009</v>
      </c>
      <c r="H25" s="13">
        <f t="shared" si="3"/>
        <v>8110701.4600000009</v>
      </c>
      <c r="I25" s="21">
        <f t="shared" si="4"/>
        <v>3954500.4600000009</v>
      </c>
      <c r="J25" s="21">
        <f t="shared" si="5"/>
        <v>77.796358338563209</v>
      </c>
      <c r="K25" s="22">
        <f t="shared" si="6"/>
        <v>59.964776690399091</v>
      </c>
      <c r="L25" s="22">
        <f t="shared" si="7"/>
        <v>75.442023589441092</v>
      </c>
    </row>
    <row r="26" spans="1:12" ht="37.5" x14ac:dyDescent="0.3">
      <c r="A26" s="3" t="s">
        <v>61</v>
      </c>
      <c r="B26" s="2" t="s">
        <v>60</v>
      </c>
      <c r="C26" s="11">
        <v>62162660</v>
      </c>
      <c r="D26" s="24">
        <v>69326228</v>
      </c>
      <c r="E26" s="24">
        <v>47989049</v>
      </c>
      <c r="F26" s="24">
        <v>38052049.149999999</v>
      </c>
      <c r="G26" s="13">
        <f t="shared" si="2"/>
        <v>24110610.850000001</v>
      </c>
      <c r="H26" s="13">
        <f t="shared" si="3"/>
        <v>31274178.850000001</v>
      </c>
      <c r="I26" s="21">
        <f t="shared" si="4"/>
        <v>9936999.8500000015</v>
      </c>
      <c r="J26" s="21">
        <f t="shared" si="5"/>
        <v>61.213675782213947</v>
      </c>
      <c r="K26" s="22">
        <f t="shared" si="6"/>
        <v>54.888388201360094</v>
      </c>
      <c r="L26" s="22">
        <f t="shared" si="7"/>
        <v>79.293192807384031</v>
      </c>
    </row>
    <row r="27" spans="1:12" x14ac:dyDescent="0.3">
      <c r="A27" s="3" t="s">
        <v>59</v>
      </c>
      <c r="B27" s="2" t="s">
        <v>58</v>
      </c>
      <c r="C27" s="11">
        <f>SUM(C28:C31)</f>
        <v>2022139960</v>
      </c>
      <c r="D27" s="24">
        <f t="shared" ref="D27:F27" si="10">SUM(D28:D31)</f>
        <v>2621022160.1799998</v>
      </c>
      <c r="E27" s="24">
        <f t="shared" si="10"/>
        <v>1118587837.02</v>
      </c>
      <c r="F27" s="24">
        <f t="shared" si="10"/>
        <v>610548118.84000003</v>
      </c>
      <c r="G27" s="13">
        <f t="shared" si="2"/>
        <v>1411591841.1599998</v>
      </c>
      <c r="H27" s="13">
        <f t="shared" si="3"/>
        <v>2010474041.3399997</v>
      </c>
      <c r="I27" s="21">
        <f t="shared" si="4"/>
        <v>508039718.17999995</v>
      </c>
      <c r="J27" s="21">
        <f t="shared" si="5"/>
        <v>30.193168174175245</v>
      </c>
      <c r="K27" s="22">
        <f t="shared" si="6"/>
        <v>23.29427534477886</v>
      </c>
      <c r="L27" s="22">
        <f t="shared" si="7"/>
        <v>54.582045203222037</v>
      </c>
    </row>
    <row r="28" spans="1:12" x14ac:dyDescent="0.3">
      <c r="A28" s="3" t="s">
        <v>57</v>
      </c>
      <c r="B28" s="2" t="s">
        <v>56</v>
      </c>
      <c r="C28" s="11">
        <v>1380805900</v>
      </c>
      <c r="D28" s="24">
        <v>1613761976</v>
      </c>
      <c r="E28" s="24">
        <v>461955474</v>
      </c>
      <c r="F28" s="24">
        <v>198353479.53999999</v>
      </c>
      <c r="G28" s="13">
        <f t="shared" si="2"/>
        <v>1182452420.46</v>
      </c>
      <c r="H28" s="13">
        <f t="shared" si="3"/>
        <v>1415408496.46</v>
      </c>
      <c r="I28" s="21">
        <f t="shared" si="4"/>
        <v>263601994.46000001</v>
      </c>
      <c r="J28" s="21">
        <f t="shared" si="5"/>
        <v>14.365051564452324</v>
      </c>
      <c r="K28" s="22">
        <f t="shared" si="6"/>
        <v>12.291371496535991</v>
      </c>
      <c r="L28" s="22">
        <f t="shared" si="7"/>
        <v>42.937791779473535</v>
      </c>
    </row>
    <row r="29" spans="1:12" x14ac:dyDescent="0.3">
      <c r="A29" s="3" t="s">
        <v>55</v>
      </c>
      <c r="B29" s="2" t="s">
        <v>54</v>
      </c>
      <c r="C29" s="11">
        <v>56852300</v>
      </c>
      <c r="D29" s="24">
        <v>324696502</v>
      </c>
      <c r="E29" s="24">
        <v>154381594</v>
      </c>
      <c r="F29" s="24">
        <v>128791020.61</v>
      </c>
      <c r="G29" s="13">
        <f t="shared" si="2"/>
        <v>-71938720.609999999</v>
      </c>
      <c r="H29" s="13">
        <f t="shared" si="3"/>
        <v>195905481.38999999</v>
      </c>
      <c r="I29" s="21">
        <f t="shared" si="4"/>
        <v>25590573.390000001</v>
      </c>
      <c r="J29" s="21">
        <f t="shared" si="5"/>
        <v>226.53616583673838</v>
      </c>
      <c r="K29" s="22">
        <f t="shared" si="6"/>
        <v>39.665047149168245</v>
      </c>
      <c r="L29" s="22">
        <f t="shared" si="7"/>
        <v>83.423818392495676</v>
      </c>
    </row>
    <row r="30" spans="1:12" x14ac:dyDescent="0.3">
      <c r="A30" s="3" t="s">
        <v>53</v>
      </c>
      <c r="B30" s="2" t="s">
        <v>52</v>
      </c>
      <c r="C30" s="11">
        <v>260331607</v>
      </c>
      <c r="D30" s="24">
        <v>367853746.18000001</v>
      </c>
      <c r="E30" s="24">
        <v>229482032.01999998</v>
      </c>
      <c r="F30" s="24">
        <v>175151102.59</v>
      </c>
      <c r="G30" s="13">
        <f t="shared" si="2"/>
        <v>85180504.409999996</v>
      </c>
      <c r="H30" s="13">
        <f t="shared" si="3"/>
        <v>192702643.59</v>
      </c>
      <c r="I30" s="21">
        <f t="shared" si="4"/>
        <v>54330929.429999977</v>
      </c>
      <c r="J30" s="21">
        <f t="shared" si="5"/>
        <v>67.279999001427441</v>
      </c>
      <c r="K30" s="22">
        <f t="shared" si="6"/>
        <v>47.614331621974074</v>
      </c>
      <c r="L30" s="22">
        <f t="shared" si="7"/>
        <v>76.324538809528718</v>
      </c>
    </row>
    <row r="31" spans="1:12" ht="37.5" x14ac:dyDescent="0.3">
      <c r="A31" s="3" t="s">
        <v>51</v>
      </c>
      <c r="B31" s="2" t="s">
        <v>50</v>
      </c>
      <c r="C31" s="11">
        <v>324150153</v>
      </c>
      <c r="D31" s="24">
        <v>314709936</v>
      </c>
      <c r="E31" s="24">
        <v>272768737</v>
      </c>
      <c r="F31" s="24">
        <v>108252516.09999999</v>
      </c>
      <c r="G31" s="13">
        <f t="shared" si="2"/>
        <v>215897636.90000001</v>
      </c>
      <c r="H31" s="13">
        <f t="shared" si="3"/>
        <v>206457419.90000001</v>
      </c>
      <c r="I31" s="21">
        <f t="shared" si="4"/>
        <v>164516220.90000001</v>
      </c>
      <c r="J31" s="21">
        <f t="shared" si="5"/>
        <v>33.395793615435991</v>
      </c>
      <c r="K31" s="22">
        <f t="shared" si="6"/>
        <v>34.397552703896835</v>
      </c>
      <c r="L31" s="22">
        <f t="shared" si="7"/>
        <v>39.686555464748878</v>
      </c>
    </row>
    <row r="32" spans="1:12" x14ac:dyDescent="0.3">
      <c r="A32" s="3" t="s">
        <v>49</v>
      </c>
      <c r="B32" s="2" t="s">
        <v>48</v>
      </c>
      <c r="C32" s="11">
        <f>C33</f>
        <v>168960400</v>
      </c>
      <c r="D32" s="24">
        <f t="shared" ref="D32:F32" si="11">D33</f>
        <v>141166100</v>
      </c>
      <c r="E32" s="24">
        <f t="shared" si="11"/>
        <v>0</v>
      </c>
      <c r="F32" s="24">
        <f t="shared" si="11"/>
        <v>0</v>
      </c>
      <c r="G32" s="13">
        <f t="shared" si="2"/>
        <v>168960400</v>
      </c>
      <c r="H32" s="13">
        <f t="shared" si="3"/>
        <v>141166100</v>
      </c>
      <c r="I32" s="21"/>
      <c r="J32" s="21">
        <f t="shared" si="5"/>
        <v>0</v>
      </c>
      <c r="K32" s="22">
        <f t="shared" si="6"/>
        <v>0</v>
      </c>
      <c r="L32" s="22"/>
    </row>
    <row r="33" spans="1:12" ht="37.5" x14ac:dyDescent="0.3">
      <c r="A33" s="3" t="s">
        <v>47</v>
      </c>
      <c r="B33" s="2" t="s">
        <v>46</v>
      </c>
      <c r="C33" s="11">
        <v>168960400</v>
      </c>
      <c r="D33" s="24">
        <v>141166100</v>
      </c>
      <c r="E33" s="24"/>
      <c r="F33" s="24"/>
      <c r="G33" s="13">
        <f t="shared" si="2"/>
        <v>168960400</v>
      </c>
      <c r="H33" s="13">
        <f t="shared" si="3"/>
        <v>141166100</v>
      </c>
      <c r="I33" s="21"/>
      <c r="J33" s="21">
        <f t="shared" si="5"/>
        <v>0</v>
      </c>
      <c r="K33" s="22">
        <f t="shared" si="6"/>
        <v>0</v>
      </c>
      <c r="L33" s="22"/>
    </row>
    <row r="34" spans="1:12" x14ac:dyDescent="0.3">
      <c r="A34" s="3" t="s">
        <v>45</v>
      </c>
      <c r="B34" s="2" t="s">
        <v>44</v>
      </c>
      <c r="C34" s="11">
        <f>SUM(C35:C39)</f>
        <v>4619208759</v>
      </c>
      <c r="D34" s="24">
        <f t="shared" ref="D34:F34" si="12">SUM(D35:D39)</f>
        <v>4734170830.8199997</v>
      </c>
      <c r="E34" s="24">
        <f t="shared" si="12"/>
        <v>3302744763.8400002</v>
      </c>
      <c r="F34" s="24">
        <f t="shared" si="12"/>
        <v>2836423310.1199999</v>
      </c>
      <c r="G34" s="13">
        <f t="shared" si="2"/>
        <v>1782785448.8800001</v>
      </c>
      <c r="H34" s="13">
        <f t="shared" si="3"/>
        <v>1897747520.6999998</v>
      </c>
      <c r="I34" s="21">
        <f t="shared" si="4"/>
        <v>466321453.72000027</v>
      </c>
      <c r="J34" s="21">
        <f t="shared" si="5"/>
        <v>61.404960418676758</v>
      </c>
      <c r="K34" s="22">
        <f t="shared" si="6"/>
        <v>59.913835209632829</v>
      </c>
      <c r="L34" s="22">
        <f t="shared" si="7"/>
        <v>85.880790461754529</v>
      </c>
    </row>
    <row r="35" spans="1:12" x14ac:dyDescent="0.3">
      <c r="A35" s="3" t="s">
        <v>43</v>
      </c>
      <c r="B35" s="2" t="s">
        <v>42</v>
      </c>
      <c r="C35" s="11">
        <v>1362333480</v>
      </c>
      <c r="D35" s="24">
        <v>1480367071</v>
      </c>
      <c r="E35" s="24">
        <v>1029026129</v>
      </c>
      <c r="F35" s="24">
        <v>867416080.63</v>
      </c>
      <c r="G35" s="13">
        <f t="shared" si="2"/>
        <v>494917399.37</v>
      </c>
      <c r="H35" s="13">
        <f t="shared" si="3"/>
        <v>612950990.37</v>
      </c>
      <c r="I35" s="21">
        <f t="shared" si="4"/>
        <v>161610048.37</v>
      </c>
      <c r="J35" s="21">
        <f t="shared" si="5"/>
        <v>63.67134724091197</v>
      </c>
      <c r="K35" s="22">
        <f t="shared" si="6"/>
        <v>58.594661933681991</v>
      </c>
      <c r="L35" s="22">
        <f t="shared" si="7"/>
        <v>84.294854735413622</v>
      </c>
    </row>
    <row r="36" spans="1:12" x14ac:dyDescent="0.3">
      <c r="A36" s="3" t="s">
        <v>41</v>
      </c>
      <c r="B36" s="2" t="s">
        <v>40</v>
      </c>
      <c r="C36" s="11">
        <v>2650909900</v>
      </c>
      <c r="D36" s="24">
        <v>2692813756.8200002</v>
      </c>
      <c r="E36" s="24">
        <v>1832278300.8399999</v>
      </c>
      <c r="F36" s="24">
        <v>1609106227.6300001</v>
      </c>
      <c r="G36" s="13">
        <f t="shared" si="2"/>
        <v>1041803672.3699999</v>
      </c>
      <c r="H36" s="13">
        <f t="shared" si="3"/>
        <v>1083707529.1900001</v>
      </c>
      <c r="I36" s="21">
        <f t="shared" si="4"/>
        <v>223172073.2099998</v>
      </c>
      <c r="J36" s="21">
        <f t="shared" si="5"/>
        <v>60.700147810757358</v>
      </c>
      <c r="K36" s="22">
        <f t="shared" si="6"/>
        <v>59.755570676013889</v>
      </c>
      <c r="L36" s="22">
        <f t="shared" si="7"/>
        <v>87.819968554575595</v>
      </c>
    </row>
    <row r="37" spans="1:12" x14ac:dyDescent="0.3">
      <c r="A37" s="3" t="s">
        <v>39</v>
      </c>
      <c r="B37" s="2" t="s">
        <v>38</v>
      </c>
      <c r="C37" s="11">
        <v>351694269</v>
      </c>
      <c r="D37" s="24">
        <v>355765035</v>
      </c>
      <c r="E37" s="24">
        <v>277434380</v>
      </c>
      <c r="F37" s="24">
        <v>232083075.58000001</v>
      </c>
      <c r="G37" s="13">
        <f t="shared" si="2"/>
        <v>119611193.41999999</v>
      </c>
      <c r="H37" s="13">
        <f t="shared" si="3"/>
        <v>123681959.41999999</v>
      </c>
      <c r="I37" s="21">
        <f t="shared" si="4"/>
        <v>45351304.419999987</v>
      </c>
      <c r="J37" s="21">
        <f t="shared" si="5"/>
        <v>65.990007809879899</v>
      </c>
      <c r="K37" s="22">
        <f t="shared" si="6"/>
        <v>65.234931133690537</v>
      </c>
      <c r="L37" s="22">
        <f t="shared" si="7"/>
        <v>83.653322122514169</v>
      </c>
    </row>
    <row r="38" spans="1:12" x14ac:dyDescent="0.3">
      <c r="A38" s="3" t="s">
        <v>37</v>
      </c>
      <c r="B38" s="2" t="s">
        <v>36</v>
      </c>
      <c r="C38" s="11">
        <v>122420910</v>
      </c>
      <c r="D38" s="24">
        <v>71767067</v>
      </c>
      <c r="E38" s="24">
        <v>56514075</v>
      </c>
      <c r="F38" s="24">
        <v>33374194.18</v>
      </c>
      <c r="G38" s="13">
        <f t="shared" si="2"/>
        <v>89046715.819999993</v>
      </c>
      <c r="H38" s="13">
        <f t="shared" si="3"/>
        <v>38392872.82</v>
      </c>
      <c r="I38" s="21">
        <f t="shared" si="4"/>
        <v>23139880.82</v>
      </c>
      <c r="J38" s="21">
        <f t="shared" si="5"/>
        <v>27.261841281852909</v>
      </c>
      <c r="K38" s="22">
        <f t="shared" si="6"/>
        <v>46.503494673956787</v>
      </c>
      <c r="L38" s="22">
        <f t="shared" si="7"/>
        <v>59.054658826141981</v>
      </c>
    </row>
    <row r="39" spans="1:12" x14ac:dyDescent="0.3">
      <c r="A39" s="3" t="s">
        <v>35</v>
      </c>
      <c r="B39" s="2" t="s">
        <v>34</v>
      </c>
      <c r="C39" s="11">
        <v>131850200</v>
      </c>
      <c r="D39" s="24">
        <v>133457901</v>
      </c>
      <c r="E39" s="24">
        <v>107491879</v>
      </c>
      <c r="F39" s="24">
        <v>94443732.099999994</v>
      </c>
      <c r="G39" s="13">
        <f t="shared" si="2"/>
        <v>37406467.900000006</v>
      </c>
      <c r="H39" s="13">
        <f t="shared" si="3"/>
        <v>39014168.900000006</v>
      </c>
      <c r="I39" s="21">
        <f t="shared" si="4"/>
        <v>13048146.900000006</v>
      </c>
      <c r="J39" s="21">
        <f t="shared" si="5"/>
        <v>71.629570603609238</v>
      </c>
      <c r="K39" s="22">
        <f t="shared" si="6"/>
        <v>70.766684769004414</v>
      </c>
      <c r="L39" s="22">
        <f t="shared" si="7"/>
        <v>87.861271919900091</v>
      </c>
    </row>
    <row r="40" spans="1:12" x14ac:dyDescent="0.3">
      <c r="A40" s="3" t="s">
        <v>33</v>
      </c>
      <c r="B40" s="2" t="s">
        <v>32</v>
      </c>
      <c r="C40" s="11">
        <f>SUM(C41:C42)</f>
        <v>449947576</v>
      </c>
      <c r="D40" s="24">
        <f t="shared" ref="D40:F40" si="13">SUM(D41:D42)</f>
        <v>475723132.23000002</v>
      </c>
      <c r="E40" s="24">
        <f t="shared" si="13"/>
        <v>355782891.23000002</v>
      </c>
      <c r="F40" s="24">
        <f t="shared" si="13"/>
        <v>297497468.56</v>
      </c>
      <c r="G40" s="13">
        <f t="shared" si="2"/>
        <v>152450107.44</v>
      </c>
      <c r="H40" s="13">
        <f t="shared" si="3"/>
        <v>178225663.67000002</v>
      </c>
      <c r="I40" s="21">
        <f t="shared" si="4"/>
        <v>58285422.670000017</v>
      </c>
      <c r="J40" s="21">
        <f t="shared" si="5"/>
        <v>66.11825119822403</v>
      </c>
      <c r="K40" s="22">
        <f t="shared" si="6"/>
        <v>62.535842469011484</v>
      </c>
      <c r="L40" s="22">
        <f t="shared" si="7"/>
        <v>83.617699415366005</v>
      </c>
    </row>
    <row r="41" spans="1:12" x14ac:dyDescent="0.3">
      <c r="A41" s="3" t="s">
        <v>31</v>
      </c>
      <c r="B41" s="2" t="s">
        <v>30</v>
      </c>
      <c r="C41" s="11">
        <v>422863076</v>
      </c>
      <c r="D41" s="24">
        <v>449386541.23000002</v>
      </c>
      <c r="E41" s="24">
        <v>337584763.23000002</v>
      </c>
      <c r="F41" s="24">
        <v>280218254.76999998</v>
      </c>
      <c r="G41" s="13">
        <f t="shared" si="2"/>
        <v>142644821.23000002</v>
      </c>
      <c r="H41" s="13">
        <f t="shared" si="3"/>
        <v>169168286.46000004</v>
      </c>
      <c r="I41" s="21">
        <f t="shared" si="4"/>
        <v>57366508.460000038</v>
      </c>
      <c r="J41" s="21">
        <f t="shared" si="5"/>
        <v>66.266900723675377</v>
      </c>
      <c r="K41" s="22">
        <f t="shared" si="6"/>
        <v>62.35572921321242</v>
      </c>
      <c r="L41" s="22">
        <f t="shared" si="7"/>
        <v>83.006783863371339</v>
      </c>
    </row>
    <row r="42" spans="1:12" ht="37.5" x14ac:dyDescent="0.3">
      <c r="A42" s="3" t="s">
        <v>29</v>
      </c>
      <c r="B42" s="2" t="s">
        <v>28</v>
      </c>
      <c r="C42" s="11">
        <v>27084500</v>
      </c>
      <c r="D42" s="24">
        <v>26336591</v>
      </c>
      <c r="E42" s="24">
        <v>18198128</v>
      </c>
      <c r="F42" s="24">
        <v>17279213.789999999</v>
      </c>
      <c r="G42" s="13">
        <f t="shared" si="2"/>
        <v>9805286.2100000009</v>
      </c>
      <c r="H42" s="13">
        <f t="shared" si="3"/>
        <v>9057377.2100000009</v>
      </c>
      <c r="I42" s="21">
        <f t="shared" si="4"/>
        <v>918914.21000000089</v>
      </c>
      <c r="J42" s="21">
        <f t="shared" si="5"/>
        <v>63.797425797042585</v>
      </c>
      <c r="K42" s="22">
        <f t="shared" si="6"/>
        <v>65.609151123621118</v>
      </c>
      <c r="L42" s="22">
        <f t="shared" si="7"/>
        <v>94.950501447181807</v>
      </c>
    </row>
    <row r="43" spans="1:12" x14ac:dyDescent="0.3">
      <c r="A43" s="3" t="s">
        <v>27</v>
      </c>
      <c r="B43" s="2" t="s">
        <v>26</v>
      </c>
      <c r="C43" s="11">
        <f>C45</f>
        <v>7566800</v>
      </c>
      <c r="D43" s="24">
        <f>D44+D45</f>
        <v>8049698.7000000002</v>
      </c>
      <c r="E43" s="24">
        <f t="shared" ref="E43:F43" si="14">E44+E45</f>
        <v>8049698.7000000002</v>
      </c>
      <c r="F43" s="24">
        <f t="shared" si="14"/>
        <v>7972382.9000000004</v>
      </c>
      <c r="G43" s="13">
        <f t="shared" si="2"/>
        <v>-405582.90000000037</v>
      </c>
      <c r="H43" s="13">
        <f t="shared" si="3"/>
        <v>77315.799999999814</v>
      </c>
      <c r="I43" s="21"/>
      <c r="J43" s="21">
        <f t="shared" si="5"/>
        <v>105.3600319818153</v>
      </c>
      <c r="K43" s="22">
        <f t="shared" si="6"/>
        <v>99.039519330083749</v>
      </c>
      <c r="L43" s="22"/>
    </row>
    <row r="44" spans="1:12" x14ac:dyDescent="0.3">
      <c r="A44" s="3" t="s">
        <v>116</v>
      </c>
      <c r="B44" s="2" t="s">
        <v>115</v>
      </c>
      <c r="C44" s="11">
        <v>0</v>
      </c>
      <c r="D44" s="24">
        <v>482898.7</v>
      </c>
      <c r="E44" s="24">
        <v>482898.7</v>
      </c>
      <c r="F44" s="24">
        <v>482898.7</v>
      </c>
      <c r="G44" s="13"/>
      <c r="H44" s="13"/>
      <c r="I44" s="21"/>
      <c r="J44" s="21"/>
      <c r="K44" s="22"/>
      <c r="L44" s="22"/>
    </row>
    <row r="45" spans="1:12" x14ac:dyDescent="0.3">
      <c r="A45" s="3" t="s">
        <v>25</v>
      </c>
      <c r="B45" s="2" t="s">
        <v>24</v>
      </c>
      <c r="C45" s="11">
        <v>7566800</v>
      </c>
      <c r="D45" s="24">
        <v>7566800</v>
      </c>
      <c r="E45" s="24">
        <v>7566800</v>
      </c>
      <c r="F45" s="24">
        <v>7489484.2000000002</v>
      </c>
      <c r="G45" s="13">
        <f t="shared" si="2"/>
        <v>77315.799999999814</v>
      </c>
      <c r="H45" s="13">
        <f t="shared" si="3"/>
        <v>77315.799999999814</v>
      </c>
      <c r="I45" s="21"/>
      <c r="J45" s="21">
        <f t="shared" si="5"/>
        <v>98.978223291219535</v>
      </c>
      <c r="K45" s="22">
        <f t="shared" si="6"/>
        <v>98.978223291219535</v>
      </c>
      <c r="L45" s="22"/>
    </row>
    <row r="46" spans="1:12" x14ac:dyDescent="0.3">
      <c r="A46" s="3" t="s">
        <v>23</v>
      </c>
      <c r="B46" s="2" t="s">
        <v>22</v>
      </c>
      <c r="C46" s="11">
        <f>SUM(C47:C50)</f>
        <v>245208300</v>
      </c>
      <c r="D46" s="24">
        <f t="shared" ref="D46:F46" si="15">SUM(D47:D50)</f>
        <v>499613612</v>
      </c>
      <c r="E46" s="24">
        <f t="shared" si="15"/>
        <v>320628259</v>
      </c>
      <c r="F46" s="24">
        <f t="shared" si="15"/>
        <v>133917230.29000001</v>
      </c>
      <c r="G46" s="13">
        <f t="shared" si="2"/>
        <v>111291069.70999999</v>
      </c>
      <c r="H46" s="13">
        <f t="shared" si="3"/>
        <v>365696381.70999998</v>
      </c>
      <c r="I46" s="21">
        <f t="shared" si="4"/>
        <v>186711028.70999998</v>
      </c>
      <c r="J46" s="21">
        <f t="shared" si="5"/>
        <v>54.613661238220736</v>
      </c>
      <c r="K46" s="22">
        <f t="shared" si="6"/>
        <v>26.804159669292599</v>
      </c>
      <c r="L46" s="22">
        <f t="shared" si="7"/>
        <v>41.767132662501844</v>
      </c>
    </row>
    <row r="47" spans="1:12" x14ac:dyDescent="0.3">
      <c r="A47" s="3" t="s">
        <v>21</v>
      </c>
      <c r="B47" s="2" t="s">
        <v>20</v>
      </c>
      <c r="C47" s="11">
        <v>8842000</v>
      </c>
      <c r="D47" s="24">
        <v>8842000</v>
      </c>
      <c r="E47" s="24">
        <v>6631500</v>
      </c>
      <c r="F47" s="24">
        <v>6346505.1699999999</v>
      </c>
      <c r="G47" s="13">
        <f t="shared" si="2"/>
        <v>2495494.83</v>
      </c>
      <c r="H47" s="13">
        <f t="shared" si="3"/>
        <v>2495494.83</v>
      </c>
      <c r="I47" s="21">
        <f t="shared" si="4"/>
        <v>284994.83000000007</v>
      </c>
      <c r="J47" s="21">
        <f t="shared" si="5"/>
        <v>71.776805813164444</v>
      </c>
      <c r="K47" s="22">
        <f t="shared" si="6"/>
        <v>71.776805813164444</v>
      </c>
      <c r="L47" s="22">
        <f t="shared" si="7"/>
        <v>95.702407750885925</v>
      </c>
    </row>
    <row r="48" spans="1:12" x14ac:dyDescent="0.3">
      <c r="A48" s="3" t="s">
        <v>19</v>
      </c>
      <c r="B48" s="2" t="s">
        <v>18</v>
      </c>
      <c r="C48" s="11">
        <v>50036200</v>
      </c>
      <c r="D48" s="24">
        <v>233694292</v>
      </c>
      <c r="E48" s="24">
        <v>216107992</v>
      </c>
      <c r="F48" s="24">
        <v>47826637.270000003</v>
      </c>
      <c r="G48" s="13">
        <f t="shared" si="2"/>
        <v>2209562.7299999967</v>
      </c>
      <c r="H48" s="13">
        <f t="shared" si="3"/>
        <v>185867654.72999999</v>
      </c>
      <c r="I48" s="21">
        <f t="shared" si="4"/>
        <v>168281354.72999999</v>
      </c>
      <c r="J48" s="21">
        <f t="shared" si="5"/>
        <v>95.584071672109388</v>
      </c>
      <c r="K48" s="22">
        <f t="shared" si="6"/>
        <v>20.46547087679831</v>
      </c>
      <c r="L48" s="22">
        <f t="shared" si="7"/>
        <v>22.130897070201829</v>
      </c>
    </row>
    <row r="49" spans="1:12" x14ac:dyDescent="0.3">
      <c r="A49" s="3" t="s">
        <v>17</v>
      </c>
      <c r="B49" s="2" t="s">
        <v>16</v>
      </c>
      <c r="C49" s="11">
        <v>148271000</v>
      </c>
      <c r="D49" s="24">
        <v>219455520</v>
      </c>
      <c r="E49" s="24">
        <v>69698626</v>
      </c>
      <c r="F49" s="24">
        <v>55214981.770000003</v>
      </c>
      <c r="G49" s="13">
        <f t="shared" si="2"/>
        <v>93056018.229999989</v>
      </c>
      <c r="H49" s="13">
        <f t="shared" si="3"/>
        <v>164240538.22999999</v>
      </c>
      <c r="I49" s="21">
        <f t="shared" si="4"/>
        <v>14483644.229999997</v>
      </c>
      <c r="J49" s="21">
        <f t="shared" si="5"/>
        <v>37.239232061562952</v>
      </c>
      <c r="K49" s="22">
        <f t="shared" si="6"/>
        <v>25.159987668571748</v>
      </c>
      <c r="L49" s="22">
        <f t="shared" si="7"/>
        <v>79.219612980605973</v>
      </c>
    </row>
    <row r="50" spans="1:12" x14ac:dyDescent="0.3">
      <c r="A50" s="3" t="s">
        <v>15</v>
      </c>
      <c r="B50" s="2" t="s">
        <v>14</v>
      </c>
      <c r="C50" s="11">
        <v>38059100</v>
      </c>
      <c r="D50" s="24">
        <v>37621800</v>
      </c>
      <c r="E50" s="24">
        <v>28190141</v>
      </c>
      <c r="F50" s="24">
        <v>24529106.079999998</v>
      </c>
      <c r="G50" s="13">
        <f t="shared" si="2"/>
        <v>13529993.920000002</v>
      </c>
      <c r="H50" s="13">
        <f t="shared" si="3"/>
        <v>13092693.920000002</v>
      </c>
      <c r="I50" s="21">
        <f t="shared" si="4"/>
        <v>3661034.9200000018</v>
      </c>
      <c r="J50" s="21">
        <f t="shared" si="5"/>
        <v>64.450042381454097</v>
      </c>
      <c r="K50" s="22">
        <f t="shared" si="6"/>
        <v>65.199182601576737</v>
      </c>
      <c r="L50" s="22">
        <f t="shared" si="7"/>
        <v>87.013066305698857</v>
      </c>
    </row>
    <row r="51" spans="1:12" x14ac:dyDescent="0.3">
      <c r="A51" s="3" t="s">
        <v>13</v>
      </c>
      <c r="B51" s="2" t="s">
        <v>12</v>
      </c>
      <c r="C51" s="11">
        <f>SUM(C52:C54)</f>
        <v>1039825283</v>
      </c>
      <c r="D51" s="24">
        <f t="shared" ref="D51:F51" si="16">SUM(D52:D54)</f>
        <v>1505367202</v>
      </c>
      <c r="E51" s="24">
        <f t="shared" si="16"/>
        <v>638945454</v>
      </c>
      <c r="F51" s="24">
        <f t="shared" si="16"/>
        <v>489812279.10000002</v>
      </c>
      <c r="G51" s="13">
        <f t="shared" si="2"/>
        <v>550013003.89999998</v>
      </c>
      <c r="H51" s="13">
        <f t="shared" si="3"/>
        <v>1015554922.9</v>
      </c>
      <c r="I51" s="21">
        <f t="shared" si="4"/>
        <v>149133174.89999998</v>
      </c>
      <c r="J51" s="21">
        <f t="shared" si="5"/>
        <v>47.105248074642176</v>
      </c>
      <c r="K51" s="22">
        <f t="shared" si="6"/>
        <v>32.537727569010769</v>
      </c>
      <c r="L51" s="22">
        <f t="shared" si="7"/>
        <v>76.659482594894556</v>
      </c>
    </row>
    <row r="52" spans="1:12" x14ac:dyDescent="0.3">
      <c r="A52" s="3" t="s">
        <v>11</v>
      </c>
      <c r="B52" s="2" t="s">
        <v>10</v>
      </c>
      <c r="C52" s="11">
        <v>1012652863</v>
      </c>
      <c r="D52" s="24">
        <v>789555466</v>
      </c>
      <c r="E52" s="24">
        <v>619603413</v>
      </c>
      <c r="F52" s="24">
        <v>474416271.30000001</v>
      </c>
      <c r="G52" s="13">
        <f t="shared" si="2"/>
        <v>538236591.70000005</v>
      </c>
      <c r="H52" s="13">
        <f t="shared" si="3"/>
        <v>315139194.69999999</v>
      </c>
      <c r="I52" s="21">
        <f t="shared" si="4"/>
        <v>145187141.69999999</v>
      </c>
      <c r="J52" s="21">
        <f t="shared" si="5"/>
        <v>46.848854986153334</v>
      </c>
      <c r="K52" s="22">
        <f t="shared" si="6"/>
        <v>60.086503321097908</v>
      </c>
      <c r="L52" s="22">
        <f t="shared" si="7"/>
        <v>76.567730478269652</v>
      </c>
    </row>
    <row r="53" spans="1:12" x14ac:dyDescent="0.3">
      <c r="A53" s="3" t="s">
        <v>9</v>
      </c>
      <c r="B53" s="2" t="s">
        <v>8</v>
      </c>
      <c r="C53" s="11">
        <v>6479320</v>
      </c>
      <c r="D53" s="24">
        <v>695118636</v>
      </c>
      <c r="E53" s="24">
        <v>4175741</v>
      </c>
      <c r="F53" s="24">
        <v>899218.48</v>
      </c>
      <c r="G53" s="13">
        <f t="shared" si="2"/>
        <v>5580101.5199999996</v>
      </c>
      <c r="H53" s="13">
        <f t="shared" si="3"/>
        <v>694219417.51999998</v>
      </c>
      <c r="I53" s="21">
        <f t="shared" si="4"/>
        <v>3276522.52</v>
      </c>
      <c r="J53" s="21">
        <f t="shared" si="5"/>
        <v>13.878284758277104</v>
      </c>
      <c r="K53" s="22">
        <f t="shared" si="6"/>
        <v>0.12936187197835392</v>
      </c>
      <c r="L53" s="22">
        <f t="shared" si="7"/>
        <v>21.534345161732972</v>
      </c>
    </row>
    <row r="54" spans="1:12" ht="37.5" x14ac:dyDescent="0.3">
      <c r="A54" s="3" t="s">
        <v>7</v>
      </c>
      <c r="B54" s="2" t="s">
        <v>6</v>
      </c>
      <c r="C54" s="11">
        <v>20693100</v>
      </c>
      <c r="D54" s="24">
        <v>20693100</v>
      </c>
      <c r="E54" s="24">
        <v>15166300</v>
      </c>
      <c r="F54" s="24">
        <v>14496789.32</v>
      </c>
      <c r="G54" s="13">
        <f t="shared" si="2"/>
        <v>6196310.6799999997</v>
      </c>
      <c r="H54" s="13">
        <f t="shared" si="3"/>
        <v>6196310.6799999997</v>
      </c>
      <c r="I54" s="21">
        <f t="shared" si="4"/>
        <v>669510.6799999997</v>
      </c>
      <c r="J54" s="21">
        <f t="shared" si="5"/>
        <v>70.056150697575532</v>
      </c>
      <c r="K54" s="22">
        <f t="shared" si="6"/>
        <v>70.056150697575532</v>
      </c>
      <c r="L54" s="22">
        <f t="shared" si="7"/>
        <v>95.585537144854044</v>
      </c>
    </row>
    <row r="55" spans="1:12" x14ac:dyDescent="0.3">
      <c r="A55" s="3" t="s">
        <v>5</v>
      </c>
      <c r="B55" s="2" t="s">
        <v>4</v>
      </c>
      <c r="C55" s="11">
        <f>SUM(C56:C57)</f>
        <v>39300000</v>
      </c>
      <c r="D55" s="24">
        <f t="shared" ref="D55:F55" si="17">SUM(D56:D57)</f>
        <v>39300000</v>
      </c>
      <c r="E55" s="24">
        <f t="shared" si="17"/>
        <v>28981015</v>
      </c>
      <c r="F55" s="24">
        <f t="shared" si="17"/>
        <v>24374056.170000002</v>
      </c>
      <c r="G55" s="13">
        <f t="shared" si="2"/>
        <v>14925943.829999998</v>
      </c>
      <c r="H55" s="13">
        <f t="shared" si="3"/>
        <v>14925943.829999998</v>
      </c>
      <c r="I55" s="21">
        <f t="shared" si="4"/>
        <v>4606958.8299999982</v>
      </c>
      <c r="J55" s="21">
        <f t="shared" si="5"/>
        <v>62.020499160305356</v>
      </c>
      <c r="K55" s="22">
        <f t="shared" si="6"/>
        <v>62.020499160305356</v>
      </c>
      <c r="L55" s="22">
        <f t="shared" si="7"/>
        <v>84.103528361584296</v>
      </c>
    </row>
    <row r="56" spans="1:12" x14ac:dyDescent="0.3">
      <c r="A56" s="3" t="s">
        <v>3</v>
      </c>
      <c r="B56" s="2" t="s">
        <v>2</v>
      </c>
      <c r="C56" s="11">
        <v>23236900</v>
      </c>
      <c r="D56" s="24">
        <v>23236900</v>
      </c>
      <c r="E56" s="24">
        <v>16973015</v>
      </c>
      <c r="F56" s="24">
        <v>13962019.859999999</v>
      </c>
      <c r="G56" s="13">
        <f t="shared" si="2"/>
        <v>9274880.1400000006</v>
      </c>
      <c r="H56" s="13">
        <f t="shared" si="3"/>
        <v>9274880.1400000006</v>
      </c>
      <c r="I56" s="21">
        <f t="shared" si="4"/>
        <v>3010995.1400000006</v>
      </c>
      <c r="J56" s="21">
        <f t="shared" si="5"/>
        <v>60.085552978237203</v>
      </c>
      <c r="K56" s="22">
        <f t="shared" si="6"/>
        <v>60.085552978237203</v>
      </c>
      <c r="L56" s="22">
        <f t="shared" si="7"/>
        <v>82.260104406907075</v>
      </c>
    </row>
    <row r="57" spans="1:12" x14ac:dyDescent="0.3">
      <c r="A57" s="3" t="s">
        <v>1</v>
      </c>
      <c r="B57" s="2" t="s">
        <v>0</v>
      </c>
      <c r="C57" s="11">
        <v>16063100</v>
      </c>
      <c r="D57" s="24">
        <v>16063100</v>
      </c>
      <c r="E57" s="24">
        <v>12008000</v>
      </c>
      <c r="F57" s="24">
        <v>10412036.310000001</v>
      </c>
      <c r="G57" s="13">
        <f t="shared" si="2"/>
        <v>5651063.6899999995</v>
      </c>
      <c r="H57" s="13">
        <f t="shared" si="3"/>
        <v>5651063.6899999995</v>
      </c>
      <c r="I57" s="21">
        <f t="shared" si="4"/>
        <v>1595963.6899999995</v>
      </c>
      <c r="J57" s="21">
        <f t="shared" si="5"/>
        <v>64.819594661055476</v>
      </c>
      <c r="K57" s="22">
        <f t="shared" si="6"/>
        <v>64.819594661055476</v>
      </c>
      <c r="L57" s="22">
        <f t="shared" si="7"/>
        <v>86.709163141239173</v>
      </c>
    </row>
    <row r="58" spans="1:12" ht="37.5" x14ac:dyDescent="0.3">
      <c r="A58" s="14" t="s">
        <v>107</v>
      </c>
      <c r="B58" s="15" t="s">
        <v>108</v>
      </c>
      <c r="C58" s="11">
        <f>C59</f>
        <v>1619000</v>
      </c>
      <c r="D58" s="24">
        <f t="shared" ref="D58:F58" si="18">D59</f>
        <v>1698200</v>
      </c>
      <c r="E58" s="24">
        <f t="shared" si="18"/>
        <v>1603718</v>
      </c>
      <c r="F58" s="24">
        <f t="shared" si="18"/>
        <v>1603717.65</v>
      </c>
      <c r="G58" s="13">
        <f t="shared" si="2"/>
        <v>15282.350000000093</v>
      </c>
      <c r="H58" s="13">
        <f t="shared" si="3"/>
        <v>94482.350000000093</v>
      </c>
      <c r="I58" s="21">
        <f t="shared" si="4"/>
        <v>0.35000000009313226</v>
      </c>
      <c r="J58" s="21">
        <f t="shared" si="5"/>
        <v>99.056062384187754</v>
      </c>
      <c r="K58" s="22">
        <f t="shared" si="6"/>
        <v>94.436323754563645</v>
      </c>
      <c r="L58" s="22">
        <f t="shared" si="7"/>
        <v>99.999978175714176</v>
      </c>
    </row>
    <row r="59" spans="1:12" ht="37.5" x14ac:dyDescent="0.3">
      <c r="A59" s="14" t="s">
        <v>109</v>
      </c>
      <c r="B59" s="15" t="s">
        <v>110</v>
      </c>
      <c r="C59" s="11">
        <v>1619000</v>
      </c>
      <c r="D59" s="24">
        <v>1698200</v>
      </c>
      <c r="E59" s="24">
        <v>1603718</v>
      </c>
      <c r="F59" s="24">
        <v>1603717.65</v>
      </c>
      <c r="G59" s="13">
        <f t="shared" si="2"/>
        <v>15282.350000000093</v>
      </c>
      <c r="H59" s="13">
        <f t="shared" si="3"/>
        <v>94482.350000000093</v>
      </c>
      <c r="I59" s="21">
        <f t="shared" si="4"/>
        <v>0.35000000009313226</v>
      </c>
      <c r="J59" s="21">
        <f t="shared" si="5"/>
        <v>99.056062384187754</v>
      </c>
      <c r="K59" s="22">
        <f t="shared" si="6"/>
        <v>94.436323754563645</v>
      </c>
      <c r="L59" s="22">
        <f t="shared" si="7"/>
        <v>99.999978175714176</v>
      </c>
    </row>
  </sheetData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2020-10-13T11:17:37Z</dcterms:modified>
</cp:coreProperties>
</file>