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K:\2020 Исполнение бюджета\Отчет за 3 квартал 2020 года\На сайт 3 квартал проект постановления\"/>
    </mc:Choice>
  </mc:AlternateContent>
  <bookViews>
    <workbookView xWindow="0" yWindow="0" windowWidth="22950" windowHeight="7425"/>
  </bookViews>
  <sheets>
    <sheet name="2020 (2)" sheetId="4" r:id="rId1"/>
    <sheet name="2020" sheetId="3" r:id="rId2"/>
  </sheets>
  <externalReferences>
    <externalReference r:id="rId3"/>
  </externalReferences>
  <definedNames>
    <definedName name="_xlnm._FilterDatabase" localSheetId="1" hidden="1">'2020'!$A$4:$K$145</definedName>
    <definedName name="_xlnm._FilterDatabase" localSheetId="0" hidden="1">'2020 (2)'!$A$4:$K$146</definedName>
    <definedName name="APPT" localSheetId="1">'2020'!#REF!</definedName>
    <definedName name="APPT" localSheetId="0">'2020 (2)'!#REF!</definedName>
    <definedName name="FIO" localSheetId="1">'2020'!#REF!</definedName>
    <definedName name="FIO" localSheetId="0">'2020 (2)'!#REF!</definedName>
    <definedName name="LAST_CELL" localSheetId="1">'2020'!$K$149</definedName>
    <definedName name="LAST_CELL" localSheetId="0">'2020 (2)'!#REF!</definedName>
    <definedName name="SIGN" localSheetId="1">'2020'!#REF!</definedName>
    <definedName name="SIGN" localSheetId="0">'2020 (2)'!#REF!</definedName>
  </definedNames>
  <calcPr calcId="162913"/>
</workbook>
</file>

<file path=xl/calcChain.xml><?xml version="1.0" encoding="utf-8"?>
<calcChain xmlns="http://schemas.openxmlformats.org/spreadsheetml/2006/main">
  <c r="K110" i="4" l="1"/>
  <c r="J110" i="4"/>
  <c r="I110" i="4"/>
  <c r="H110" i="4"/>
  <c r="G110" i="4"/>
  <c r="F110" i="4"/>
  <c r="C108" i="4"/>
  <c r="D108" i="4"/>
  <c r="E108" i="4"/>
  <c r="B108" i="4"/>
  <c r="K145" i="4" l="1"/>
  <c r="J145" i="4"/>
  <c r="I145" i="4"/>
  <c r="H145" i="4"/>
  <c r="G145" i="4"/>
  <c r="F145" i="4"/>
  <c r="K144" i="4"/>
  <c r="J144" i="4"/>
  <c r="I144" i="4"/>
  <c r="H144" i="4"/>
  <c r="G144" i="4"/>
  <c r="F144" i="4"/>
  <c r="E143" i="4"/>
  <c r="D143" i="4"/>
  <c r="C143" i="4"/>
  <c r="B143" i="4"/>
  <c r="K142" i="4"/>
  <c r="J142" i="4"/>
  <c r="I142" i="4"/>
  <c r="H142" i="4"/>
  <c r="G142" i="4"/>
  <c r="F142" i="4"/>
  <c r="K141" i="4"/>
  <c r="J141" i="4"/>
  <c r="I141" i="4"/>
  <c r="H141" i="4"/>
  <c r="G141" i="4"/>
  <c r="F141" i="4"/>
  <c r="K140" i="4"/>
  <c r="J140" i="4"/>
  <c r="I140" i="4"/>
  <c r="H140" i="4"/>
  <c r="G140" i="4"/>
  <c r="F140" i="4"/>
  <c r="E139" i="4"/>
  <c r="D139" i="4"/>
  <c r="C139" i="4"/>
  <c r="B139" i="4"/>
  <c r="K138" i="4"/>
  <c r="J138" i="4"/>
  <c r="I138" i="4"/>
  <c r="H138" i="4"/>
  <c r="G138" i="4"/>
  <c r="F138" i="4"/>
  <c r="K137" i="4"/>
  <c r="J137" i="4"/>
  <c r="I137" i="4"/>
  <c r="H137" i="4"/>
  <c r="G137" i="4"/>
  <c r="F137" i="4"/>
  <c r="K136" i="4"/>
  <c r="J136" i="4"/>
  <c r="I136" i="4"/>
  <c r="H136" i="4"/>
  <c r="G136" i="4"/>
  <c r="F136" i="4"/>
  <c r="E135" i="4"/>
  <c r="D135" i="4"/>
  <c r="C135" i="4"/>
  <c r="C134" i="4" s="1"/>
  <c r="B135" i="4"/>
  <c r="B134" i="4" s="1"/>
  <c r="K133" i="4"/>
  <c r="J133" i="4"/>
  <c r="I133" i="4"/>
  <c r="H133" i="4"/>
  <c r="G133" i="4"/>
  <c r="F133" i="4"/>
  <c r="K132" i="4"/>
  <c r="J132" i="4"/>
  <c r="I132" i="4"/>
  <c r="H132" i="4"/>
  <c r="G132" i="4"/>
  <c r="F132" i="4"/>
  <c r="E131" i="4"/>
  <c r="D131" i="4"/>
  <c r="C131" i="4"/>
  <c r="B131" i="4"/>
  <c r="K130" i="4"/>
  <c r="J130" i="4"/>
  <c r="I130" i="4"/>
  <c r="H130" i="4"/>
  <c r="G130" i="4"/>
  <c r="F130" i="4"/>
  <c r="E129" i="4"/>
  <c r="D129" i="4"/>
  <c r="C129" i="4"/>
  <c r="B129" i="4"/>
  <c r="K128" i="4"/>
  <c r="J128" i="4"/>
  <c r="I128" i="4"/>
  <c r="H128" i="4"/>
  <c r="G128" i="4"/>
  <c r="F128" i="4"/>
  <c r="E127" i="4"/>
  <c r="D127" i="4"/>
  <c r="C127" i="4"/>
  <c r="B127" i="4"/>
  <c r="B126" i="4" s="1"/>
  <c r="K125" i="4"/>
  <c r="J125" i="4"/>
  <c r="I125" i="4"/>
  <c r="H125" i="4"/>
  <c r="G125" i="4"/>
  <c r="F125" i="4"/>
  <c r="E124" i="4"/>
  <c r="D124" i="4"/>
  <c r="H124" i="4" s="1"/>
  <c r="C124" i="4"/>
  <c r="B124" i="4"/>
  <c r="K123" i="4"/>
  <c r="J123" i="4"/>
  <c r="I123" i="4"/>
  <c r="H123" i="4"/>
  <c r="G123" i="4"/>
  <c r="F123" i="4"/>
  <c r="K122" i="4"/>
  <c r="J122" i="4"/>
  <c r="I122" i="4"/>
  <c r="H122" i="4"/>
  <c r="G122" i="4"/>
  <c r="F122" i="4"/>
  <c r="E121" i="4"/>
  <c r="I121" i="4" s="1"/>
  <c r="D121" i="4"/>
  <c r="C121" i="4"/>
  <c r="B121" i="4"/>
  <c r="K120" i="4"/>
  <c r="J120" i="4"/>
  <c r="I120" i="4"/>
  <c r="H120" i="4"/>
  <c r="G120" i="4"/>
  <c r="F120" i="4"/>
  <c r="E119" i="4"/>
  <c r="D119" i="4"/>
  <c r="C119" i="4"/>
  <c r="B119" i="4"/>
  <c r="B118" i="4" s="1"/>
  <c r="K117" i="4"/>
  <c r="J117" i="4"/>
  <c r="I117" i="4"/>
  <c r="H117" i="4"/>
  <c r="G117" i="4"/>
  <c r="F117" i="4"/>
  <c r="K116" i="4"/>
  <c r="J116" i="4"/>
  <c r="I116" i="4"/>
  <c r="H116" i="4"/>
  <c r="G116" i="4"/>
  <c r="F116" i="4"/>
  <c r="E115" i="4"/>
  <c r="D115" i="4"/>
  <c r="C115" i="4"/>
  <c r="B115" i="4"/>
  <c r="K114" i="4"/>
  <c r="J114" i="4"/>
  <c r="I114" i="4"/>
  <c r="H114" i="4"/>
  <c r="G114" i="4"/>
  <c r="F114" i="4"/>
  <c r="E113" i="4"/>
  <c r="D113" i="4"/>
  <c r="C113" i="4"/>
  <c r="B113" i="4"/>
  <c r="K112" i="4"/>
  <c r="J112" i="4"/>
  <c r="I112" i="4"/>
  <c r="H112" i="4"/>
  <c r="G112" i="4"/>
  <c r="F112" i="4"/>
  <c r="E111" i="4"/>
  <c r="D111" i="4"/>
  <c r="C111" i="4"/>
  <c r="B111" i="4"/>
  <c r="K109" i="4"/>
  <c r="J109" i="4"/>
  <c r="I109" i="4"/>
  <c r="H109" i="4"/>
  <c r="G109" i="4"/>
  <c r="F109" i="4"/>
  <c r="G108" i="4"/>
  <c r="B107" i="4"/>
  <c r="K106" i="4"/>
  <c r="J106" i="4"/>
  <c r="I106" i="4"/>
  <c r="H106" i="4"/>
  <c r="G106" i="4"/>
  <c r="F106" i="4"/>
  <c r="K105" i="4"/>
  <c r="J105" i="4"/>
  <c r="I105" i="4"/>
  <c r="H105" i="4"/>
  <c r="G105" i="4"/>
  <c r="F105" i="4"/>
  <c r="K104" i="4"/>
  <c r="J104" i="4"/>
  <c r="I104" i="4"/>
  <c r="H104" i="4"/>
  <c r="G104" i="4"/>
  <c r="F104" i="4"/>
  <c r="K103" i="4"/>
  <c r="J103" i="4"/>
  <c r="I103" i="4"/>
  <c r="H103" i="4"/>
  <c r="G103" i="4"/>
  <c r="F103" i="4"/>
  <c r="K102" i="4"/>
  <c r="J102" i="4"/>
  <c r="I102" i="4"/>
  <c r="H102" i="4"/>
  <c r="G102" i="4"/>
  <c r="F102" i="4"/>
  <c r="K101" i="4"/>
  <c r="J101" i="4"/>
  <c r="I101" i="4"/>
  <c r="H101" i="4"/>
  <c r="G101" i="4"/>
  <c r="F101" i="4"/>
  <c r="K100" i="4"/>
  <c r="J100" i="4"/>
  <c r="I100" i="4"/>
  <c r="H100" i="4"/>
  <c r="G100" i="4"/>
  <c r="F100" i="4"/>
  <c r="E99" i="4"/>
  <c r="D99" i="4"/>
  <c r="C99" i="4"/>
  <c r="B99" i="4"/>
  <c r="K98" i="4"/>
  <c r="J98" i="4"/>
  <c r="I98" i="4"/>
  <c r="H98" i="4"/>
  <c r="G98" i="4"/>
  <c r="F98" i="4"/>
  <c r="E97" i="4"/>
  <c r="K97" i="4" s="1"/>
  <c r="D97" i="4"/>
  <c r="C97" i="4"/>
  <c r="B97" i="4"/>
  <c r="B96" i="4" s="1"/>
  <c r="K95" i="4"/>
  <c r="J95" i="4"/>
  <c r="I95" i="4"/>
  <c r="H95" i="4"/>
  <c r="G95" i="4"/>
  <c r="F95" i="4"/>
  <c r="K94" i="4"/>
  <c r="J94" i="4"/>
  <c r="I94" i="4"/>
  <c r="H94" i="4"/>
  <c r="G94" i="4"/>
  <c r="F94" i="4"/>
  <c r="E93" i="4"/>
  <c r="D93" i="4"/>
  <c r="C93" i="4"/>
  <c r="G93" i="4" s="1"/>
  <c r="B93" i="4"/>
  <c r="K92" i="4"/>
  <c r="J92" i="4"/>
  <c r="I92" i="4"/>
  <c r="H92" i="4"/>
  <c r="G92" i="4"/>
  <c r="F92" i="4"/>
  <c r="K91" i="4"/>
  <c r="J91" i="4"/>
  <c r="I91" i="4"/>
  <c r="H91" i="4"/>
  <c r="G91" i="4"/>
  <c r="F91" i="4"/>
  <c r="E90" i="4"/>
  <c r="D90" i="4"/>
  <c r="C90" i="4"/>
  <c r="C89" i="4" s="1"/>
  <c r="B90" i="4"/>
  <c r="B89" i="4" s="1"/>
  <c r="K88" i="4"/>
  <c r="J88" i="4"/>
  <c r="I88" i="4"/>
  <c r="H88" i="4"/>
  <c r="G88" i="4"/>
  <c r="F88" i="4"/>
  <c r="K87" i="4"/>
  <c r="E87" i="4"/>
  <c r="D87" i="4"/>
  <c r="C87" i="4"/>
  <c r="B87" i="4"/>
  <c r="F87" i="4" s="1"/>
  <c r="K86" i="4"/>
  <c r="J86" i="4"/>
  <c r="I86" i="4"/>
  <c r="H86" i="4"/>
  <c r="G86" i="4"/>
  <c r="F86" i="4"/>
  <c r="K85" i="4"/>
  <c r="J85" i="4"/>
  <c r="J84" i="4" s="1"/>
  <c r="I85" i="4"/>
  <c r="I84" i="4" s="1"/>
  <c r="H85" i="4"/>
  <c r="G85" i="4"/>
  <c r="F85" i="4"/>
  <c r="F84" i="4" s="1"/>
  <c r="K84" i="4"/>
  <c r="E84" i="4"/>
  <c r="D84" i="4"/>
  <c r="C84" i="4"/>
  <c r="B84" i="4"/>
  <c r="K83" i="4"/>
  <c r="J83" i="4"/>
  <c r="I83" i="4"/>
  <c r="H83" i="4"/>
  <c r="G83" i="4"/>
  <c r="F83" i="4"/>
  <c r="E82" i="4"/>
  <c r="D82" i="4"/>
  <c r="C82" i="4"/>
  <c r="B82" i="4"/>
  <c r="K81" i="4"/>
  <c r="J81" i="4"/>
  <c r="I81" i="4"/>
  <c r="H81" i="4"/>
  <c r="G81" i="4"/>
  <c r="F81" i="4"/>
  <c r="K80" i="4"/>
  <c r="J80" i="4"/>
  <c r="I80" i="4"/>
  <c r="H80" i="4"/>
  <c r="G80" i="4"/>
  <c r="F80" i="4"/>
  <c r="E79" i="4"/>
  <c r="D79" i="4"/>
  <c r="C79" i="4"/>
  <c r="B79" i="4"/>
  <c r="K78" i="4"/>
  <c r="J78" i="4"/>
  <c r="I78" i="4"/>
  <c r="H78" i="4"/>
  <c r="G78" i="4"/>
  <c r="F78" i="4"/>
  <c r="K77" i="4"/>
  <c r="J77" i="4"/>
  <c r="I77" i="4"/>
  <c r="H77" i="4"/>
  <c r="G77" i="4"/>
  <c r="F77" i="4"/>
  <c r="K76" i="4"/>
  <c r="J76" i="4"/>
  <c r="I76" i="4"/>
  <c r="H76" i="4"/>
  <c r="G76" i="4"/>
  <c r="F76" i="4"/>
  <c r="H75" i="4"/>
  <c r="K74" i="4"/>
  <c r="J74" i="4"/>
  <c r="I74" i="4"/>
  <c r="H74" i="4"/>
  <c r="G74" i="4"/>
  <c r="F74" i="4"/>
  <c r="D73" i="4"/>
  <c r="B73" i="4"/>
  <c r="K72" i="4"/>
  <c r="J72" i="4"/>
  <c r="I72" i="4"/>
  <c r="H72" i="4"/>
  <c r="G72" i="4"/>
  <c r="F72" i="4"/>
  <c r="K71" i="4"/>
  <c r="J71" i="4"/>
  <c r="I71" i="4"/>
  <c r="H71" i="4"/>
  <c r="G71" i="4"/>
  <c r="F71" i="4"/>
  <c r="E70" i="4"/>
  <c r="D70" i="4"/>
  <c r="C70" i="4"/>
  <c r="B70" i="4"/>
  <c r="K69" i="4"/>
  <c r="J69" i="4"/>
  <c r="I69" i="4"/>
  <c r="H69" i="4"/>
  <c r="G69" i="4"/>
  <c r="F69" i="4"/>
  <c r="K68" i="4"/>
  <c r="J68" i="4"/>
  <c r="I68" i="4"/>
  <c r="H68" i="4"/>
  <c r="G68" i="4"/>
  <c r="F68" i="4"/>
  <c r="E67" i="4"/>
  <c r="D67" i="4"/>
  <c r="C67" i="4"/>
  <c r="B67" i="4"/>
  <c r="K65" i="4"/>
  <c r="J65" i="4"/>
  <c r="I65" i="4"/>
  <c r="H65" i="4"/>
  <c r="G65" i="4"/>
  <c r="F65" i="4"/>
  <c r="E64" i="4"/>
  <c r="D64" i="4"/>
  <c r="C64" i="4"/>
  <c r="B64" i="4"/>
  <c r="K63" i="4"/>
  <c r="J63" i="4"/>
  <c r="I63" i="4"/>
  <c r="H63" i="4"/>
  <c r="G63" i="4"/>
  <c r="F63" i="4"/>
  <c r="K62" i="4"/>
  <c r="J62" i="4"/>
  <c r="I62" i="4"/>
  <c r="H62" i="4"/>
  <c r="G62" i="4"/>
  <c r="F62" i="4"/>
  <c r="E61" i="4"/>
  <c r="I61" i="4" s="1"/>
  <c r="D61" i="4"/>
  <c r="C61" i="4"/>
  <c r="B61" i="4"/>
  <c r="K60" i="4"/>
  <c r="J60" i="4"/>
  <c r="I60" i="4"/>
  <c r="H60" i="4"/>
  <c r="G60" i="4"/>
  <c r="F60" i="4"/>
  <c r="K59" i="4"/>
  <c r="J59" i="4"/>
  <c r="I59" i="4"/>
  <c r="H59" i="4"/>
  <c r="G59" i="4"/>
  <c r="F59" i="4"/>
  <c r="E58" i="4"/>
  <c r="J58" i="4" s="1"/>
  <c r="D58" i="4"/>
  <c r="C58" i="4"/>
  <c r="B58" i="4"/>
  <c r="K57" i="4"/>
  <c r="J57" i="4"/>
  <c r="I57" i="4"/>
  <c r="H57" i="4"/>
  <c r="G57" i="4"/>
  <c r="F57" i="4"/>
  <c r="K56" i="4"/>
  <c r="J56" i="4"/>
  <c r="I56" i="4"/>
  <c r="H56" i="4"/>
  <c r="G56" i="4"/>
  <c r="F56" i="4"/>
  <c r="K55" i="4"/>
  <c r="J55" i="4"/>
  <c r="I55" i="4"/>
  <c r="H55" i="4"/>
  <c r="G55" i="4"/>
  <c r="F55" i="4"/>
  <c r="E54" i="4"/>
  <c r="D54" i="4"/>
  <c r="H54" i="4" s="1"/>
  <c r="C54" i="4"/>
  <c r="B54" i="4"/>
  <c r="B53" i="4" s="1"/>
  <c r="K52" i="4"/>
  <c r="J52" i="4"/>
  <c r="I52" i="4"/>
  <c r="H52" i="4"/>
  <c r="G52" i="4"/>
  <c r="F52" i="4"/>
  <c r="E51" i="4"/>
  <c r="D51" i="4"/>
  <c r="C51" i="4"/>
  <c r="B51" i="4"/>
  <c r="K50" i="4"/>
  <c r="J50" i="4"/>
  <c r="I50" i="4"/>
  <c r="H50" i="4"/>
  <c r="G50" i="4"/>
  <c r="F50" i="4"/>
  <c r="K49" i="4"/>
  <c r="J49" i="4"/>
  <c r="I49" i="4"/>
  <c r="H49" i="4"/>
  <c r="G49" i="4"/>
  <c r="F49" i="4"/>
  <c r="E48" i="4"/>
  <c r="D48" i="4"/>
  <c r="C48" i="4"/>
  <c r="B48" i="4"/>
  <c r="K47" i="4"/>
  <c r="J47" i="4"/>
  <c r="I47" i="4"/>
  <c r="H47" i="4"/>
  <c r="G47" i="4"/>
  <c r="F47" i="4"/>
  <c r="K46" i="4"/>
  <c r="J46" i="4"/>
  <c r="I46" i="4"/>
  <c r="H46" i="4"/>
  <c r="G46" i="4"/>
  <c r="F46" i="4"/>
  <c r="E45" i="4"/>
  <c r="D45" i="4"/>
  <c r="C45" i="4"/>
  <c r="C44" i="4" s="1"/>
  <c r="B45" i="4"/>
  <c r="K43" i="4"/>
  <c r="J43" i="4"/>
  <c r="I43" i="4"/>
  <c r="H43" i="4"/>
  <c r="G43" i="4"/>
  <c r="F43" i="4"/>
  <c r="E42" i="4"/>
  <c r="I42" i="4" s="1"/>
  <c r="D42" i="4"/>
  <c r="C42" i="4"/>
  <c r="B42" i="4"/>
  <c r="K41" i="4"/>
  <c r="J41" i="4"/>
  <c r="I41" i="4"/>
  <c r="H41" i="4"/>
  <c r="G41" i="4"/>
  <c r="F41" i="4"/>
  <c r="K40" i="4"/>
  <c r="J40" i="4"/>
  <c r="I40" i="4"/>
  <c r="H40" i="4"/>
  <c r="G40" i="4"/>
  <c r="F40" i="4"/>
  <c r="K39" i="4"/>
  <c r="J39" i="4"/>
  <c r="I39" i="4"/>
  <c r="H39" i="4"/>
  <c r="G39" i="4"/>
  <c r="F39" i="4"/>
  <c r="E38" i="4"/>
  <c r="D38" i="4"/>
  <c r="C38" i="4"/>
  <c r="B38" i="4"/>
  <c r="B37" i="4" s="1"/>
  <c r="K36" i="4"/>
  <c r="J36" i="4"/>
  <c r="I36" i="4"/>
  <c r="H36" i="4"/>
  <c r="G36" i="4"/>
  <c r="F36" i="4"/>
  <c r="K35" i="4"/>
  <c r="J35" i="4"/>
  <c r="I35" i="4"/>
  <c r="H35" i="4"/>
  <c r="G35" i="4"/>
  <c r="F35" i="4"/>
  <c r="K34" i="4"/>
  <c r="J34" i="4"/>
  <c r="I34" i="4"/>
  <c r="H34" i="4"/>
  <c r="G34" i="4"/>
  <c r="F34" i="4"/>
  <c r="K33" i="4"/>
  <c r="J33" i="4"/>
  <c r="I33" i="4"/>
  <c r="H33" i="4"/>
  <c r="G33" i="4"/>
  <c r="F33" i="4"/>
  <c r="K32" i="4"/>
  <c r="J32" i="4"/>
  <c r="I32" i="4"/>
  <c r="H32" i="4"/>
  <c r="G32" i="4"/>
  <c r="F32" i="4"/>
  <c r="K31" i="4"/>
  <c r="J31" i="4"/>
  <c r="I31" i="4"/>
  <c r="H31" i="4"/>
  <c r="G31" i="4"/>
  <c r="F31" i="4"/>
  <c r="K30" i="4"/>
  <c r="J30" i="4"/>
  <c r="I30" i="4"/>
  <c r="H30" i="4"/>
  <c r="G30" i="4"/>
  <c r="F30" i="4"/>
  <c r="E29" i="4"/>
  <c r="I29" i="4" s="1"/>
  <c r="D29" i="4"/>
  <c r="K29" i="4" s="1"/>
  <c r="C29" i="4"/>
  <c r="G29" i="4" s="1"/>
  <c r="B29" i="4"/>
  <c r="K28" i="4"/>
  <c r="J28" i="4"/>
  <c r="I28" i="4"/>
  <c r="H28" i="4"/>
  <c r="G28" i="4"/>
  <c r="F28" i="4"/>
  <c r="E27" i="4"/>
  <c r="D27" i="4"/>
  <c r="C27" i="4"/>
  <c r="B27" i="4"/>
  <c r="F27" i="4" s="1"/>
  <c r="K26" i="4"/>
  <c r="J26" i="4"/>
  <c r="I26" i="4"/>
  <c r="H26" i="4"/>
  <c r="G26" i="4"/>
  <c r="F26" i="4"/>
  <c r="K25" i="4"/>
  <c r="J25" i="4"/>
  <c r="I25" i="4"/>
  <c r="H25" i="4"/>
  <c r="G25" i="4"/>
  <c r="F25" i="4"/>
  <c r="K24" i="4"/>
  <c r="J24" i="4"/>
  <c r="I24" i="4"/>
  <c r="H24" i="4"/>
  <c r="G24" i="4"/>
  <c r="F24" i="4"/>
  <c r="E23" i="4"/>
  <c r="I23" i="4" s="1"/>
  <c r="D23" i="4"/>
  <c r="C23" i="4"/>
  <c r="B23" i="4"/>
  <c r="E22" i="4"/>
  <c r="K21" i="4"/>
  <c r="J21" i="4"/>
  <c r="I21" i="4"/>
  <c r="H21" i="4"/>
  <c r="G21" i="4"/>
  <c r="F21" i="4"/>
  <c r="E20" i="4"/>
  <c r="D20" i="4"/>
  <c r="C20" i="4"/>
  <c r="B20" i="4"/>
  <c r="K19" i="4"/>
  <c r="J19" i="4"/>
  <c r="I19" i="4"/>
  <c r="H19" i="4"/>
  <c r="G19" i="4"/>
  <c r="F19" i="4"/>
  <c r="K18" i="4"/>
  <c r="J18" i="4"/>
  <c r="I18" i="4"/>
  <c r="H18" i="4"/>
  <c r="G18" i="4"/>
  <c r="F18" i="4"/>
  <c r="E17" i="4"/>
  <c r="I17" i="4" s="1"/>
  <c r="D17" i="4"/>
  <c r="C17" i="4"/>
  <c r="B17" i="4"/>
  <c r="K16" i="4"/>
  <c r="J16" i="4"/>
  <c r="I16" i="4"/>
  <c r="H16" i="4"/>
  <c r="G16" i="4"/>
  <c r="F16" i="4"/>
  <c r="E15" i="4"/>
  <c r="D15" i="4"/>
  <c r="H15" i="4" s="1"/>
  <c r="C15" i="4"/>
  <c r="B15" i="4"/>
  <c r="K14" i="4"/>
  <c r="J14" i="4"/>
  <c r="I14" i="4"/>
  <c r="H14" i="4"/>
  <c r="G14" i="4"/>
  <c r="F14" i="4"/>
  <c r="E13" i="4"/>
  <c r="I13" i="4" s="1"/>
  <c r="D13" i="4"/>
  <c r="C13" i="4"/>
  <c r="B13" i="4"/>
  <c r="K12" i="4"/>
  <c r="J12" i="4"/>
  <c r="I12" i="4"/>
  <c r="H12" i="4"/>
  <c r="G12" i="4"/>
  <c r="F12" i="4"/>
  <c r="E11" i="4"/>
  <c r="K11" i="4" s="1"/>
  <c r="D11" i="4"/>
  <c r="C11" i="4"/>
  <c r="B11" i="4"/>
  <c r="K10" i="4"/>
  <c r="J10" i="4"/>
  <c r="I10" i="4"/>
  <c r="H10" i="4"/>
  <c r="G10" i="4"/>
  <c r="F10" i="4"/>
  <c r="K9" i="4"/>
  <c r="J9" i="4"/>
  <c r="I9" i="4"/>
  <c r="H9" i="4"/>
  <c r="G9" i="4"/>
  <c r="F9" i="4"/>
  <c r="K8" i="4"/>
  <c r="J8" i="4"/>
  <c r="I8" i="4"/>
  <c r="H8" i="4"/>
  <c r="G8" i="4"/>
  <c r="F8" i="4"/>
  <c r="E7" i="4"/>
  <c r="I7" i="4" s="1"/>
  <c r="D7" i="4"/>
  <c r="C7" i="4"/>
  <c r="B7" i="4"/>
  <c r="B6" i="4" l="1"/>
  <c r="F13" i="4"/>
  <c r="F23" i="4"/>
  <c r="K23" i="4"/>
  <c r="J27" i="4"/>
  <c r="C37" i="4"/>
  <c r="G51" i="4"/>
  <c r="K79" i="4"/>
  <c r="G84" i="4"/>
  <c r="G87" i="4"/>
  <c r="H93" i="4"/>
  <c r="E96" i="4"/>
  <c r="I96" i="4" s="1"/>
  <c r="J124" i="4"/>
  <c r="C126" i="4"/>
  <c r="I129" i="4"/>
  <c r="G13" i="4"/>
  <c r="I15" i="4"/>
  <c r="D22" i="4"/>
  <c r="H22" i="4" s="1"/>
  <c r="D37" i="4"/>
  <c r="K51" i="4"/>
  <c r="J61" i="4"/>
  <c r="G64" i="4"/>
  <c r="I67" i="4"/>
  <c r="H87" i="4"/>
  <c r="D96" i="4"/>
  <c r="D107" i="4"/>
  <c r="D126" i="4"/>
  <c r="H135" i="4"/>
  <c r="H143" i="4"/>
  <c r="H7" i="4"/>
  <c r="K13" i="4"/>
  <c r="H20" i="4"/>
  <c r="B22" i="4"/>
  <c r="H23" i="4"/>
  <c r="I51" i="4"/>
  <c r="H58" i="4"/>
  <c r="H61" i="4"/>
  <c r="H64" i="4"/>
  <c r="I111" i="4"/>
  <c r="I115" i="4"/>
  <c r="I135" i="4"/>
  <c r="I143" i="4"/>
  <c r="F143" i="4"/>
  <c r="G139" i="4"/>
  <c r="D134" i="4"/>
  <c r="G135" i="4"/>
  <c r="G131" i="4"/>
  <c r="F129" i="4"/>
  <c r="G129" i="4"/>
  <c r="H129" i="4"/>
  <c r="F124" i="4"/>
  <c r="K124" i="4"/>
  <c r="G124" i="4"/>
  <c r="D118" i="4"/>
  <c r="F121" i="4"/>
  <c r="G121" i="4"/>
  <c r="H121" i="4"/>
  <c r="F115" i="4"/>
  <c r="G115" i="4"/>
  <c r="H115" i="4"/>
  <c r="C107" i="4"/>
  <c r="F111" i="4"/>
  <c r="H111" i="4"/>
  <c r="F99" i="4"/>
  <c r="K99" i="4"/>
  <c r="G99" i="4"/>
  <c r="H99" i="4"/>
  <c r="F97" i="4"/>
  <c r="K93" i="4"/>
  <c r="D89" i="4"/>
  <c r="J93" i="4"/>
  <c r="F93" i="4"/>
  <c r="J87" i="4"/>
  <c r="H84" i="4"/>
  <c r="G79" i="4"/>
  <c r="F70" i="4"/>
  <c r="F67" i="4"/>
  <c r="G67" i="4"/>
  <c r="K67" i="4"/>
  <c r="H67" i="4"/>
  <c r="F64" i="4"/>
  <c r="F61" i="4"/>
  <c r="F58" i="4"/>
  <c r="G58" i="4"/>
  <c r="I58" i="4"/>
  <c r="F54" i="4"/>
  <c r="G54" i="4"/>
  <c r="J54" i="4"/>
  <c r="D53" i="4"/>
  <c r="J51" i="4"/>
  <c r="F51" i="4"/>
  <c r="H51" i="4"/>
  <c r="J48" i="4"/>
  <c r="I48" i="4"/>
  <c r="K45" i="4"/>
  <c r="E44" i="4"/>
  <c r="J44" i="4" s="1"/>
  <c r="F45" i="4"/>
  <c r="H45" i="4"/>
  <c r="F42" i="4"/>
  <c r="G42" i="4"/>
  <c r="H42" i="4"/>
  <c r="J38" i="4"/>
  <c r="F29" i="4"/>
  <c r="J29" i="4"/>
  <c r="H29" i="4"/>
  <c r="F22" i="4"/>
  <c r="J20" i="4"/>
  <c r="F20" i="4"/>
  <c r="I20" i="4"/>
  <c r="J17" i="4"/>
  <c r="F17" i="4"/>
  <c r="K17" i="4"/>
  <c r="G17" i="4"/>
  <c r="H17" i="4"/>
  <c r="F15" i="4"/>
  <c r="J15" i="4"/>
  <c r="G15" i="4"/>
  <c r="F11" i="4"/>
  <c r="J11" i="4"/>
  <c r="E6" i="4"/>
  <c r="I6" i="4" s="1"/>
  <c r="K7" i="4"/>
  <c r="D6" i="4"/>
  <c r="J7" i="4"/>
  <c r="B146" i="4"/>
  <c r="F7" i="4"/>
  <c r="G11" i="4"/>
  <c r="H13" i="4"/>
  <c r="K22" i="4"/>
  <c r="I22" i="4"/>
  <c r="H27" i="4"/>
  <c r="F38" i="4"/>
  <c r="G45" i="4"/>
  <c r="B66" i="4"/>
  <c r="C6" i="4"/>
  <c r="G7" i="4"/>
  <c r="H11" i="4"/>
  <c r="J13" i="4"/>
  <c r="K15" i="4"/>
  <c r="C22" i="4"/>
  <c r="G23" i="4"/>
  <c r="K27" i="4"/>
  <c r="I38" i="4"/>
  <c r="J45" i="4"/>
  <c r="H48" i="4"/>
  <c r="D44" i="4"/>
  <c r="C53" i="4"/>
  <c r="K54" i="4"/>
  <c r="E53" i="4"/>
  <c r="F53" i="4" s="1"/>
  <c r="I54" i="4"/>
  <c r="I64" i="4"/>
  <c r="J67" i="4"/>
  <c r="H70" i="4"/>
  <c r="D66" i="4"/>
  <c r="G75" i="4"/>
  <c r="C73" i="4"/>
  <c r="C66" i="4" s="1"/>
  <c r="G82" i="4"/>
  <c r="I11" i="4"/>
  <c r="G20" i="4"/>
  <c r="J23" i="4"/>
  <c r="H38" i="4"/>
  <c r="B44" i="4"/>
  <c r="F44" i="4" s="1"/>
  <c r="I45" i="4"/>
  <c r="K48" i="4"/>
  <c r="K58" i="4"/>
  <c r="G61" i="4"/>
  <c r="J79" i="4"/>
  <c r="I79" i="4"/>
  <c r="H79" i="4"/>
  <c r="K113" i="4"/>
  <c r="J113" i="4"/>
  <c r="I113" i="4"/>
  <c r="K38" i="4"/>
  <c r="E37" i="4"/>
  <c r="H37" i="4" s="1"/>
  <c r="F48" i="4"/>
  <c r="I70" i="4"/>
  <c r="K82" i="4"/>
  <c r="I82" i="4"/>
  <c r="C96" i="4"/>
  <c r="G97" i="4"/>
  <c r="G27" i="4"/>
  <c r="K20" i="4"/>
  <c r="F82" i="4"/>
  <c r="J82" i="4"/>
  <c r="K90" i="4"/>
  <c r="E89" i="4"/>
  <c r="J90" i="4"/>
  <c r="I90" i="4"/>
  <c r="J75" i="4"/>
  <c r="F75" i="4"/>
  <c r="E73" i="4"/>
  <c r="K75" i="4"/>
  <c r="G90" i="4"/>
  <c r="J97" i="4"/>
  <c r="J99" i="4"/>
  <c r="K108" i="4"/>
  <c r="E107" i="4"/>
  <c r="H107" i="4" s="1"/>
  <c r="J108" i="4"/>
  <c r="G113" i="4"/>
  <c r="G119" i="4"/>
  <c r="G127" i="4"/>
  <c r="K131" i="4"/>
  <c r="J131" i="4"/>
  <c r="K139" i="4"/>
  <c r="J139" i="4"/>
  <c r="I27" i="4"/>
  <c r="G38" i="4"/>
  <c r="K42" i="4"/>
  <c r="J42" i="4"/>
  <c r="G48" i="4"/>
  <c r="K61" i="4"/>
  <c r="K64" i="4"/>
  <c r="J64" i="4"/>
  <c r="G70" i="4"/>
  <c r="H82" i="4"/>
  <c r="H90" i="4"/>
  <c r="I108" i="4"/>
  <c r="G111" i="4"/>
  <c r="H113" i="4"/>
  <c r="K115" i="4"/>
  <c r="J115" i="4"/>
  <c r="H119" i="4"/>
  <c r="K121" i="4"/>
  <c r="J121" i="4"/>
  <c r="H127" i="4"/>
  <c r="K129" i="4"/>
  <c r="J129" i="4"/>
  <c r="F131" i="4"/>
  <c r="I131" i="4"/>
  <c r="K135" i="4"/>
  <c r="E134" i="4"/>
  <c r="J135" i="4"/>
  <c r="F139" i="4"/>
  <c r="I139" i="4"/>
  <c r="G143" i="4"/>
  <c r="K119" i="4"/>
  <c r="E118" i="4"/>
  <c r="J119" i="4"/>
  <c r="K127" i="4"/>
  <c r="E126" i="4"/>
  <c r="F126" i="4" s="1"/>
  <c r="J127" i="4"/>
  <c r="K70" i="4"/>
  <c r="J70" i="4"/>
  <c r="I75" i="4"/>
  <c r="F79" i="4"/>
  <c r="F89" i="4"/>
  <c r="H96" i="4"/>
  <c r="H108" i="4"/>
  <c r="K111" i="4"/>
  <c r="J111" i="4"/>
  <c r="F113" i="4"/>
  <c r="C118" i="4"/>
  <c r="G118" i="4" s="1"/>
  <c r="I119" i="4"/>
  <c r="I127" i="4"/>
  <c r="H131" i="4"/>
  <c r="H139" i="4"/>
  <c r="K143" i="4"/>
  <c r="J143" i="4"/>
  <c r="F90" i="4"/>
  <c r="H97" i="4"/>
  <c r="F108" i="4"/>
  <c r="F119" i="4"/>
  <c r="F127" i="4"/>
  <c r="F135" i="4"/>
  <c r="I87" i="4"/>
  <c r="I93" i="4"/>
  <c r="I97" i="4"/>
  <c r="I99" i="4"/>
  <c r="I124" i="4"/>
  <c r="D138" i="3"/>
  <c r="K94" i="3"/>
  <c r="J94" i="3"/>
  <c r="I94" i="3"/>
  <c r="H94" i="3"/>
  <c r="G94" i="3"/>
  <c r="F94" i="3"/>
  <c r="C93" i="3"/>
  <c r="D93" i="3"/>
  <c r="E93" i="3"/>
  <c r="B93" i="3"/>
  <c r="K88" i="3"/>
  <c r="J88" i="3"/>
  <c r="I88" i="3"/>
  <c r="H88" i="3"/>
  <c r="G88" i="3"/>
  <c r="F88" i="3"/>
  <c r="I87" i="3"/>
  <c r="C87" i="3"/>
  <c r="G87" i="3" s="1"/>
  <c r="D87" i="3"/>
  <c r="H87" i="3" s="1"/>
  <c r="E87" i="3"/>
  <c r="K87" i="3" s="1"/>
  <c r="B87" i="3"/>
  <c r="F87" i="3" s="1"/>
  <c r="J85" i="3"/>
  <c r="K85" i="3"/>
  <c r="K84" i="3" s="1"/>
  <c r="I85" i="3"/>
  <c r="H85" i="3"/>
  <c r="G85" i="3"/>
  <c r="F85" i="3"/>
  <c r="D84" i="3"/>
  <c r="E84" i="3"/>
  <c r="I84" i="3"/>
  <c r="B84" i="3"/>
  <c r="C79" i="3"/>
  <c r="K80" i="3"/>
  <c r="J80" i="3"/>
  <c r="I80" i="3"/>
  <c r="H80" i="3"/>
  <c r="G80" i="3"/>
  <c r="F80" i="3"/>
  <c r="D79" i="3"/>
  <c r="E79" i="3"/>
  <c r="B79" i="3"/>
  <c r="E75" i="3"/>
  <c r="D75" i="3"/>
  <c r="C75" i="3"/>
  <c r="F69" i="3"/>
  <c r="F68" i="3"/>
  <c r="G96" i="4" l="1"/>
  <c r="K96" i="4"/>
  <c r="F96" i="4"/>
  <c r="H126" i="4"/>
  <c r="G126" i="4"/>
  <c r="G53" i="4"/>
  <c r="G44" i="4"/>
  <c r="K44" i="4"/>
  <c r="H44" i="4"/>
  <c r="I44" i="4"/>
  <c r="F6" i="4"/>
  <c r="K6" i="4"/>
  <c r="H6" i="4"/>
  <c r="J134" i="4"/>
  <c r="I134" i="4"/>
  <c r="K134" i="4"/>
  <c r="I73" i="4"/>
  <c r="K73" i="4"/>
  <c r="J73" i="4"/>
  <c r="E66" i="4"/>
  <c r="G66" i="4" s="1"/>
  <c r="H73" i="4"/>
  <c r="G22" i="4"/>
  <c r="J22" i="4"/>
  <c r="F134" i="4"/>
  <c r="J107" i="4"/>
  <c r="I107" i="4"/>
  <c r="G107" i="4"/>
  <c r="K107" i="4"/>
  <c r="J89" i="4"/>
  <c r="I89" i="4"/>
  <c r="K89" i="4"/>
  <c r="F73" i="4"/>
  <c r="C146" i="4"/>
  <c r="G6" i="4"/>
  <c r="D146" i="4"/>
  <c r="H134" i="4"/>
  <c r="J96" i="4"/>
  <c r="J118" i="4"/>
  <c r="I118" i="4"/>
  <c r="K118" i="4"/>
  <c r="H118" i="4"/>
  <c r="H89" i="4"/>
  <c r="G89" i="4"/>
  <c r="G73" i="4"/>
  <c r="F118" i="4"/>
  <c r="J126" i="4"/>
  <c r="I126" i="4"/>
  <c r="K126" i="4"/>
  <c r="F107" i="4"/>
  <c r="I37" i="4"/>
  <c r="K37" i="4"/>
  <c r="J37" i="4"/>
  <c r="G37" i="4"/>
  <c r="G134" i="4"/>
  <c r="I53" i="4"/>
  <c r="J53" i="4"/>
  <c r="K53" i="4"/>
  <c r="H53" i="4"/>
  <c r="J6" i="4"/>
  <c r="F37" i="4"/>
  <c r="J87" i="3"/>
  <c r="C84" i="3"/>
  <c r="G57" i="3"/>
  <c r="F57" i="3"/>
  <c r="H57" i="3"/>
  <c r="I57" i="3"/>
  <c r="J57" i="3"/>
  <c r="K57" i="3"/>
  <c r="D54" i="3"/>
  <c r="E54" i="3"/>
  <c r="B54" i="3"/>
  <c r="C29" i="3"/>
  <c r="D29" i="3"/>
  <c r="E29" i="3"/>
  <c r="B29" i="3"/>
  <c r="F29" i="3" s="1"/>
  <c r="F35" i="3"/>
  <c r="G35" i="3"/>
  <c r="H35" i="3"/>
  <c r="I35" i="3"/>
  <c r="J35" i="3"/>
  <c r="K35" i="3"/>
  <c r="F31" i="3"/>
  <c r="G31" i="3"/>
  <c r="H31" i="3"/>
  <c r="I31" i="3"/>
  <c r="J31" i="3"/>
  <c r="K31" i="3"/>
  <c r="K30" i="3"/>
  <c r="J30" i="3"/>
  <c r="I30" i="3"/>
  <c r="H30" i="3"/>
  <c r="G30" i="3"/>
  <c r="F30" i="3"/>
  <c r="F66" i="4" l="1"/>
  <c r="H66" i="4"/>
  <c r="K66" i="4"/>
  <c r="I66" i="4"/>
  <c r="J66" i="4"/>
  <c r="E146" i="4"/>
  <c r="G146" i="4" s="1"/>
  <c r="C54" i="3"/>
  <c r="G29" i="3"/>
  <c r="I29" i="3"/>
  <c r="H29" i="3"/>
  <c r="K29" i="3"/>
  <c r="J29" i="3"/>
  <c r="K144" i="3"/>
  <c r="J144" i="3"/>
  <c r="I144" i="3"/>
  <c r="H144" i="3"/>
  <c r="G144" i="3"/>
  <c r="F144" i="3"/>
  <c r="K143" i="3"/>
  <c r="J143" i="3"/>
  <c r="I143" i="3"/>
  <c r="H143" i="3"/>
  <c r="G143" i="3"/>
  <c r="F143" i="3"/>
  <c r="K141" i="3"/>
  <c r="J141" i="3"/>
  <c r="I141" i="3"/>
  <c r="H141" i="3"/>
  <c r="G141" i="3"/>
  <c r="F141" i="3"/>
  <c r="K140" i="3"/>
  <c r="J140" i="3"/>
  <c r="I140" i="3"/>
  <c r="H140" i="3"/>
  <c r="G140" i="3"/>
  <c r="F140" i="3"/>
  <c r="K139" i="3"/>
  <c r="J139" i="3"/>
  <c r="I139" i="3"/>
  <c r="H139" i="3"/>
  <c r="G139" i="3"/>
  <c r="F139" i="3"/>
  <c r="K137" i="3"/>
  <c r="J137" i="3"/>
  <c r="I137" i="3"/>
  <c r="H137" i="3"/>
  <c r="G137" i="3"/>
  <c r="F137" i="3"/>
  <c r="K136" i="3"/>
  <c r="J136" i="3"/>
  <c r="I136" i="3"/>
  <c r="H136" i="3"/>
  <c r="G136" i="3"/>
  <c r="F136" i="3"/>
  <c r="K135" i="3"/>
  <c r="J135" i="3"/>
  <c r="I135" i="3"/>
  <c r="H135" i="3"/>
  <c r="G135" i="3"/>
  <c r="F135" i="3"/>
  <c r="K132" i="3"/>
  <c r="J132" i="3"/>
  <c r="I132" i="3"/>
  <c r="H132" i="3"/>
  <c r="G132" i="3"/>
  <c r="F132" i="3"/>
  <c r="K131" i="3"/>
  <c r="J131" i="3"/>
  <c r="I131" i="3"/>
  <c r="H131" i="3"/>
  <c r="G131" i="3"/>
  <c r="F131" i="3"/>
  <c r="K129" i="3"/>
  <c r="J129" i="3"/>
  <c r="I129" i="3"/>
  <c r="H129" i="3"/>
  <c r="G129" i="3"/>
  <c r="F129" i="3"/>
  <c r="K127" i="3"/>
  <c r="J127" i="3"/>
  <c r="I127" i="3"/>
  <c r="H127" i="3"/>
  <c r="G127" i="3"/>
  <c r="F127" i="3"/>
  <c r="K124" i="3"/>
  <c r="J124" i="3"/>
  <c r="I124" i="3"/>
  <c r="H124" i="3"/>
  <c r="G124" i="3"/>
  <c r="F124" i="3"/>
  <c r="K122" i="3"/>
  <c r="J122" i="3"/>
  <c r="I122" i="3"/>
  <c r="H122" i="3"/>
  <c r="G122" i="3"/>
  <c r="F122" i="3"/>
  <c r="K121" i="3"/>
  <c r="J121" i="3"/>
  <c r="I121" i="3"/>
  <c r="H121" i="3"/>
  <c r="G121" i="3"/>
  <c r="F121" i="3"/>
  <c r="K119" i="3"/>
  <c r="J119" i="3"/>
  <c r="I119" i="3"/>
  <c r="H119" i="3"/>
  <c r="G119" i="3"/>
  <c r="F119" i="3"/>
  <c r="K116" i="3"/>
  <c r="J116" i="3"/>
  <c r="I116" i="3"/>
  <c r="H116" i="3"/>
  <c r="G116" i="3"/>
  <c r="F116" i="3"/>
  <c r="K115" i="3"/>
  <c r="J115" i="3"/>
  <c r="I115" i="3"/>
  <c r="H115" i="3"/>
  <c r="G115" i="3"/>
  <c r="F115" i="3"/>
  <c r="K113" i="3"/>
  <c r="J113" i="3"/>
  <c r="I113" i="3"/>
  <c r="H113" i="3"/>
  <c r="G113" i="3"/>
  <c r="F113" i="3"/>
  <c r="K111" i="3"/>
  <c r="J111" i="3"/>
  <c r="I111" i="3"/>
  <c r="H111" i="3"/>
  <c r="G111" i="3"/>
  <c r="F111" i="3"/>
  <c r="K109" i="3"/>
  <c r="J109" i="3"/>
  <c r="I109" i="3"/>
  <c r="H109" i="3"/>
  <c r="G109" i="3"/>
  <c r="F109" i="3"/>
  <c r="K106" i="3"/>
  <c r="J106" i="3"/>
  <c r="I106" i="3"/>
  <c r="H106" i="3"/>
  <c r="G106" i="3"/>
  <c r="F106" i="3"/>
  <c r="K105" i="3"/>
  <c r="J105" i="3"/>
  <c r="I105" i="3"/>
  <c r="H105" i="3"/>
  <c r="G105" i="3"/>
  <c r="F105" i="3"/>
  <c r="K104" i="3"/>
  <c r="J104" i="3"/>
  <c r="I104" i="3"/>
  <c r="H104" i="3"/>
  <c r="G104" i="3"/>
  <c r="F104" i="3"/>
  <c r="K103" i="3"/>
  <c r="J103" i="3"/>
  <c r="I103" i="3"/>
  <c r="H103" i="3"/>
  <c r="G103" i="3"/>
  <c r="F103" i="3"/>
  <c r="K102" i="3"/>
  <c r="J102" i="3"/>
  <c r="I102" i="3"/>
  <c r="H102" i="3"/>
  <c r="G102" i="3"/>
  <c r="F102" i="3"/>
  <c r="K101" i="3"/>
  <c r="J101" i="3"/>
  <c r="I101" i="3"/>
  <c r="H101" i="3"/>
  <c r="G101" i="3"/>
  <c r="F101" i="3"/>
  <c r="K100" i="3"/>
  <c r="J100" i="3"/>
  <c r="I100" i="3"/>
  <c r="H100" i="3"/>
  <c r="G100" i="3"/>
  <c r="F100" i="3"/>
  <c r="K98" i="3"/>
  <c r="J98" i="3"/>
  <c r="I98" i="3"/>
  <c r="H98" i="3"/>
  <c r="G98" i="3"/>
  <c r="F98" i="3"/>
  <c r="K95" i="3"/>
  <c r="J95" i="3"/>
  <c r="I95" i="3"/>
  <c r="H95" i="3"/>
  <c r="G95" i="3"/>
  <c r="F95" i="3"/>
  <c r="K92" i="3"/>
  <c r="J92" i="3"/>
  <c r="I92" i="3"/>
  <c r="H92" i="3"/>
  <c r="G92" i="3"/>
  <c r="F92" i="3"/>
  <c r="K91" i="3"/>
  <c r="J91" i="3"/>
  <c r="I91" i="3"/>
  <c r="H91" i="3"/>
  <c r="G91" i="3"/>
  <c r="F91" i="3"/>
  <c r="K86" i="3"/>
  <c r="J86" i="3"/>
  <c r="J84" i="3" s="1"/>
  <c r="I86" i="3"/>
  <c r="H86" i="3"/>
  <c r="H84" i="3" s="1"/>
  <c r="G86" i="3"/>
  <c r="G84" i="3" s="1"/>
  <c r="F86" i="3"/>
  <c r="F84" i="3" s="1"/>
  <c r="K83" i="3"/>
  <c r="J83" i="3"/>
  <c r="I83" i="3"/>
  <c r="H83" i="3"/>
  <c r="G83" i="3"/>
  <c r="F83" i="3"/>
  <c r="K81" i="3"/>
  <c r="J81" i="3"/>
  <c r="I81" i="3"/>
  <c r="H81" i="3"/>
  <c r="G81" i="3"/>
  <c r="F81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H74" i="3"/>
  <c r="G74" i="3"/>
  <c r="F74" i="3"/>
  <c r="K72" i="3"/>
  <c r="J72" i="3"/>
  <c r="I72" i="3"/>
  <c r="H72" i="3"/>
  <c r="G72" i="3"/>
  <c r="F72" i="3"/>
  <c r="K71" i="3"/>
  <c r="J71" i="3"/>
  <c r="I71" i="3"/>
  <c r="H71" i="3"/>
  <c r="G71" i="3"/>
  <c r="F71" i="3"/>
  <c r="K69" i="3"/>
  <c r="J69" i="3"/>
  <c r="I69" i="3"/>
  <c r="H69" i="3"/>
  <c r="G69" i="3"/>
  <c r="K68" i="3"/>
  <c r="J68" i="3"/>
  <c r="I68" i="3"/>
  <c r="H68" i="3"/>
  <c r="G68" i="3"/>
  <c r="K65" i="3"/>
  <c r="J65" i="3"/>
  <c r="I65" i="3"/>
  <c r="H65" i="3"/>
  <c r="G65" i="3"/>
  <c r="F65" i="3"/>
  <c r="K63" i="3"/>
  <c r="J63" i="3"/>
  <c r="I63" i="3"/>
  <c r="H63" i="3"/>
  <c r="G63" i="3"/>
  <c r="F63" i="3"/>
  <c r="K62" i="3"/>
  <c r="J62" i="3"/>
  <c r="I62" i="3"/>
  <c r="H62" i="3"/>
  <c r="G62" i="3"/>
  <c r="F62" i="3"/>
  <c r="K60" i="3"/>
  <c r="J60" i="3"/>
  <c r="I60" i="3"/>
  <c r="H60" i="3"/>
  <c r="G60" i="3"/>
  <c r="F60" i="3"/>
  <c r="K59" i="3"/>
  <c r="J59" i="3"/>
  <c r="I59" i="3"/>
  <c r="H59" i="3"/>
  <c r="G59" i="3"/>
  <c r="F59" i="3"/>
  <c r="K56" i="3"/>
  <c r="J56" i="3"/>
  <c r="I56" i="3"/>
  <c r="H56" i="3"/>
  <c r="G56" i="3"/>
  <c r="F56" i="3"/>
  <c r="K55" i="3"/>
  <c r="J55" i="3"/>
  <c r="I55" i="3"/>
  <c r="H55" i="3"/>
  <c r="G55" i="3"/>
  <c r="F55" i="3"/>
  <c r="K52" i="3"/>
  <c r="J52" i="3"/>
  <c r="I52" i="3"/>
  <c r="H52" i="3"/>
  <c r="G52" i="3"/>
  <c r="F52" i="3"/>
  <c r="K50" i="3"/>
  <c r="J50" i="3"/>
  <c r="I50" i="3"/>
  <c r="H50" i="3"/>
  <c r="G50" i="3"/>
  <c r="F50" i="3"/>
  <c r="K49" i="3"/>
  <c r="J49" i="3"/>
  <c r="I49" i="3"/>
  <c r="H49" i="3"/>
  <c r="G49" i="3"/>
  <c r="F49" i="3"/>
  <c r="K47" i="3"/>
  <c r="J47" i="3"/>
  <c r="I47" i="3"/>
  <c r="H47" i="3"/>
  <c r="G47" i="3"/>
  <c r="F47" i="3"/>
  <c r="K46" i="3"/>
  <c r="J46" i="3"/>
  <c r="I46" i="3"/>
  <c r="H46" i="3"/>
  <c r="G46" i="3"/>
  <c r="F46" i="3"/>
  <c r="K43" i="3"/>
  <c r="J43" i="3"/>
  <c r="I43" i="3"/>
  <c r="H43" i="3"/>
  <c r="G43" i="3"/>
  <c r="F43" i="3"/>
  <c r="K41" i="3"/>
  <c r="J41" i="3"/>
  <c r="I41" i="3"/>
  <c r="H41" i="3"/>
  <c r="G41" i="3"/>
  <c r="F41" i="3"/>
  <c r="K40" i="3"/>
  <c r="J40" i="3"/>
  <c r="I40" i="3"/>
  <c r="H40" i="3"/>
  <c r="G40" i="3"/>
  <c r="F40" i="3"/>
  <c r="K39" i="3"/>
  <c r="J39" i="3"/>
  <c r="I39" i="3"/>
  <c r="H39" i="3"/>
  <c r="G39" i="3"/>
  <c r="F39" i="3"/>
  <c r="K36" i="3"/>
  <c r="J36" i="3"/>
  <c r="I36" i="3"/>
  <c r="H36" i="3"/>
  <c r="G36" i="3"/>
  <c r="F36" i="3"/>
  <c r="K34" i="3"/>
  <c r="J34" i="3"/>
  <c r="I34" i="3"/>
  <c r="H34" i="3"/>
  <c r="G34" i="3"/>
  <c r="F34" i="3"/>
  <c r="K33" i="3"/>
  <c r="J33" i="3"/>
  <c r="I33" i="3"/>
  <c r="H33" i="3"/>
  <c r="G33" i="3"/>
  <c r="F33" i="3"/>
  <c r="K32" i="3"/>
  <c r="J32" i="3"/>
  <c r="I32" i="3"/>
  <c r="H32" i="3"/>
  <c r="G32" i="3"/>
  <c r="F32" i="3"/>
  <c r="K28" i="3"/>
  <c r="J28" i="3"/>
  <c r="I28" i="3"/>
  <c r="H28" i="3"/>
  <c r="G28" i="3"/>
  <c r="F28" i="3"/>
  <c r="K26" i="3"/>
  <c r="J26" i="3"/>
  <c r="I26" i="3"/>
  <c r="H26" i="3"/>
  <c r="G26" i="3"/>
  <c r="F26" i="3"/>
  <c r="K25" i="3"/>
  <c r="J25" i="3"/>
  <c r="I25" i="3"/>
  <c r="H25" i="3"/>
  <c r="G25" i="3"/>
  <c r="F25" i="3"/>
  <c r="K24" i="3"/>
  <c r="J24" i="3"/>
  <c r="I24" i="3"/>
  <c r="H24" i="3"/>
  <c r="G24" i="3"/>
  <c r="F24" i="3"/>
  <c r="K21" i="3"/>
  <c r="J21" i="3"/>
  <c r="I21" i="3"/>
  <c r="H21" i="3"/>
  <c r="G21" i="3"/>
  <c r="F21" i="3"/>
  <c r="K19" i="3"/>
  <c r="J19" i="3"/>
  <c r="I19" i="3"/>
  <c r="H19" i="3"/>
  <c r="G19" i="3"/>
  <c r="F19" i="3"/>
  <c r="K18" i="3"/>
  <c r="J18" i="3"/>
  <c r="I18" i="3"/>
  <c r="H18" i="3"/>
  <c r="G18" i="3"/>
  <c r="F18" i="3"/>
  <c r="K16" i="3"/>
  <c r="J16" i="3"/>
  <c r="I16" i="3"/>
  <c r="H16" i="3"/>
  <c r="G16" i="3"/>
  <c r="F16" i="3"/>
  <c r="K14" i="3"/>
  <c r="J14" i="3"/>
  <c r="I14" i="3"/>
  <c r="H14" i="3"/>
  <c r="G14" i="3"/>
  <c r="F14" i="3"/>
  <c r="K12" i="3"/>
  <c r="J12" i="3"/>
  <c r="I12" i="3"/>
  <c r="H12" i="3"/>
  <c r="G12" i="3"/>
  <c r="F12" i="3"/>
  <c r="K10" i="3"/>
  <c r="J10" i="3"/>
  <c r="I10" i="3"/>
  <c r="H10" i="3"/>
  <c r="G10" i="3"/>
  <c r="F10" i="3"/>
  <c r="K9" i="3"/>
  <c r="J9" i="3"/>
  <c r="I9" i="3"/>
  <c r="H9" i="3"/>
  <c r="G9" i="3"/>
  <c r="F9" i="3"/>
  <c r="K8" i="3"/>
  <c r="J8" i="3"/>
  <c r="I8" i="3"/>
  <c r="H8" i="3"/>
  <c r="G8" i="3"/>
  <c r="F8" i="3"/>
  <c r="C142" i="3"/>
  <c r="D142" i="3"/>
  <c r="E142" i="3"/>
  <c r="C138" i="3"/>
  <c r="E138" i="3"/>
  <c r="C134" i="3"/>
  <c r="C133" i="3" s="1"/>
  <c r="D134" i="3"/>
  <c r="D133" i="3" s="1"/>
  <c r="E134" i="3"/>
  <c r="C130" i="3"/>
  <c r="D130" i="3"/>
  <c r="E130" i="3"/>
  <c r="C128" i="3"/>
  <c r="D128" i="3"/>
  <c r="E128" i="3"/>
  <c r="C126" i="3"/>
  <c r="D126" i="3"/>
  <c r="E126" i="3"/>
  <c r="C120" i="3"/>
  <c r="D120" i="3"/>
  <c r="E120" i="3"/>
  <c r="B120" i="3"/>
  <c r="C123" i="3"/>
  <c r="D123" i="3"/>
  <c r="E123" i="3"/>
  <c r="C118" i="3"/>
  <c r="D118" i="3"/>
  <c r="E118" i="3"/>
  <c r="C114" i="3"/>
  <c r="D114" i="3"/>
  <c r="E114" i="3"/>
  <c r="C112" i="3"/>
  <c r="D112" i="3"/>
  <c r="E112" i="3"/>
  <c r="C110" i="3"/>
  <c r="D110" i="3"/>
  <c r="E110" i="3"/>
  <c r="C108" i="3"/>
  <c r="D108" i="3"/>
  <c r="E108" i="3"/>
  <c r="C99" i="3"/>
  <c r="D99" i="3"/>
  <c r="E99" i="3"/>
  <c r="C97" i="3"/>
  <c r="D97" i="3"/>
  <c r="E97" i="3"/>
  <c r="C90" i="3"/>
  <c r="D90" i="3"/>
  <c r="E90" i="3"/>
  <c r="C82" i="3"/>
  <c r="D82" i="3"/>
  <c r="E82" i="3"/>
  <c r="C73" i="3"/>
  <c r="D73" i="3"/>
  <c r="E73" i="3"/>
  <c r="E66" i="3" s="1"/>
  <c r="C70" i="3"/>
  <c r="D70" i="3"/>
  <c r="E70" i="3"/>
  <c r="C67" i="3"/>
  <c r="D67" i="3"/>
  <c r="E67" i="3"/>
  <c r="B67" i="3"/>
  <c r="C64" i="3"/>
  <c r="D64" i="3"/>
  <c r="E64" i="3"/>
  <c r="C61" i="3"/>
  <c r="D61" i="3"/>
  <c r="E61" i="3"/>
  <c r="C58" i="3"/>
  <c r="D58" i="3"/>
  <c r="E58" i="3"/>
  <c r="D48" i="3"/>
  <c r="E48" i="3"/>
  <c r="C48" i="3"/>
  <c r="C51" i="3"/>
  <c r="D51" i="3"/>
  <c r="E51" i="3"/>
  <c r="C45" i="3"/>
  <c r="D45" i="3"/>
  <c r="E45" i="3"/>
  <c r="C42" i="3"/>
  <c r="D42" i="3"/>
  <c r="E42" i="3"/>
  <c r="C38" i="3"/>
  <c r="D38" i="3"/>
  <c r="E38" i="3"/>
  <c r="B38" i="3"/>
  <c r="C27" i="3"/>
  <c r="D27" i="3"/>
  <c r="E27" i="3"/>
  <c r="C23" i="3"/>
  <c r="D23" i="3"/>
  <c r="E23" i="3"/>
  <c r="C20" i="3"/>
  <c r="D20" i="3"/>
  <c r="E20" i="3"/>
  <c r="C17" i="3"/>
  <c r="D17" i="3"/>
  <c r="E17" i="3"/>
  <c r="C15" i="3"/>
  <c r="D15" i="3"/>
  <c r="E15" i="3"/>
  <c r="C13" i="3"/>
  <c r="D13" i="3"/>
  <c r="E13" i="3"/>
  <c r="C11" i="3"/>
  <c r="D11" i="3"/>
  <c r="H11" i="3" s="1"/>
  <c r="E11" i="3"/>
  <c r="C7" i="3"/>
  <c r="D7" i="3"/>
  <c r="E7" i="3"/>
  <c r="B142" i="3"/>
  <c r="B134" i="3"/>
  <c r="B133" i="3" s="1"/>
  <c r="B130" i="3"/>
  <c r="B128" i="3"/>
  <c r="F128" i="3" s="1"/>
  <c r="B126" i="3"/>
  <c r="B123" i="3"/>
  <c r="F123" i="3" s="1"/>
  <c r="B118" i="3"/>
  <c r="B114" i="3"/>
  <c r="F114" i="3" s="1"/>
  <c r="B112" i="3"/>
  <c r="B110" i="3"/>
  <c r="B108" i="3"/>
  <c r="B99" i="3"/>
  <c r="B97" i="3"/>
  <c r="F93" i="3"/>
  <c r="B90" i="3"/>
  <c r="B82" i="3"/>
  <c r="F79" i="3"/>
  <c r="B70" i="3"/>
  <c r="B58" i="3"/>
  <c r="B64" i="3"/>
  <c r="B61" i="3"/>
  <c r="F61" i="3" s="1"/>
  <c r="B51" i="3"/>
  <c r="F51" i="3" s="1"/>
  <c r="B48" i="3"/>
  <c r="B45" i="3"/>
  <c r="B42" i="3"/>
  <c r="B27" i="3"/>
  <c r="B23" i="3"/>
  <c r="B11" i="3"/>
  <c r="B13" i="3"/>
  <c r="B15" i="3"/>
  <c r="B17" i="3"/>
  <c r="B20" i="3"/>
  <c r="B7" i="3"/>
  <c r="J146" i="4" l="1"/>
  <c r="I146" i="4"/>
  <c r="K146" i="4"/>
  <c r="F146" i="4"/>
  <c r="H146" i="4"/>
  <c r="D66" i="3"/>
  <c r="C66" i="3"/>
  <c r="F110" i="3"/>
  <c r="I20" i="3"/>
  <c r="F13" i="3"/>
  <c r="K61" i="3"/>
  <c r="H97" i="3"/>
  <c r="H112" i="3"/>
  <c r="I17" i="3"/>
  <c r="H20" i="3"/>
  <c r="I38" i="3"/>
  <c r="I54" i="3"/>
  <c r="H130" i="3"/>
  <c r="F15" i="3"/>
  <c r="H118" i="3"/>
  <c r="H108" i="3"/>
  <c r="H82" i="3"/>
  <c r="H73" i="3"/>
  <c r="H67" i="3"/>
  <c r="F67" i="3"/>
  <c r="H64" i="3"/>
  <c r="F58" i="3"/>
  <c r="H58" i="3"/>
  <c r="H51" i="3"/>
  <c r="H48" i="3"/>
  <c r="F48" i="3"/>
  <c r="J48" i="3"/>
  <c r="H42" i="3"/>
  <c r="H27" i="3"/>
  <c r="F27" i="3"/>
  <c r="H15" i="3"/>
  <c r="F90" i="3"/>
  <c r="F108" i="3"/>
  <c r="F130" i="3"/>
  <c r="I23" i="3"/>
  <c r="I45" i="3"/>
  <c r="F112" i="3"/>
  <c r="F126" i="3"/>
  <c r="J108" i="3"/>
  <c r="I7" i="3"/>
  <c r="I70" i="3"/>
  <c r="I142" i="3"/>
  <c r="K15" i="3"/>
  <c r="K27" i="3"/>
  <c r="K48" i="3"/>
  <c r="I64" i="3"/>
  <c r="K67" i="3"/>
  <c r="I97" i="3"/>
  <c r="I112" i="3"/>
  <c r="J118" i="3"/>
  <c r="F120" i="3"/>
  <c r="G130" i="3"/>
  <c r="J120" i="3"/>
  <c r="G128" i="3"/>
  <c r="G142" i="3"/>
  <c r="F23" i="3"/>
  <c r="I79" i="3"/>
  <c r="I93" i="3"/>
  <c r="F45" i="3"/>
  <c r="F64" i="3"/>
  <c r="F82" i="3"/>
  <c r="F97" i="3"/>
  <c r="F142" i="3"/>
  <c r="I11" i="3"/>
  <c r="H13" i="3"/>
  <c r="J15" i="3"/>
  <c r="H23" i="3"/>
  <c r="J27" i="3"/>
  <c r="F38" i="3"/>
  <c r="I42" i="3"/>
  <c r="H45" i="3"/>
  <c r="G51" i="3"/>
  <c r="F54" i="3"/>
  <c r="H61" i="3"/>
  <c r="G64" i="3"/>
  <c r="J67" i="3"/>
  <c r="G73" i="3"/>
  <c r="H79" i="3"/>
  <c r="G82" i="3"/>
  <c r="G90" i="3"/>
  <c r="H93" i="3"/>
  <c r="G112" i="3"/>
  <c r="H123" i="3"/>
  <c r="H120" i="3"/>
  <c r="J126" i="3"/>
  <c r="I130" i="3"/>
  <c r="G27" i="3"/>
  <c r="G67" i="3"/>
  <c r="I61" i="3"/>
  <c r="G13" i="3"/>
  <c r="G45" i="3"/>
  <c r="J79" i="3"/>
  <c r="J93" i="3"/>
  <c r="G110" i="3"/>
  <c r="J114" i="3"/>
  <c r="G123" i="3"/>
  <c r="K23" i="3"/>
  <c r="J112" i="3"/>
  <c r="K130" i="3"/>
  <c r="I110" i="3"/>
  <c r="J23" i="3"/>
  <c r="J61" i="3"/>
  <c r="B117" i="3"/>
  <c r="K51" i="3"/>
  <c r="K64" i="3"/>
  <c r="K82" i="3"/>
  <c r="K97" i="3"/>
  <c r="I82" i="3"/>
  <c r="K112" i="3"/>
  <c r="F134" i="3"/>
  <c r="D89" i="3"/>
  <c r="H90" i="3"/>
  <c r="K11" i="3"/>
  <c r="G38" i="3"/>
  <c r="K42" i="3"/>
  <c r="G54" i="3"/>
  <c r="I58" i="3"/>
  <c r="K73" i="3"/>
  <c r="G79" i="3"/>
  <c r="K90" i="3"/>
  <c r="G93" i="3"/>
  <c r="J110" i="3"/>
  <c r="F70" i="3"/>
  <c r="H7" i="3"/>
  <c r="I15" i="3"/>
  <c r="H17" i="3"/>
  <c r="G20" i="3"/>
  <c r="I27" i="3"/>
  <c r="H38" i="3"/>
  <c r="I48" i="3"/>
  <c r="H54" i="3"/>
  <c r="G58" i="3"/>
  <c r="I67" i="3"/>
  <c r="H114" i="3"/>
  <c r="I126" i="3"/>
  <c r="H128" i="3"/>
  <c r="K128" i="3"/>
  <c r="K138" i="3"/>
  <c r="G138" i="3"/>
  <c r="H142" i="3"/>
  <c r="K142" i="3"/>
  <c r="J7" i="3"/>
  <c r="F11" i="3"/>
  <c r="J13" i="3"/>
  <c r="J17" i="3"/>
  <c r="J38" i="3"/>
  <c r="F42" i="3"/>
  <c r="J54" i="3"/>
  <c r="F20" i="3"/>
  <c r="I13" i="3"/>
  <c r="K45" i="3"/>
  <c r="G70" i="3"/>
  <c r="G99" i="3"/>
  <c r="K123" i="3"/>
  <c r="J123" i="3"/>
  <c r="I123" i="3"/>
  <c r="I120" i="3"/>
  <c r="K120" i="3"/>
  <c r="G120" i="3"/>
  <c r="H126" i="3"/>
  <c r="D125" i="3"/>
  <c r="K126" i="3"/>
  <c r="E133" i="3"/>
  <c r="F133" i="3" s="1"/>
  <c r="I134" i="3"/>
  <c r="K134" i="3"/>
  <c r="G134" i="3"/>
  <c r="H138" i="3"/>
  <c r="K7" i="3"/>
  <c r="G11" i="3"/>
  <c r="K13" i="3"/>
  <c r="G15" i="3"/>
  <c r="K17" i="3"/>
  <c r="G23" i="3"/>
  <c r="K38" i="3"/>
  <c r="G42" i="3"/>
  <c r="G48" i="3"/>
  <c r="I51" i="3"/>
  <c r="K54" i="3"/>
  <c r="G61" i="3"/>
  <c r="K79" i="3"/>
  <c r="K93" i="3"/>
  <c r="J128" i="3"/>
  <c r="J130" i="3"/>
  <c r="J134" i="3"/>
  <c r="J138" i="3"/>
  <c r="J142" i="3"/>
  <c r="B96" i="3"/>
  <c r="F99" i="3"/>
  <c r="K70" i="3"/>
  <c r="J70" i="3"/>
  <c r="K99" i="3"/>
  <c r="J99" i="3"/>
  <c r="I99" i="3"/>
  <c r="I114" i="3"/>
  <c r="K114" i="3"/>
  <c r="G114" i="3"/>
  <c r="G7" i="3"/>
  <c r="G17" i="3"/>
  <c r="B125" i="3"/>
  <c r="K20" i="3"/>
  <c r="J20" i="3"/>
  <c r="K58" i="3"/>
  <c r="J58" i="3"/>
  <c r="E89" i="3"/>
  <c r="I90" i="3"/>
  <c r="C96" i="3"/>
  <c r="G97" i="3"/>
  <c r="I108" i="3"/>
  <c r="G108" i="3"/>
  <c r="K108" i="3"/>
  <c r="H110" i="3"/>
  <c r="K110" i="3"/>
  <c r="I118" i="3"/>
  <c r="E117" i="3"/>
  <c r="G118" i="3"/>
  <c r="K118" i="3"/>
  <c r="C125" i="3"/>
  <c r="G126" i="3"/>
  <c r="F7" i="3"/>
  <c r="J11" i="3"/>
  <c r="F17" i="3"/>
  <c r="J42" i="3"/>
  <c r="H70" i="3"/>
  <c r="J73" i="3"/>
  <c r="J90" i="3"/>
  <c r="H99" i="3"/>
  <c r="F118" i="3"/>
  <c r="J45" i="3"/>
  <c r="J51" i="3"/>
  <c r="J64" i="3"/>
  <c r="J82" i="3"/>
  <c r="J97" i="3"/>
  <c r="H134" i="3"/>
  <c r="C107" i="3"/>
  <c r="E125" i="3"/>
  <c r="I128" i="3"/>
  <c r="D117" i="3"/>
  <c r="C117" i="3"/>
  <c r="E107" i="3"/>
  <c r="D107" i="3"/>
  <c r="E96" i="3"/>
  <c r="D96" i="3"/>
  <c r="D22" i="3"/>
  <c r="C22" i="3"/>
  <c r="E37" i="3"/>
  <c r="C89" i="3"/>
  <c r="B89" i="3"/>
  <c r="D53" i="3"/>
  <c r="C37" i="3"/>
  <c r="G37" i="3" s="1"/>
  <c r="D37" i="3"/>
  <c r="C53" i="3"/>
  <c r="E53" i="3"/>
  <c r="D44" i="3"/>
  <c r="C44" i="3"/>
  <c r="E44" i="3"/>
  <c r="E22" i="3"/>
  <c r="B37" i="3"/>
  <c r="C6" i="3"/>
  <c r="D6" i="3"/>
  <c r="E6" i="3"/>
  <c r="B138" i="3"/>
  <c r="F138" i="3" s="1"/>
  <c r="B107" i="3"/>
  <c r="B73" i="3"/>
  <c r="F73" i="3" s="1"/>
  <c r="B22" i="3"/>
  <c r="F22" i="3" s="1"/>
  <c r="B44" i="3"/>
  <c r="B53" i="3"/>
  <c r="B6" i="3"/>
  <c r="F117" i="3" l="1"/>
  <c r="B66" i="3"/>
  <c r="H117" i="3"/>
  <c r="F89" i="3"/>
  <c r="F37" i="3"/>
  <c r="H66" i="3"/>
  <c r="H53" i="3"/>
  <c r="G22" i="3"/>
  <c r="H107" i="3"/>
  <c r="G125" i="3"/>
  <c r="F96" i="3"/>
  <c r="F44" i="3"/>
  <c r="H44" i="3"/>
  <c r="E145" i="3"/>
  <c r="H37" i="3"/>
  <c r="H96" i="3"/>
  <c r="G117" i="3"/>
  <c r="H89" i="3"/>
  <c r="H125" i="3"/>
  <c r="K22" i="3"/>
  <c r="J22" i="3"/>
  <c r="I22" i="3"/>
  <c r="K53" i="3"/>
  <c r="J53" i="3"/>
  <c r="I53" i="3"/>
  <c r="K66" i="3"/>
  <c r="J66" i="3"/>
  <c r="H22" i="3"/>
  <c r="K107" i="3"/>
  <c r="J107" i="3"/>
  <c r="I107" i="3"/>
  <c r="K125" i="3"/>
  <c r="J125" i="3"/>
  <c r="I125" i="3"/>
  <c r="K89" i="3"/>
  <c r="J89" i="3"/>
  <c r="I89" i="3"/>
  <c r="D145" i="3"/>
  <c r="I44" i="3"/>
  <c r="K44" i="3"/>
  <c r="J44" i="3"/>
  <c r="G53" i="3"/>
  <c r="G89" i="3"/>
  <c r="G107" i="3"/>
  <c r="I73" i="3"/>
  <c r="K133" i="3"/>
  <c r="J133" i="3"/>
  <c r="I133" i="3"/>
  <c r="H133" i="3"/>
  <c r="I138" i="3"/>
  <c r="G133" i="3"/>
  <c r="F53" i="3"/>
  <c r="F107" i="3"/>
  <c r="C145" i="3"/>
  <c r="G44" i="3"/>
  <c r="G66" i="3"/>
  <c r="K37" i="3"/>
  <c r="J37" i="3"/>
  <c r="I37" i="3"/>
  <c r="I96" i="3"/>
  <c r="K96" i="3"/>
  <c r="J96" i="3"/>
  <c r="K117" i="3"/>
  <c r="J117" i="3"/>
  <c r="I117" i="3"/>
  <c r="G96" i="3"/>
  <c r="F125" i="3"/>
  <c r="I66" i="3"/>
  <c r="G6" i="3"/>
  <c r="K6" i="3"/>
  <c r="H6" i="3"/>
  <c r="I6" i="3"/>
  <c r="J6" i="3"/>
  <c r="F6" i="3"/>
  <c r="G145" i="3" l="1"/>
  <c r="H145" i="3"/>
  <c r="J145" i="3"/>
  <c r="B145" i="3"/>
  <c r="F66" i="3"/>
  <c r="K145" i="3"/>
  <c r="F145" i="3" l="1"/>
  <c r="I145" i="3"/>
</calcChain>
</file>

<file path=xl/sharedStrings.xml><?xml version="1.0" encoding="utf-8"?>
<sst xmlns="http://schemas.openxmlformats.org/spreadsheetml/2006/main" count="305" uniqueCount="78">
  <si>
    <t>Департамент финансов администрации города Нефтеюганска</t>
  </si>
  <si>
    <t>Департамент образования и молодёжной политики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</si>
  <si>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</si>
  <si>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Подпрограмма "Молодёжь Нефтеюганска"</t>
  </si>
  <si>
    <t>ДЕПАРТАМЕНТ МУНИЦИПАЛЬНОГО ИМУЩЕСТВА АДМИНИСТРАЦИИ ГОРОДА НЕФТЕЮГАНСКА</t>
  </si>
  <si>
    <t>Комитет культуры и туризма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</si>
  <si>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</si>
  <si>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"Обеспечение реализации муниципальной программы"</t>
  </si>
  <si>
    <t>Подпрограмма "Развитие системы массовой физической культуры, подготовки спортивного резерва и спорта высших достижений"</t>
  </si>
  <si>
    <t>Департамент жилищно-коммунального хозяйства администрации города Нефтеюганска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</si>
  <si>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</si>
  <si>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</si>
  <si>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</si>
  <si>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администрация города Нефтеюганска</t>
  </si>
  <si>
    <t>Подпрограмма "Профилактика правонарушений"</t>
  </si>
  <si>
    <t>Подпрограмма "Безопасность дорожного движения"</t>
  </si>
  <si>
    <t>Подпрограмма "Обеспечение первичных мер пожарной безопасности в городе Нефтеюганске"</t>
  </si>
  <si>
    <t>Подпрограмма "Совершенствование муниципального управления"</t>
  </si>
  <si>
    <t>Подпрограмма "Исполнение отдельных государственных полномочий"</t>
  </si>
  <si>
    <t>Подпрограмма "Развития малого и среднего предпринимательства"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</si>
  <si>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</si>
  <si>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Подпрограмма "Транспорт"</t>
  </si>
  <si>
    <t>Подпрограмма "Автомобильные дороги"</t>
  </si>
  <si>
    <t>Подпрограмма "Организация бюджетного процесса в городе Нефтеюганске"</t>
  </si>
  <si>
    <t>Итого</t>
  </si>
  <si>
    <t xml:space="preserve">Наименование </t>
  </si>
  <si>
    <t>Исполнение, руб.</t>
  </si>
  <si>
    <t>Подпрограмма "Формирование комфортной городской среды"</t>
  </si>
  <si>
    <t>Муниципальная программа "Развитие образования и молодёжной политики в городе Нефтеюганске"</t>
  </si>
  <si>
    <t>Муниципальная программа "Дополнительные меры социальной поддержки отдельных категорий граждан города Нефтеюганска"</t>
  </si>
  <si>
    <t>Муниципальная программа "Доступная среда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</si>
  <si>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</si>
  <si>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</si>
  <si>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Муниципальная программа "Развитие культуры и туризма в городе Нефтеюганске"</t>
  </si>
  <si>
    <t>Подпрограмма "Отдых и оздоровление детей в каникулярное время"</t>
  </si>
  <si>
    <t>Подпрограмма "Ресурсное обеспечение в сфере образования и молодежной политики"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</si>
  <si>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</si>
  <si>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Подпрограмма "Исполнение органом местного самоуправления отдельных государственных полномочий"</t>
  </si>
  <si>
    <t>Подпрограмма "Формирование законопослушного поведения участников дорожного движения"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</si>
  <si>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</si>
  <si>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</si>
  <si>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</si>
  <si>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Муниципальная программа "Развитие жилищной сферы города Нефтеюганска"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</si>
  <si>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</si>
  <si>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 "</t>
  </si>
  <si>
    <t>Подпрограмма "Обеспечение мерами государственной поддержки по улучшению жилищных условий отдельных категорий граждан"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</si>
  <si>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</si>
  <si>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</si>
  <si>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</si>
  <si>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</si>
  <si>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</si>
  <si>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</si>
  <si>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</si>
  <si>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</si>
  <si>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</si>
  <si>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</si>
  <si>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 xml:space="preserve">Отклонение от первоначального плана, руб.                 (гр.2-гр.5) </t>
  </si>
  <si>
    <t xml:space="preserve">Отклонение от уточненного плана, руб.                   (гр.3-гр.5) </t>
  </si>
  <si>
    <t>% исполнения к уточненному плану (гр.5/гр.3)*100</t>
  </si>
  <si>
    <t>% исполнения к первоначаль-ному плану (гр.5/гр.2)*100</t>
  </si>
  <si>
    <t>Первоначальный план на 2020 год, руб.</t>
  </si>
  <si>
    <t>Уточненный план на 2020 год, руб.</t>
  </si>
  <si>
    <t>Подпрограмма "Модернизация и развитие учреждений культуры и организация обустройства мест массового отдыха населения"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</si>
  <si>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</si>
  <si>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Подпрограмма "Профилактика незаконного оборота потребления наркотических средств и психотропных веществ"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</si>
  <si>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</si>
  <si>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Подпрограмма "Управление муниципальным долгом города Нефтеюганска"</t>
  </si>
  <si>
    <t>Муниципальная программа "Профилактика терроризма в городе Нефтеюганске"</t>
  </si>
  <si>
    <t>Муниципальная программа "Развитие физической культуры и спорта в городе Нефтеюганске"</t>
  </si>
  <si>
    <t xml:space="preserve"> Исполнение по муниципальным программам города Нефтеюганска за 1 полугодие 2020 года</t>
  </si>
  <si>
    <t>План 1 полугодия  2020 года, руб.</t>
  </si>
  <si>
    <t xml:space="preserve">Отклонение от  плана 1 полугодия 2020 года, руб.                 (гр.4-гр.5) </t>
  </si>
  <si>
    <t>% исполнения  к плану 1 полугодия 2020 года (гр.5/гр.4)*100</t>
  </si>
  <si>
    <t>Подпрограмма "Обустройство, использование, защита и охрана городских лесов"</t>
  </si>
  <si>
    <t xml:space="preserve"> Исполнение по муниципальным программам города Нефтеюганска за 9 месяцев 2020 года</t>
  </si>
  <si>
    <t>План 9 месяцев  2020 года, руб.</t>
  </si>
  <si>
    <t xml:space="preserve">Отклонение от  плана 9 месяцев 2020 года, руб.                 (гр.4-гр.5) </t>
  </si>
  <si>
    <t>% исполнения  к плану 9 месяцев 2020 года (гр.5/гр.4)*100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</si>
</sst>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-#,##0.00;_(* &quot;&quot;??_);_(@_)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6" fillId="0" borderId="0"/>
  </cellStyleXfs>
  <cellXfs count="23">
    <xf numFmtId="0" fontId="0" fillId="0" borderId="0" xfId="0"/>
    <xf numFmtId="49" fontId="2" fillId="0" borderId="2" xfId="0" applyNumberFormat="1" applyFont="1" applyBorder="1" applyAlignment="1" applyProtection="1">
      <alignment horizontal="left" vertical="center" wrapText="1"/>
    </xf>
    <xf numFmtId="0" fontId="3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/>
    </xf>
    <xf numFmtId="164" fontId="3" fillId="2" borderId="1" xfId="1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49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/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right"/>
    </xf>
    <xf numFmtId="4" fontId="4" fillId="2" borderId="1" xfId="0" applyNumberFormat="1" applyFont="1" applyFill="1" applyBorder="1" applyAlignment="1" applyProtection="1">
      <alignment horizontal="right" vertical="center" wrapText="1"/>
    </xf>
    <xf numFmtId="4" fontId="3" fillId="2" borderId="1" xfId="0" applyNumberFormat="1" applyFont="1" applyFill="1" applyBorder="1" applyAlignment="1" applyProtection="1">
      <alignment horizontal="right" vertical="center" wrapText="1"/>
    </xf>
    <xf numFmtId="4" fontId="4" fillId="2" borderId="1" xfId="0" applyNumberFormat="1" applyFont="1" applyFill="1" applyBorder="1" applyAlignment="1" applyProtection="1">
      <alignment horizontal="right"/>
    </xf>
    <xf numFmtId="0" fontId="3" fillId="2" borderId="0" xfId="0" applyFont="1" applyFill="1"/>
    <xf numFmtId="0" fontId="7" fillId="0" borderId="0" xfId="3" applyNumberFormat="1" applyFont="1" applyFill="1" applyAlignment="1" applyProtection="1">
      <alignment horizontal="center" vertical="center" wrapText="1"/>
    </xf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3;&#1077;&#1089;&#1085;&#1080;&#1082;&#1086;&#1074;&#1072;/&#1054;&#1090;&#1095;&#1077;&#1090;&#1099;/&#1054;&#1090;&#1095;&#1077;&#1090;%202020/1%20&#1087;&#1086;&#1083;&#1091;&#1075;&#1086;&#1076;&#1080;&#1077;%202020/&#1055;&#1088;&#1086;&#1075;&#1088;&#1072;&#1084;&#1084;&#1099;%20&#1089;%20&#1075;&#1088;&#1073;&#10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 (2)"/>
      <sheetName val="Бюджет"/>
    </sheetNames>
    <sheetDataSet>
      <sheetData sheetId="0">
        <row r="302">
          <cell r="D302">
            <v>9037848</v>
          </cell>
          <cell r="E302">
            <v>2263753</v>
          </cell>
          <cell r="F302">
            <v>1079409</v>
          </cell>
        </row>
        <row r="306">
          <cell r="D306">
            <v>90000</v>
          </cell>
          <cell r="E306">
            <v>90000</v>
          </cell>
          <cell r="F306">
            <v>90000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N146"/>
  <sheetViews>
    <sheetView showGridLines="0" tabSelected="1" workbookViewId="0">
      <selection activeCell="L4" sqref="L4"/>
    </sheetView>
  </sheetViews>
  <sheetFormatPr defaultColWidth="9.140625" defaultRowHeight="12.75" customHeight="1" x14ac:dyDescent="0.2"/>
  <cols>
    <col min="1" max="1" width="30.7109375" style="2" customWidth="1"/>
    <col min="2" max="2" width="16" style="2" customWidth="1"/>
    <col min="3" max="3" width="15.7109375" style="21" customWidth="1"/>
    <col min="4" max="4" width="15.28515625" style="21" customWidth="1"/>
    <col min="5" max="5" width="15.42578125" style="21" customWidth="1"/>
    <col min="6" max="7" width="14.7109375" style="2" customWidth="1"/>
    <col min="8" max="8" width="16.7109375" style="2" customWidth="1"/>
    <col min="9" max="9" width="12.28515625" style="2" customWidth="1"/>
    <col min="10" max="10" width="12.5703125" style="2" customWidth="1"/>
    <col min="11" max="11" width="12.42578125" style="2" customWidth="1"/>
    <col min="12" max="12" width="13.42578125" style="2" bestFit="1" customWidth="1"/>
    <col min="13" max="13" width="14.85546875" style="2" bestFit="1" customWidth="1"/>
    <col min="14" max="14" width="13.42578125" style="2" bestFit="1" customWidth="1"/>
    <col min="15" max="16384" width="9.140625" style="2"/>
  </cols>
  <sheetData>
    <row r="2" spans="1:14" ht="12.75" customHeight="1" x14ac:dyDescent="0.2">
      <c r="A2" s="22" t="s">
        <v>74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4" spans="1:14" ht="76.900000000000006" customHeight="1" x14ac:dyDescent="0.2">
      <c r="A4" s="3" t="s">
        <v>25</v>
      </c>
      <c r="B4" s="9" t="s">
        <v>60</v>
      </c>
      <c r="C4" s="9" t="s">
        <v>61</v>
      </c>
      <c r="D4" s="9" t="s">
        <v>75</v>
      </c>
      <c r="E4" s="9" t="s">
        <v>26</v>
      </c>
      <c r="F4" s="9" t="s">
        <v>56</v>
      </c>
      <c r="G4" s="9" t="s">
        <v>57</v>
      </c>
      <c r="H4" s="9" t="s">
        <v>76</v>
      </c>
      <c r="I4" s="9" t="s">
        <v>59</v>
      </c>
      <c r="J4" s="9" t="s">
        <v>58</v>
      </c>
      <c r="K4" s="9" t="s">
        <v>77</v>
      </c>
    </row>
    <row r="5" spans="1:14" s="12" customFormat="1" x14ac:dyDescent="0.2">
      <c r="A5" s="10">
        <v>1</v>
      </c>
      <c r="B5" s="11">
        <v>2</v>
      </c>
      <c r="C5" s="10">
        <v>3</v>
      </c>
      <c r="D5" s="11">
        <v>4</v>
      </c>
      <c r="E5" s="10">
        <v>5</v>
      </c>
      <c r="F5" s="11">
        <v>6</v>
      </c>
      <c r="G5" s="10">
        <v>7</v>
      </c>
      <c r="H5" s="11">
        <v>8</v>
      </c>
      <c r="I5" s="10">
        <v>9</v>
      </c>
      <c r="J5" s="11">
        <v>10</v>
      </c>
      <c r="K5" s="10">
        <v>11</v>
      </c>
    </row>
    <row r="6" spans="1:14" ht="51" x14ac:dyDescent="0.2">
      <c r="A6" s="13" t="s">
        <v>28</v>
      </c>
      <c r="B6" s="14">
        <f>B7+B11+B13+B15+B17+B20</f>
        <v>4493365982</v>
      </c>
      <c r="C6" s="18">
        <f t="shared" ref="C6:E6" si="0">C7+C11+C13+C15+C17+C20</f>
        <v>4573807656.8199997</v>
      </c>
      <c r="D6" s="18">
        <f t="shared" si="0"/>
        <v>3181589247.8400002</v>
      </c>
      <c r="E6" s="18">
        <f t="shared" si="0"/>
        <v>2724411291.5500002</v>
      </c>
      <c r="F6" s="14">
        <f t="shared" ref="F6:F69" si="1">B6-E6</f>
        <v>1768954690.4499998</v>
      </c>
      <c r="G6" s="14">
        <f>C6-E6</f>
        <v>1849396365.2699995</v>
      </c>
      <c r="H6" s="14">
        <f>D6-E6</f>
        <v>457177956.28999996</v>
      </c>
      <c r="I6" s="14">
        <f>E6/B6*100</f>
        <v>60.631858220846787</v>
      </c>
      <c r="J6" s="14">
        <f>E6/C6*100</f>
        <v>59.565497632757548</v>
      </c>
      <c r="K6" s="14">
        <f>E6/D6*100</f>
        <v>85.630516051046484</v>
      </c>
    </row>
    <row r="7" spans="1:14" ht="38.25" x14ac:dyDescent="0.2">
      <c r="A7" s="13" t="s">
        <v>31</v>
      </c>
      <c r="B7" s="14">
        <f>SUM(B8:B10)</f>
        <v>4239705760</v>
      </c>
      <c r="C7" s="18">
        <f t="shared" ref="C7:E7" si="2">SUM(C8:C10)</f>
        <v>4362632176.8199997</v>
      </c>
      <c r="D7" s="18">
        <f t="shared" si="2"/>
        <v>3013982809.8400002</v>
      </c>
      <c r="E7" s="18">
        <f t="shared" si="2"/>
        <v>2595962509.9700003</v>
      </c>
      <c r="F7" s="14">
        <f t="shared" si="1"/>
        <v>1643743250.0299997</v>
      </c>
      <c r="G7" s="14">
        <f t="shared" ref="G7:G74" si="3">C7-E7</f>
        <v>1766669666.8499994</v>
      </c>
      <c r="H7" s="14">
        <f t="shared" ref="H7:H74" si="4">D7-E7</f>
        <v>418020299.86999989</v>
      </c>
      <c r="I7" s="14">
        <f t="shared" ref="I7:I74" si="5">E7/B7*100</f>
        <v>61.229780011195878</v>
      </c>
      <c r="J7" s="14">
        <f t="shared" ref="J7:J74" si="6">E7/C7*100</f>
        <v>59.504501061610092</v>
      </c>
      <c r="K7" s="14">
        <f t="shared" ref="K7:K74" si="7">E7/D7*100</f>
        <v>86.130634239012437</v>
      </c>
      <c r="M7" s="15"/>
    </row>
    <row r="8" spans="1:14" ht="43.9" customHeight="1" x14ac:dyDescent="0.2">
      <c r="A8" s="6" t="s">
        <v>1</v>
      </c>
      <c r="B8" s="16">
        <v>4156698880</v>
      </c>
      <c r="C8" s="19">
        <v>4175960789.8200002</v>
      </c>
      <c r="D8" s="19">
        <v>2952885450.8400002</v>
      </c>
      <c r="E8" s="19">
        <v>2561028965.9200001</v>
      </c>
      <c r="F8" s="16">
        <f t="shared" si="1"/>
        <v>1595669914.0799999</v>
      </c>
      <c r="G8" s="16">
        <f t="shared" si="3"/>
        <v>1614931823.9000001</v>
      </c>
      <c r="H8" s="16">
        <f t="shared" si="4"/>
        <v>391856484.92000008</v>
      </c>
      <c r="I8" s="16">
        <f t="shared" si="5"/>
        <v>61.612087857564511</v>
      </c>
      <c r="J8" s="16">
        <f t="shared" si="6"/>
        <v>61.327897813676316</v>
      </c>
      <c r="K8" s="16">
        <f t="shared" si="7"/>
        <v>86.729709247321821</v>
      </c>
      <c r="M8" s="15"/>
      <c r="N8" s="15"/>
    </row>
    <row r="9" spans="1:14" ht="33" customHeight="1" x14ac:dyDescent="0.2">
      <c r="A9" s="1" t="s">
        <v>9</v>
      </c>
      <c r="B9" s="14"/>
      <c r="C9" s="19">
        <v>3625143</v>
      </c>
      <c r="D9" s="19">
        <v>3625143</v>
      </c>
      <c r="E9" s="19">
        <v>0</v>
      </c>
      <c r="F9" s="16">
        <f t="shared" si="1"/>
        <v>0</v>
      </c>
      <c r="G9" s="16">
        <f t="shared" si="3"/>
        <v>3625143</v>
      </c>
      <c r="H9" s="16">
        <f t="shared" si="4"/>
        <v>3625143</v>
      </c>
      <c r="I9" s="16" t="e">
        <f t="shared" si="5"/>
        <v>#DIV/0!</v>
      </c>
      <c r="J9" s="16">
        <f t="shared" si="6"/>
        <v>0</v>
      </c>
      <c r="K9" s="16">
        <f t="shared" si="7"/>
        <v>0</v>
      </c>
    </row>
    <row r="10" spans="1:14" ht="43.9" customHeight="1" x14ac:dyDescent="0.2">
      <c r="A10" s="1" t="s">
        <v>2</v>
      </c>
      <c r="B10" s="16">
        <v>83006880</v>
      </c>
      <c r="C10" s="19">
        <v>183046244</v>
      </c>
      <c r="D10" s="19">
        <v>57472216</v>
      </c>
      <c r="E10" s="19">
        <v>34933544.050000004</v>
      </c>
      <c r="F10" s="16">
        <f t="shared" si="1"/>
        <v>48073335.949999996</v>
      </c>
      <c r="G10" s="16">
        <f t="shared" si="3"/>
        <v>148112699.94999999</v>
      </c>
      <c r="H10" s="16">
        <f t="shared" si="4"/>
        <v>22538671.949999996</v>
      </c>
      <c r="I10" s="16">
        <f t="shared" si="5"/>
        <v>42.085118787743866</v>
      </c>
      <c r="J10" s="16">
        <f t="shared" si="6"/>
        <v>19.084545679068949</v>
      </c>
      <c r="K10" s="16">
        <f t="shared" si="7"/>
        <v>60.783360171808944</v>
      </c>
    </row>
    <row r="11" spans="1:14" ht="51" x14ac:dyDescent="0.2">
      <c r="A11" s="13" t="s">
        <v>32</v>
      </c>
      <c r="B11" s="14">
        <f>B12</f>
        <v>3192800</v>
      </c>
      <c r="C11" s="18">
        <f t="shared" ref="C11:E11" si="8">C12</f>
        <v>4073563</v>
      </c>
      <c r="D11" s="18">
        <f t="shared" si="8"/>
        <v>3673526</v>
      </c>
      <c r="E11" s="18">
        <f t="shared" si="8"/>
        <v>2382926.23</v>
      </c>
      <c r="F11" s="14">
        <f t="shared" si="1"/>
        <v>809873.77</v>
      </c>
      <c r="G11" s="14">
        <f t="shared" si="3"/>
        <v>1690636.77</v>
      </c>
      <c r="H11" s="14">
        <f t="shared" si="4"/>
        <v>1290599.77</v>
      </c>
      <c r="I11" s="14">
        <f t="shared" si="5"/>
        <v>74.634372024555248</v>
      </c>
      <c r="J11" s="14">
        <f t="shared" si="6"/>
        <v>58.497345689756116</v>
      </c>
      <c r="K11" s="14">
        <f t="shared" si="7"/>
        <v>64.867547691237249</v>
      </c>
    </row>
    <row r="12" spans="1:14" ht="46.15" customHeight="1" x14ac:dyDescent="0.2">
      <c r="A12" s="6" t="s">
        <v>1</v>
      </c>
      <c r="B12" s="16">
        <v>3192800</v>
      </c>
      <c r="C12" s="19">
        <v>4073563</v>
      </c>
      <c r="D12" s="19">
        <v>3673526</v>
      </c>
      <c r="E12" s="19">
        <v>2382926.23</v>
      </c>
      <c r="F12" s="7">
        <f t="shared" si="1"/>
        <v>809873.77</v>
      </c>
      <c r="G12" s="7">
        <f t="shared" si="3"/>
        <v>1690636.77</v>
      </c>
      <c r="H12" s="7">
        <f t="shared" si="4"/>
        <v>1290599.77</v>
      </c>
      <c r="I12" s="7">
        <f t="shared" si="5"/>
        <v>74.634372024555248</v>
      </c>
      <c r="J12" s="7">
        <f t="shared" si="6"/>
        <v>58.497345689756116</v>
      </c>
      <c r="K12" s="7">
        <f t="shared" si="7"/>
        <v>64.867547691237249</v>
      </c>
    </row>
    <row r="13" spans="1:14" ht="37.15" customHeight="1" x14ac:dyDescent="0.2">
      <c r="A13" s="13" t="s">
        <v>34</v>
      </c>
      <c r="B13" s="14">
        <f>B14</f>
        <v>57995422</v>
      </c>
      <c r="C13" s="18">
        <f t="shared" ref="C13:E13" si="9">C14</f>
        <v>10715267</v>
      </c>
      <c r="D13" s="18">
        <f t="shared" si="9"/>
        <v>6296675</v>
      </c>
      <c r="E13" s="18">
        <f t="shared" si="9"/>
        <v>1001395.94</v>
      </c>
      <c r="F13" s="14">
        <f t="shared" si="1"/>
        <v>56994026.060000002</v>
      </c>
      <c r="G13" s="14">
        <f t="shared" si="3"/>
        <v>9713871.0600000005</v>
      </c>
      <c r="H13" s="14">
        <f t="shared" si="4"/>
        <v>5295279.0600000005</v>
      </c>
      <c r="I13" s="14">
        <f t="shared" si="5"/>
        <v>1.7266810128564976</v>
      </c>
      <c r="J13" s="14">
        <f t="shared" si="6"/>
        <v>9.3455061829070605</v>
      </c>
      <c r="K13" s="14">
        <f t="shared" si="7"/>
        <v>15.903567200149284</v>
      </c>
      <c r="M13" s="15"/>
    </row>
    <row r="14" spans="1:14" ht="46.15" customHeight="1" x14ac:dyDescent="0.2">
      <c r="A14" s="6" t="s">
        <v>1</v>
      </c>
      <c r="B14" s="16">
        <v>57995422</v>
      </c>
      <c r="C14" s="19">
        <v>10715267</v>
      </c>
      <c r="D14" s="19">
        <v>6296675</v>
      </c>
      <c r="E14" s="19">
        <v>1001395.94</v>
      </c>
      <c r="F14" s="16">
        <f t="shared" si="1"/>
        <v>56994026.060000002</v>
      </c>
      <c r="G14" s="16">
        <f t="shared" si="3"/>
        <v>9713871.0600000005</v>
      </c>
      <c r="H14" s="16">
        <f t="shared" si="4"/>
        <v>5295279.0600000005</v>
      </c>
      <c r="I14" s="16">
        <f t="shared" si="5"/>
        <v>1.7266810128564976</v>
      </c>
      <c r="J14" s="16">
        <f t="shared" si="6"/>
        <v>9.3455061829070605</v>
      </c>
      <c r="K14" s="16">
        <f t="shared" si="7"/>
        <v>15.903567200149284</v>
      </c>
    </row>
    <row r="15" spans="1:14" ht="30.6" customHeight="1" x14ac:dyDescent="0.2">
      <c r="A15" s="13" t="s">
        <v>3</v>
      </c>
      <c r="B15" s="14">
        <f>B16</f>
        <v>66517800</v>
      </c>
      <c r="C15" s="18">
        <f t="shared" ref="C15:E15" si="10">C16</f>
        <v>69868344</v>
      </c>
      <c r="D15" s="18">
        <f t="shared" si="10"/>
        <v>55128336</v>
      </c>
      <c r="E15" s="18">
        <f t="shared" si="10"/>
        <v>33608553.039999999</v>
      </c>
      <c r="F15" s="14">
        <f t="shared" si="1"/>
        <v>32909246.960000001</v>
      </c>
      <c r="G15" s="14">
        <f t="shared" si="3"/>
        <v>36259790.960000001</v>
      </c>
      <c r="H15" s="14">
        <f t="shared" si="4"/>
        <v>21519782.960000001</v>
      </c>
      <c r="I15" s="14">
        <f t="shared" si="5"/>
        <v>50.525653343916964</v>
      </c>
      <c r="J15" s="14">
        <f t="shared" si="6"/>
        <v>48.102690168239853</v>
      </c>
      <c r="K15" s="14">
        <f t="shared" si="7"/>
        <v>60.964207299853925</v>
      </c>
    </row>
    <row r="16" spans="1:14" ht="37.15" customHeight="1" x14ac:dyDescent="0.2">
      <c r="A16" s="6" t="s">
        <v>1</v>
      </c>
      <c r="B16" s="16">
        <v>66517800</v>
      </c>
      <c r="C16" s="19">
        <v>69868344</v>
      </c>
      <c r="D16" s="19">
        <v>55128336</v>
      </c>
      <c r="E16" s="19">
        <v>33608553.039999999</v>
      </c>
      <c r="F16" s="16">
        <f t="shared" si="1"/>
        <v>32909246.960000001</v>
      </c>
      <c r="G16" s="16">
        <f t="shared" si="3"/>
        <v>36259790.960000001</v>
      </c>
      <c r="H16" s="16">
        <f t="shared" si="4"/>
        <v>21519782.960000001</v>
      </c>
      <c r="I16" s="16">
        <f t="shared" si="5"/>
        <v>50.525653343916964</v>
      </c>
      <c r="J16" s="16">
        <f t="shared" si="6"/>
        <v>48.102690168239853</v>
      </c>
      <c r="K16" s="16">
        <f t="shared" si="7"/>
        <v>60.964207299853925</v>
      </c>
    </row>
    <row r="17" spans="1:11" ht="43.15" customHeight="1" x14ac:dyDescent="0.2">
      <c r="A17" s="13" t="s">
        <v>35</v>
      </c>
      <c r="B17" s="14">
        <f>B18</f>
        <v>125924200</v>
      </c>
      <c r="C17" s="18">
        <f>SUM(C18:C19)</f>
        <v>126488306</v>
      </c>
      <c r="D17" s="18">
        <f t="shared" ref="D17:E17" si="11">SUM(D18:D19)</f>
        <v>102477901</v>
      </c>
      <c r="E17" s="18">
        <f t="shared" si="11"/>
        <v>91425906.36999999</v>
      </c>
      <c r="F17" s="14">
        <f t="shared" si="1"/>
        <v>34498293.63000001</v>
      </c>
      <c r="G17" s="14">
        <f t="shared" si="3"/>
        <v>35062399.63000001</v>
      </c>
      <c r="H17" s="14">
        <f t="shared" si="4"/>
        <v>11051994.63000001</v>
      </c>
      <c r="I17" s="14">
        <f t="shared" si="5"/>
        <v>72.603920747560821</v>
      </c>
      <c r="J17" s="14">
        <f t="shared" si="6"/>
        <v>72.280125539826585</v>
      </c>
      <c r="K17" s="14">
        <f t="shared" si="7"/>
        <v>89.215241020598185</v>
      </c>
    </row>
    <row r="18" spans="1:11" ht="43.15" customHeight="1" x14ac:dyDescent="0.2">
      <c r="A18" s="6" t="s">
        <v>1</v>
      </c>
      <c r="B18" s="16">
        <v>125924200</v>
      </c>
      <c r="C18" s="19">
        <v>125978670</v>
      </c>
      <c r="D18" s="19">
        <v>101968265</v>
      </c>
      <c r="E18" s="19">
        <v>90927556.789999992</v>
      </c>
      <c r="F18" s="16">
        <f t="shared" si="1"/>
        <v>34996643.210000008</v>
      </c>
      <c r="G18" s="16">
        <f t="shared" si="3"/>
        <v>35051113.210000008</v>
      </c>
      <c r="H18" s="16">
        <f t="shared" si="4"/>
        <v>11040708.210000008</v>
      </c>
      <c r="I18" s="16">
        <f t="shared" si="5"/>
        <v>72.208167127525911</v>
      </c>
      <c r="J18" s="16">
        <f t="shared" si="6"/>
        <v>72.176946136992868</v>
      </c>
      <c r="K18" s="16">
        <f t="shared" si="7"/>
        <v>89.172407503452163</v>
      </c>
    </row>
    <row r="19" spans="1:11" ht="43.15" customHeight="1" x14ac:dyDescent="0.2">
      <c r="A19" s="1" t="s">
        <v>2</v>
      </c>
      <c r="B19" s="16"/>
      <c r="C19" s="19">
        <v>509636</v>
      </c>
      <c r="D19" s="19">
        <v>509636</v>
      </c>
      <c r="E19" s="19">
        <v>498349.58</v>
      </c>
      <c r="F19" s="16">
        <f t="shared" si="1"/>
        <v>-498349.58</v>
      </c>
      <c r="G19" s="16">
        <f t="shared" si="3"/>
        <v>11286.419999999984</v>
      </c>
      <c r="H19" s="16">
        <f t="shared" si="4"/>
        <v>11286.419999999984</v>
      </c>
      <c r="I19" s="16" t="e">
        <f t="shared" si="5"/>
        <v>#DIV/0!</v>
      </c>
      <c r="J19" s="16">
        <f t="shared" si="6"/>
        <v>97.785395851156522</v>
      </c>
      <c r="K19" s="16">
        <f t="shared" si="7"/>
        <v>97.785395851156522</v>
      </c>
    </row>
    <row r="20" spans="1:11" ht="43.15" customHeight="1" x14ac:dyDescent="0.2">
      <c r="A20" s="13" t="s">
        <v>38</v>
      </c>
      <c r="B20" s="14">
        <f>B21</f>
        <v>30000</v>
      </c>
      <c r="C20" s="18">
        <f t="shared" ref="C20:E20" si="12">C21</f>
        <v>30000</v>
      </c>
      <c r="D20" s="18">
        <f t="shared" si="12"/>
        <v>30000</v>
      </c>
      <c r="E20" s="18">
        <f t="shared" si="12"/>
        <v>30000</v>
      </c>
      <c r="F20" s="14">
        <f t="shared" si="1"/>
        <v>0</v>
      </c>
      <c r="G20" s="14">
        <f t="shared" si="3"/>
        <v>0</v>
      </c>
      <c r="H20" s="14">
        <f t="shared" si="4"/>
        <v>0</v>
      </c>
      <c r="I20" s="14">
        <f t="shared" si="5"/>
        <v>100</v>
      </c>
      <c r="J20" s="14">
        <f t="shared" si="6"/>
        <v>100</v>
      </c>
      <c r="K20" s="14">
        <f t="shared" si="7"/>
        <v>100</v>
      </c>
    </row>
    <row r="21" spans="1:11" ht="43.15" customHeight="1" x14ac:dyDescent="0.2">
      <c r="A21" s="6" t="s">
        <v>1</v>
      </c>
      <c r="B21" s="16">
        <v>30000</v>
      </c>
      <c r="C21" s="19">
        <v>30000</v>
      </c>
      <c r="D21" s="19">
        <v>30000</v>
      </c>
      <c r="E21" s="19">
        <v>30000</v>
      </c>
      <c r="F21" s="16">
        <f t="shared" si="1"/>
        <v>0</v>
      </c>
      <c r="G21" s="16">
        <f t="shared" si="3"/>
        <v>0</v>
      </c>
      <c r="H21" s="16">
        <f t="shared" si="4"/>
        <v>0</v>
      </c>
      <c r="I21" s="16">
        <f t="shared" si="5"/>
        <v>100</v>
      </c>
      <c r="J21" s="16">
        <f t="shared" si="6"/>
        <v>100</v>
      </c>
      <c r="K21" s="16">
        <f t="shared" si="7"/>
        <v>100</v>
      </c>
    </row>
    <row r="22" spans="1:11" ht="63.75" x14ac:dyDescent="0.2">
      <c r="A22" s="13" t="s">
        <v>29</v>
      </c>
      <c r="B22" s="14">
        <f>B23+B27</f>
        <v>101323300</v>
      </c>
      <c r="C22" s="18">
        <f t="shared" ref="C22:E22" si="13">C23+C27</f>
        <v>198178494</v>
      </c>
      <c r="D22" s="18">
        <f t="shared" si="13"/>
        <v>45029941</v>
      </c>
      <c r="E22" s="18">
        <f t="shared" si="13"/>
        <v>38430940.780000001</v>
      </c>
      <c r="F22" s="14">
        <f t="shared" si="1"/>
        <v>62892359.219999999</v>
      </c>
      <c r="G22" s="14">
        <f t="shared" si="3"/>
        <v>159747553.22</v>
      </c>
      <c r="H22" s="14">
        <f t="shared" si="4"/>
        <v>6599000.2199999988</v>
      </c>
      <c r="I22" s="14">
        <f t="shared" si="5"/>
        <v>37.929025979217023</v>
      </c>
      <c r="J22" s="14">
        <f t="shared" si="6"/>
        <v>19.39208438025571</v>
      </c>
      <c r="K22" s="14">
        <f t="shared" si="7"/>
        <v>85.345305648968093</v>
      </c>
    </row>
    <row r="23" spans="1:11" ht="68.45" customHeight="1" x14ac:dyDescent="0.2">
      <c r="A23" s="13" t="s">
        <v>36</v>
      </c>
      <c r="B23" s="14">
        <f>SUM(B24:B26)</f>
        <v>63264200</v>
      </c>
      <c r="C23" s="18">
        <f t="shared" ref="C23:E23" si="14">SUM(C24:C26)</f>
        <v>160556694</v>
      </c>
      <c r="D23" s="18">
        <f t="shared" si="14"/>
        <v>16839800</v>
      </c>
      <c r="E23" s="18">
        <f t="shared" si="14"/>
        <v>13901834.699999999</v>
      </c>
      <c r="F23" s="14">
        <f t="shared" si="1"/>
        <v>49362365.299999997</v>
      </c>
      <c r="G23" s="14">
        <f t="shared" si="3"/>
        <v>146654859.30000001</v>
      </c>
      <c r="H23" s="14">
        <f t="shared" si="4"/>
        <v>2937965.3000000007</v>
      </c>
      <c r="I23" s="14">
        <f t="shared" si="5"/>
        <v>21.97425194659855</v>
      </c>
      <c r="J23" s="14">
        <f t="shared" si="6"/>
        <v>8.658520771485243</v>
      </c>
      <c r="K23" s="14">
        <f t="shared" si="7"/>
        <v>82.553443033765234</v>
      </c>
    </row>
    <row r="24" spans="1:11" ht="31.9" customHeight="1" x14ac:dyDescent="0.2">
      <c r="A24" s="6" t="s">
        <v>13</v>
      </c>
      <c r="B24" s="7">
        <v>22752800</v>
      </c>
      <c r="C24" s="19">
        <v>22752800</v>
      </c>
      <c r="D24" s="19">
        <v>16839800</v>
      </c>
      <c r="E24" s="19">
        <v>13901834.699999999</v>
      </c>
      <c r="F24" s="7">
        <f t="shared" si="1"/>
        <v>8850965.3000000007</v>
      </c>
      <c r="G24" s="7">
        <f t="shared" si="3"/>
        <v>8850965.3000000007</v>
      </c>
      <c r="H24" s="7">
        <f t="shared" si="4"/>
        <v>2937965.3000000007</v>
      </c>
      <c r="I24" s="7">
        <f t="shared" si="5"/>
        <v>61.099445782497099</v>
      </c>
      <c r="J24" s="7">
        <f t="shared" si="6"/>
        <v>61.099445782497099</v>
      </c>
      <c r="K24" s="7">
        <f t="shared" si="7"/>
        <v>82.553443033765234</v>
      </c>
    </row>
    <row r="25" spans="1:11" ht="54" customHeight="1" x14ac:dyDescent="0.2">
      <c r="A25" s="6" t="s">
        <v>4</v>
      </c>
      <c r="B25" s="7">
        <v>39821800</v>
      </c>
      <c r="C25" s="19">
        <v>137803894</v>
      </c>
      <c r="D25" s="19"/>
      <c r="E25" s="19"/>
      <c r="F25" s="7">
        <f t="shared" si="1"/>
        <v>39821800</v>
      </c>
      <c r="G25" s="7">
        <f t="shared" si="3"/>
        <v>137803894</v>
      </c>
      <c r="H25" s="7">
        <f t="shared" si="4"/>
        <v>0</v>
      </c>
      <c r="I25" s="7">
        <f t="shared" si="5"/>
        <v>0</v>
      </c>
      <c r="J25" s="7">
        <f t="shared" si="6"/>
        <v>0</v>
      </c>
      <c r="K25" s="7" t="e">
        <f t="shared" si="7"/>
        <v>#DIV/0!</v>
      </c>
    </row>
    <row r="26" spans="1:11" ht="51" x14ac:dyDescent="0.2">
      <c r="A26" s="6" t="s">
        <v>9</v>
      </c>
      <c r="B26" s="7">
        <v>689600</v>
      </c>
      <c r="C26" s="19"/>
      <c r="D26" s="19"/>
      <c r="E26" s="19"/>
      <c r="F26" s="7">
        <f t="shared" si="1"/>
        <v>689600</v>
      </c>
      <c r="G26" s="7">
        <f t="shared" si="3"/>
        <v>0</v>
      </c>
      <c r="H26" s="7">
        <f t="shared" si="4"/>
        <v>0</v>
      </c>
      <c r="I26" s="7">
        <f t="shared" si="5"/>
        <v>0</v>
      </c>
      <c r="J26" s="7" t="e">
        <f t="shared" si="6"/>
        <v>#DIV/0!</v>
      </c>
      <c r="K26" s="7" t="e">
        <f t="shared" si="7"/>
        <v>#DIV/0!</v>
      </c>
    </row>
    <row r="27" spans="1:11" ht="51" x14ac:dyDescent="0.2">
      <c r="A27" s="13" t="s">
        <v>37</v>
      </c>
      <c r="B27" s="14">
        <f>B28</f>
        <v>38059100</v>
      </c>
      <c r="C27" s="18">
        <f t="shared" ref="C27:E27" si="15">C28</f>
        <v>37621800</v>
      </c>
      <c r="D27" s="18">
        <f t="shared" si="15"/>
        <v>28190141</v>
      </c>
      <c r="E27" s="18">
        <f t="shared" si="15"/>
        <v>24529106.079999998</v>
      </c>
      <c r="F27" s="14">
        <f t="shared" si="1"/>
        <v>13529993.920000002</v>
      </c>
      <c r="G27" s="14">
        <f t="shared" si="3"/>
        <v>13092693.920000002</v>
      </c>
      <c r="H27" s="14">
        <f t="shared" si="4"/>
        <v>3661034.9200000018</v>
      </c>
      <c r="I27" s="14">
        <f t="shared" si="5"/>
        <v>64.450042381454097</v>
      </c>
      <c r="J27" s="14">
        <f t="shared" si="6"/>
        <v>65.199182601576737</v>
      </c>
      <c r="K27" s="14">
        <f t="shared" si="7"/>
        <v>87.013066305698857</v>
      </c>
    </row>
    <row r="28" spans="1:11" ht="30" customHeight="1" x14ac:dyDescent="0.2">
      <c r="A28" s="6" t="s">
        <v>13</v>
      </c>
      <c r="B28" s="7">
        <v>38059100</v>
      </c>
      <c r="C28" s="19">
        <v>37621800</v>
      </c>
      <c r="D28" s="19">
        <v>28190141</v>
      </c>
      <c r="E28" s="19">
        <v>24529106.079999998</v>
      </c>
      <c r="F28" s="7">
        <f t="shared" si="1"/>
        <v>13529993.920000002</v>
      </c>
      <c r="G28" s="7">
        <f t="shared" si="3"/>
        <v>13092693.920000002</v>
      </c>
      <c r="H28" s="7">
        <f t="shared" si="4"/>
        <v>3661034.9200000018</v>
      </c>
      <c r="I28" s="7">
        <f t="shared" si="5"/>
        <v>64.450042381454097</v>
      </c>
      <c r="J28" s="7">
        <f t="shared" si="6"/>
        <v>65.199182601576737</v>
      </c>
      <c r="K28" s="7">
        <f t="shared" si="7"/>
        <v>87.013066305698857</v>
      </c>
    </row>
    <row r="29" spans="1:11" ht="38.25" x14ac:dyDescent="0.2">
      <c r="A29" s="13" t="s">
        <v>30</v>
      </c>
      <c r="B29" s="14">
        <f>SUM(B30:B36)</f>
        <v>3382446</v>
      </c>
      <c r="C29" s="18">
        <f t="shared" ref="C29:E29" si="16">SUM(C30:C36)</f>
        <v>5850064</v>
      </c>
      <c r="D29" s="18">
        <f t="shared" si="16"/>
        <v>5087496</v>
      </c>
      <c r="E29" s="18">
        <f t="shared" si="16"/>
        <v>4114060.81</v>
      </c>
      <c r="F29" s="14">
        <f t="shared" si="1"/>
        <v>-731614.81</v>
      </c>
      <c r="G29" s="14">
        <f t="shared" si="3"/>
        <v>1736003.19</v>
      </c>
      <c r="H29" s="14">
        <f t="shared" si="4"/>
        <v>973435.19</v>
      </c>
      <c r="I29" s="14">
        <f t="shared" si="5"/>
        <v>121.62975580393598</v>
      </c>
      <c r="J29" s="14">
        <f t="shared" si="6"/>
        <v>70.325056443826938</v>
      </c>
      <c r="K29" s="14">
        <f t="shared" si="7"/>
        <v>80.866123727664856</v>
      </c>
    </row>
    <row r="30" spans="1:11" ht="27.75" customHeight="1" x14ac:dyDescent="0.2">
      <c r="A30" s="6" t="s">
        <v>13</v>
      </c>
      <c r="B30" s="7"/>
      <c r="C30" s="19">
        <v>50000</v>
      </c>
      <c r="D30" s="19">
        <v>50000</v>
      </c>
      <c r="E30" s="19"/>
      <c r="F30" s="7">
        <f t="shared" si="1"/>
        <v>0</v>
      </c>
      <c r="G30" s="7">
        <f t="shared" si="3"/>
        <v>50000</v>
      </c>
      <c r="H30" s="7">
        <f t="shared" si="4"/>
        <v>50000</v>
      </c>
      <c r="I30" s="7" t="e">
        <f t="shared" si="5"/>
        <v>#DIV/0!</v>
      </c>
      <c r="J30" s="7">
        <f t="shared" si="6"/>
        <v>0</v>
      </c>
      <c r="K30" s="7">
        <f t="shared" si="7"/>
        <v>0</v>
      </c>
    </row>
    <row r="31" spans="1:11" ht="27.75" customHeight="1" x14ac:dyDescent="0.2">
      <c r="A31" s="6" t="s">
        <v>4</v>
      </c>
      <c r="B31" s="7"/>
      <c r="C31" s="19">
        <v>38396</v>
      </c>
      <c r="D31" s="19">
        <v>38396</v>
      </c>
      <c r="E31" s="19"/>
      <c r="F31" s="7">
        <f t="shared" si="1"/>
        <v>0</v>
      </c>
      <c r="G31" s="7">
        <f t="shared" si="3"/>
        <v>38396</v>
      </c>
      <c r="H31" s="7">
        <f t="shared" si="4"/>
        <v>38396</v>
      </c>
      <c r="I31" s="7" t="e">
        <f t="shared" si="5"/>
        <v>#DIV/0!</v>
      </c>
      <c r="J31" s="7">
        <f t="shared" si="6"/>
        <v>0</v>
      </c>
      <c r="K31" s="7">
        <f t="shared" si="7"/>
        <v>0</v>
      </c>
    </row>
    <row r="32" spans="1:11" ht="51" x14ac:dyDescent="0.2">
      <c r="A32" s="6" t="s">
        <v>1</v>
      </c>
      <c r="B32" s="7">
        <v>1699600</v>
      </c>
      <c r="C32" s="19">
        <v>1797168</v>
      </c>
      <c r="D32" s="19">
        <v>1699600</v>
      </c>
      <c r="E32" s="19">
        <v>1447859</v>
      </c>
      <c r="F32" s="7">
        <f t="shared" si="1"/>
        <v>251741</v>
      </c>
      <c r="G32" s="7">
        <f t="shared" si="3"/>
        <v>349309</v>
      </c>
      <c r="H32" s="7">
        <f t="shared" si="4"/>
        <v>251741</v>
      </c>
      <c r="I32" s="7">
        <f t="shared" si="5"/>
        <v>85.188220757825377</v>
      </c>
      <c r="J32" s="7">
        <f t="shared" si="6"/>
        <v>80.563364137353872</v>
      </c>
      <c r="K32" s="7">
        <f t="shared" si="7"/>
        <v>85.188220757825377</v>
      </c>
    </row>
    <row r="33" spans="1:14" ht="45" customHeight="1" x14ac:dyDescent="0.2">
      <c r="A33" s="6" t="s">
        <v>5</v>
      </c>
      <c r="B33" s="7">
        <v>1587550</v>
      </c>
      <c r="C33" s="19">
        <v>1684724</v>
      </c>
      <c r="D33" s="19">
        <v>1684724</v>
      </c>
      <c r="E33" s="19">
        <v>1676288.5</v>
      </c>
      <c r="F33" s="7">
        <f t="shared" si="1"/>
        <v>-88738.5</v>
      </c>
      <c r="G33" s="7">
        <f t="shared" si="3"/>
        <v>8435.5</v>
      </c>
      <c r="H33" s="7">
        <f t="shared" si="4"/>
        <v>8435.5</v>
      </c>
      <c r="I33" s="7">
        <f t="shared" si="5"/>
        <v>105.58965071966237</v>
      </c>
      <c r="J33" s="7">
        <f t="shared" si="6"/>
        <v>99.499294839985666</v>
      </c>
      <c r="K33" s="7">
        <f t="shared" si="7"/>
        <v>99.499294839985666</v>
      </c>
    </row>
    <row r="34" spans="1:14" ht="38.25" x14ac:dyDescent="0.2">
      <c r="A34" s="6" t="s">
        <v>6</v>
      </c>
      <c r="B34" s="7">
        <v>95296</v>
      </c>
      <c r="C34" s="19">
        <v>95296</v>
      </c>
      <c r="D34" s="19">
        <v>95296</v>
      </c>
      <c r="E34" s="19">
        <v>94272</v>
      </c>
      <c r="F34" s="7">
        <f t="shared" si="1"/>
        <v>1024</v>
      </c>
      <c r="G34" s="7">
        <f t="shared" si="3"/>
        <v>1024</v>
      </c>
      <c r="H34" s="7">
        <f t="shared" si="4"/>
        <v>1024</v>
      </c>
      <c r="I34" s="7">
        <f t="shared" si="5"/>
        <v>98.925453324378779</v>
      </c>
      <c r="J34" s="7">
        <f t="shared" si="6"/>
        <v>98.925453324378779</v>
      </c>
      <c r="K34" s="7">
        <f t="shared" si="7"/>
        <v>98.925453324378779</v>
      </c>
    </row>
    <row r="35" spans="1:14" ht="63.75" x14ac:dyDescent="0.2">
      <c r="A35" s="6" t="s">
        <v>2</v>
      </c>
      <c r="B35" s="7"/>
      <c r="C35" s="19">
        <v>89192</v>
      </c>
      <c r="D35" s="19">
        <v>89192</v>
      </c>
      <c r="E35" s="19">
        <v>89191.67</v>
      </c>
      <c r="F35" s="7">
        <f t="shared" si="1"/>
        <v>-89191.67</v>
      </c>
      <c r="G35" s="7">
        <f t="shared" si="3"/>
        <v>0.33000000000174623</v>
      </c>
      <c r="H35" s="7">
        <f t="shared" si="4"/>
        <v>0.33000000000174623</v>
      </c>
      <c r="I35" s="7" t="e">
        <f t="shared" si="5"/>
        <v>#DIV/0!</v>
      </c>
      <c r="J35" s="7">
        <f t="shared" si="6"/>
        <v>99.99963001166023</v>
      </c>
      <c r="K35" s="7">
        <f t="shared" si="7"/>
        <v>99.99963001166023</v>
      </c>
    </row>
    <row r="36" spans="1:14" ht="33.75" x14ac:dyDescent="0.2">
      <c r="A36" s="1" t="s">
        <v>9</v>
      </c>
      <c r="B36" s="7"/>
      <c r="C36" s="19">
        <v>2095288</v>
      </c>
      <c r="D36" s="19">
        <v>1430288</v>
      </c>
      <c r="E36" s="19">
        <v>806449.64</v>
      </c>
      <c r="F36" s="7">
        <f t="shared" si="1"/>
        <v>-806449.64</v>
      </c>
      <c r="G36" s="7">
        <f t="shared" si="3"/>
        <v>1288838.3599999999</v>
      </c>
      <c r="H36" s="7">
        <f t="shared" si="4"/>
        <v>623838.36</v>
      </c>
      <c r="I36" s="7" t="e">
        <f t="shared" si="5"/>
        <v>#DIV/0!</v>
      </c>
      <c r="J36" s="7">
        <f t="shared" si="6"/>
        <v>38.488725177636681</v>
      </c>
      <c r="K36" s="7">
        <f t="shared" si="7"/>
        <v>56.383724117100897</v>
      </c>
    </row>
    <row r="37" spans="1:14" ht="38.25" x14ac:dyDescent="0.2">
      <c r="A37" s="13" t="s">
        <v>33</v>
      </c>
      <c r="B37" s="14">
        <f>B38+B42</f>
        <v>636157994</v>
      </c>
      <c r="C37" s="18">
        <f>C38+C42</f>
        <v>659226328.23000002</v>
      </c>
      <c r="D37" s="18">
        <f>D38+D42</f>
        <v>496730384.23000002</v>
      </c>
      <c r="E37" s="18">
        <f>E38+E42</f>
        <v>425607400.66000003</v>
      </c>
      <c r="F37" s="14">
        <f t="shared" si="1"/>
        <v>210550593.33999997</v>
      </c>
      <c r="G37" s="14">
        <f t="shared" si="3"/>
        <v>233618927.56999999</v>
      </c>
      <c r="H37" s="14">
        <f t="shared" si="4"/>
        <v>71122983.569999993</v>
      </c>
      <c r="I37" s="14">
        <f t="shared" si="5"/>
        <v>66.902782748022815</v>
      </c>
      <c r="J37" s="14">
        <f t="shared" si="6"/>
        <v>64.561650898067327</v>
      </c>
      <c r="K37" s="14">
        <f t="shared" si="7"/>
        <v>85.681773084960298</v>
      </c>
    </row>
    <row r="38" spans="1:14" ht="51" x14ac:dyDescent="0.2">
      <c r="A38" s="13" t="s">
        <v>62</v>
      </c>
      <c r="B38" s="14">
        <f>SUM(B39:B41)</f>
        <v>608232645</v>
      </c>
      <c r="C38" s="18">
        <f>SUM(C39:C41)</f>
        <v>631300979.23000002</v>
      </c>
      <c r="D38" s="18">
        <f>SUM(D39:D41)</f>
        <v>477503467.23000002</v>
      </c>
      <c r="E38" s="18">
        <f>SUM(E39:E41)</f>
        <v>407085967.89000005</v>
      </c>
      <c r="F38" s="14">
        <f t="shared" si="1"/>
        <v>201146677.10999995</v>
      </c>
      <c r="G38" s="14">
        <f t="shared" si="3"/>
        <v>224215011.33999997</v>
      </c>
      <c r="H38" s="14">
        <f t="shared" si="4"/>
        <v>70417499.339999974</v>
      </c>
      <c r="I38" s="14">
        <f t="shared" si="5"/>
        <v>66.929319107822636</v>
      </c>
      <c r="J38" s="14">
        <f t="shared" si="6"/>
        <v>64.483658553250507</v>
      </c>
      <c r="K38" s="14">
        <f t="shared" si="7"/>
        <v>85.252986800600155</v>
      </c>
    </row>
    <row r="39" spans="1:14" ht="25.5" x14ac:dyDescent="0.2">
      <c r="A39" s="6" t="s">
        <v>13</v>
      </c>
      <c r="B39" s="7">
        <v>1046000</v>
      </c>
      <c r="C39" s="19">
        <v>592663</v>
      </c>
      <c r="D39" s="19">
        <v>592663</v>
      </c>
      <c r="E39" s="19">
        <v>488663</v>
      </c>
      <c r="F39" s="7">
        <f t="shared" si="1"/>
        <v>557337</v>
      </c>
      <c r="G39" s="7">
        <f t="shared" si="3"/>
        <v>104000</v>
      </c>
      <c r="H39" s="7">
        <f t="shared" si="4"/>
        <v>104000</v>
      </c>
      <c r="I39" s="7">
        <f t="shared" si="5"/>
        <v>46.717304015296371</v>
      </c>
      <c r="J39" s="7">
        <f t="shared" si="6"/>
        <v>82.452084911661444</v>
      </c>
      <c r="K39" s="7">
        <f t="shared" si="7"/>
        <v>82.452084911661444</v>
      </c>
    </row>
    <row r="40" spans="1:14" ht="38.25" x14ac:dyDescent="0.2">
      <c r="A40" s="6" t="s">
        <v>5</v>
      </c>
      <c r="B40" s="7">
        <v>607186645</v>
      </c>
      <c r="C40" s="19">
        <v>625223455.23000002</v>
      </c>
      <c r="D40" s="19">
        <v>472504517.23000002</v>
      </c>
      <c r="E40" s="19">
        <v>406597304.89000005</v>
      </c>
      <c r="F40" s="7">
        <f t="shared" si="1"/>
        <v>200589340.10999995</v>
      </c>
      <c r="G40" s="7">
        <f t="shared" si="3"/>
        <v>218626150.33999997</v>
      </c>
      <c r="H40" s="7">
        <f t="shared" si="4"/>
        <v>65907212.339999974</v>
      </c>
      <c r="I40" s="7">
        <f t="shared" si="5"/>
        <v>66.964138331797471</v>
      </c>
      <c r="J40" s="7">
        <f t="shared" si="6"/>
        <v>65.032317883919717</v>
      </c>
      <c r="K40" s="7">
        <f t="shared" si="7"/>
        <v>86.051516983081356</v>
      </c>
    </row>
    <row r="41" spans="1:14" ht="63.75" x14ac:dyDescent="0.2">
      <c r="A41" s="6" t="s">
        <v>2</v>
      </c>
      <c r="B41" s="7"/>
      <c r="C41" s="19">
        <v>5484861</v>
      </c>
      <c r="D41" s="19">
        <v>4406287</v>
      </c>
      <c r="E41" s="19"/>
      <c r="F41" s="7">
        <f t="shared" si="1"/>
        <v>0</v>
      </c>
      <c r="G41" s="7">
        <f t="shared" si="3"/>
        <v>5484861</v>
      </c>
      <c r="H41" s="7">
        <f t="shared" si="4"/>
        <v>4406287</v>
      </c>
      <c r="I41" s="7" t="e">
        <f t="shared" si="5"/>
        <v>#DIV/0!</v>
      </c>
      <c r="J41" s="7">
        <f t="shared" si="6"/>
        <v>0</v>
      </c>
      <c r="K41" s="7">
        <f t="shared" si="7"/>
        <v>0</v>
      </c>
      <c r="M41" s="15"/>
    </row>
    <row r="42" spans="1:14" ht="38.25" x14ac:dyDescent="0.2">
      <c r="A42" s="13" t="s">
        <v>39</v>
      </c>
      <c r="B42" s="5">
        <f>B43</f>
        <v>27925349</v>
      </c>
      <c r="C42" s="18">
        <f t="shared" ref="C42:E42" si="17">C43</f>
        <v>27925349</v>
      </c>
      <c r="D42" s="18">
        <f t="shared" si="17"/>
        <v>19226917</v>
      </c>
      <c r="E42" s="18">
        <f t="shared" si="17"/>
        <v>18521432.77</v>
      </c>
      <c r="F42" s="5">
        <f t="shared" si="1"/>
        <v>9403916.2300000004</v>
      </c>
      <c r="G42" s="5">
        <f t="shared" si="3"/>
        <v>9403916.2300000004</v>
      </c>
      <c r="H42" s="5">
        <f t="shared" si="4"/>
        <v>705484.23000000045</v>
      </c>
      <c r="I42" s="5">
        <f t="shared" si="5"/>
        <v>66.32480321015862</v>
      </c>
      <c r="J42" s="5">
        <f t="shared" si="6"/>
        <v>66.32480321015862</v>
      </c>
      <c r="K42" s="5">
        <f t="shared" si="7"/>
        <v>96.330746993914829</v>
      </c>
    </row>
    <row r="43" spans="1:14" ht="38.25" x14ac:dyDescent="0.2">
      <c r="A43" s="6" t="s">
        <v>5</v>
      </c>
      <c r="B43" s="7">
        <v>27925349</v>
      </c>
      <c r="C43" s="19">
        <v>27925349</v>
      </c>
      <c r="D43" s="19">
        <v>19226917</v>
      </c>
      <c r="E43" s="19">
        <v>18521432.77</v>
      </c>
      <c r="F43" s="7">
        <f t="shared" si="1"/>
        <v>9403916.2300000004</v>
      </c>
      <c r="G43" s="7">
        <f t="shared" si="3"/>
        <v>9403916.2300000004</v>
      </c>
      <c r="H43" s="7">
        <f t="shared" si="4"/>
        <v>705484.23000000045</v>
      </c>
      <c r="I43" s="7">
        <f t="shared" si="5"/>
        <v>66.32480321015862</v>
      </c>
      <c r="J43" s="7">
        <f t="shared" si="6"/>
        <v>66.32480321015862</v>
      </c>
      <c r="K43" s="7">
        <f t="shared" si="7"/>
        <v>96.330746993914829</v>
      </c>
    </row>
    <row r="44" spans="1:14" ht="38.25" x14ac:dyDescent="0.2">
      <c r="A44" s="13" t="s">
        <v>68</v>
      </c>
      <c r="B44" s="14">
        <f>B45+B48+B51</f>
        <v>1040570965</v>
      </c>
      <c r="C44" s="18">
        <f t="shared" ref="C44:E44" si="18">C45+C48+C51</f>
        <v>1505571236</v>
      </c>
      <c r="D44" s="18">
        <f t="shared" si="18"/>
        <v>638886475</v>
      </c>
      <c r="E44" s="18">
        <f t="shared" si="18"/>
        <v>487284182.51000005</v>
      </c>
      <c r="F44" s="14">
        <f t="shared" si="1"/>
        <v>553286782.49000001</v>
      </c>
      <c r="G44" s="14">
        <f t="shared" si="3"/>
        <v>1018287053.49</v>
      </c>
      <c r="H44" s="14">
        <f t="shared" si="4"/>
        <v>151602292.48999995</v>
      </c>
      <c r="I44" s="14">
        <f t="shared" si="5"/>
        <v>46.828539225097451</v>
      </c>
      <c r="J44" s="14">
        <f t="shared" si="6"/>
        <v>32.365401972251817</v>
      </c>
      <c r="K44" s="14">
        <f t="shared" si="7"/>
        <v>76.270855868407622</v>
      </c>
    </row>
    <row r="45" spans="1:14" ht="51" x14ac:dyDescent="0.2">
      <c r="A45" s="4" t="s">
        <v>8</v>
      </c>
      <c r="B45" s="14">
        <f>SUM(B46:B47)</f>
        <v>578610860</v>
      </c>
      <c r="C45" s="18">
        <f t="shared" ref="C45:E45" si="19">SUM(C46:C47)</f>
        <v>577906954</v>
      </c>
      <c r="D45" s="18">
        <f t="shared" si="19"/>
        <v>458452173</v>
      </c>
      <c r="E45" s="18">
        <f t="shared" si="19"/>
        <v>401072848.21000004</v>
      </c>
      <c r="F45" s="14">
        <f t="shared" si="1"/>
        <v>177538011.78999996</v>
      </c>
      <c r="G45" s="14">
        <f t="shared" si="3"/>
        <v>176834105.78999996</v>
      </c>
      <c r="H45" s="14">
        <f t="shared" si="4"/>
        <v>57379324.789999962</v>
      </c>
      <c r="I45" s="14">
        <f t="shared" si="5"/>
        <v>69.316508889929935</v>
      </c>
      <c r="J45" s="14">
        <f t="shared" si="6"/>
        <v>69.400938236503734</v>
      </c>
      <c r="K45" s="14">
        <f t="shared" si="7"/>
        <v>87.484119790615551</v>
      </c>
    </row>
    <row r="46" spans="1:14" ht="42.6" customHeight="1" x14ac:dyDescent="0.2">
      <c r="A46" s="6" t="s">
        <v>1</v>
      </c>
      <c r="B46" s="16">
        <v>299170</v>
      </c>
      <c r="C46" s="19">
        <v>299170</v>
      </c>
      <c r="D46" s="19">
        <v>263170</v>
      </c>
      <c r="E46" s="19">
        <v>15000</v>
      </c>
      <c r="F46" s="7">
        <f t="shared" si="1"/>
        <v>284170</v>
      </c>
      <c r="G46" s="7">
        <f t="shared" si="3"/>
        <v>284170</v>
      </c>
      <c r="H46" s="7">
        <f t="shared" si="4"/>
        <v>248170</v>
      </c>
      <c r="I46" s="7">
        <f t="shared" si="5"/>
        <v>5.0138717117358027</v>
      </c>
      <c r="J46" s="7">
        <f t="shared" si="6"/>
        <v>5.0138717117358027</v>
      </c>
      <c r="K46" s="7">
        <f t="shared" si="7"/>
        <v>5.6997378120606452</v>
      </c>
    </row>
    <row r="47" spans="1:14" ht="38.25" x14ac:dyDescent="0.2">
      <c r="A47" s="6" t="s">
        <v>6</v>
      </c>
      <c r="B47" s="16">
        <v>578311690</v>
      </c>
      <c r="C47" s="19">
        <v>577607784</v>
      </c>
      <c r="D47" s="19">
        <v>458189003</v>
      </c>
      <c r="E47" s="19">
        <v>401057848.21000004</v>
      </c>
      <c r="F47" s="7">
        <f t="shared" si="1"/>
        <v>177253841.78999996</v>
      </c>
      <c r="G47" s="7">
        <f t="shared" si="3"/>
        <v>176549935.78999996</v>
      </c>
      <c r="H47" s="7">
        <f t="shared" si="4"/>
        <v>57131154.789999962</v>
      </c>
      <c r="I47" s="7">
        <f t="shared" si="5"/>
        <v>69.349773685190428</v>
      </c>
      <c r="J47" s="7">
        <f t="shared" si="6"/>
        <v>69.434287300047899</v>
      </c>
      <c r="K47" s="7">
        <f t="shared" si="7"/>
        <v>87.531094282941581</v>
      </c>
      <c r="M47" s="15"/>
      <c r="N47" s="15"/>
    </row>
    <row r="48" spans="1:14" ht="38.25" x14ac:dyDescent="0.2">
      <c r="A48" s="4" t="s">
        <v>40</v>
      </c>
      <c r="B48" s="14">
        <f>B49</f>
        <v>440842105</v>
      </c>
      <c r="C48" s="18">
        <f>SUM(C49:C50)</f>
        <v>906434913</v>
      </c>
      <c r="D48" s="18">
        <f t="shared" ref="D48:E48" si="20">SUM(D49:D50)</f>
        <v>164831533</v>
      </c>
      <c r="E48" s="18">
        <f t="shared" si="20"/>
        <v>71468138.579999998</v>
      </c>
      <c r="F48" s="14">
        <f t="shared" si="1"/>
        <v>369373966.42000002</v>
      </c>
      <c r="G48" s="14">
        <f t="shared" si="3"/>
        <v>834966774.41999996</v>
      </c>
      <c r="H48" s="14">
        <f t="shared" si="4"/>
        <v>93363394.420000002</v>
      </c>
      <c r="I48" s="14">
        <f t="shared" si="5"/>
        <v>16.211731540479782</v>
      </c>
      <c r="J48" s="14">
        <f t="shared" si="6"/>
        <v>7.8845306546571639</v>
      </c>
      <c r="K48" s="14">
        <f t="shared" si="7"/>
        <v>43.358292724244698</v>
      </c>
    </row>
    <row r="49" spans="1:13" ht="38.25" x14ac:dyDescent="0.2">
      <c r="A49" s="6" t="s">
        <v>6</v>
      </c>
      <c r="B49" s="16">
        <v>440842105</v>
      </c>
      <c r="C49" s="19">
        <v>4481994</v>
      </c>
      <c r="D49" s="19">
        <v>4481994</v>
      </c>
      <c r="E49" s="19">
        <v>3039163.21</v>
      </c>
      <c r="F49" s="7">
        <f t="shared" si="1"/>
        <v>437802941.79000002</v>
      </c>
      <c r="G49" s="7">
        <f t="shared" si="3"/>
        <v>1442830.79</v>
      </c>
      <c r="H49" s="7">
        <f t="shared" si="4"/>
        <v>1442830.79</v>
      </c>
      <c r="I49" s="7">
        <f t="shared" si="5"/>
        <v>0.68939948692060615</v>
      </c>
      <c r="J49" s="7">
        <f t="shared" si="6"/>
        <v>67.808283768340601</v>
      </c>
      <c r="K49" s="7">
        <f t="shared" si="7"/>
        <v>67.808283768340601</v>
      </c>
    </row>
    <row r="50" spans="1:13" ht="63.75" x14ac:dyDescent="0.2">
      <c r="A50" s="6" t="s">
        <v>2</v>
      </c>
      <c r="B50" s="16"/>
      <c r="C50" s="19">
        <v>901952919</v>
      </c>
      <c r="D50" s="19">
        <v>160349539</v>
      </c>
      <c r="E50" s="19">
        <v>68428975.370000005</v>
      </c>
      <c r="F50" s="7">
        <f t="shared" si="1"/>
        <v>-68428975.370000005</v>
      </c>
      <c r="G50" s="7">
        <f t="shared" si="3"/>
        <v>833523943.63</v>
      </c>
      <c r="H50" s="7">
        <f t="shared" si="4"/>
        <v>91920563.629999995</v>
      </c>
      <c r="I50" s="7" t="e">
        <f t="shared" si="5"/>
        <v>#DIV/0!</v>
      </c>
      <c r="J50" s="7">
        <f t="shared" si="6"/>
        <v>7.5867569058779232</v>
      </c>
      <c r="K50" s="7">
        <f t="shared" si="7"/>
        <v>42.674881260494303</v>
      </c>
      <c r="M50" s="15"/>
    </row>
    <row r="51" spans="1:13" ht="38.25" x14ac:dyDescent="0.2">
      <c r="A51" s="4" t="s">
        <v>41</v>
      </c>
      <c r="B51" s="14">
        <f>B52</f>
        <v>21118000</v>
      </c>
      <c r="C51" s="18">
        <f t="shared" ref="C51:E51" si="21">C52</f>
        <v>21229369</v>
      </c>
      <c r="D51" s="18">
        <f t="shared" si="21"/>
        <v>15602769</v>
      </c>
      <c r="E51" s="18">
        <f t="shared" si="21"/>
        <v>14743195.720000001</v>
      </c>
      <c r="F51" s="14">
        <f t="shared" si="1"/>
        <v>6374804.2799999993</v>
      </c>
      <c r="G51" s="14">
        <f t="shared" si="3"/>
        <v>6486173.2799999993</v>
      </c>
      <c r="H51" s="14">
        <f t="shared" si="4"/>
        <v>859573.27999999933</v>
      </c>
      <c r="I51" s="14">
        <f t="shared" si="5"/>
        <v>69.813409034946488</v>
      </c>
      <c r="J51" s="14">
        <f t="shared" si="6"/>
        <v>69.447168778308949</v>
      </c>
      <c r="K51" s="14">
        <f t="shared" si="7"/>
        <v>94.490892738333827</v>
      </c>
    </row>
    <row r="52" spans="1:13" ht="36" customHeight="1" x14ac:dyDescent="0.2">
      <c r="A52" s="6" t="s">
        <v>6</v>
      </c>
      <c r="B52" s="16">
        <v>21118000</v>
      </c>
      <c r="C52" s="19">
        <v>21229369</v>
      </c>
      <c r="D52" s="19">
        <v>15602769</v>
      </c>
      <c r="E52" s="19">
        <v>14743195.720000001</v>
      </c>
      <c r="F52" s="16">
        <f t="shared" si="1"/>
        <v>6374804.2799999993</v>
      </c>
      <c r="G52" s="16">
        <f t="shared" si="3"/>
        <v>6486173.2799999993</v>
      </c>
      <c r="H52" s="16">
        <f t="shared" si="4"/>
        <v>859573.27999999933</v>
      </c>
      <c r="I52" s="16">
        <f t="shared" si="5"/>
        <v>69.813409034946488</v>
      </c>
      <c r="J52" s="16">
        <f t="shared" si="6"/>
        <v>69.447168778308949</v>
      </c>
      <c r="K52" s="16">
        <f t="shared" si="7"/>
        <v>94.490892738333827</v>
      </c>
    </row>
    <row r="53" spans="1:13" ht="38.25" x14ac:dyDescent="0.2">
      <c r="A53" s="13" t="s">
        <v>42</v>
      </c>
      <c r="B53" s="14">
        <f>B54+B58+B61+B64</f>
        <v>1714117763</v>
      </c>
      <c r="C53" s="18">
        <f t="shared" ref="C53:E53" si="22">C54+C58+C61+C64</f>
        <v>2199357472</v>
      </c>
      <c r="D53" s="18">
        <f t="shared" si="22"/>
        <v>910180966</v>
      </c>
      <c r="E53" s="18">
        <f t="shared" si="22"/>
        <v>323445977.50999999</v>
      </c>
      <c r="F53" s="14">
        <f t="shared" si="1"/>
        <v>1390671785.49</v>
      </c>
      <c r="G53" s="14">
        <f t="shared" si="3"/>
        <v>1875911494.49</v>
      </c>
      <c r="H53" s="14">
        <f t="shared" si="4"/>
        <v>586734988.49000001</v>
      </c>
      <c r="I53" s="14">
        <f t="shared" si="5"/>
        <v>18.869530699216025</v>
      </c>
      <c r="J53" s="14">
        <f t="shared" si="6"/>
        <v>14.706385006884409</v>
      </c>
      <c r="K53" s="14">
        <f t="shared" si="7"/>
        <v>35.536447101443777</v>
      </c>
    </row>
    <row r="54" spans="1:13" ht="38.25" x14ac:dyDescent="0.2">
      <c r="A54" s="4" t="s">
        <v>43</v>
      </c>
      <c r="B54" s="14">
        <f>SUM(B55:B57)</f>
        <v>188916563</v>
      </c>
      <c r="C54" s="18">
        <f t="shared" ref="C54:E54" si="23">SUM(C55:C57)</f>
        <v>305798578</v>
      </c>
      <c r="D54" s="18">
        <f t="shared" si="23"/>
        <v>176401649</v>
      </c>
      <c r="E54" s="18">
        <f t="shared" si="23"/>
        <v>25233939.949999999</v>
      </c>
      <c r="F54" s="14">
        <f t="shared" si="1"/>
        <v>163682623.05000001</v>
      </c>
      <c r="G54" s="14">
        <f t="shared" si="3"/>
        <v>280564638.05000001</v>
      </c>
      <c r="H54" s="14">
        <f t="shared" si="4"/>
        <v>151167709.05000001</v>
      </c>
      <c r="I54" s="14">
        <f t="shared" si="5"/>
        <v>13.357187717839222</v>
      </c>
      <c r="J54" s="14">
        <f t="shared" si="6"/>
        <v>8.2518172958933764</v>
      </c>
      <c r="K54" s="14">
        <f t="shared" si="7"/>
        <v>14.304820897677661</v>
      </c>
    </row>
    <row r="55" spans="1:13" ht="63.75" x14ac:dyDescent="0.2">
      <c r="A55" s="6" t="s">
        <v>4</v>
      </c>
      <c r="B55" s="16"/>
      <c r="C55" s="19">
        <v>4074119</v>
      </c>
      <c r="D55" s="19">
        <v>4074119</v>
      </c>
      <c r="E55" s="19">
        <v>4074117.75</v>
      </c>
      <c r="F55" s="16">
        <f t="shared" si="1"/>
        <v>-4074117.75</v>
      </c>
      <c r="G55" s="16">
        <f t="shared" si="3"/>
        <v>1.25</v>
      </c>
      <c r="H55" s="16">
        <f t="shared" si="4"/>
        <v>1.25</v>
      </c>
      <c r="I55" s="16" t="e">
        <f t="shared" si="5"/>
        <v>#DIV/0!</v>
      </c>
      <c r="J55" s="16">
        <f t="shared" si="6"/>
        <v>99.999969318520158</v>
      </c>
      <c r="K55" s="16">
        <f t="shared" si="7"/>
        <v>99.999969318520158</v>
      </c>
      <c r="M55" s="15"/>
    </row>
    <row r="56" spans="1:13" ht="63.75" x14ac:dyDescent="0.2">
      <c r="A56" s="6" t="s">
        <v>2</v>
      </c>
      <c r="B56" s="16">
        <v>188916563</v>
      </c>
      <c r="C56" s="19">
        <v>273631325</v>
      </c>
      <c r="D56" s="19">
        <v>172327530</v>
      </c>
      <c r="E56" s="19">
        <v>21159822.199999999</v>
      </c>
      <c r="F56" s="16">
        <f t="shared" si="1"/>
        <v>167756740.80000001</v>
      </c>
      <c r="G56" s="16">
        <f t="shared" si="3"/>
        <v>252471502.80000001</v>
      </c>
      <c r="H56" s="16">
        <f t="shared" si="4"/>
        <v>151167707.80000001</v>
      </c>
      <c r="I56" s="16">
        <f t="shared" si="5"/>
        <v>11.200617809249472</v>
      </c>
      <c r="J56" s="16">
        <f t="shared" si="6"/>
        <v>7.732967780644266</v>
      </c>
      <c r="K56" s="16">
        <f t="shared" si="7"/>
        <v>12.278840299051463</v>
      </c>
      <c r="M56" s="15"/>
    </row>
    <row r="57" spans="1:13" ht="51" x14ac:dyDescent="0.2">
      <c r="A57" s="6" t="s">
        <v>9</v>
      </c>
      <c r="B57" s="16"/>
      <c r="C57" s="19">
        <v>28093134</v>
      </c>
      <c r="D57" s="19"/>
      <c r="E57" s="19"/>
      <c r="F57" s="16">
        <f t="shared" si="1"/>
        <v>0</v>
      </c>
      <c r="G57" s="16">
        <f t="shared" si="3"/>
        <v>28093134</v>
      </c>
      <c r="H57" s="16">
        <f t="shared" si="4"/>
        <v>0</v>
      </c>
      <c r="I57" s="16" t="e">
        <f t="shared" si="5"/>
        <v>#DIV/0!</v>
      </c>
      <c r="J57" s="16">
        <f t="shared" si="6"/>
        <v>0</v>
      </c>
      <c r="K57" s="16" t="e">
        <f t="shared" si="7"/>
        <v>#DIV/0!</v>
      </c>
      <c r="M57" s="15"/>
    </row>
    <row r="58" spans="1:13" ht="38.25" x14ac:dyDescent="0.2">
      <c r="A58" s="4" t="s">
        <v>44</v>
      </c>
      <c r="B58" s="14">
        <f>SUM(B59:B60)</f>
        <v>1376467500</v>
      </c>
      <c r="C58" s="18">
        <f t="shared" ref="C58:E58" si="24">SUM(C59:C60)</f>
        <v>1751465242</v>
      </c>
      <c r="D58" s="18">
        <f t="shared" si="24"/>
        <v>633143607</v>
      </c>
      <c r="E58" s="18">
        <f t="shared" si="24"/>
        <v>219094256.08999997</v>
      </c>
      <c r="F58" s="14">
        <f t="shared" si="1"/>
        <v>1157373243.9100001</v>
      </c>
      <c r="G58" s="14">
        <f t="shared" si="3"/>
        <v>1532370985.9100001</v>
      </c>
      <c r="H58" s="14">
        <f t="shared" si="4"/>
        <v>414049350.91000003</v>
      </c>
      <c r="I58" s="14">
        <f t="shared" si="5"/>
        <v>15.9171397864461</v>
      </c>
      <c r="J58" s="14">
        <f t="shared" si="6"/>
        <v>12.509198060922753</v>
      </c>
      <c r="K58" s="14">
        <f t="shared" si="7"/>
        <v>34.604196215156605</v>
      </c>
    </row>
    <row r="59" spans="1:13" ht="53.45" customHeight="1" x14ac:dyDescent="0.2">
      <c r="A59" s="6" t="s">
        <v>4</v>
      </c>
      <c r="B59" s="16">
        <v>1351946800</v>
      </c>
      <c r="C59" s="19">
        <v>1525603890</v>
      </c>
      <c r="D59" s="19">
        <v>419618185</v>
      </c>
      <c r="E59" s="19">
        <v>170034979.53999999</v>
      </c>
      <c r="F59" s="16">
        <f t="shared" si="1"/>
        <v>1181911820.46</v>
      </c>
      <c r="G59" s="16">
        <f t="shared" si="3"/>
        <v>1355568910.46</v>
      </c>
      <c r="H59" s="16">
        <f t="shared" si="4"/>
        <v>249583205.46000001</v>
      </c>
      <c r="I59" s="16">
        <f t="shared" si="5"/>
        <v>12.577046636746356</v>
      </c>
      <c r="J59" s="16">
        <f t="shared" si="6"/>
        <v>11.145421210219908</v>
      </c>
      <c r="K59" s="16">
        <f t="shared" si="7"/>
        <v>40.521356227685892</v>
      </c>
      <c r="M59" s="15"/>
    </row>
    <row r="60" spans="1:13" ht="38.450000000000003" customHeight="1" x14ac:dyDescent="0.2">
      <c r="A60" s="6" t="s">
        <v>9</v>
      </c>
      <c r="B60" s="7">
        <v>24520700</v>
      </c>
      <c r="C60" s="19">
        <v>225861352</v>
      </c>
      <c r="D60" s="19">
        <v>213525422</v>
      </c>
      <c r="E60" s="19">
        <v>49059276.549999997</v>
      </c>
      <c r="F60" s="16">
        <f t="shared" si="1"/>
        <v>-24538576.549999997</v>
      </c>
      <c r="G60" s="16">
        <f t="shared" si="3"/>
        <v>176802075.44999999</v>
      </c>
      <c r="H60" s="16">
        <f t="shared" si="4"/>
        <v>164466145.44999999</v>
      </c>
      <c r="I60" s="16">
        <f t="shared" si="5"/>
        <v>200.07290391383603</v>
      </c>
      <c r="J60" s="16">
        <f t="shared" si="6"/>
        <v>21.72097001792498</v>
      </c>
      <c r="K60" s="16">
        <f t="shared" si="7"/>
        <v>22.975848070212454</v>
      </c>
    </row>
    <row r="61" spans="1:13" ht="67.150000000000006" customHeight="1" x14ac:dyDescent="0.2">
      <c r="A61" s="4" t="s">
        <v>45</v>
      </c>
      <c r="B61" s="14">
        <f>SUM(B62:B63)</f>
        <v>31505000</v>
      </c>
      <c r="C61" s="18">
        <f t="shared" ref="C61:E61" si="25">SUM(C62:C63)</f>
        <v>25616790</v>
      </c>
      <c r="D61" s="18">
        <f t="shared" si="25"/>
        <v>15363990</v>
      </c>
      <c r="E61" s="18">
        <f t="shared" si="25"/>
        <v>1764033.6</v>
      </c>
      <c r="F61" s="14">
        <f t="shared" si="1"/>
        <v>29740966.399999999</v>
      </c>
      <c r="G61" s="14">
        <f t="shared" si="3"/>
        <v>23852756.399999999</v>
      </c>
      <c r="H61" s="14">
        <f t="shared" si="4"/>
        <v>13599956.4</v>
      </c>
      <c r="I61" s="14">
        <f t="shared" si="5"/>
        <v>5.5992179019203299</v>
      </c>
      <c r="J61" s="14">
        <f t="shared" si="6"/>
        <v>6.8862398450391327</v>
      </c>
      <c r="K61" s="14">
        <f t="shared" si="7"/>
        <v>11.48161122208489</v>
      </c>
    </row>
    <row r="62" spans="1:13" ht="51" x14ac:dyDescent="0.2">
      <c r="A62" s="6" t="s">
        <v>1</v>
      </c>
      <c r="B62" s="7">
        <v>5966800</v>
      </c>
      <c r="C62" s="19">
        <v>3858826</v>
      </c>
      <c r="D62" s="19">
        <v>3858826</v>
      </c>
      <c r="E62" s="19">
        <v>1764033.6</v>
      </c>
      <c r="F62" s="7">
        <f t="shared" si="1"/>
        <v>4202766.4000000004</v>
      </c>
      <c r="G62" s="7">
        <f t="shared" si="3"/>
        <v>2094792.4</v>
      </c>
      <c r="H62" s="7">
        <f t="shared" si="4"/>
        <v>2094792.4</v>
      </c>
      <c r="I62" s="7">
        <f t="shared" si="5"/>
        <v>29.564148287189113</v>
      </c>
      <c r="J62" s="7">
        <f t="shared" si="6"/>
        <v>45.714256097579941</v>
      </c>
      <c r="K62" s="7">
        <f t="shared" si="7"/>
        <v>45.714256097579941</v>
      </c>
    </row>
    <row r="63" spans="1:13" ht="51" x14ac:dyDescent="0.2">
      <c r="A63" s="6" t="s">
        <v>9</v>
      </c>
      <c r="B63" s="7">
        <v>25538200</v>
      </c>
      <c r="C63" s="19">
        <v>21757964</v>
      </c>
      <c r="D63" s="19">
        <v>11505164</v>
      </c>
      <c r="E63" s="19">
        <v>0</v>
      </c>
      <c r="F63" s="7">
        <f t="shared" si="1"/>
        <v>25538200</v>
      </c>
      <c r="G63" s="7">
        <f t="shared" si="3"/>
        <v>21757964</v>
      </c>
      <c r="H63" s="7">
        <f t="shared" si="4"/>
        <v>11505164</v>
      </c>
      <c r="I63" s="7">
        <f t="shared" si="5"/>
        <v>0</v>
      </c>
      <c r="J63" s="7">
        <f t="shared" si="6"/>
        <v>0</v>
      </c>
      <c r="K63" s="7">
        <f t="shared" si="7"/>
        <v>0</v>
      </c>
    </row>
    <row r="64" spans="1:13" ht="42" customHeight="1" x14ac:dyDescent="0.2">
      <c r="A64" s="4" t="s">
        <v>7</v>
      </c>
      <c r="B64" s="5">
        <f>SUM(B65:B65)</f>
        <v>117228700</v>
      </c>
      <c r="C64" s="18">
        <f t="shared" ref="C64:E64" si="26">SUM(C65:C65)</f>
        <v>116476862</v>
      </c>
      <c r="D64" s="18">
        <f t="shared" si="26"/>
        <v>85271720</v>
      </c>
      <c r="E64" s="18">
        <f t="shared" si="26"/>
        <v>77353747.870000005</v>
      </c>
      <c r="F64" s="5">
        <f t="shared" si="1"/>
        <v>39874952.129999995</v>
      </c>
      <c r="G64" s="5">
        <f t="shared" si="3"/>
        <v>39123114.129999995</v>
      </c>
      <c r="H64" s="5">
        <f t="shared" si="4"/>
        <v>7917972.1299999952</v>
      </c>
      <c r="I64" s="5">
        <f t="shared" si="5"/>
        <v>65.985332832318363</v>
      </c>
      <c r="J64" s="5">
        <f t="shared" si="6"/>
        <v>66.411256743850117</v>
      </c>
      <c r="K64" s="5">
        <f t="shared" si="7"/>
        <v>90.714421932617299</v>
      </c>
    </row>
    <row r="65" spans="1:11" ht="63.75" x14ac:dyDescent="0.2">
      <c r="A65" s="6" t="s">
        <v>2</v>
      </c>
      <c r="B65" s="7">
        <v>117228700</v>
      </c>
      <c r="C65" s="19">
        <v>116476862</v>
      </c>
      <c r="D65" s="19">
        <v>85271720</v>
      </c>
      <c r="E65" s="19">
        <v>77353747.870000005</v>
      </c>
      <c r="F65" s="16">
        <f t="shared" si="1"/>
        <v>39874952.129999995</v>
      </c>
      <c r="G65" s="16">
        <f t="shared" si="3"/>
        <v>39123114.129999995</v>
      </c>
      <c r="H65" s="16">
        <f t="shared" si="4"/>
        <v>7917972.1299999952</v>
      </c>
      <c r="I65" s="16">
        <f t="shared" si="5"/>
        <v>65.985332832318363</v>
      </c>
      <c r="J65" s="16">
        <f t="shared" si="6"/>
        <v>66.411256743850117</v>
      </c>
      <c r="K65" s="16">
        <f t="shared" si="7"/>
        <v>90.714421932617299</v>
      </c>
    </row>
    <row r="66" spans="1:11" ht="76.5" x14ac:dyDescent="0.2">
      <c r="A66" s="13" t="s">
        <v>46</v>
      </c>
      <c r="B66" s="14">
        <f>B67+B70+B73+B79+B82+B84+B87</f>
        <v>808144657</v>
      </c>
      <c r="C66" s="18">
        <f t="shared" ref="C66:E66" si="27">C67+C70+C73+C79+C82+C84+C87</f>
        <v>1027826305.1800001</v>
      </c>
      <c r="D66" s="18">
        <f t="shared" si="27"/>
        <v>598212207.01999998</v>
      </c>
      <c r="E66" s="18">
        <f t="shared" si="27"/>
        <v>480698011.79000002</v>
      </c>
      <c r="F66" s="14">
        <f t="shared" si="1"/>
        <v>327446645.20999998</v>
      </c>
      <c r="G66" s="14">
        <f t="shared" si="3"/>
        <v>547128293.3900001</v>
      </c>
      <c r="H66" s="14">
        <f t="shared" si="4"/>
        <v>117514195.22999996</v>
      </c>
      <c r="I66" s="14">
        <f t="shared" si="5"/>
        <v>59.48167913086877</v>
      </c>
      <c r="J66" s="14">
        <f t="shared" si="6"/>
        <v>46.768409153122121</v>
      </c>
      <c r="K66" s="14">
        <f t="shared" si="7"/>
        <v>80.355767760842241</v>
      </c>
    </row>
    <row r="67" spans="1:11" ht="38.25" x14ac:dyDescent="0.2">
      <c r="A67" s="4" t="s">
        <v>10</v>
      </c>
      <c r="B67" s="5">
        <f>SUM(B68:B69)</f>
        <v>6423000</v>
      </c>
      <c r="C67" s="18">
        <f t="shared" ref="C67:E67" si="28">SUM(C68:C69)</f>
        <v>144097880</v>
      </c>
      <c r="D67" s="18">
        <f t="shared" si="28"/>
        <v>131688439</v>
      </c>
      <c r="E67" s="18">
        <f t="shared" si="28"/>
        <v>110010601.39</v>
      </c>
      <c r="F67" s="5">
        <f t="shared" si="1"/>
        <v>-103587601.39</v>
      </c>
      <c r="G67" s="5">
        <f t="shared" si="3"/>
        <v>34087278.609999999</v>
      </c>
      <c r="H67" s="5">
        <f t="shared" si="4"/>
        <v>21677837.609999999</v>
      </c>
      <c r="I67" s="5">
        <f t="shared" si="5"/>
        <v>1712.7604139810057</v>
      </c>
      <c r="J67" s="5">
        <f t="shared" si="6"/>
        <v>76.34435800859805</v>
      </c>
      <c r="K67" s="5">
        <f t="shared" si="7"/>
        <v>83.538541595135769</v>
      </c>
    </row>
    <row r="68" spans="1:11" ht="46.9" customHeight="1" x14ac:dyDescent="0.2">
      <c r="A68" s="6" t="s">
        <v>9</v>
      </c>
      <c r="B68" s="16">
        <v>6423000</v>
      </c>
      <c r="C68" s="19">
        <v>110008600</v>
      </c>
      <c r="D68" s="19">
        <v>107294480</v>
      </c>
      <c r="E68" s="19">
        <v>105930354.91</v>
      </c>
      <c r="F68" s="7">
        <f t="shared" si="1"/>
        <v>-99507354.909999996</v>
      </c>
      <c r="G68" s="7">
        <f t="shared" si="3"/>
        <v>4078245.0900000036</v>
      </c>
      <c r="H68" s="7">
        <f t="shared" si="4"/>
        <v>1364125.0900000036</v>
      </c>
      <c r="I68" s="7">
        <f t="shared" si="5"/>
        <v>1649.2348576988945</v>
      </c>
      <c r="J68" s="7">
        <f t="shared" si="6"/>
        <v>96.292794299718381</v>
      </c>
      <c r="K68" s="7">
        <f t="shared" si="7"/>
        <v>98.728615777810745</v>
      </c>
    </row>
    <row r="69" spans="1:11" ht="63.75" x14ac:dyDescent="0.2">
      <c r="A69" s="6" t="s">
        <v>2</v>
      </c>
      <c r="B69" s="7"/>
      <c r="C69" s="19">
        <v>34089280</v>
      </c>
      <c r="D69" s="19">
        <v>24393959</v>
      </c>
      <c r="E69" s="19">
        <v>4080246.48</v>
      </c>
      <c r="F69" s="16">
        <f t="shared" si="1"/>
        <v>-4080246.48</v>
      </c>
      <c r="G69" s="16">
        <f t="shared" si="3"/>
        <v>30009033.52</v>
      </c>
      <c r="H69" s="16">
        <f t="shared" si="4"/>
        <v>20313712.52</v>
      </c>
      <c r="I69" s="16" t="e">
        <f t="shared" si="5"/>
        <v>#DIV/0!</v>
      </c>
      <c r="J69" s="16">
        <f t="shared" si="6"/>
        <v>11.96929498070948</v>
      </c>
      <c r="K69" s="16">
        <f t="shared" si="7"/>
        <v>16.726462809911258</v>
      </c>
    </row>
    <row r="70" spans="1:11" ht="51" x14ac:dyDescent="0.2">
      <c r="A70" s="4" t="s">
        <v>11</v>
      </c>
      <c r="B70" s="5">
        <f>SUM(B71:B72)</f>
        <v>28859100</v>
      </c>
      <c r="C70" s="18">
        <f t="shared" ref="C70:E70" si="29">SUM(C71:C72)</f>
        <v>33575129</v>
      </c>
      <c r="D70" s="18">
        <f t="shared" si="29"/>
        <v>23878343</v>
      </c>
      <c r="E70" s="18">
        <f t="shared" si="29"/>
        <v>18663348.469999999</v>
      </c>
      <c r="F70" s="5">
        <f t="shared" ref="F70:F138" si="30">B70-E70</f>
        <v>10195751.530000001</v>
      </c>
      <c r="G70" s="5">
        <f t="shared" si="3"/>
        <v>14911780.530000001</v>
      </c>
      <c r="H70" s="5">
        <f t="shared" si="4"/>
        <v>5214994.5300000012</v>
      </c>
      <c r="I70" s="5">
        <f t="shared" si="5"/>
        <v>64.670583871291896</v>
      </c>
      <c r="J70" s="5">
        <f t="shared" si="6"/>
        <v>55.586825801920227</v>
      </c>
      <c r="K70" s="5">
        <f t="shared" si="7"/>
        <v>78.160149010339623</v>
      </c>
    </row>
    <row r="71" spans="1:11" ht="52.9" customHeight="1" x14ac:dyDescent="0.2">
      <c r="A71" s="6" t="s">
        <v>4</v>
      </c>
      <c r="B71" s="7">
        <v>1589000</v>
      </c>
      <c r="C71" s="19">
        <v>1751613</v>
      </c>
      <c r="D71" s="19">
        <v>1361738</v>
      </c>
      <c r="E71" s="19">
        <v>1359880.82</v>
      </c>
      <c r="F71" s="7">
        <f t="shared" si="30"/>
        <v>229119.17999999993</v>
      </c>
      <c r="G71" s="7">
        <f t="shared" si="3"/>
        <v>391732.17999999993</v>
      </c>
      <c r="H71" s="7">
        <f t="shared" si="4"/>
        <v>1857.1799999999348</v>
      </c>
      <c r="I71" s="7">
        <f t="shared" si="5"/>
        <v>85.580920075519202</v>
      </c>
      <c r="J71" s="7">
        <f t="shared" si="6"/>
        <v>77.635917294516545</v>
      </c>
      <c r="K71" s="7">
        <f t="shared" si="7"/>
        <v>99.863616936591328</v>
      </c>
    </row>
    <row r="72" spans="1:11" ht="46.15" customHeight="1" x14ac:dyDescent="0.2">
      <c r="A72" s="6" t="s">
        <v>9</v>
      </c>
      <c r="B72" s="7">
        <v>27270100</v>
      </c>
      <c r="C72" s="19">
        <v>31823516</v>
      </c>
      <c r="D72" s="19">
        <v>22516605</v>
      </c>
      <c r="E72" s="19">
        <v>17303467.649999999</v>
      </c>
      <c r="F72" s="7">
        <f t="shared" si="30"/>
        <v>9966632.3500000015</v>
      </c>
      <c r="G72" s="7">
        <f t="shared" si="3"/>
        <v>14520048.350000001</v>
      </c>
      <c r="H72" s="7">
        <f t="shared" si="4"/>
        <v>5213137.3500000015</v>
      </c>
      <c r="I72" s="7">
        <f t="shared" si="5"/>
        <v>63.452160608138577</v>
      </c>
      <c r="J72" s="7">
        <f t="shared" si="6"/>
        <v>54.373211464126079</v>
      </c>
      <c r="K72" s="7">
        <f t="shared" si="7"/>
        <v>76.847587147351916</v>
      </c>
    </row>
    <row r="73" spans="1:11" ht="38.25" x14ac:dyDescent="0.2">
      <c r="A73" s="4" t="s">
        <v>12</v>
      </c>
      <c r="B73" s="5">
        <f>SUM(B74:B78)</f>
        <v>4866700</v>
      </c>
      <c r="C73" s="18">
        <f t="shared" ref="C73:E73" si="31">SUM(C74:C78)</f>
        <v>12944556</v>
      </c>
      <c r="D73" s="18">
        <f t="shared" si="31"/>
        <v>10939748</v>
      </c>
      <c r="E73" s="18">
        <f t="shared" si="31"/>
        <v>10001974.5</v>
      </c>
      <c r="F73" s="5">
        <f t="shared" si="30"/>
        <v>-5135274.5</v>
      </c>
      <c r="G73" s="5">
        <f t="shared" si="3"/>
        <v>2942581.5</v>
      </c>
      <c r="H73" s="5">
        <f t="shared" si="4"/>
        <v>937773.5</v>
      </c>
      <c r="I73" s="5">
        <f t="shared" si="5"/>
        <v>205.51861631084719</v>
      </c>
      <c r="J73" s="5">
        <f t="shared" si="6"/>
        <v>77.267806636241517</v>
      </c>
      <c r="K73" s="5">
        <f t="shared" si="7"/>
        <v>91.427832706932548</v>
      </c>
    </row>
    <row r="74" spans="1:11" ht="25.5" x14ac:dyDescent="0.2">
      <c r="A74" s="6" t="s">
        <v>13</v>
      </c>
      <c r="B74" s="7">
        <v>285000</v>
      </c>
      <c r="C74" s="19">
        <v>285000</v>
      </c>
      <c r="D74" s="19">
        <v>285000</v>
      </c>
      <c r="E74" s="19">
        <v>0</v>
      </c>
      <c r="F74" s="7">
        <f t="shared" si="30"/>
        <v>285000</v>
      </c>
      <c r="G74" s="7">
        <f t="shared" si="3"/>
        <v>285000</v>
      </c>
      <c r="H74" s="7">
        <f t="shared" si="4"/>
        <v>285000</v>
      </c>
      <c r="I74" s="7">
        <f t="shared" si="5"/>
        <v>0</v>
      </c>
      <c r="J74" s="7">
        <f t="shared" si="6"/>
        <v>0</v>
      </c>
      <c r="K74" s="7">
        <f t="shared" si="7"/>
        <v>0</v>
      </c>
    </row>
    <row r="75" spans="1:11" ht="42.6" customHeight="1" x14ac:dyDescent="0.2">
      <c r="A75" s="6" t="s">
        <v>1</v>
      </c>
      <c r="B75" s="7">
        <v>2755000</v>
      </c>
      <c r="C75" s="19">
        <v>10386097</v>
      </c>
      <c r="D75" s="19">
        <v>9127848</v>
      </c>
      <c r="E75" s="19">
        <v>8873510</v>
      </c>
      <c r="F75" s="7">
        <f t="shared" si="30"/>
        <v>-6118510</v>
      </c>
      <c r="G75" s="7">
        <f t="shared" ref="G75:G142" si="32">C75-E75</f>
        <v>1512587</v>
      </c>
      <c r="H75" s="7">
        <f t="shared" ref="H75:H142" si="33">D75-E75</f>
        <v>254338</v>
      </c>
      <c r="I75" s="7">
        <f t="shared" ref="I75:I142" si="34">E75/B75*100</f>
        <v>322.0874773139746</v>
      </c>
      <c r="J75" s="7">
        <f t="shared" ref="J75:J142" si="35">E75/C75*100</f>
        <v>85.4364252519498</v>
      </c>
      <c r="K75" s="7">
        <f t="shared" ref="K75:K142" si="36">E75/D75*100</f>
        <v>97.213603907514681</v>
      </c>
    </row>
    <row r="76" spans="1:11" ht="30" customHeight="1" x14ac:dyDescent="0.2">
      <c r="A76" s="6" t="s">
        <v>5</v>
      </c>
      <c r="B76" s="7">
        <v>200000</v>
      </c>
      <c r="C76" s="19">
        <v>333465</v>
      </c>
      <c r="D76" s="19">
        <v>333465</v>
      </c>
      <c r="E76" s="19">
        <v>333464.5</v>
      </c>
      <c r="F76" s="7">
        <f t="shared" si="30"/>
        <v>-133464.5</v>
      </c>
      <c r="G76" s="7">
        <f t="shared" si="32"/>
        <v>0.5</v>
      </c>
      <c r="H76" s="7">
        <f t="shared" si="33"/>
        <v>0.5</v>
      </c>
      <c r="I76" s="7">
        <f t="shared" si="34"/>
        <v>166.73224999999999</v>
      </c>
      <c r="J76" s="7">
        <f t="shared" si="35"/>
        <v>99.999850059226603</v>
      </c>
      <c r="K76" s="7">
        <f t="shared" si="36"/>
        <v>99.999850059226603</v>
      </c>
    </row>
    <row r="77" spans="1:11" ht="38.25" x14ac:dyDescent="0.2">
      <c r="A77" s="6" t="s">
        <v>6</v>
      </c>
      <c r="B77" s="7">
        <v>795000</v>
      </c>
      <c r="C77" s="19">
        <v>795000</v>
      </c>
      <c r="D77" s="19">
        <v>795000</v>
      </c>
      <c r="E77" s="19">
        <v>795000</v>
      </c>
      <c r="F77" s="7">
        <f t="shared" si="30"/>
        <v>0</v>
      </c>
      <c r="G77" s="7">
        <f t="shared" si="32"/>
        <v>0</v>
      </c>
      <c r="H77" s="7">
        <f t="shared" si="33"/>
        <v>0</v>
      </c>
      <c r="I77" s="7">
        <f t="shared" si="34"/>
        <v>100</v>
      </c>
      <c r="J77" s="7">
        <f t="shared" si="35"/>
        <v>100</v>
      </c>
      <c r="K77" s="7">
        <f t="shared" si="36"/>
        <v>100</v>
      </c>
    </row>
    <row r="78" spans="1:11" ht="42" customHeight="1" x14ac:dyDescent="0.2">
      <c r="A78" s="6" t="s">
        <v>9</v>
      </c>
      <c r="B78" s="7">
        <v>831700</v>
      </c>
      <c r="C78" s="19">
        <v>1144994</v>
      </c>
      <c r="D78" s="19">
        <v>398435</v>
      </c>
      <c r="E78" s="19"/>
      <c r="F78" s="7">
        <f t="shared" si="30"/>
        <v>831700</v>
      </c>
      <c r="G78" s="7">
        <f t="shared" si="32"/>
        <v>1144994</v>
      </c>
      <c r="H78" s="7">
        <f t="shared" si="33"/>
        <v>398435</v>
      </c>
      <c r="I78" s="7">
        <f t="shared" si="34"/>
        <v>0</v>
      </c>
      <c r="J78" s="7">
        <f t="shared" si="35"/>
        <v>0</v>
      </c>
      <c r="K78" s="7">
        <f t="shared" si="36"/>
        <v>0</v>
      </c>
    </row>
    <row r="79" spans="1:11" ht="25.5" x14ac:dyDescent="0.2">
      <c r="A79" s="4" t="s">
        <v>27</v>
      </c>
      <c r="B79" s="5">
        <f>SUM(B80:B81)</f>
        <v>441322807</v>
      </c>
      <c r="C79" s="18">
        <f t="shared" ref="C79:E79" si="37">SUM(C80:C81)</f>
        <v>490455170.18000001</v>
      </c>
      <c r="D79" s="18">
        <f t="shared" si="37"/>
        <v>224900245.02000001</v>
      </c>
      <c r="E79" s="18">
        <f t="shared" si="37"/>
        <v>164398509.75</v>
      </c>
      <c r="F79" s="5">
        <f t="shared" si="30"/>
        <v>276924297.25</v>
      </c>
      <c r="G79" s="5">
        <f t="shared" si="32"/>
        <v>326056660.43000001</v>
      </c>
      <c r="H79" s="5">
        <f t="shared" si="33"/>
        <v>60501735.270000011</v>
      </c>
      <c r="I79" s="5">
        <f t="shared" si="34"/>
        <v>37.251306105736795</v>
      </c>
      <c r="J79" s="5">
        <f t="shared" si="35"/>
        <v>33.519579310309801</v>
      </c>
      <c r="K79" s="5">
        <f t="shared" si="36"/>
        <v>73.098412914303552</v>
      </c>
    </row>
    <row r="80" spans="1:11" ht="40.15" customHeight="1" x14ac:dyDescent="0.2">
      <c r="A80" s="6" t="s">
        <v>2</v>
      </c>
      <c r="B80" s="7"/>
      <c r="C80" s="19">
        <v>771028</v>
      </c>
      <c r="D80" s="19">
        <v>771028</v>
      </c>
      <c r="E80" s="19"/>
      <c r="F80" s="7">
        <f t="shared" si="30"/>
        <v>0</v>
      </c>
      <c r="G80" s="7">
        <f t="shared" si="32"/>
        <v>771028</v>
      </c>
      <c r="H80" s="7">
        <f t="shared" si="33"/>
        <v>771028</v>
      </c>
      <c r="I80" s="7" t="e">
        <f t="shared" si="34"/>
        <v>#DIV/0!</v>
      </c>
      <c r="J80" s="7">
        <f t="shared" si="35"/>
        <v>0</v>
      </c>
      <c r="K80" s="7">
        <f t="shared" si="36"/>
        <v>0</v>
      </c>
    </row>
    <row r="81" spans="1:11" ht="40.15" customHeight="1" x14ac:dyDescent="0.2">
      <c r="A81" s="6" t="s">
        <v>9</v>
      </c>
      <c r="B81" s="7">
        <v>441322807</v>
      </c>
      <c r="C81" s="19">
        <v>489684142.18000001</v>
      </c>
      <c r="D81" s="19">
        <v>224129217.02000001</v>
      </c>
      <c r="E81" s="19">
        <v>164398509.75</v>
      </c>
      <c r="F81" s="7">
        <f t="shared" si="30"/>
        <v>276924297.25</v>
      </c>
      <c r="G81" s="7">
        <f t="shared" si="32"/>
        <v>325285632.43000001</v>
      </c>
      <c r="H81" s="7">
        <f t="shared" si="33"/>
        <v>59730707.270000011</v>
      </c>
      <c r="I81" s="7">
        <f t="shared" si="34"/>
        <v>37.251306105736795</v>
      </c>
      <c r="J81" s="7">
        <f t="shared" si="35"/>
        <v>33.572357278739432</v>
      </c>
      <c r="K81" s="7">
        <f t="shared" si="36"/>
        <v>73.349879116978329</v>
      </c>
    </row>
    <row r="82" spans="1:11" ht="38.25" x14ac:dyDescent="0.2">
      <c r="A82" s="4" t="s">
        <v>7</v>
      </c>
      <c r="B82" s="5">
        <f>B83</f>
        <v>276241150</v>
      </c>
      <c r="C82" s="18">
        <f t="shared" ref="C82:E82" si="38">C83</f>
        <v>284168418</v>
      </c>
      <c r="D82" s="18">
        <f t="shared" si="38"/>
        <v>206004552</v>
      </c>
      <c r="E82" s="18">
        <f t="shared" si="38"/>
        <v>177334477.68000001</v>
      </c>
      <c r="F82" s="5">
        <f t="shared" si="30"/>
        <v>98906672.319999993</v>
      </c>
      <c r="G82" s="5">
        <f t="shared" si="32"/>
        <v>106833940.31999999</v>
      </c>
      <c r="H82" s="5">
        <f t="shared" si="33"/>
        <v>28670074.319999993</v>
      </c>
      <c r="I82" s="5">
        <f t="shared" si="34"/>
        <v>64.195532664123363</v>
      </c>
      <c r="J82" s="5">
        <f t="shared" si="35"/>
        <v>62.404710181410806</v>
      </c>
      <c r="K82" s="5">
        <f t="shared" si="36"/>
        <v>86.082795723853721</v>
      </c>
    </row>
    <row r="83" spans="1:11" ht="45.6" customHeight="1" x14ac:dyDescent="0.2">
      <c r="A83" s="6" t="s">
        <v>9</v>
      </c>
      <c r="B83" s="7">
        <v>276241150</v>
      </c>
      <c r="C83" s="19">
        <v>284168418</v>
      </c>
      <c r="D83" s="19">
        <v>206004552</v>
      </c>
      <c r="E83" s="19">
        <v>177334477.68000001</v>
      </c>
      <c r="F83" s="16">
        <f t="shared" si="30"/>
        <v>98906672.319999993</v>
      </c>
      <c r="G83" s="16">
        <f t="shared" si="32"/>
        <v>106833940.31999999</v>
      </c>
      <c r="H83" s="16">
        <f t="shared" si="33"/>
        <v>28670074.319999993</v>
      </c>
      <c r="I83" s="16">
        <f t="shared" si="34"/>
        <v>64.195532664123363</v>
      </c>
      <c r="J83" s="16">
        <f t="shared" si="35"/>
        <v>62.404710181410806</v>
      </c>
      <c r="K83" s="16">
        <f t="shared" si="36"/>
        <v>86.082795723853721</v>
      </c>
    </row>
    <row r="84" spans="1:11" ht="127.5" x14ac:dyDescent="0.2">
      <c r="A84" s="4" t="s">
        <v>47</v>
      </c>
      <c r="B84" s="5">
        <f>SUM(B85:B86)</f>
        <v>50431900</v>
      </c>
      <c r="C84" s="18">
        <f t="shared" ref="C84:K84" si="39">SUM(C85:C86)</f>
        <v>62384752</v>
      </c>
      <c r="D84" s="18">
        <f t="shared" si="39"/>
        <v>600480</v>
      </c>
      <c r="E84" s="18">
        <f t="shared" si="39"/>
        <v>289100</v>
      </c>
      <c r="F84" s="5">
        <f t="shared" si="39"/>
        <v>50142800</v>
      </c>
      <c r="G84" s="5">
        <f t="shared" si="39"/>
        <v>62095652</v>
      </c>
      <c r="H84" s="5">
        <f t="shared" si="39"/>
        <v>311380</v>
      </c>
      <c r="I84" s="5" t="e">
        <f t="shared" si="39"/>
        <v>#DIV/0!</v>
      </c>
      <c r="J84" s="5">
        <f t="shared" si="39"/>
        <v>0.91334910742950581</v>
      </c>
      <c r="K84" s="5" t="e">
        <f t="shared" si="39"/>
        <v>#DIV/0!</v>
      </c>
    </row>
    <row r="85" spans="1:11" ht="40.15" customHeight="1" x14ac:dyDescent="0.2">
      <c r="A85" s="6" t="s">
        <v>2</v>
      </c>
      <c r="B85" s="7"/>
      <c r="C85" s="19">
        <v>30732014</v>
      </c>
      <c r="D85" s="19"/>
      <c r="E85" s="19"/>
      <c r="F85" s="16">
        <f t="shared" ref="F85" si="40">B85-E85</f>
        <v>0</v>
      </c>
      <c r="G85" s="16">
        <f t="shared" ref="G85" si="41">C85-E85</f>
        <v>30732014</v>
      </c>
      <c r="H85" s="16">
        <f t="shared" ref="H85" si="42">D85-E85</f>
        <v>0</v>
      </c>
      <c r="I85" s="16" t="e">
        <f t="shared" ref="I85" si="43">E85/B85*100</f>
        <v>#DIV/0!</v>
      </c>
      <c r="J85" s="16">
        <f t="shared" ref="J85" si="44">E85/C85*100</f>
        <v>0</v>
      </c>
      <c r="K85" s="16" t="e">
        <f t="shared" ref="K85" si="45">E85/D85*100</f>
        <v>#DIV/0!</v>
      </c>
    </row>
    <row r="86" spans="1:11" ht="51" x14ac:dyDescent="0.2">
      <c r="A86" s="6" t="s">
        <v>9</v>
      </c>
      <c r="B86" s="7">
        <v>50431900</v>
      </c>
      <c r="C86" s="19">
        <v>31652738</v>
      </c>
      <c r="D86" s="19">
        <v>600480</v>
      </c>
      <c r="E86" s="19">
        <v>289100</v>
      </c>
      <c r="F86" s="16">
        <f t="shared" si="30"/>
        <v>50142800</v>
      </c>
      <c r="G86" s="16">
        <f t="shared" si="32"/>
        <v>31363638</v>
      </c>
      <c r="H86" s="16">
        <f t="shared" si="33"/>
        <v>311380</v>
      </c>
      <c r="I86" s="16">
        <f t="shared" si="34"/>
        <v>0.57324828134573547</v>
      </c>
      <c r="J86" s="16">
        <f t="shared" si="35"/>
        <v>0.91334910742950581</v>
      </c>
      <c r="K86" s="16">
        <f t="shared" si="36"/>
        <v>48.144817479349854</v>
      </c>
    </row>
    <row r="87" spans="1:11" ht="38.25" x14ac:dyDescent="0.2">
      <c r="A87" s="4" t="s">
        <v>73</v>
      </c>
      <c r="B87" s="5">
        <f>B88</f>
        <v>0</v>
      </c>
      <c r="C87" s="18">
        <f t="shared" ref="C87:E87" si="46">C88</f>
        <v>200400</v>
      </c>
      <c r="D87" s="18">
        <f t="shared" si="46"/>
        <v>200400</v>
      </c>
      <c r="E87" s="18">
        <f t="shared" si="46"/>
        <v>0</v>
      </c>
      <c r="F87" s="5">
        <f t="shared" si="30"/>
        <v>0</v>
      </c>
      <c r="G87" s="5">
        <f t="shared" si="32"/>
        <v>200400</v>
      </c>
      <c r="H87" s="5">
        <f t="shared" si="33"/>
        <v>200400</v>
      </c>
      <c r="I87" s="5" t="e">
        <f t="shared" si="34"/>
        <v>#DIV/0!</v>
      </c>
      <c r="J87" s="5">
        <f t="shared" si="35"/>
        <v>0</v>
      </c>
      <c r="K87" s="5">
        <f t="shared" si="36"/>
        <v>0</v>
      </c>
    </row>
    <row r="88" spans="1:11" ht="51" x14ac:dyDescent="0.2">
      <c r="A88" s="6" t="s">
        <v>9</v>
      </c>
      <c r="B88" s="7"/>
      <c r="C88" s="19">
        <v>200400</v>
      </c>
      <c r="D88" s="19">
        <v>200400</v>
      </c>
      <c r="E88" s="19"/>
      <c r="F88" s="16">
        <f t="shared" si="30"/>
        <v>0</v>
      </c>
      <c r="G88" s="16">
        <f t="shared" si="32"/>
        <v>200400</v>
      </c>
      <c r="H88" s="16">
        <f t="shared" si="33"/>
        <v>200400</v>
      </c>
      <c r="I88" s="16" t="e">
        <f t="shared" si="34"/>
        <v>#DIV/0!</v>
      </c>
      <c r="J88" s="16">
        <f t="shared" si="35"/>
        <v>0</v>
      </c>
      <c r="K88" s="16">
        <f t="shared" si="36"/>
        <v>0</v>
      </c>
    </row>
    <row r="89" spans="1:11" ht="89.25" x14ac:dyDescent="0.2">
      <c r="A89" s="13" t="s">
        <v>63</v>
      </c>
      <c r="B89" s="14">
        <f>B90+B93</f>
        <v>3254063</v>
      </c>
      <c r="C89" s="18">
        <f>C90+C93</f>
        <v>3350993</v>
      </c>
      <c r="D89" s="18">
        <f>D90+D93</f>
        <v>2270026</v>
      </c>
      <c r="E89" s="18">
        <f>E90+E93</f>
        <v>1607283.3499999999</v>
      </c>
      <c r="F89" s="14">
        <f t="shared" si="30"/>
        <v>1646779.6500000001</v>
      </c>
      <c r="G89" s="14">
        <f t="shared" si="32"/>
        <v>1743709.6500000001</v>
      </c>
      <c r="H89" s="14">
        <f t="shared" si="33"/>
        <v>662742.65000000014</v>
      </c>
      <c r="I89" s="14">
        <f t="shared" si="34"/>
        <v>49.393123304619479</v>
      </c>
      <c r="J89" s="14">
        <f t="shared" si="35"/>
        <v>47.964389958439178</v>
      </c>
      <c r="K89" s="14">
        <f t="shared" si="36"/>
        <v>70.804622942644698</v>
      </c>
    </row>
    <row r="90" spans="1:11" ht="25.5" x14ac:dyDescent="0.2">
      <c r="A90" s="4" t="s">
        <v>14</v>
      </c>
      <c r="B90" s="5">
        <f>SUM(B91:B92)</f>
        <v>3188800</v>
      </c>
      <c r="C90" s="18">
        <f>SUM(C91:C92)</f>
        <v>3188800</v>
      </c>
      <c r="D90" s="18">
        <f>SUM(D91:D92)</f>
        <v>2107833</v>
      </c>
      <c r="E90" s="18">
        <f>SUM(E91:E92)</f>
        <v>1510466.3499999999</v>
      </c>
      <c r="F90" s="5">
        <f t="shared" si="30"/>
        <v>1678333.6500000001</v>
      </c>
      <c r="G90" s="5">
        <f t="shared" si="32"/>
        <v>1678333.6500000001</v>
      </c>
      <c r="H90" s="5">
        <f t="shared" si="33"/>
        <v>597366.65000000014</v>
      </c>
      <c r="I90" s="5">
        <f t="shared" si="34"/>
        <v>47.367860950827897</v>
      </c>
      <c r="J90" s="5">
        <f t="shared" si="35"/>
        <v>47.367860950827897</v>
      </c>
      <c r="K90" s="5">
        <f t="shared" si="36"/>
        <v>71.659678447011686</v>
      </c>
    </row>
    <row r="91" spans="1:11" ht="25.5" x14ac:dyDescent="0.2">
      <c r="A91" s="6" t="s">
        <v>13</v>
      </c>
      <c r="B91" s="7">
        <v>137800</v>
      </c>
      <c r="C91" s="19">
        <v>137800</v>
      </c>
      <c r="D91" s="19">
        <v>73800</v>
      </c>
      <c r="E91" s="19">
        <v>73138.41</v>
      </c>
      <c r="F91" s="16">
        <f t="shared" si="30"/>
        <v>64661.59</v>
      </c>
      <c r="G91" s="16">
        <f t="shared" si="32"/>
        <v>64661.59</v>
      </c>
      <c r="H91" s="16">
        <f t="shared" si="33"/>
        <v>661.58999999999651</v>
      </c>
      <c r="I91" s="16">
        <f t="shared" si="34"/>
        <v>53.075769230769232</v>
      </c>
      <c r="J91" s="16">
        <f t="shared" si="35"/>
        <v>53.075769230769232</v>
      </c>
      <c r="K91" s="16">
        <f t="shared" si="36"/>
        <v>99.103536585365859</v>
      </c>
    </row>
    <row r="92" spans="1:11" ht="39" customHeight="1" x14ac:dyDescent="0.2">
      <c r="A92" s="6" t="s">
        <v>9</v>
      </c>
      <c r="B92" s="7">
        <v>3051000</v>
      </c>
      <c r="C92" s="19">
        <v>3051000</v>
      </c>
      <c r="D92" s="19">
        <v>2034033</v>
      </c>
      <c r="E92" s="19">
        <v>1437327.94</v>
      </c>
      <c r="F92" s="16">
        <f t="shared" si="30"/>
        <v>1613672.06</v>
      </c>
      <c r="G92" s="16">
        <f t="shared" si="32"/>
        <v>1613672.06</v>
      </c>
      <c r="H92" s="16">
        <f t="shared" si="33"/>
        <v>596705.06000000006</v>
      </c>
      <c r="I92" s="16">
        <f t="shared" si="34"/>
        <v>47.110060308095704</v>
      </c>
      <c r="J92" s="16">
        <f t="shared" si="35"/>
        <v>47.110060308095704</v>
      </c>
      <c r="K92" s="16">
        <f t="shared" si="36"/>
        <v>70.663943996975462</v>
      </c>
    </row>
    <row r="93" spans="1:11" ht="51" x14ac:dyDescent="0.2">
      <c r="A93" s="4" t="s">
        <v>64</v>
      </c>
      <c r="B93" s="5">
        <f>SUM(B94:B95)</f>
        <v>65263</v>
      </c>
      <c r="C93" s="18">
        <f t="shared" ref="C93:E93" si="47">SUM(C94:C95)</f>
        <v>162193</v>
      </c>
      <c r="D93" s="18">
        <f t="shared" si="47"/>
        <v>162193</v>
      </c>
      <c r="E93" s="18">
        <f t="shared" si="47"/>
        <v>96817</v>
      </c>
      <c r="F93" s="5">
        <f t="shared" si="30"/>
        <v>-31554</v>
      </c>
      <c r="G93" s="5">
        <f t="shared" si="32"/>
        <v>65376</v>
      </c>
      <c r="H93" s="5">
        <f t="shared" si="33"/>
        <v>65376</v>
      </c>
      <c r="I93" s="5">
        <f t="shared" si="34"/>
        <v>148.34898794109986</v>
      </c>
      <c r="J93" s="5">
        <f t="shared" si="35"/>
        <v>59.692465149544063</v>
      </c>
      <c r="K93" s="5">
        <f t="shared" si="36"/>
        <v>59.692465149544063</v>
      </c>
    </row>
    <row r="94" spans="1:11" ht="51" x14ac:dyDescent="0.2">
      <c r="A94" s="6" t="s">
        <v>1</v>
      </c>
      <c r="B94" s="5"/>
      <c r="C94" s="19">
        <v>96930</v>
      </c>
      <c r="D94" s="19">
        <v>96930</v>
      </c>
      <c r="E94" s="19">
        <v>96817</v>
      </c>
      <c r="F94" s="16">
        <f t="shared" si="30"/>
        <v>-96817</v>
      </c>
      <c r="G94" s="16">
        <f t="shared" si="32"/>
        <v>113</v>
      </c>
      <c r="H94" s="16">
        <f t="shared" si="33"/>
        <v>113</v>
      </c>
      <c r="I94" s="16" t="e">
        <f t="shared" si="34"/>
        <v>#DIV/0!</v>
      </c>
      <c r="J94" s="16">
        <f t="shared" si="35"/>
        <v>99.883421025482306</v>
      </c>
      <c r="K94" s="16">
        <f t="shared" si="36"/>
        <v>99.883421025482306</v>
      </c>
    </row>
    <row r="95" spans="1:11" ht="38.25" x14ac:dyDescent="0.2">
      <c r="A95" s="6" t="s">
        <v>5</v>
      </c>
      <c r="B95" s="7">
        <v>65263</v>
      </c>
      <c r="C95" s="19">
        <v>65263</v>
      </c>
      <c r="D95" s="19">
        <v>65263</v>
      </c>
      <c r="E95" s="19">
        <v>0</v>
      </c>
      <c r="F95" s="16">
        <f t="shared" si="30"/>
        <v>65263</v>
      </c>
      <c r="G95" s="16">
        <f t="shared" si="32"/>
        <v>65263</v>
      </c>
      <c r="H95" s="16">
        <f t="shared" si="33"/>
        <v>65263</v>
      </c>
      <c r="I95" s="16">
        <f t="shared" si="34"/>
        <v>0</v>
      </c>
      <c r="J95" s="16">
        <f t="shared" si="35"/>
        <v>0</v>
      </c>
      <c r="K95" s="16">
        <f t="shared" si="36"/>
        <v>0</v>
      </c>
    </row>
    <row r="96" spans="1:11" ht="76.5" x14ac:dyDescent="0.2">
      <c r="A96" s="13" t="s">
        <v>48</v>
      </c>
      <c r="B96" s="14">
        <f>B97+B99</f>
        <v>12952768</v>
      </c>
      <c r="C96" s="18">
        <f t="shared" ref="C96:E96" si="48">C97+C99</f>
        <v>18308889</v>
      </c>
      <c r="D96" s="18">
        <f t="shared" si="48"/>
        <v>13938536</v>
      </c>
      <c r="E96" s="18">
        <f t="shared" si="48"/>
        <v>9229259.2299999986</v>
      </c>
      <c r="F96" s="14">
        <f t="shared" si="30"/>
        <v>3723508.7700000014</v>
      </c>
      <c r="G96" s="14">
        <f t="shared" si="32"/>
        <v>9079629.7700000014</v>
      </c>
      <c r="H96" s="14">
        <f t="shared" si="33"/>
        <v>4709276.7700000014</v>
      </c>
      <c r="I96" s="14">
        <f t="shared" si="34"/>
        <v>71.253181018914248</v>
      </c>
      <c r="J96" s="14">
        <f t="shared" si="35"/>
        <v>50.408625176546749</v>
      </c>
      <c r="K96" s="14">
        <f t="shared" si="36"/>
        <v>66.213978498172253</v>
      </c>
    </row>
    <row r="97" spans="1:12" ht="78.599999999999994" customHeight="1" x14ac:dyDescent="0.2">
      <c r="A97" s="4" t="s">
        <v>65</v>
      </c>
      <c r="B97" s="5">
        <f>B98</f>
        <v>259400</v>
      </c>
      <c r="C97" s="18">
        <f t="shared" ref="C97:E97" si="49">C98</f>
        <v>259400</v>
      </c>
      <c r="D97" s="18">
        <f t="shared" si="49"/>
        <v>259400</v>
      </c>
      <c r="E97" s="18">
        <f t="shared" si="49"/>
        <v>200073.5</v>
      </c>
      <c r="F97" s="5">
        <f t="shared" si="30"/>
        <v>59326.5</v>
      </c>
      <c r="G97" s="5">
        <f t="shared" si="32"/>
        <v>59326.5</v>
      </c>
      <c r="H97" s="5">
        <f t="shared" si="33"/>
        <v>59326.5</v>
      </c>
      <c r="I97" s="5">
        <f t="shared" si="34"/>
        <v>77.129336931380109</v>
      </c>
      <c r="J97" s="5">
        <f t="shared" si="35"/>
        <v>77.129336931380109</v>
      </c>
      <c r="K97" s="5">
        <f t="shared" si="36"/>
        <v>77.129336931380109</v>
      </c>
    </row>
    <row r="98" spans="1:12" ht="25.5" x14ac:dyDescent="0.2">
      <c r="A98" s="6" t="s">
        <v>13</v>
      </c>
      <c r="B98" s="7">
        <v>259400</v>
      </c>
      <c r="C98" s="19">
        <v>259400</v>
      </c>
      <c r="D98" s="19">
        <v>259400</v>
      </c>
      <c r="E98" s="19">
        <v>200073.5</v>
      </c>
      <c r="F98" s="16">
        <f t="shared" si="30"/>
        <v>59326.5</v>
      </c>
      <c r="G98" s="16">
        <f t="shared" si="32"/>
        <v>59326.5</v>
      </c>
      <c r="H98" s="16">
        <f t="shared" si="33"/>
        <v>59326.5</v>
      </c>
      <c r="I98" s="16">
        <f t="shared" si="34"/>
        <v>77.129336931380109</v>
      </c>
      <c r="J98" s="16">
        <f t="shared" si="35"/>
        <v>77.129336931380109</v>
      </c>
      <c r="K98" s="16">
        <f t="shared" si="36"/>
        <v>77.129336931380109</v>
      </c>
    </row>
    <row r="99" spans="1:12" ht="51" x14ac:dyDescent="0.2">
      <c r="A99" s="4" t="s">
        <v>16</v>
      </c>
      <c r="B99" s="14">
        <f>SUM(B100:B106)</f>
        <v>12693368</v>
      </c>
      <c r="C99" s="18">
        <f>SUM(C100:C106)</f>
        <v>18049489</v>
      </c>
      <c r="D99" s="18">
        <f>SUM(D100:D106)</f>
        <v>13679136</v>
      </c>
      <c r="E99" s="18">
        <f>SUM(E100:E106)</f>
        <v>9029185.7299999986</v>
      </c>
      <c r="F99" s="14">
        <f t="shared" si="30"/>
        <v>3664182.2700000014</v>
      </c>
      <c r="G99" s="14">
        <f t="shared" si="32"/>
        <v>9020303.2700000014</v>
      </c>
      <c r="H99" s="14">
        <f t="shared" si="33"/>
        <v>4649950.2700000014</v>
      </c>
      <c r="I99" s="14">
        <f t="shared" si="34"/>
        <v>71.133096669063718</v>
      </c>
      <c r="J99" s="14">
        <f t="shared" si="35"/>
        <v>50.024605848952284</v>
      </c>
      <c r="K99" s="14">
        <f t="shared" si="36"/>
        <v>66.006988526175917</v>
      </c>
    </row>
    <row r="100" spans="1:12" ht="25.5" x14ac:dyDescent="0.2">
      <c r="A100" s="6" t="s">
        <v>13</v>
      </c>
      <c r="B100" s="7">
        <v>151300</v>
      </c>
      <c r="C100" s="19">
        <v>151300</v>
      </c>
      <c r="D100" s="19">
        <v>107300</v>
      </c>
      <c r="E100" s="19">
        <v>26934.560000000001</v>
      </c>
      <c r="F100" s="7">
        <f t="shared" si="30"/>
        <v>124365.44</v>
      </c>
      <c r="G100" s="7">
        <f t="shared" si="32"/>
        <v>124365.44</v>
      </c>
      <c r="H100" s="7">
        <f t="shared" si="33"/>
        <v>80365.440000000002</v>
      </c>
      <c r="I100" s="7">
        <f t="shared" si="34"/>
        <v>17.802088565763384</v>
      </c>
      <c r="J100" s="7">
        <f t="shared" si="35"/>
        <v>17.802088565763384</v>
      </c>
      <c r="K100" s="7">
        <f t="shared" si="36"/>
        <v>25.102106244175211</v>
      </c>
    </row>
    <row r="101" spans="1:12" ht="58.9" customHeight="1" x14ac:dyDescent="0.2">
      <c r="A101" s="6" t="s">
        <v>4</v>
      </c>
      <c r="B101" s="7">
        <v>131300</v>
      </c>
      <c r="C101" s="19">
        <v>131300</v>
      </c>
      <c r="D101" s="19">
        <v>85900</v>
      </c>
      <c r="E101" s="19">
        <v>28035.33</v>
      </c>
      <c r="F101" s="7">
        <f t="shared" si="30"/>
        <v>103264.67</v>
      </c>
      <c r="G101" s="7">
        <f t="shared" si="32"/>
        <v>103264.67</v>
      </c>
      <c r="H101" s="7">
        <f t="shared" si="33"/>
        <v>57864.67</v>
      </c>
      <c r="I101" s="7">
        <f t="shared" si="34"/>
        <v>21.352117288651943</v>
      </c>
      <c r="J101" s="7">
        <f t="shared" si="35"/>
        <v>21.352117288651943</v>
      </c>
      <c r="K101" s="7">
        <f t="shared" si="36"/>
        <v>32.637171129220029</v>
      </c>
    </row>
    <row r="102" spans="1:12" ht="45" customHeight="1" x14ac:dyDescent="0.2">
      <c r="A102" s="6" t="s">
        <v>1</v>
      </c>
      <c r="B102" s="7">
        <v>9276000</v>
      </c>
      <c r="C102" s="19">
        <v>12953148</v>
      </c>
      <c r="D102" s="19">
        <v>9474629</v>
      </c>
      <c r="E102" s="19">
        <v>7408456.9699999997</v>
      </c>
      <c r="F102" s="7">
        <f t="shared" si="30"/>
        <v>1867543.0300000003</v>
      </c>
      <c r="G102" s="7">
        <f t="shared" si="32"/>
        <v>5544691.0300000003</v>
      </c>
      <c r="H102" s="7">
        <f t="shared" si="33"/>
        <v>2066172.0300000003</v>
      </c>
      <c r="I102" s="7">
        <f t="shared" si="34"/>
        <v>79.8669358559724</v>
      </c>
      <c r="J102" s="7">
        <f t="shared" si="35"/>
        <v>57.194258646623972</v>
      </c>
      <c r="K102" s="7">
        <f t="shared" si="36"/>
        <v>78.192581155420442</v>
      </c>
    </row>
    <row r="103" spans="1:12" ht="32.450000000000003" customHeight="1" x14ac:dyDescent="0.2">
      <c r="A103" s="6" t="s">
        <v>5</v>
      </c>
      <c r="B103" s="7">
        <v>1150168</v>
      </c>
      <c r="C103" s="19">
        <v>2873388</v>
      </c>
      <c r="D103" s="19">
        <v>2530938</v>
      </c>
      <c r="E103" s="19">
        <v>540318.28</v>
      </c>
      <c r="F103" s="7">
        <f t="shared" si="30"/>
        <v>609849.72</v>
      </c>
      <c r="G103" s="7">
        <f t="shared" si="32"/>
        <v>2333069.7199999997</v>
      </c>
      <c r="H103" s="7">
        <f t="shared" si="33"/>
        <v>1990619.72</v>
      </c>
      <c r="I103" s="7">
        <f t="shared" si="34"/>
        <v>46.97733548490308</v>
      </c>
      <c r="J103" s="7">
        <f t="shared" si="35"/>
        <v>18.804222750286424</v>
      </c>
      <c r="K103" s="7">
        <f t="shared" si="36"/>
        <v>21.348538763098901</v>
      </c>
    </row>
    <row r="104" spans="1:12" ht="38.25" x14ac:dyDescent="0.2">
      <c r="A104" s="6" t="s">
        <v>6</v>
      </c>
      <c r="B104" s="7">
        <v>1373200</v>
      </c>
      <c r="C104" s="19">
        <v>1373200</v>
      </c>
      <c r="D104" s="19">
        <v>1047852</v>
      </c>
      <c r="E104" s="19">
        <v>820230.99</v>
      </c>
      <c r="F104" s="7">
        <f t="shared" si="30"/>
        <v>552969.01</v>
      </c>
      <c r="G104" s="7">
        <f t="shared" si="32"/>
        <v>552969.01</v>
      </c>
      <c r="H104" s="7">
        <f t="shared" si="33"/>
        <v>227621.01</v>
      </c>
      <c r="I104" s="7">
        <f t="shared" si="34"/>
        <v>59.731356685115053</v>
      </c>
      <c r="J104" s="7">
        <f t="shared" si="35"/>
        <v>59.731356685115053</v>
      </c>
      <c r="K104" s="7">
        <f t="shared" si="36"/>
        <v>78.277370277481936</v>
      </c>
    </row>
    <row r="105" spans="1:12" ht="63.75" x14ac:dyDescent="0.2">
      <c r="A105" s="6" t="s">
        <v>2</v>
      </c>
      <c r="B105" s="7">
        <v>94100</v>
      </c>
      <c r="C105" s="19">
        <v>49853</v>
      </c>
      <c r="D105" s="19">
        <v>49853</v>
      </c>
      <c r="E105" s="19">
        <v>24000</v>
      </c>
      <c r="F105" s="7">
        <f t="shared" si="30"/>
        <v>70100</v>
      </c>
      <c r="G105" s="7">
        <f t="shared" si="32"/>
        <v>25853</v>
      </c>
      <c r="H105" s="7">
        <f t="shared" si="33"/>
        <v>25853</v>
      </c>
      <c r="I105" s="7">
        <f t="shared" si="34"/>
        <v>25.504782146652499</v>
      </c>
      <c r="J105" s="7">
        <f t="shared" si="35"/>
        <v>48.14153611618157</v>
      </c>
      <c r="K105" s="7">
        <f t="shared" si="36"/>
        <v>48.14153611618157</v>
      </c>
    </row>
    <row r="106" spans="1:12" ht="44.45" customHeight="1" x14ac:dyDescent="0.2">
      <c r="A106" s="6" t="s">
        <v>9</v>
      </c>
      <c r="B106" s="7">
        <v>517300</v>
      </c>
      <c r="C106" s="19">
        <v>517300</v>
      </c>
      <c r="D106" s="19">
        <v>382664</v>
      </c>
      <c r="E106" s="19">
        <v>181209.60000000001</v>
      </c>
      <c r="F106" s="7">
        <f t="shared" si="30"/>
        <v>336090.4</v>
      </c>
      <c r="G106" s="7">
        <f t="shared" si="32"/>
        <v>336090.4</v>
      </c>
      <c r="H106" s="7">
        <f t="shared" si="33"/>
        <v>201454.4</v>
      </c>
      <c r="I106" s="7">
        <f t="shared" si="34"/>
        <v>35.029885946259427</v>
      </c>
      <c r="J106" s="7">
        <f t="shared" si="35"/>
        <v>35.029885946259427</v>
      </c>
      <c r="K106" s="7">
        <f t="shared" si="36"/>
        <v>47.354755085401294</v>
      </c>
    </row>
    <row r="107" spans="1:12" ht="38.25" x14ac:dyDescent="0.2">
      <c r="A107" s="13" t="s">
        <v>49</v>
      </c>
      <c r="B107" s="14">
        <f>B108+B111+B113+B115</f>
        <v>455938200</v>
      </c>
      <c r="C107" s="18">
        <f>C108+C111+C113+C115</f>
        <v>470005424</v>
      </c>
      <c r="D107" s="18">
        <f t="shared" ref="D107:E107" si="50">D108+D111+D113+D115</f>
        <v>341112423</v>
      </c>
      <c r="E107" s="18">
        <f t="shared" si="50"/>
        <v>309231060.88999999</v>
      </c>
      <c r="F107" s="14">
        <f t="shared" si="30"/>
        <v>146707139.11000001</v>
      </c>
      <c r="G107" s="14">
        <f t="shared" si="32"/>
        <v>160774363.11000001</v>
      </c>
      <c r="H107" s="14">
        <f t="shared" si="33"/>
        <v>31881362.110000014</v>
      </c>
      <c r="I107" s="14">
        <f t="shared" si="34"/>
        <v>67.823020946698477</v>
      </c>
      <c r="J107" s="14">
        <f t="shared" si="35"/>
        <v>65.793083462372977</v>
      </c>
      <c r="K107" s="14">
        <f t="shared" si="36"/>
        <v>90.653708290770751</v>
      </c>
    </row>
    <row r="108" spans="1:12" ht="38.25" x14ac:dyDescent="0.2">
      <c r="A108" s="4" t="s">
        <v>17</v>
      </c>
      <c r="B108" s="5">
        <f>B109+B110</f>
        <v>349712200</v>
      </c>
      <c r="C108" s="18">
        <f t="shared" ref="C108:E108" si="51">C109+C110</f>
        <v>352325955</v>
      </c>
      <c r="D108" s="18">
        <f t="shared" si="51"/>
        <v>247395985</v>
      </c>
      <c r="E108" s="18">
        <f t="shared" si="51"/>
        <v>232281357.31999999</v>
      </c>
      <c r="F108" s="5">
        <f t="shared" si="30"/>
        <v>117430842.68000001</v>
      </c>
      <c r="G108" s="5">
        <f t="shared" si="32"/>
        <v>120044597.68000001</v>
      </c>
      <c r="H108" s="5">
        <f t="shared" si="33"/>
        <v>15114627.680000007</v>
      </c>
      <c r="I108" s="5">
        <f t="shared" si="34"/>
        <v>66.420718899712398</v>
      </c>
      <c r="J108" s="5">
        <f t="shared" si="35"/>
        <v>65.927972101856653</v>
      </c>
      <c r="K108" s="5">
        <f t="shared" si="36"/>
        <v>93.890512135837611</v>
      </c>
    </row>
    <row r="109" spans="1:12" ht="25.5" x14ac:dyDescent="0.2">
      <c r="A109" s="6" t="s">
        <v>13</v>
      </c>
      <c r="B109" s="7">
        <v>349712200</v>
      </c>
      <c r="C109" s="19">
        <v>352268045</v>
      </c>
      <c r="D109" s="19">
        <v>247395985</v>
      </c>
      <c r="E109" s="19">
        <v>232281357.31999999</v>
      </c>
      <c r="F109" s="7">
        <f t="shared" si="30"/>
        <v>117430842.68000001</v>
      </c>
      <c r="G109" s="7">
        <f t="shared" si="32"/>
        <v>119986687.68000001</v>
      </c>
      <c r="H109" s="7">
        <f t="shared" si="33"/>
        <v>15114627.680000007</v>
      </c>
      <c r="I109" s="7">
        <f t="shared" si="34"/>
        <v>66.420718899712398</v>
      </c>
      <c r="J109" s="7">
        <f t="shared" si="35"/>
        <v>65.938810123978172</v>
      </c>
      <c r="K109" s="7">
        <f t="shared" si="36"/>
        <v>93.890512135837611</v>
      </c>
    </row>
    <row r="110" spans="1:12" ht="63.75" x14ac:dyDescent="0.2">
      <c r="A110" s="6" t="s">
        <v>2</v>
      </c>
      <c r="B110" s="7"/>
      <c r="C110" s="19">
        <v>57910</v>
      </c>
      <c r="D110" s="19"/>
      <c r="E110" s="19"/>
      <c r="F110" s="7">
        <f t="shared" ref="F110" si="52">B110-E110</f>
        <v>0</v>
      </c>
      <c r="G110" s="7">
        <f t="shared" ref="G110" si="53">C110-E110</f>
        <v>57910</v>
      </c>
      <c r="H110" s="7">
        <f t="shared" ref="H110" si="54">D110-E110</f>
        <v>0</v>
      </c>
      <c r="I110" s="7" t="e">
        <f t="shared" ref="I110" si="55">E110/B110*100</f>
        <v>#DIV/0!</v>
      </c>
      <c r="J110" s="7">
        <f t="shared" ref="J110" si="56">E110/C110*100</f>
        <v>0</v>
      </c>
      <c r="K110" s="7" t="e">
        <f t="shared" ref="K110" si="57">E110/D110*100</f>
        <v>#DIV/0!</v>
      </c>
    </row>
    <row r="111" spans="1:12" ht="38.25" x14ac:dyDescent="0.2">
      <c r="A111" s="4" t="s">
        <v>18</v>
      </c>
      <c r="B111" s="5">
        <f>B112</f>
        <v>52219400</v>
      </c>
      <c r="C111" s="18">
        <f t="shared" ref="C111:E111" si="58">C112</f>
        <v>57225469</v>
      </c>
      <c r="D111" s="18">
        <f t="shared" si="58"/>
        <v>48406088</v>
      </c>
      <c r="E111" s="18">
        <f t="shared" si="58"/>
        <v>42317998.439999998</v>
      </c>
      <c r="F111" s="5">
        <f t="shared" si="30"/>
        <v>9901401.5600000024</v>
      </c>
      <c r="G111" s="5">
        <f t="shared" si="32"/>
        <v>14907470.560000002</v>
      </c>
      <c r="H111" s="5">
        <f t="shared" si="33"/>
        <v>6088089.5600000024</v>
      </c>
      <c r="I111" s="5">
        <f t="shared" si="34"/>
        <v>81.038844643944586</v>
      </c>
      <c r="J111" s="5">
        <f t="shared" si="35"/>
        <v>73.949587796300975</v>
      </c>
      <c r="K111" s="5">
        <f t="shared" si="36"/>
        <v>87.422884576006226</v>
      </c>
    </row>
    <row r="112" spans="1:12" ht="25.5" x14ac:dyDescent="0.2">
      <c r="A112" s="6" t="s">
        <v>13</v>
      </c>
      <c r="B112" s="7">
        <v>52219400</v>
      </c>
      <c r="C112" s="19">
        <v>57225469</v>
      </c>
      <c r="D112" s="19">
        <v>48406088</v>
      </c>
      <c r="E112" s="19">
        <v>42317998.439999998</v>
      </c>
      <c r="F112" s="7">
        <f t="shared" si="30"/>
        <v>9901401.5600000024</v>
      </c>
      <c r="G112" s="7">
        <f t="shared" si="32"/>
        <v>14907470.560000002</v>
      </c>
      <c r="H112" s="7">
        <f t="shared" si="33"/>
        <v>6088089.5600000024</v>
      </c>
      <c r="I112" s="7">
        <f t="shared" si="34"/>
        <v>81.038844643944586</v>
      </c>
      <c r="J112" s="7">
        <f t="shared" si="35"/>
        <v>73.949587796300975</v>
      </c>
      <c r="K112" s="7">
        <f t="shared" si="36"/>
        <v>87.422884576006226</v>
      </c>
      <c r="L112" s="15"/>
    </row>
    <row r="113" spans="1:11" ht="31.9" customHeight="1" x14ac:dyDescent="0.2">
      <c r="A113" s="4" t="s">
        <v>19</v>
      </c>
      <c r="B113" s="5">
        <f>B114</f>
        <v>6533500</v>
      </c>
      <c r="C113" s="18">
        <f t="shared" ref="C113:E113" si="59">C114</f>
        <v>12280900</v>
      </c>
      <c r="D113" s="18">
        <f t="shared" si="59"/>
        <v>10431835</v>
      </c>
      <c r="E113" s="18">
        <f t="shared" si="59"/>
        <v>6184435</v>
      </c>
      <c r="F113" s="5">
        <f t="shared" si="30"/>
        <v>349065</v>
      </c>
      <c r="G113" s="5">
        <f t="shared" si="32"/>
        <v>6096465</v>
      </c>
      <c r="H113" s="5">
        <f t="shared" si="33"/>
        <v>4247400</v>
      </c>
      <c r="I113" s="5">
        <f t="shared" si="34"/>
        <v>94.6573046605954</v>
      </c>
      <c r="J113" s="5">
        <f t="shared" si="35"/>
        <v>50.358157789738534</v>
      </c>
      <c r="K113" s="5">
        <f t="shared" si="36"/>
        <v>59.284248648488017</v>
      </c>
    </row>
    <row r="114" spans="1:11" ht="25.5" x14ac:dyDescent="0.2">
      <c r="A114" s="6" t="s">
        <v>13</v>
      </c>
      <c r="B114" s="7">
        <v>6533500</v>
      </c>
      <c r="C114" s="19">
        <v>12280900</v>
      </c>
      <c r="D114" s="19">
        <v>10431835</v>
      </c>
      <c r="E114" s="19">
        <v>6184435</v>
      </c>
      <c r="F114" s="7">
        <f t="shared" si="30"/>
        <v>349065</v>
      </c>
      <c r="G114" s="7">
        <f t="shared" si="32"/>
        <v>6096465</v>
      </c>
      <c r="H114" s="7">
        <f t="shared" si="33"/>
        <v>4247400</v>
      </c>
      <c r="I114" s="7">
        <f t="shared" si="34"/>
        <v>94.6573046605954</v>
      </c>
      <c r="J114" s="7">
        <f t="shared" si="35"/>
        <v>50.358157789738534</v>
      </c>
      <c r="K114" s="7">
        <f t="shared" si="36"/>
        <v>59.284248648488017</v>
      </c>
    </row>
    <row r="115" spans="1:11" ht="84.6" customHeight="1" x14ac:dyDescent="0.2">
      <c r="A115" s="4" t="s">
        <v>20</v>
      </c>
      <c r="B115" s="5">
        <f>SUM(B116:B117)</f>
        <v>47473100</v>
      </c>
      <c r="C115" s="18">
        <f t="shared" ref="C115:E115" si="60">SUM(C116:C117)</f>
        <v>48173100</v>
      </c>
      <c r="D115" s="18">
        <f t="shared" si="60"/>
        <v>34878515</v>
      </c>
      <c r="E115" s="18">
        <f t="shared" si="60"/>
        <v>28447270.129999999</v>
      </c>
      <c r="F115" s="5">
        <f t="shared" si="30"/>
        <v>19025829.870000001</v>
      </c>
      <c r="G115" s="5">
        <f t="shared" si="32"/>
        <v>19725829.870000001</v>
      </c>
      <c r="H115" s="5">
        <f t="shared" si="33"/>
        <v>6431244.870000001</v>
      </c>
      <c r="I115" s="5">
        <f t="shared" si="34"/>
        <v>59.922925045973393</v>
      </c>
      <c r="J115" s="5">
        <f t="shared" si="35"/>
        <v>59.052189147055103</v>
      </c>
      <c r="K115" s="5">
        <f t="shared" si="36"/>
        <v>81.56101293303341</v>
      </c>
    </row>
    <row r="116" spans="1:11" ht="25.5" x14ac:dyDescent="0.2">
      <c r="A116" s="6" t="s">
        <v>13</v>
      </c>
      <c r="B116" s="7">
        <v>24236200</v>
      </c>
      <c r="C116" s="19">
        <v>24936200</v>
      </c>
      <c r="D116" s="19">
        <v>17905500</v>
      </c>
      <c r="E116" s="19">
        <v>14485250.27</v>
      </c>
      <c r="F116" s="7">
        <f t="shared" si="30"/>
        <v>9750949.7300000004</v>
      </c>
      <c r="G116" s="7">
        <f t="shared" si="32"/>
        <v>10450949.73</v>
      </c>
      <c r="H116" s="7">
        <f t="shared" si="33"/>
        <v>3420249.7300000004</v>
      </c>
      <c r="I116" s="7">
        <f t="shared" si="34"/>
        <v>59.767002541652573</v>
      </c>
      <c r="J116" s="7">
        <f t="shared" si="35"/>
        <v>58.089244832813336</v>
      </c>
      <c r="K116" s="7">
        <f t="shared" si="36"/>
        <v>80.898328837508032</v>
      </c>
    </row>
    <row r="117" spans="1:11" ht="56.45" customHeight="1" x14ac:dyDescent="0.2">
      <c r="A117" s="6" t="s">
        <v>4</v>
      </c>
      <c r="B117" s="7">
        <v>23236900</v>
      </c>
      <c r="C117" s="19">
        <v>23236900</v>
      </c>
      <c r="D117" s="19">
        <v>16973015</v>
      </c>
      <c r="E117" s="19">
        <v>13962019.859999999</v>
      </c>
      <c r="F117" s="7">
        <f t="shared" si="30"/>
        <v>9274880.1400000006</v>
      </c>
      <c r="G117" s="7">
        <f t="shared" si="32"/>
        <v>9274880.1400000006</v>
      </c>
      <c r="H117" s="7">
        <f t="shared" si="33"/>
        <v>3010995.1400000006</v>
      </c>
      <c r="I117" s="7">
        <f t="shared" si="34"/>
        <v>60.085552978237203</v>
      </c>
      <c r="J117" s="7">
        <f t="shared" si="35"/>
        <v>60.085552978237203</v>
      </c>
      <c r="K117" s="7">
        <f t="shared" si="36"/>
        <v>82.260104406907075</v>
      </c>
    </row>
    <row r="118" spans="1:11" ht="38.25" x14ac:dyDescent="0.2">
      <c r="A118" s="13" t="s">
        <v>50</v>
      </c>
      <c r="B118" s="14">
        <f>B119+B121+B124</f>
        <v>488629132</v>
      </c>
      <c r="C118" s="18">
        <f t="shared" ref="C118:E118" si="61">C119+C121+C124</f>
        <v>618062493</v>
      </c>
      <c r="D118" s="18">
        <f t="shared" si="61"/>
        <v>449167054</v>
      </c>
      <c r="E118" s="18">
        <f t="shared" si="61"/>
        <v>416836965.10000002</v>
      </c>
      <c r="F118" s="14">
        <f t="shared" si="30"/>
        <v>71792166.899999976</v>
      </c>
      <c r="G118" s="14">
        <f t="shared" si="32"/>
        <v>201225527.89999998</v>
      </c>
      <c r="H118" s="14">
        <f t="shared" si="33"/>
        <v>32330088.899999976</v>
      </c>
      <c r="I118" s="14">
        <f t="shared" si="34"/>
        <v>85.307432120113546</v>
      </c>
      <c r="J118" s="14">
        <f t="shared" si="35"/>
        <v>67.442527223537567</v>
      </c>
      <c r="K118" s="14">
        <f t="shared" si="36"/>
        <v>92.802212759798721</v>
      </c>
    </row>
    <row r="119" spans="1:11" ht="27" customHeight="1" x14ac:dyDescent="0.2">
      <c r="A119" s="4" t="s">
        <v>21</v>
      </c>
      <c r="B119" s="5">
        <f>B120</f>
        <v>263685932</v>
      </c>
      <c r="C119" s="18">
        <f t="shared" ref="C119:E119" si="62">C120</f>
        <v>288562094</v>
      </c>
      <c r="D119" s="18">
        <f t="shared" si="62"/>
        <v>191328586</v>
      </c>
      <c r="E119" s="18">
        <f t="shared" si="62"/>
        <v>188348732.12</v>
      </c>
      <c r="F119" s="5">
        <f t="shared" si="30"/>
        <v>75337199.879999995</v>
      </c>
      <c r="G119" s="5">
        <f t="shared" si="32"/>
        <v>100213361.88</v>
      </c>
      <c r="H119" s="5">
        <f t="shared" si="33"/>
        <v>2979853.8799999952</v>
      </c>
      <c r="I119" s="5">
        <f t="shared" si="34"/>
        <v>71.429192559275407</v>
      </c>
      <c r="J119" s="5">
        <f t="shared" si="35"/>
        <v>65.271473986461999</v>
      </c>
      <c r="K119" s="5">
        <f t="shared" si="36"/>
        <v>98.442546436840345</v>
      </c>
    </row>
    <row r="120" spans="1:11" ht="51" x14ac:dyDescent="0.2">
      <c r="A120" s="6" t="s">
        <v>9</v>
      </c>
      <c r="B120" s="7">
        <v>263685932</v>
      </c>
      <c r="C120" s="19">
        <v>288562094</v>
      </c>
      <c r="D120" s="19">
        <v>191328586</v>
      </c>
      <c r="E120" s="19">
        <v>188348732.12</v>
      </c>
      <c r="F120" s="7">
        <f t="shared" si="30"/>
        <v>75337199.879999995</v>
      </c>
      <c r="G120" s="7">
        <f t="shared" si="32"/>
        <v>100213361.88</v>
      </c>
      <c r="H120" s="7">
        <f t="shared" si="33"/>
        <v>2979853.8799999952</v>
      </c>
      <c r="I120" s="7">
        <f t="shared" si="34"/>
        <v>71.429192559275407</v>
      </c>
      <c r="J120" s="7">
        <f t="shared" si="35"/>
        <v>65.271473986461999</v>
      </c>
      <c r="K120" s="7">
        <f t="shared" si="36"/>
        <v>98.442546436840345</v>
      </c>
    </row>
    <row r="121" spans="1:11" ht="25.5" x14ac:dyDescent="0.2">
      <c r="A121" s="4" t="s">
        <v>22</v>
      </c>
      <c r="B121" s="5">
        <f>SUM(B122:B123)</f>
        <v>222955600</v>
      </c>
      <c r="C121" s="18">
        <f t="shared" ref="C121:E121" si="63">SUM(C122:C123)</f>
        <v>313177415</v>
      </c>
      <c r="D121" s="18">
        <f t="shared" si="63"/>
        <v>253243223</v>
      </c>
      <c r="E121" s="18">
        <f t="shared" si="63"/>
        <v>226946074.10000002</v>
      </c>
      <c r="F121" s="5">
        <f t="shared" si="30"/>
        <v>-3990474.1000000238</v>
      </c>
      <c r="G121" s="5">
        <f t="shared" si="32"/>
        <v>86231340.899999976</v>
      </c>
      <c r="H121" s="5">
        <f t="shared" si="33"/>
        <v>26297148.899999976</v>
      </c>
      <c r="I121" s="5">
        <f t="shared" si="34"/>
        <v>101.7898066251756</v>
      </c>
      <c r="J121" s="5">
        <f t="shared" si="35"/>
        <v>72.465657876382949</v>
      </c>
      <c r="K121" s="5">
        <f t="shared" si="36"/>
        <v>89.615852859367536</v>
      </c>
    </row>
    <row r="122" spans="1:11" ht="41.45" customHeight="1" x14ac:dyDescent="0.2">
      <c r="A122" s="6" t="s">
        <v>9</v>
      </c>
      <c r="B122" s="7">
        <v>222955600</v>
      </c>
      <c r="C122" s="19">
        <v>305198761</v>
      </c>
      <c r="D122" s="19">
        <v>250886099</v>
      </c>
      <c r="E122" s="19">
        <v>224649792.59000003</v>
      </c>
      <c r="F122" s="7">
        <f t="shared" si="30"/>
        <v>-1694192.5900000334</v>
      </c>
      <c r="G122" s="7">
        <f t="shared" si="32"/>
        <v>80548968.409999967</v>
      </c>
      <c r="H122" s="7">
        <f t="shared" si="33"/>
        <v>26236306.409999967</v>
      </c>
      <c r="I122" s="7">
        <f t="shared" si="34"/>
        <v>100.75987891311095</v>
      </c>
      <c r="J122" s="7">
        <f t="shared" si="35"/>
        <v>73.607701372680225</v>
      </c>
      <c r="K122" s="7">
        <f t="shared" si="36"/>
        <v>89.542542805450537</v>
      </c>
    </row>
    <row r="123" spans="1:11" ht="63.75" x14ac:dyDescent="0.2">
      <c r="A123" s="6" t="s">
        <v>2</v>
      </c>
      <c r="B123" s="7"/>
      <c r="C123" s="19">
        <v>7978654</v>
      </c>
      <c r="D123" s="19">
        <v>2357124</v>
      </c>
      <c r="E123" s="19">
        <v>2296281.5099999998</v>
      </c>
      <c r="F123" s="7">
        <f t="shared" si="30"/>
        <v>-2296281.5099999998</v>
      </c>
      <c r="G123" s="7">
        <f t="shared" si="32"/>
        <v>5682372.4900000002</v>
      </c>
      <c r="H123" s="7">
        <f t="shared" si="33"/>
        <v>60842.490000000224</v>
      </c>
      <c r="I123" s="7" t="e">
        <f t="shared" si="34"/>
        <v>#DIV/0!</v>
      </c>
      <c r="J123" s="7">
        <f t="shared" si="35"/>
        <v>28.780311942340148</v>
      </c>
      <c r="K123" s="7">
        <f t="shared" si="36"/>
        <v>97.418782804807876</v>
      </c>
    </row>
    <row r="124" spans="1:11" ht="25.5" x14ac:dyDescent="0.2">
      <c r="A124" s="4" t="s">
        <v>15</v>
      </c>
      <c r="B124" s="5">
        <f>B125</f>
        <v>1987600</v>
      </c>
      <c r="C124" s="18">
        <f t="shared" ref="C124:E124" si="64">C125</f>
        <v>16322984</v>
      </c>
      <c r="D124" s="18">
        <f t="shared" si="64"/>
        <v>4595245</v>
      </c>
      <c r="E124" s="18">
        <f t="shared" si="64"/>
        <v>1542158.88</v>
      </c>
      <c r="F124" s="5">
        <f t="shared" si="30"/>
        <v>445441.12000000011</v>
      </c>
      <c r="G124" s="5">
        <f t="shared" si="32"/>
        <v>14780825.120000001</v>
      </c>
      <c r="H124" s="5">
        <f t="shared" si="33"/>
        <v>3053086.12</v>
      </c>
      <c r="I124" s="5">
        <f t="shared" si="34"/>
        <v>77.588995773797535</v>
      </c>
      <c r="J124" s="5">
        <f t="shared" si="35"/>
        <v>9.4477754802675786</v>
      </c>
      <c r="K124" s="5">
        <f t="shared" si="36"/>
        <v>33.559883749397471</v>
      </c>
    </row>
    <row r="125" spans="1:11" ht="51" x14ac:dyDescent="0.2">
      <c r="A125" s="6" t="s">
        <v>9</v>
      </c>
      <c r="B125" s="7">
        <v>1987600</v>
      </c>
      <c r="C125" s="19">
        <v>16322984</v>
      </c>
      <c r="D125" s="19">
        <v>4595245</v>
      </c>
      <c r="E125" s="19">
        <v>1542158.88</v>
      </c>
      <c r="F125" s="7">
        <f t="shared" si="30"/>
        <v>445441.12000000011</v>
      </c>
      <c r="G125" s="7">
        <f t="shared" si="32"/>
        <v>14780825.120000001</v>
      </c>
      <c r="H125" s="7">
        <f t="shared" si="33"/>
        <v>3053086.12</v>
      </c>
      <c r="I125" s="7">
        <f t="shared" si="34"/>
        <v>77.588995773797535</v>
      </c>
      <c r="J125" s="7">
        <f t="shared" si="35"/>
        <v>9.4477754802675786</v>
      </c>
      <c r="K125" s="7">
        <f t="shared" si="36"/>
        <v>33.559883749397471</v>
      </c>
    </row>
    <row r="126" spans="1:11" ht="38.25" x14ac:dyDescent="0.2">
      <c r="A126" s="13" t="s">
        <v>51</v>
      </c>
      <c r="B126" s="14">
        <f>B127+B129</f>
        <v>69386800</v>
      </c>
      <c r="C126" s="18">
        <f t="shared" ref="C126:E126" si="65">C127+C129</f>
        <v>75483634</v>
      </c>
      <c r="D126" s="18">
        <f t="shared" si="65"/>
        <v>53023482</v>
      </c>
      <c r="E126" s="18">
        <f t="shared" si="65"/>
        <v>48152259.799999997</v>
      </c>
      <c r="F126" s="14">
        <f t="shared" si="30"/>
        <v>21234540.200000003</v>
      </c>
      <c r="G126" s="14">
        <f t="shared" si="32"/>
        <v>27331374.200000003</v>
      </c>
      <c r="H126" s="14">
        <f t="shared" si="33"/>
        <v>4871222.200000003</v>
      </c>
      <c r="I126" s="14">
        <f t="shared" si="34"/>
        <v>69.396859056765834</v>
      </c>
      <c r="J126" s="14">
        <f t="shared" si="35"/>
        <v>63.791655552778494</v>
      </c>
      <c r="K126" s="14">
        <f t="shared" si="36"/>
        <v>90.813085040322321</v>
      </c>
    </row>
    <row r="127" spans="1:11" ht="42.6" customHeight="1" x14ac:dyDescent="0.2">
      <c r="A127" s="4" t="s">
        <v>23</v>
      </c>
      <c r="B127" s="5">
        <f>B128</f>
        <v>67767800</v>
      </c>
      <c r="C127" s="18">
        <f t="shared" ref="C127:E127" si="66">C128</f>
        <v>69019634</v>
      </c>
      <c r="D127" s="18">
        <f t="shared" si="66"/>
        <v>51419764</v>
      </c>
      <c r="E127" s="18">
        <f t="shared" si="66"/>
        <v>46548542.149999999</v>
      </c>
      <c r="F127" s="5">
        <f t="shared" si="30"/>
        <v>21219257.850000001</v>
      </c>
      <c r="G127" s="5">
        <f t="shared" si="32"/>
        <v>22471091.850000001</v>
      </c>
      <c r="H127" s="5">
        <f t="shared" si="33"/>
        <v>4871221.8500000015</v>
      </c>
      <c r="I127" s="5">
        <f t="shared" si="34"/>
        <v>68.688288759558375</v>
      </c>
      <c r="J127" s="5">
        <f t="shared" si="35"/>
        <v>67.442464487713735</v>
      </c>
      <c r="K127" s="5">
        <f t="shared" si="36"/>
        <v>90.526557356428157</v>
      </c>
    </row>
    <row r="128" spans="1:11" ht="31.9" customHeight="1" x14ac:dyDescent="0.2">
      <c r="A128" s="1" t="s">
        <v>0</v>
      </c>
      <c r="B128" s="7">
        <v>67767800</v>
      </c>
      <c r="C128" s="19">
        <v>69019634</v>
      </c>
      <c r="D128" s="19">
        <v>51419764</v>
      </c>
      <c r="E128" s="19">
        <v>46548542.149999999</v>
      </c>
      <c r="F128" s="7">
        <f t="shared" si="30"/>
        <v>21219257.850000001</v>
      </c>
      <c r="G128" s="7">
        <f t="shared" si="32"/>
        <v>22471091.850000001</v>
      </c>
      <c r="H128" s="7">
        <f t="shared" si="33"/>
        <v>4871221.8500000015</v>
      </c>
      <c r="I128" s="7">
        <f t="shared" si="34"/>
        <v>68.688288759558375</v>
      </c>
      <c r="J128" s="7">
        <f t="shared" si="35"/>
        <v>67.442464487713735</v>
      </c>
      <c r="K128" s="7">
        <f t="shared" si="36"/>
        <v>90.526557356428157</v>
      </c>
    </row>
    <row r="129" spans="1:11" ht="42.6" customHeight="1" x14ac:dyDescent="0.2">
      <c r="A129" s="4" t="s">
        <v>66</v>
      </c>
      <c r="B129" s="5">
        <f>B130</f>
        <v>1619000</v>
      </c>
      <c r="C129" s="18">
        <f t="shared" ref="C129:E129" si="67">C130</f>
        <v>6464000</v>
      </c>
      <c r="D129" s="18">
        <f t="shared" si="67"/>
        <v>1603718</v>
      </c>
      <c r="E129" s="18">
        <f t="shared" si="67"/>
        <v>1603717.65</v>
      </c>
      <c r="F129" s="5">
        <f t="shared" si="30"/>
        <v>15282.350000000093</v>
      </c>
      <c r="G129" s="5">
        <f t="shared" si="32"/>
        <v>4860282.3499999996</v>
      </c>
      <c r="H129" s="5">
        <f t="shared" si="33"/>
        <v>0.35000000009313226</v>
      </c>
      <c r="I129" s="5">
        <f t="shared" si="34"/>
        <v>99.056062384187754</v>
      </c>
      <c r="J129" s="5">
        <f t="shared" si="35"/>
        <v>24.809988397277227</v>
      </c>
      <c r="K129" s="5">
        <f t="shared" si="36"/>
        <v>99.999978175714176</v>
      </c>
    </row>
    <row r="130" spans="1:11" ht="31.9" customHeight="1" x14ac:dyDescent="0.2">
      <c r="A130" s="1" t="s">
        <v>0</v>
      </c>
      <c r="B130" s="7">
        <v>1619000</v>
      </c>
      <c r="C130" s="19">
        <v>6464000</v>
      </c>
      <c r="D130" s="19">
        <v>1603718</v>
      </c>
      <c r="E130" s="19">
        <v>1603717.65</v>
      </c>
      <c r="F130" s="7">
        <f t="shared" si="30"/>
        <v>15282.350000000093</v>
      </c>
      <c r="G130" s="7">
        <f t="shared" si="32"/>
        <v>4860282.3499999996</v>
      </c>
      <c r="H130" s="7">
        <f t="shared" si="33"/>
        <v>0.35000000009313226</v>
      </c>
      <c r="I130" s="7">
        <f t="shared" si="34"/>
        <v>99.056062384187754</v>
      </c>
      <c r="J130" s="7">
        <f t="shared" si="35"/>
        <v>24.809988397277227</v>
      </c>
      <c r="K130" s="7">
        <f t="shared" si="36"/>
        <v>99.999978175714176</v>
      </c>
    </row>
    <row r="131" spans="1:11" ht="51.6" customHeight="1" x14ac:dyDescent="0.2">
      <c r="A131" s="13" t="s">
        <v>52</v>
      </c>
      <c r="B131" s="14">
        <f>SUM(B132:B133)</f>
        <v>55344300</v>
      </c>
      <c r="C131" s="18">
        <f t="shared" ref="C131:E131" si="68">SUM(C132:C133)</f>
        <v>84889224</v>
      </c>
      <c r="D131" s="18">
        <f t="shared" si="68"/>
        <v>69994051</v>
      </c>
      <c r="E131" s="18">
        <f t="shared" si="68"/>
        <v>47198117.840000004</v>
      </c>
      <c r="F131" s="14">
        <f t="shared" si="30"/>
        <v>8146182.1599999964</v>
      </c>
      <c r="G131" s="14">
        <f t="shared" si="32"/>
        <v>37691106.159999996</v>
      </c>
      <c r="H131" s="14">
        <f t="shared" si="33"/>
        <v>22795933.159999996</v>
      </c>
      <c r="I131" s="14">
        <f t="shared" si="34"/>
        <v>85.280901267158498</v>
      </c>
      <c r="J131" s="14">
        <f t="shared" si="35"/>
        <v>55.599657548995864</v>
      </c>
      <c r="K131" s="14">
        <f t="shared" si="36"/>
        <v>67.431613352397619</v>
      </c>
    </row>
    <row r="132" spans="1:11" ht="54.6" customHeight="1" x14ac:dyDescent="0.2">
      <c r="A132" s="6" t="s">
        <v>4</v>
      </c>
      <c r="B132" s="7">
        <v>53314300</v>
      </c>
      <c r="C132" s="19">
        <v>82245498</v>
      </c>
      <c r="D132" s="19">
        <v>68332900</v>
      </c>
      <c r="E132" s="19">
        <v>46966638.280000001</v>
      </c>
      <c r="F132" s="7">
        <f t="shared" si="30"/>
        <v>6347661.7199999988</v>
      </c>
      <c r="G132" s="7">
        <f t="shared" si="32"/>
        <v>35278859.719999999</v>
      </c>
      <c r="H132" s="7">
        <f t="shared" si="33"/>
        <v>21366261.719999999</v>
      </c>
      <c r="I132" s="7">
        <f t="shared" si="34"/>
        <v>88.093885280309408</v>
      </c>
      <c r="J132" s="7">
        <f t="shared" si="35"/>
        <v>57.1054214785106</v>
      </c>
      <c r="K132" s="7">
        <f t="shared" si="36"/>
        <v>68.732101637717705</v>
      </c>
    </row>
    <row r="133" spans="1:11" ht="65.45" customHeight="1" x14ac:dyDescent="0.2">
      <c r="A133" s="6" t="s">
        <v>2</v>
      </c>
      <c r="B133" s="7">
        <v>2030000</v>
      </c>
      <c r="C133" s="19">
        <v>2643726</v>
      </c>
      <c r="D133" s="19">
        <v>1661151</v>
      </c>
      <c r="E133" s="19">
        <v>231479.56</v>
      </c>
      <c r="F133" s="7">
        <f t="shared" si="30"/>
        <v>1798520.44</v>
      </c>
      <c r="G133" s="7">
        <f t="shared" si="32"/>
        <v>2412246.44</v>
      </c>
      <c r="H133" s="7">
        <f t="shared" si="33"/>
        <v>1429671.44</v>
      </c>
      <c r="I133" s="7">
        <f t="shared" si="34"/>
        <v>11.402933990147783</v>
      </c>
      <c r="J133" s="7">
        <f t="shared" si="35"/>
        <v>8.7558075231699508</v>
      </c>
      <c r="K133" s="7">
        <f t="shared" si="36"/>
        <v>13.934889724052779</v>
      </c>
    </row>
    <row r="134" spans="1:11" ht="63.75" x14ac:dyDescent="0.2">
      <c r="A134" s="13" t="s">
        <v>53</v>
      </c>
      <c r="B134" s="14">
        <f>B135</f>
        <v>553400</v>
      </c>
      <c r="C134" s="18">
        <f t="shared" ref="C134:E134" si="69">C135</f>
        <v>553150</v>
      </c>
      <c r="D134" s="18">
        <f t="shared" si="69"/>
        <v>433150</v>
      </c>
      <c r="E134" s="18">
        <f t="shared" si="69"/>
        <v>389553.6</v>
      </c>
      <c r="F134" s="14">
        <f t="shared" si="30"/>
        <v>163846.40000000002</v>
      </c>
      <c r="G134" s="14">
        <f t="shared" si="32"/>
        <v>163596.40000000002</v>
      </c>
      <c r="H134" s="14">
        <f t="shared" si="33"/>
        <v>43596.400000000023</v>
      </c>
      <c r="I134" s="14">
        <f t="shared" si="34"/>
        <v>70.39277195518612</v>
      </c>
      <c r="J134" s="14">
        <f t="shared" si="35"/>
        <v>70.424586459369067</v>
      </c>
      <c r="K134" s="14">
        <f t="shared" si="36"/>
        <v>89.935034052868517</v>
      </c>
    </row>
    <row r="135" spans="1:11" ht="63.75" x14ac:dyDescent="0.2">
      <c r="A135" s="4" t="s">
        <v>54</v>
      </c>
      <c r="B135" s="5">
        <f>SUM(B136:B138)</f>
        <v>553400</v>
      </c>
      <c r="C135" s="18">
        <f t="shared" ref="C135:E135" si="70">SUM(C136:C138)</f>
        <v>553150</v>
      </c>
      <c r="D135" s="18">
        <f t="shared" si="70"/>
        <v>433150</v>
      </c>
      <c r="E135" s="18">
        <f t="shared" si="70"/>
        <v>389553.6</v>
      </c>
      <c r="F135" s="5">
        <f t="shared" si="30"/>
        <v>163846.40000000002</v>
      </c>
      <c r="G135" s="5">
        <f t="shared" si="32"/>
        <v>163596.40000000002</v>
      </c>
      <c r="H135" s="5">
        <f t="shared" si="33"/>
        <v>43596.400000000023</v>
      </c>
      <c r="I135" s="5">
        <f t="shared" si="34"/>
        <v>70.39277195518612</v>
      </c>
      <c r="J135" s="5">
        <f t="shared" si="35"/>
        <v>70.424586459369067</v>
      </c>
      <c r="K135" s="5">
        <f t="shared" si="36"/>
        <v>89.935034052868517</v>
      </c>
    </row>
    <row r="136" spans="1:11" ht="25.5" x14ac:dyDescent="0.2">
      <c r="A136" s="6" t="s">
        <v>13</v>
      </c>
      <c r="B136" s="7">
        <v>104500</v>
      </c>
      <c r="C136" s="19">
        <v>104500</v>
      </c>
      <c r="D136" s="19">
        <v>104500</v>
      </c>
      <c r="E136" s="19">
        <v>104494</v>
      </c>
      <c r="F136" s="7">
        <f t="shared" si="30"/>
        <v>6</v>
      </c>
      <c r="G136" s="7">
        <f t="shared" si="32"/>
        <v>6</v>
      </c>
      <c r="H136" s="7">
        <f t="shared" si="33"/>
        <v>6</v>
      </c>
      <c r="I136" s="7">
        <f t="shared" si="34"/>
        <v>99.994258373205753</v>
      </c>
      <c r="J136" s="7">
        <f t="shared" si="35"/>
        <v>99.994258373205753</v>
      </c>
      <c r="K136" s="7">
        <f t="shared" si="36"/>
        <v>99.994258373205753</v>
      </c>
    </row>
    <row r="137" spans="1:11" ht="51" x14ac:dyDescent="0.2">
      <c r="A137" s="6" t="s">
        <v>1</v>
      </c>
      <c r="B137" s="7">
        <v>360000</v>
      </c>
      <c r="C137" s="19">
        <v>360000</v>
      </c>
      <c r="D137" s="19">
        <v>240000</v>
      </c>
      <c r="E137" s="19">
        <v>196609.6</v>
      </c>
      <c r="F137" s="7">
        <f t="shared" si="30"/>
        <v>163390.39999999999</v>
      </c>
      <c r="G137" s="7">
        <f t="shared" si="32"/>
        <v>163390.39999999999</v>
      </c>
      <c r="H137" s="7">
        <f t="shared" si="33"/>
        <v>43390.399999999994</v>
      </c>
      <c r="I137" s="7">
        <f t="shared" si="34"/>
        <v>54.613777777777784</v>
      </c>
      <c r="J137" s="7">
        <f t="shared" si="35"/>
        <v>54.613777777777784</v>
      </c>
      <c r="K137" s="7">
        <f t="shared" si="36"/>
        <v>81.920666666666662</v>
      </c>
    </row>
    <row r="138" spans="1:11" ht="30" customHeight="1" x14ac:dyDescent="0.2">
      <c r="A138" s="6" t="s">
        <v>5</v>
      </c>
      <c r="B138" s="7">
        <v>88900</v>
      </c>
      <c r="C138" s="19">
        <v>88650</v>
      </c>
      <c r="D138" s="19">
        <v>88650</v>
      </c>
      <c r="E138" s="19">
        <v>88450</v>
      </c>
      <c r="F138" s="7">
        <f t="shared" si="30"/>
        <v>450</v>
      </c>
      <c r="G138" s="7">
        <f t="shared" si="32"/>
        <v>200</v>
      </c>
      <c r="H138" s="7">
        <f t="shared" si="33"/>
        <v>200</v>
      </c>
      <c r="I138" s="7">
        <f t="shared" si="34"/>
        <v>99.493813273340834</v>
      </c>
      <c r="J138" s="7">
        <f t="shared" si="35"/>
        <v>99.774393683023121</v>
      </c>
      <c r="K138" s="7">
        <f t="shared" si="36"/>
        <v>99.774393683023121</v>
      </c>
    </row>
    <row r="139" spans="1:11" ht="78" customHeight="1" x14ac:dyDescent="0.2">
      <c r="A139" s="13" t="s">
        <v>67</v>
      </c>
      <c r="B139" s="14">
        <f>SUM(B140:B142)</f>
        <v>1500000</v>
      </c>
      <c r="C139" s="18">
        <f t="shared" ref="C139:E139" si="71">SUM(C140:C142)</f>
        <v>10007155</v>
      </c>
      <c r="D139" s="18">
        <f>SUM(D140:D142)</f>
        <v>8837001</v>
      </c>
      <c r="E139" s="18">
        <f t="shared" si="71"/>
        <v>4352715.2</v>
      </c>
      <c r="F139" s="14">
        <f t="shared" ref="F139:F146" si="72">B139-E139</f>
        <v>-2852715.2</v>
      </c>
      <c r="G139" s="14">
        <f t="shared" si="32"/>
        <v>5654439.7999999998</v>
      </c>
      <c r="H139" s="14">
        <f t="shared" si="33"/>
        <v>4484285.8</v>
      </c>
      <c r="I139" s="14">
        <f t="shared" si="34"/>
        <v>290.18101333333334</v>
      </c>
      <c r="J139" s="14">
        <f t="shared" si="35"/>
        <v>43.496030590112781</v>
      </c>
      <c r="K139" s="14">
        <f t="shared" si="36"/>
        <v>49.255569847734542</v>
      </c>
    </row>
    <row r="140" spans="1:11" ht="30" customHeight="1" x14ac:dyDescent="0.2">
      <c r="A140" s="6" t="s">
        <v>1</v>
      </c>
      <c r="B140" s="7">
        <v>500000</v>
      </c>
      <c r="C140" s="19">
        <v>4034804</v>
      </c>
      <c r="D140" s="19">
        <v>2869650</v>
      </c>
      <c r="E140" s="19">
        <v>2711973.2</v>
      </c>
      <c r="F140" s="7">
        <f t="shared" si="72"/>
        <v>-2211973.2000000002</v>
      </c>
      <c r="G140" s="7">
        <f t="shared" si="32"/>
        <v>1322830.7999999998</v>
      </c>
      <c r="H140" s="7">
        <f t="shared" si="33"/>
        <v>157676.79999999981</v>
      </c>
      <c r="I140" s="7">
        <f t="shared" si="34"/>
        <v>542.39463999999998</v>
      </c>
      <c r="J140" s="7">
        <f t="shared" si="35"/>
        <v>67.214496664521988</v>
      </c>
      <c r="K140" s="7">
        <f t="shared" si="36"/>
        <v>94.505364765737994</v>
      </c>
    </row>
    <row r="141" spans="1:11" ht="30" customHeight="1" x14ac:dyDescent="0.2">
      <c r="A141" s="6" t="s">
        <v>5</v>
      </c>
      <c r="B141" s="7">
        <v>500000</v>
      </c>
      <c r="C141" s="19">
        <v>4872351</v>
      </c>
      <c r="D141" s="19">
        <v>4867351</v>
      </c>
      <c r="E141" s="19">
        <v>560742</v>
      </c>
      <c r="F141" s="7">
        <f t="shared" si="72"/>
        <v>-60742</v>
      </c>
      <c r="G141" s="7">
        <f t="shared" si="32"/>
        <v>4311609</v>
      </c>
      <c r="H141" s="7">
        <f t="shared" si="33"/>
        <v>4306609</v>
      </c>
      <c r="I141" s="7">
        <f t="shared" si="34"/>
        <v>112.1484</v>
      </c>
      <c r="J141" s="7">
        <f t="shared" si="35"/>
        <v>11.508653625323792</v>
      </c>
      <c r="K141" s="7">
        <f t="shared" si="36"/>
        <v>11.520475922118623</v>
      </c>
    </row>
    <row r="142" spans="1:11" ht="30" customHeight="1" x14ac:dyDescent="0.2">
      <c r="A142" s="6" t="s">
        <v>6</v>
      </c>
      <c r="B142" s="7">
        <v>500000</v>
      </c>
      <c r="C142" s="19">
        <v>1100000</v>
      </c>
      <c r="D142" s="19">
        <v>1100000</v>
      </c>
      <c r="E142" s="19">
        <v>1080000</v>
      </c>
      <c r="F142" s="7">
        <f t="shared" si="72"/>
        <v>-580000</v>
      </c>
      <c r="G142" s="7">
        <f t="shared" si="32"/>
        <v>20000</v>
      </c>
      <c r="H142" s="7">
        <f t="shared" si="33"/>
        <v>20000</v>
      </c>
      <c r="I142" s="7">
        <f t="shared" si="34"/>
        <v>216</v>
      </c>
      <c r="J142" s="7">
        <f t="shared" si="35"/>
        <v>98.181818181818187</v>
      </c>
      <c r="K142" s="7">
        <f t="shared" si="36"/>
        <v>98.181818181818187</v>
      </c>
    </row>
    <row r="143" spans="1:11" ht="78" customHeight="1" x14ac:dyDescent="0.2">
      <c r="A143" s="13" t="s">
        <v>55</v>
      </c>
      <c r="B143" s="14">
        <f>SUM(B144:B145)</f>
        <v>4414200</v>
      </c>
      <c r="C143" s="18">
        <f t="shared" ref="C143:E143" si="73">SUM(C144:C145)</f>
        <v>4608140</v>
      </c>
      <c r="D143" s="18">
        <f t="shared" si="73"/>
        <v>4422829</v>
      </c>
      <c r="E143" s="18">
        <f t="shared" si="73"/>
        <v>4060953.3899999997</v>
      </c>
      <c r="F143" s="14">
        <f t="shared" si="72"/>
        <v>353246.61000000034</v>
      </c>
      <c r="G143" s="14">
        <f t="shared" ref="G143:G146" si="74">C143-E143</f>
        <v>547186.61000000034</v>
      </c>
      <c r="H143" s="14">
        <f t="shared" ref="H143:H146" si="75">D143-E143</f>
        <v>361875.61000000034</v>
      </c>
      <c r="I143" s="14">
        <f t="shared" ref="I143:I146" si="76">E143/B143*100</f>
        <v>91.997494223188795</v>
      </c>
      <c r="J143" s="14">
        <f t="shared" ref="J143:J146" si="77">E143/C143*100</f>
        <v>88.125651347398289</v>
      </c>
      <c r="K143" s="14">
        <f t="shared" ref="K143:K146" si="78">E143/D143*100</f>
        <v>91.818005851006205</v>
      </c>
    </row>
    <row r="144" spans="1:11" ht="44.45" customHeight="1" x14ac:dyDescent="0.2">
      <c r="A144" s="6" t="s">
        <v>1</v>
      </c>
      <c r="B144" s="7">
        <v>2950000</v>
      </c>
      <c r="C144" s="19">
        <v>1464200</v>
      </c>
      <c r="D144" s="19">
        <v>1278889</v>
      </c>
      <c r="E144" s="19">
        <v>1110953.3899999999</v>
      </c>
      <c r="F144" s="7">
        <f t="shared" si="72"/>
        <v>1839046.61</v>
      </c>
      <c r="G144" s="7">
        <f t="shared" si="74"/>
        <v>353246.6100000001</v>
      </c>
      <c r="H144" s="7">
        <f t="shared" si="75"/>
        <v>167935.6100000001</v>
      </c>
      <c r="I144" s="7">
        <f t="shared" si="76"/>
        <v>37.659436949152543</v>
      </c>
      <c r="J144" s="7">
        <f t="shared" si="77"/>
        <v>75.874429039748662</v>
      </c>
      <c r="K144" s="7">
        <f t="shared" si="78"/>
        <v>86.868632852421115</v>
      </c>
    </row>
    <row r="145" spans="1:11" ht="25.5" x14ac:dyDescent="0.2">
      <c r="A145" s="6" t="s">
        <v>13</v>
      </c>
      <c r="B145" s="7">
        <v>1464200</v>
      </c>
      <c r="C145" s="19">
        <v>3143940</v>
      </c>
      <c r="D145" s="19">
        <v>3143940</v>
      </c>
      <c r="E145" s="19">
        <v>2950000</v>
      </c>
      <c r="F145" s="7">
        <f t="shared" si="72"/>
        <v>-1485800</v>
      </c>
      <c r="G145" s="7">
        <f t="shared" si="74"/>
        <v>193940</v>
      </c>
      <c r="H145" s="7">
        <f t="shared" si="75"/>
        <v>193940</v>
      </c>
      <c r="I145" s="7">
        <f t="shared" si="76"/>
        <v>201.47520830487639</v>
      </c>
      <c r="J145" s="7">
        <f t="shared" si="77"/>
        <v>93.831307213241985</v>
      </c>
      <c r="K145" s="7">
        <f t="shared" si="78"/>
        <v>93.831307213241985</v>
      </c>
    </row>
    <row r="146" spans="1:11" ht="25.15" customHeight="1" x14ac:dyDescent="0.2">
      <c r="A146" s="8" t="s">
        <v>24</v>
      </c>
      <c r="B146" s="17">
        <f>B6+B22+B29+B37+B44+B53+B66+B89+B96+B107+B118+B126+B131+B134+B143+B139</f>
        <v>9889035970</v>
      </c>
      <c r="C146" s="20">
        <f>C6+C22+C29+C37+C44+C53+C66+C89+C96+C107+C118+C126+C131+C134+C143+C139</f>
        <v>11455086658.23</v>
      </c>
      <c r="D146" s="20">
        <f>D6+D22+D29+D37+D44+D53+D66+D89+D96+D107+D118+D126+D131+D134+D143+D139</f>
        <v>6818915269.0900002</v>
      </c>
      <c r="E146" s="20">
        <f>E6+E22+E29+E37+E44+E53+E66+E89+E96+E107+E118+E126+E131+E134+E143+E139</f>
        <v>5325050034.0100021</v>
      </c>
      <c r="F146" s="17">
        <f t="shared" si="72"/>
        <v>4563985935.9899979</v>
      </c>
      <c r="G146" s="17">
        <f t="shared" si="74"/>
        <v>6130036624.2199974</v>
      </c>
      <c r="H146" s="17">
        <f t="shared" si="75"/>
        <v>1493865235.079998</v>
      </c>
      <c r="I146" s="17">
        <f t="shared" si="76"/>
        <v>53.848019667077843</v>
      </c>
      <c r="J146" s="17">
        <f t="shared" si="77"/>
        <v>46.486335659313212</v>
      </c>
      <c r="K146" s="17">
        <f t="shared" si="78"/>
        <v>78.092333221213977</v>
      </c>
    </row>
  </sheetData>
  <autoFilter ref="A4:K146"/>
  <mergeCells count="1">
    <mergeCell ref="A2:K2"/>
  </mergeCells>
  <pageMargins left="0.74803149606299213" right="0.74803149606299213" top="0.98425196850393704" bottom="0.98425196850393704" header="0.51181102362204722" footer="0.51181102362204722"/>
  <pageSetup paperSize="9" scale="61" fitToHeight="1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N145"/>
  <sheetViews>
    <sheetView showGridLines="0" workbookViewId="0">
      <selection activeCell="M8" sqref="M8"/>
    </sheetView>
  </sheetViews>
  <sheetFormatPr defaultColWidth="9.140625" defaultRowHeight="12.75" customHeight="1" x14ac:dyDescent="0.2"/>
  <cols>
    <col min="1" max="1" width="30.7109375" style="2" customWidth="1"/>
    <col min="2" max="2" width="16" style="2" customWidth="1"/>
    <col min="3" max="3" width="15.7109375" style="21" customWidth="1"/>
    <col min="4" max="4" width="15.28515625" style="21" customWidth="1"/>
    <col min="5" max="5" width="15.42578125" style="21" customWidth="1"/>
    <col min="6" max="7" width="14.7109375" style="2" customWidth="1"/>
    <col min="8" max="8" width="14.28515625" style="2" customWidth="1"/>
    <col min="9" max="9" width="12.28515625" style="2" customWidth="1"/>
    <col min="10" max="10" width="12.5703125" style="2" customWidth="1"/>
    <col min="11" max="11" width="12.42578125" style="2" customWidth="1"/>
    <col min="12" max="12" width="13.42578125" style="2" bestFit="1" customWidth="1"/>
    <col min="13" max="13" width="14.85546875" style="2" bestFit="1" customWidth="1"/>
    <col min="14" max="14" width="13.42578125" style="2" bestFit="1" customWidth="1"/>
    <col min="15" max="16384" width="9.140625" style="2"/>
  </cols>
  <sheetData>
    <row r="2" spans="1:14" ht="12.75" customHeight="1" x14ac:dyDescent="0.2">
      <c r="A2" s="22" t="s">
        <v>69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4" spans="1:14" ht="76.900000000000006" customHeight="1" x14ac:dyDescent="0.2">
      <c r="A4" s="3" t="s">
        <v>25</v>
      </c>
      <c r="B4" s="9" t="s">
        <v>60</v>
      </c>
      <c r="C4" s="9" t="s">
        <v>61</v>
      </c>
      <c r="D4" s="9" t="s">
        <v>70</v>
      </c>
      <c r="E4" s="9" t="s">
        <v>26</v>
      </c>
      <c r="F4" s="9" t="s">
        <v>56</v>
      </c>
      <c r="G4" s="9" t="s">
        <v>57</v>
      </c>
      <c r="H4" s="9" t="s">
        <v>71</v>
      </c>
      <c r="I4" s="9" t="s">
        <v>59</v>
      </c>
      <c r="J4" s="9" t="s">
        <v>58</v>
      </c>
      <c r="K4" s="9" t="s">
        <v>72</v>
      </c>
    </row>
    <row r="5" spans="1:14" s="12" customFormat="1" x14ac:dyDescent="0.2">
      <c r="A5" s="10">
        <v>1</v>
      </c>
      <c r="B5" s="11">
        <v>2</v>
      </c>
      <c r="C5" s="10">
        <v>3</v>
      </c>
      <c r="D5" s="11">
        <v>4</v>
      </c>
      <c r="E5" s="10">
        <v>5</v>
      </c>
      <c r="F5" s="11">
        <v>6</v>
      </c>
      <c r="G5" s="10">
        <v>7</v>
      </c>
      <c r="H5" s="11">
        <v>8</v>
      </c>
      <c r="I5" s="10">
        <v>9</v>
      </c>
      <c r="J5" s="11">
        <v>10</v>
      </c>
      <c r="K5" s="10">
        <v>11</v>
      </c>
    </row>
    <row r="6" spans="1:14" ht="51" x14ac:dyDescent="0.2">
      <c r="A6" s="13" t="s">
        <v>28</v>
      </c>
      <c r="B6" s="14">
        <f>B7+B11+B13+B15+B17+B20</f>
        <v>4493365982</v>
      </c>
      <c r="C6" s="18">
        <f t="shared" ref="C6:E6" si="0">C7+C11+C13+C15+C17+C20</f>
        <v>4623716380</v>
      </c>
      <c r="D6" s="18">
        <f t="shared" si="0"/>
        <v>2345308286.1799998</v>
      </c>
      <c r="E6" s="18">
        <f t="shared" si="0"/>
        <v>2040749637.1900001</v>
      </c>
      <c r="F6" s="14">
        <f t="shared" ref="F6" si="1">B6-E6</f>
        <v>2452616344.8099999</v>
      </c>
      <c r="G6" s="14">
        <f>C6-E6</f>
        <v>2582966742.8099999</v>
      </c>
      <c r="H6" s="14">
        <f>D6-E6</f>
        <v>304558648.98999977</v>
      </c>
      <c r="I6" s="14">
        <f>E6/B6*100</f>
        <v>45.41694679144878</v>
      </c>
      <c r="J6" s="14">
        <f>E6/C6*100</f>
        <v>44.136566118486712</v>
      </c>
      <c r="K6" s="14">
        <f>E6/D6*100</f>
        <v>87.014131541484474</v>
      </c>
    </row>
    <row r="7" spans="1:14" ht="38.25" x14ac:dyDescent="0.2">
      <c r="A7" s="13" t="s">
        <v>31</v>
      </c>
      <c r="B7" s="14">
        <f>SUM(B8:B10)</f>
        <v>4239705760</v>
      </c>
      <c r="C7" s="18">
        <f t="shared" ref="C7:E7" si="2">SUM(C8:C10)</f>
        <v>4364418949</v>
      </c>
      <c r="D7" s="18">
        <f t="shared" si="2"/>
        <v>2209895565.1799998</v>
      </c>
      <c r="E7" s="18">
        <f t="shared" si="2"/>
        <v>1957442412.03</v>
      </c>
      <c r="F7" s="14">
        <f t="shared" ref="F7:F74" si="3">B7-E7</f>
        <v>2282263347.9700003</v>
      </c>
      <c r="G7" s="14">
        <f t="shared" ref="G7:G74" si="4">C7-E7</f>
        <v>2406976536.9700003</v>
      </c>
      <c r="H7" s="14">
        <f t="shared" ref="H7:H74" si="5">D7-E7</f>
        <v>252453153.14999986</v>
      </c>
      <c r="I7" s="14">
        <f t="shared" ref="I7:I74" si="6">E7/B7*100</f>
        <v>46.169298598448023</v>
      </c>
      <c r="J7" s="14">
        <f t="shared" ref="J7:J74" si="7">E7/C7*100</f>
        <v>44.850011763387201</v>
      </c>
      <c r="K7" s="14">
        <f t="shared" ref="K7:K74" si="8">E7/D7*100</f>
        <v>88.57624056413556</v>
      </c>
      <c r="M7" s="15"/>
    </row>
    <row r="8" spans="1:14" ht="43.9" customHeight="1" x14ac:dyDescent="0.2">
      <c r="A8" s="6" t="s">
        <v>1</v>
      </c>
      <c r="B8" s="16">
        <v>4156698880</v>
      </c>
      <c r="C8" s="19">
        <v>4208737894</v>
      </c>
      <c r="D8" s="19">
        <v>2183123155.1799998</v>
      </c>
      <c r="E8" s="19">
        <v>1945533300.4200001</v>
      </c>
      <c r="F8" s="16">
        <f t="shared" si="3"/>
        <v>2211165579.5799999</v>
      </c>
      <c r="G8" s="16">
        <f t="shared" si="4"/>
        <v>2263204593.5799999</v>
      </c>
      <c r="H8" s="16">
        <f t="shared" si="5"/>
        <v>237589854.75999975</v>
      </c>
      <c r="I8" s="16">
        <f t="shared" si="6"/>
        <v>46.804768798167068</v>
      </c>
      <c r="J8" s="16">
        <f t="shared" si="7"/>
        <v>46.22605040797535</v>
      </c>
      <c r="K8" s="16">
        <f t="shared" si="8"/>
        <v>89.116974267060513</v>
      </c>
      <c r="M8" s="15"/>
      <c r="N8" s="15"/>
    </row>
    <row r="9" spans="1:14" ht="33" customHeight="1" x14ac:dyDescent="0.2">
      <c r="A9" s="1" t="s">
        <v>9</v>
      </c>
      <c r="B9" s="14"/>
      <c r="C9" s="19">
        <v>3625143</v>
      </c>
      <c r="D9" s="19">
        <v>3625143</v>
      </c>
      <c r="E9" s="19"/>
      <c r="F9" s="16">
        <f t="shared" si="3"/>
        <v>0</v>
      </c>
      <c r="G9" s="16">
        <f t="shared" si="4"/>
        <v>3625143</v>
      </c>
      <c r="H9" s="16">
        <f t="shared" si="5"/>
        <v>3625143</v>
      </c>
      <c r="I9" s="16" t="e">
        <f t="shared" si="6"/>
        <v>#DIV/0!</v>
      </c>
      <c r="J9" s="16">
        <f t="shared" si="7"/>
        <v>0</v>
      </c>
      <c r="K9" s="16">
        <f t="shared" si="8"/>
        <v>0</v>
      </c>
    </row>
    <row r="10" spans="1:14" ht="43.9" customHeight="1" x14ac:dyDescent="0.2">
      <c r="A10" s="1" t="s">
        <v>2</v>
      </c>
      <c r="B10" s="16">
        <v>83006880</v>
      </c>
      <c r="C10" s="19">
        <v>152055912</v>
      </c>
      <c r="D10" s="19">
        <v>23147267</v>
      </c>
      <c r="E10" s="19">
        <v>11909111.609999999</v>
      </c>
      <c r="F10" s="16">
        <f t="shared" si="3"/>
        <v>71097768.390000001</v>
      </c>
      <c r="G10" s="16">
        <f t="shared" si="4"/>
        <v>140146800.38999999</v>
      </c>
      <c r="H10" s="16">
        <f t="shared" si="5"/>
        <v>11238155.390000001</v>
      </c>
      <c r="I10" s="16">
        <f t="shared" si="6"/>
        <v>14.347137984224922</v>
      </c>
      <c r="J10" s="16">
        <f t="shared" si="7"/>
        <v>7.8320608869190167</v>
      </c>
      <c r="K10" s="16">
        <f t="shared" si="8"/>
        <v>51.449320604458407</v>
      </c>
    </row>
    <row r="11" spans="1:14" ht="51" x14ac:dyDescent="0.2">
      <c r="A11" s="13" t="s">
        <v>32</v>
      </c>
      <c r="B11" s="14">
        <f>B12</f>
        <v>3192800</v>
      </c>
      <c r="C11" s="18">
        <f t="shared" ref="C11:E11" si="9">C12</f>
        <v>3673526</v>
      </c>
      <c r="D11" s="18">
        <f t="shared" si="9"/>
        <v>3673526</v>
      </c>
      <c r="E11" s="18">
        <f t="shared" si="9"/>
        <v>1139372.99</v>
      </c>
      <c r="F11" s="14">
        <f t="shared" si="3"/>
        <v>2053427.01</v>
      </c>
      <c r="G11" s="14">
        <f t="shared" si="4"/>
        <v>2534153.0099999998</v>
      </c>
      <c r="H11" s="14">
        <f t="shared" si="5"/>
        <v>2534153.0099999998</v>
      </c>
      <c r="I11" s="14">
        <f t="shared" si="6"/>
        <v>35.685698759709346</v>
      </c>
      <c r="J11" s="14">
        <f t="shared" si="7"/>
        <v>31.015786740042127</v>
      </c>
      <c r="K11" s="14">
        <f t="shared" si="8"/>
        <v>31.015786740042127</v>
      </c>
    </row>
    <row r="12" spans="1:14" ht="46.15" customHeight="1" x14ac:dyDescent="0.2">
      <c r="A12" s="6" t="s">
        <v>1</v>
      </c>
      <c r="B12" s="16">
        <v>3192800</v>
      </c>
      <c r="C12" s="19">
        <v>3673526</v>
      </c>
      <c r="D12" s="19">
        <v>3673526</v>
      </c>
      <c r="E12" s="19">
        <v>1139372.99</v>
      </c>
      <c r="F12" s="7">
        <f t="shared" si="3"/>
        <v>2053427.01</v>
      </c>
      <c r="G12" s="7">
        <f t="shared" si="4"/>
        <v>2534153.0099999998</v>
      </c>
      <c r="H12" s="7">
        <f t="shared" si="5"/>
        <v>2534153.0099999998</v>
      </c>
      <c r="I12" s="7">
        <f t="shared" si="6"/>
        <v>35.685698759709346</v>
      </c>
      <c r="J12" s="7">
        <f t="shared" si="7"/>
        <v>31.015786740042127</v>
      </c>
      <c r="K12" s="7">
        <f t="shared" si="8"/>
        <v>31.015786740042127</v>
      </c>
    </row>
    <row r="13" spans="1:14" ht="37.15" customHeight="1" x14ac:dyDescent="0.2">
      <c r="A13" s="13" t="s">
        <v>34</v>
      </c>
      <c r="B13" s="14">
        <f>B14</f>
        <v>57995422</v>
      </c>
      <c r="C13" s="18">
        <f t="shared" ref="C13:E13" si="10">C14</f>
        <v>58783398</v>
      </c>
      <c r="D13" s="18">
        <f t="shared" si="10"/>
        <v>22861209</v>
      </c>
      <c r="E13" s="18">
        <f t="shared" si="10"/>
        <v>333111.09999999998</v>
      </c>
      <c r="F13" s="14">
        <f t="shared" si="3"/>
        <v>57662310.899999999</v>
      </c>
      <c r="G13" s="14">
        <f t="shared" si="4"/>
        <v>58450286.899999999</v>
      </c>
      <c r="H13" s="14">
        <f t="shared" si="5"/>
        <v>22528097.899999999</v>
      </c>
      <c r="I13" s="14">
        <f t="shared" si="6"/>
        <v>0.57437481875724605</v>
      </c>
      <c r="J13" s="14">
        <f t="shared" si="7"/>
        <v>0.56667547527619955</v>
      </c>
      <c r="K13" s="14">
        <f t="shared" si="8"/>
        <v>1.4571018531872044</v>
      </c>
      <c r="M13" s="15"/>
    </row>
    <row r="14" spans="1:14" ht="46.15" customHeight="1" x14ac:dyDescent="0.2">
      <c r="A14" s="6" t="s">
        <v>1</v>
      </c>
      <c r="B14" s="16">
        <v>57995422</v>
      </c>
      <c r="C14" s="19">
        <v>58783398</v>
      </c>
      <c r="D14" s="19">
        <v>22861209</v>
      </c>
      <c r="E14" s="19">
        <v>333111.09999999998</v>
      </c>
      <c r="F14" s="16">
        <f t="shared" si="3"/>
        <v>57662310.899999999</v>
      </c>
      <c r="G14" s="16">
        <f t="shared" si="4"/>
        <v>58450286.899999999</v>
      </c>
      <c r="H14" s="16">
        <f t="shared" si="5"/>
        <v>22528097.899999999</v>
      </c>
      <c r="I14" s="16">
        <f t="shared" si="6"/>
        <v>0.57437481875724605</v>
      </c>
      <c r="J14" s="16">
        <f t="shared" si="7"/>
        <v>0.56667547527619955</v>
      </c>
      <c r="K14" s="16">
        <f t="shared" si="8"/>
        <v>1.4571018531872044</v>
      </c>
    </row>
    <row r="15" spans="1:14" ht="30.6" customHeight="1" x14ac:dyDescent="0.2">
      <c r="A15" s="13" t="s">
        <v>3</v>
      </c>
      <c r="B15" s="14">
        <f>B16</f>
        <v>66517800</v>
      </c>
      <c r="C15" s="18">
        <f t="shared" ref="C15:E15" si="11">C16</f>
        <v>70322201</v>
      </c>
      <c r="D15" s="18">
        <f t="shared" si="11"/>
        <v>34729444</v>
      </c>
      <c r="E15" s="18">
        <f t="shared" si="11"/>
        <v>21348761.690000001</v>
      </c>
      <c r="F15" s="14">
        <f t="shared" si="3"/>
        <v>45169038.310000002</v>
      </c>
      <c r="G15" s="14">
        <f t="shared" si="4"/>
        <v>48973439.310000002</v>
      </c>
      <c r="H15" s="14">
        <f t="shared" si="5"/>
        <v>13380682.309999999</v>
      </c>
      <c r="I15" s="14">
        <f t="shared" si="6"/>
        <v>32.094810246279948</v>
      </c>
      <c r="J15" s="14">
        <f t="shared" si="7"/>
        <v>30.358494737671819</v>
      </c>
      <c r="K15" s="14">
        <f t="shared" si="8"/>
        <v>61.47164835118005</v>
      </c>
    </row>
    <row r="16" spans="1:14" ht="37.15" customHeight="1" x14ac:dyDescent="0.2">
      <c r="A16" s="6" t="s">
        <v>1</v>
      </c>
      <c r="B16" s="16">
        <v>66517800</v>
      </c>
      <c r="C16" s="19">
        <v>70322201</v>
      </c>
      <c r="D16" s="19">
        <v>34729444</v>
      </c>
      <c r="E16" s="19">
        <v>21348761.690000001</v>
      </c>
      <c r="F16" s="16">
        <f t="shared" si="3"/>
        <v>45169038.310000002</v>
      </c>
      <c r="G16" s="16">
        <f t="shared" si="4"/>
        <v>48973439.310000002</v>
      </c>
      <c r="H16" s="16">
        <f t="shared" si="5"/>
        <v>13380682.309999999</v>
      </c>
      <c r="I16" s="16">
        <f t="shared" si="6"/>
        <v>32.094810246279948</v>
      </c>
      <c r="J16" s="16">
        <f t="shared" si="7"/>
        <v>30.358494737671819</v>
      </c>
      <c r="K16" s="16">
        <f t="shared" si="8"/>
        <v>61.47164835118005</v>
      </c>
    </row>
    <row r="17" spans="1:11" ht="43.15" customHeight="1" x14ac:dyDescent="0.2">
      <c r="A17" s="13" t="s">
        <v>35</v>
      </c>
      <c r="B17" s="14">
        <f>B18</f>
        <v>125924200</v>
      </c>
      <c r="C17" s="18">
        <f>SUM(C18:C19)</f>
        <v>126488306</v>
      </c>
      <c r="D17" s="18">
        <f t="shared" ref="D17:E17" si="12">SUM(D18:D19)</f>
        <v>74118542</v>
      </c>
      <c r="E17" s="18">
        <f t="shared" si="12"/>
        <v>60485979.380000003</v>
      </c>
      <c r="F17" s="14">
        <f t="shared" si="3"/>
        <v>65438220.619999997</v>
      </c>
      <c r="G17" s="14">
        <f t="shared" si="4"/>
        <v>66002326.619999997</v>
      </c>
      <c r="H17" s="14">
        <f t="shared" si="5"/>
        <v>13632562.619999997</v>
      </c>
      <c r="I17" s="14">
        <f t="shared" si="6"/>
        <v>48.033641968739929</v>
      </c>
      <c r="J17" s="14">
        <f t="shared" si="7"/>
        <v>47.819424018533383</v>
      </c>
      <c r="K17" s="14">
        <f t="shared" si="8"/>
        <v>81.607082044328394</v>
      </c>
    </row>
    <row r="18" spans="1:11" ht="43.15" customHeight="1" x14ac:dyDescent="0.2">
      <c r="A18" s="6" t="s">
        <v>1</v>
      </c>
      <c r="B18" s="16">
        <v>125924200</v>
      </c>
      <c r="C18" s="19">
        <v>125978670</v>
      </c>
      <c r="D18" s="19">
        <v>73608906</v>
      </c>
      <c r="E18" s="19">
        <v>60485979.380000003</v>
      </c>
      <c r="F18" s="16">
        <f t="shared" si="3"/>
        <v>65438220.619999997</v>
      </c>
      <c r="G18" s="16">
        <f t="shared" si="4"/>
        <v>65492690.619999997</v>
      </c>
      <c r="H18" s="16">
        <f t="shared" si="5"/>
        <v>13122926.619999997</v>
      </c>
      <c r="I18" s="16">
        <f t="shared" si="6"/>
        <v>48.033641968739929</v>
      </c>
      <c r="J18" s="16">
        <f t="shared" si="7"/>
        <v>48.012873433256601</v>
      </c>
      <c r="K18" s="16">
        <f t="shared" si="8"/>
        <v>82.17209393113383</v>
      </c>
    </row>
    <row r="19" spans="1:11" ht="43.15" customHeight="1" x14ac:dyDescent="0.2">
      <c r="A19" s="1" t="s">
        <v>2</v>
      </c>
      <c r="B19" s="16"/>
      <c r="C19" s="19">
        <v>509636</v>
      </c>
      <c r="D19" s="19">
        <v>509636</v>
      </c>
      <c r="E19" s="19"/>
      <c r="F19" s="16">
        <f t="shared" si="3"/>
        <v>0</v>
      </c>
      <c r="G19" s="16">
        <f t="shared" si="4"/>
        <v>509636</v>
      </c>
      <c r="H19" s="16">
        <f t="shared" si="5"/>
        <v>509636</v>
      </c>
      <c r="I19" s="16" t="e">
        <f t="shared" si="6"/>
        <v>#DIV/0!</v>
      </c>
      <c r="J19" s="16">
        <f t="shared" si="7"/>
        <v>0</v>
      </c>
      <c r="K19" s="16">
        <f t="shared" si="8"/>
        <v>0</v>
      </c>
    </row>
    <row r="20" spans="1:11" ht="43.15" customHeight="1" x14ac:dyDescent="0.2">
      <c r="A20" s="13" t="s">
        <v>38</v>
      </c>
      <c r="B20" s="14">
        <f>B21</f>
        <v>30000</v>
      </c>
      <c r="C20" s="18">
        <f t="shared" ref="C20:E20" si="13">C21</f>
        <v>30000</v>
      </c>
      <c r="D20" s="18">
        <f t="shared" si="13"/>
        <v>30000</v>
      </c>
      <c r="E20" s="18">
        <f t="shared" si="13"/>
        <v>0</v>
      </c>
      <c r="F20" s="14">
        <f t="shared" si="3"/>
        <v>30000</v>
      </c>
      <c r="G20" s="14">
        <f t="shared" si="4"/>
        <v>30000</v>
      </c>
      <c r="H20" s="14">
        <f t="shared" si="5"/>
        <v>30000</v>
      </c>
      <c r="I20" s="14">
        <f t="shared" si="6"/>
        <v>0</v>
      </c>
      <c r="J20" s="14">
        <f t="shared" si="7"/>
        <v>0</v>
      </c>
      <c r="K20" s="14">
        <f t="shared" si="8"/>
        <v>0</v>
      </c>
    </row>
    <row r="21" spans="1:11" ht="43.15" customHeight="1" x14ac:dyDescent="0.2">
      <c r="A21" s="6" t="s">
        <v>1</v>
      </c>
      <c r="B21" s="16">
        <v>30000</v>
      </c>
      <c r="C21" s="19">
        <v>30000</v>
      </c>
      <c r="D21" s="19">
        <v>30000</v>
      </c>
      <c r="E21" s="19"/>
      <c r="F21" s="16">
        <f t="shared" si="3"/>
        <v>30000</v>
      </c>
      <c r="G21" s="16">
        <f t="shared" si="4"/>
        <v>30000</v>
      </c>
      <c r="H21" s="16">
        <f t="shared" si="5"/>
        <v>30000</v>
      </c>
      <c r="I21" s="16">
        <f t="shared" si="6"/>
        <v>0</v>
      </c>
      <c r="J21" s="16">
        <f t="shared" si="7"/>
        <v>0</v>
      </c>
      <c r="K21" s="16">
        <f t="shared" si="8"/>
        <v>0</v>
      </c>
    </row>
    <row r="22" spans="1:11" ht="63.75" x14ac:dyDescent="0.2">
      <c r="A22" s="13" t="s">
        <v>29</v>
      </c>
      <c r="B22" s="14">
        <f>B23+B27</f>
        <v>101323300</v>
      </c>
      <c r="C22" s="18">
        <f t="shared" ref="C22:E22" si="14">C23+C27</f>
        <v>197495311</v>
      </c>
      <c r="D22" s="18">
        <f t="shared" si="14"/>
        <v>28749840</v>
      </c>
      <c r="E22" s="18">
        <f t="shared" si="14"/>
        <v>22874328.640000001</v>
      </c>
      <c r="F22" s="14">
        <f t="shared" si="3"/>
        <v>78448971.359999999</v>
      </c>
      <c r="G22" s="14">
        <f t="shared" si="4"/>
        <v>174620982.36000001</v>
      </c>
      <c r="H22" s="14">
        <f t="shared" si="5"/>
        <v>5875511.3599999994</v>
      </c>
      <c r="I22" s="14">
        <f t="shared" si="6"/>
        <v>22.575585911631382</v>
      </c>
      <c r="J22" s="14">
        <f t="shared" si="7"/>
        <v>11.582213534173476</v>
      </c>
      <c r="K22" s="14">
        <f t="shared" si="8"/>
        <v>79.563325013287027</v>
      </c>
    </row>
    <row r="23" spans="1:11" ht="68.45" customHeight="1" x14ac:dyDescent="0.2">
      <c r="A23" s="13" t="s">
        <v>36</v>
      </c>
      <c r="B23" s="14">
        <f>SUM(B24:B26)</f>
        <v>63264200</v>
      </c>
      <c r="C23" s="18">
        <f t="shared" ref="C23:E23" si="15">SUM(C24:C26)</f>
        <v>159436211</v>
      </c>
      <c r="D23" s="18">
        <f t="shared" si="15"/>
        <v>11255000</v>
      </c>
      <c r="E23" s="18">
        <f t="shared" si="15"/>
        <v>8746471.0399999991</v>
      </c>
      <c r="F23" s="14">
        <f t="shared" si="3"/>
        <v>54517728.960000001</v>
      </c>
      <c r="G23" s="14">
        <f t="shared" si="4"/>
        <v>150689739.96000001</v>
      </c>
      <c r="H23" s="14">
        <f t="shared" si="5"/>
        <v>2508528.9600000009</v>
      </c>
      <c r="I23" s="14">
        <f t="shared" si="6"/>
        <v>13.825308847657917</v>
      </c>
      <c r="J23" s="14">
        <f t="shared" si="7"/>
        <v>5.4858748744348915</v>
      </c>
      <c r="K23" s="14">
        <f t="shared" si="8"/>
        <v>77.7118706352732</v>
      </c>
    </row>
    <row r="24" spans="1:11" ht="31.9" customHeight="1" x14ac:dyDescent="0.2">
      <c r="A24" s="6" t="s">
        <v>13</v>
      </c>
      <c r="B24" s="7">
        <v>22752800</v>
      </c>
      <c r="C24" s="19">
        <v>22752800</v>
      </c>
      <c r="D24" s="19">
        <v>11255000</v>
      </c>
      <c r="E24" s="19">
        <v>8746471.0399999991</v>
      </c>
      <c r="F24" s="7">
        <f t="shared" si="3"/>
        <v>14006328.960000001</v>
      </c>
      <c r="G24" s="7">
        <f t="shared" si="4"/>
        <v>14006328.960000001</v>
      </c>
      <c r="H24" s="7">
        <f t="shared" si="5"/>
        <v>2508528.9600000009</v>
      </c>
      <c r="I24" s="7">
        <f t="shared" si="6"/>
        <v>38.44129531310432</v>
      </c>
      <c r="J24" s="7">
        <f t="shared" si="7"/>
        <v>38.44129531310432</v>
      </c>
      <c r="K24" s="7">
        <f t="shared" si="8"/>
        <v>77.7118706352732</v>
      </c>
    </row>
    <row r="25" spans="1:11" ht="54" customHeight="1" x14ac:dyDescent="0.2">
      <c r="A25" s="6" t="s">
        <v>4</v>
      </c>
      <c r="B25" s="7">
        <v>39821800</v>
      </c>
      <c r="C25" s="19">
        <v>135993811</v>
      </c>
      <c r="D25" s="19"/>
      <c r="E25" s="19"/>
      <c r="F25" s="7">
        <f t="shared" si="3"/>
        <v>39821800</v>
      </c>
      <c r="G25" s="7">
        <f t="shared" si="4"/>
        <v>135993811</v>
      </c>
      <c r="H25" s="7">
        <f t="shared" si="5"/>
        <v>0</v>
      </c>
      <c r="I25" s="7">
        <f t="shared" si="6"/>
        <v>0</v>
      </c>
      <c r="J25" s="7">
        <f t="shared" si="7"/>
        <v>0</v>
      </c>
      <c r="K25" s="7" t="e">
        <f t="shared" si="8"/>
        <v>#DIV/0!</v>
      </c>
    </row>
    <row r="26" spans="1:11" ht="51" x14ac:dyDescent="0.2">
      <c r="A26" s="6" t="s">
        <v>9</v>
      </c>
      <c r="B26" s="7">
        <v>689600</v>
      </c>
      <c r="C26" s="19">
        <v>689600</v>
      </c>
      <c r="D26" s="19"/>
      <c r="E26" s="19"/>
      <c r="F26" s="7">
        <f t="shared" si="3"/>
        <v>689600</v>
      </c>
      <c r="G26" s="7">
        <f t="shared" si="4"/>
        <v>689600</v>
      </c>
      <c r="H26" s="7">
        <f t="shared" si="5"/>
        <v>0</v>
      </c>
      <c r="I26" s="7">
        <f t="shared" si="6"/>
        <v>0</v>
      </c>
      <c r="J26" s="7">
        <f t="shared" si="7"/>
        <v>0</v>
      </c>
      <c r="K26" s="7" t="e">
        <f t="shared" si="8"/>
        <v>#DIV/0!</v>
      </c>
    </row>
    <row r="27" spans="1:11" ht="51" x14ac:dyDescent="0.2">
      <c r="A27" s="13" t="s">
        <v>37</v>
      </c>
      <c r="B27" s="14">
        <f>B28</f>
        <v>38059100</v>
      </c>
      <c r="C27" s="18">
        <f t="shared" ref="C27:E27" si="16">C28</f>
        <v>38059100</v>
      </c>
      <c r="D27" s="18">
        <f t="shared" si="16"/>
        <v>17494840</v>
      </c>
      <c r="E27" s="18">
        <f t="shared" si="16"/>
        <v>14127857.6</v>
      </c>
      <c r="F27" s="14">
        <f t="shared" si="3"/>
        <v>23931242.399999999</v>
      </c>
      <c r="G27" s="14">
        <f t="shared" si="4"/>
        <v>23931242.399999999</v>
      </c>
      <c r="H27" s="14">
        <f t="shared" si="5"/>
        <v>3366982.4000000004</v>
      </c>
      <c r="I27" s="14">
        <f t="shared" si="6"/>
        <v>37.120839956804026</v>
      </c>
      <c r="J27" s="14">
        <f t="shared" si="7"/>
        <v>37.120839956804026</v>
      </c>
      <c r="K27" s="14">
        <f t="shared" si="8"/>
        <v>80.754425876429849</v>
      </c>
    </row>
    <row r="28" spans="1:11" ht="30" customHeight="1" x14ac:dyDescent="0.2">
      <c r="A28" s="6" t="s">
        <v>13</v>
      </c>
      <c r="B28" s="7">
        <v>38059100</v>
      </c>
      <c r="C28" s="19">
        <v>38059100</v>
      </c>
      <c r="D28" s="19">
        <v>17494840</v>
      </c>
      <c r="E28" s="19">
        <v>14127857.6</v>
      </c>
      <c r="F28" s="7">
        <f t="shared" si="3"/>
        <v>23931242.399999999</v>
      </c>
      <c r="G28" s="7">
        <f t="shared" si="4"/>
        <v>23931242.399999999</v>
      </c>
      <c r="H28" s="7">
        <f t="shared" si="5"/>
        <v>3366982.4000000004</v>
      </c>
      <c r="I28" s="7">
        <f t="shared" si="6"/>
        <v>37.120839956804026</v>
      </c>
      <c r="J28" s="7">
        <f t="shared" si="7"/>
        <v>37.120839956804026</v>
      </c>
      <c r="K28" s="7">
        <f t="shared" si="8"/>
        <v>80.754425876429849</v>
      </c>
    </row>
    <row r="29" spans="1:11" ht="38.25" x14ac:dyDescent="0.2">
      <c r="A29" s="13" t="s">
        <v>30</v>
      </c>
      <c r="B29" s="14">
        <f>SUM(B30:B36)</f>
        <v>3382446</v>
      </c>
      <c r="C29" s="18">
        <f t="shared" ref="C29:E29" si="17">SUM(C30:C36)</f>
        <v>5087496</v>
      </c>
      <c r="D29" s="18">
        <f t="shared" si="17"/>
        <v>4843908</v>
      </c>
      <c r="E29" s="18">
        <f t="shared" si="17"/>
        <v>2841732.92</v>
      </c>
      <c r="F29" s="14">
        <f t="shared" si="3"/>
        <v>540713.08000000007</v>
      </c>
      <c r="G29" s="14">
        <f t="shared" si="4"/>
        <v>2245763.08</v>
      </c>
      <c r="H29" s="14">
        <f t="shared" si="5"/>
        <v>2002175.08</v>
      </c>
      <c r="I29" s="14">
        <f t="shared" si="6"/>
        <v>84.014140063137745</v>
      </c>
      <c r="J29" s="14">
        <f t="shared" si="7"/>
        <v>55.857202049888585</v>
      </c>
      <c r="K29" s="14">
        <f t="shared" si="8"/>
        <v>58.666120826407109</v>
      </c>
    </row>
    <row r="30" spans="1:11" ht="27.75" customHeight="1" x14ac:dyDescent="0.2">
      <c r="A30" s="6" t="s">
        <v>13</v>
      </c>
      <c r="B30" s="7"/>
      <c r="C30" s="19">
        <v>50000</v>
      </c>
      <c r="D30" s="19"/>
      <c r="E30" s="19"/>
      <c r="F30" s="7">
        <f t="shared" ref="F30" si="18">B30-E30</f>
        <v>0</v>
      </c>
      <c r="G30" s="7">
        <f t="shared" ref="G30" si="19">C30-E30</f>
        <v>50000</v>
      </c>
      <c r="H30" s="7">
        <f t="shared" ref="H30" si="20">D30-E30</f>
        <v>0</v>
      </c>
      <c r="I30" s="7" t="e">
        <f t="shared" ref="I30" si="21">E30/B30*100</f>
        <v>#DIV/0!</v>
      </c>
      <c r="J30" s="7">
        <f t="shared" ref="J30" si="22">E30/C30*100</f>
        <v>0</v>
      </c>
      <c r="K30" s="7" t="e">
        <f t="shared" ref="K30" si="23">E30/D30*100</f>
        <v>#DIV/0!</v>
      </c>
    </row>
    <row r="31" spans="1:11" ht="27.75" customHeight="1" x14ac:dyDescent="0.2">
      <c r="A31" s="6" t="s">
        <v>4</v>
      </c>
      <c r="B31" s="7"/>
      <c r="C31" s="19">
        <v>38396</v>
      </c>
      <c r="D31" s="19"/>
      <c r="E31" s="19"/>
      <c r="F31" s="7">
        <f t="shared" ref="F31" si="24">B31-E31</f>
        <v>0</v>
      </c>
      <c r="G31" s="7">
        <f t="shared" ref="G31" si="25">C31-E31</f>
        <v>38396</v>
      </c>
      <c r="H31" s="7">
        <f t="shared" ref="H31" si="26">D31-E31</f>
        <v>0</v>
      </c>
      <c r="I31" s="7" t="e">
        <f t="shared" ref="I31" si="27">E31/B31*100</f>
        <v>#DIV/0!</v>
      </c>
      <c r="J31" s="7">
        <f t="shared" ref="J31" si="28">E31/C31*100</f>
        <v>0</v>
      </c>
      <c r="K31" s="7" t="e">
        <f t="shared" ref="K31" si="29">E31/D31*100</f>
        <v>#DIV/0!</v>
      </c>
    </row>
    <row r="32" spans="1:11" ht="51" x14ac:dyDescent="0.2">
      <c r="A32" s="6" t="s">
        <v>1</v>
      </c>
      <c r="B32" s="7">
        <v>1699600</v>
      </c>
      <c r="C32" s="19">
        <v>1699600</v>
      </c>
      <c r="D32" s="19">
        <v>1633600</v>
      </c>
      <c r="E32" s="19">
        <v>1182959</v>
      </c>
      <c r="F32" s="7">
        <f t="shared" si="3"/>
        <v>516641</v>
      </c>
      <c r="G32" s="7">
        <f t="shared" si="4"/>
        <v>516641</v>
      </c>
      <c r="H32" s="7">
        <f t="shared" si="5"/>
        <v>450641</v>
      </c>
      <c r="I32" s="7">
        <f t="shared" si="6"/>
        <v>69.602200517768892</v>
      </c>
      <c r="J32" s="7">
        <f t="shared" si="7"/>
        <v>69.602200517768892</v>
      </c>
      <c r="K32" s="7">
        <f t="shared" si="8"/>
        <v>72.414238491674837</v>
      </c>
    </row>
    <row r="33" spans="1:14" ht="45" customHeight="1" x14ac:dyDescent="0.2">
      <c r="A33" s="6" t="s">
        <v>5</v>
      </c>
      <c r="B33" s="7">
        <v>1587550</v>
      </c>
      <c r="C33" s="19">
        <v>1684724</v>
      </c>
      <c r="D33" s="19">
        <v>1684724</v>
      </c>
      <c r="E33" s="19">
        <v>1029326</v>
      </c>
      <c r="F33" s="7">
        <f t="shared" si="3"/>
        <v>558224</v>
      </c>
      <c r="G33" s="7">
        <f t="shared" si="4"/>
        <v>655398</v>
      </c>
      <c r="H33" s="7">
        <f t="shared" si="5"/>
        <v>655398</v>
      </c>
      <c r="I33" s="7">
        <f t="shared" si="6"/>
        <v>64.837390948316582</v>
      </c>
      <c r="J33" s="7">
        <f t="shared" si="7"/>
        <v>61.097604117944535</v>
      </c>
      <c r="K33" s="7">
        <f t="shared" si="8"/>
        <v>61.097604117944535</v>
      </c>
    </row>
    <row r="34" spans="1:14" ht="38.25" x14ac:dyDescent="0.2">
      <c r="A34" s="6" t="s">
        <v>6</v>
      </c>
      <c r="B34" s="7">
        <v>95296</v>
      </c>
      <c r="C34" s="19">
        <v>95296</v>
      </c>
      <c r="D34" s="19">
        <v>95296</v>
      </c>
      <c r="E34" s="19">
        <v>70448</v>
      </c>
      <c r="F34" s="7">
        <f t="shared" si="3"/>
        <v>24848</v>
      </c>
      <c r="G34" s="7">
        <f t="shared" si="4"/>
        <v>24848</v>
      </c>
      <c r="H34" s="7">
        <f t="shared" si="5"/>
        <v>24848</v>
      </c>
      <c r="I34" s="7">
        <f t="shared" si="6"/>
        <v>73.925453324378779</v>
      </c>
      <c r="J34" s="7">
        <f t="shared" si="7"/>
        <v>73.925453324378779</v>
      </c>
      <c r="K34" s="7">
        <f t="shared" si="8"/>
        <v>73.925453324378779</v>
      </c>
    </row>
    <row r="35" spans="1:14" ht="63.75" x14ac:dyDescent="0.2">
      <c r="A35" s="6" t="s">
        <v>2</v>
      </c>
      <c r="B35" s="7"/>
      <c r="C35" s="19">
        <v>89192</v>
      </c>
      <c r="D35" s="19"/>
      <c r="E35" s="19"/>
      <c r="F35" s="7">
        <f t="shared" ref="F35" si="30">B35-E35</f>
        <v>0</v>
      </c>
      <c r="G35" s="7">
        <f t="shared" ref="G35" si="31">C35-E35</f>
        <v>89192</v>
      </c>
      <c r="H35" s="7">
        <f t="shared" ref="H35" si="32">D35-E35</f>
        <v>0</v>
      </c>
      <c r="I35" s="7" t="e">
        <f t="shared" ref="I35" si="33">E35/B35*100</f>
        <v>#DIV/0!</v>
      </c>
      <c r="J35" s="7">
        <f t="shared" ref="J35" si="34">E35/C35*100</f>
        <v>0</v>
      </c>
      <c r="K35" s="7" t="e">
        <f t="shared" ref="K35" si="35">E35/D35*100</f>
        <v>#DIV/0!</v>
      </c>
    </row>
    <row r="36" spans="1:14" ht="33.75" x14ac:dyDescent="0.2">
      <c r="A36" s="1" t="s">
        <v>9</v>
      </c>
      <c r="B36" s="7"/>
      <c r="C36" s="19">
        <v>1430288</v>
      </c>
      <c r="D36" s="19">
        <v>1430288</v>
      </c>
      <c r="E36" s="19">
        <v>558999.92000000004</v>
      </c>
      <c r="F36" s="7">
        <f t="shared" si="3"/>
        <v>-558999.92000000004</v>
      </c>
      <c r="G36" s="7">
        <f t="shared" si="4"/>
        <v>871288.08</v>
      </c>
      <c r="H36" s="7">
        <f t="shared" si="5"/>
        <v>871288.08</v>
      </c>
      <c r="I36" s="7" t="e">
        <f t="shared" si="6"/>
        <v>#DIV/0!</v>
      </c>
      <c r="J36" s="7">
        <f t="shared" si="7"/>
        <v>39.083032228474266</v>
      </c>
      <c r="K36" s="7">
        <f t="shared" si="8"/>
        <v>39.083032228474266</v>
      </c>
    </row>
    <row r="37" spans="1:14" ht="38.25" x14ac:dyDescent="0.2">
      <c r="A37" s="13" t="s">
        <v>33</v>
      </c>
      <c r="B37" s="14">
        <f>B38+B42</f>
        <v>636157994</v>
      </c>
      <c r="C37" s="18">
        <f>C38+C42</f>
        <v>659404472.23000002</v>
      </c>
      <c r="D37" s="18">
        <f>D38+D42</f>
        <v>359805734.23000002</v>
      </c>
      <c r="E37" s="18">
        <f>E38+E42</f>
        <v>314635370.49000001</v>
      </c>
      <c r="F37" s="14">
        <f t="shared" si="3"/>
        <v>321522623.50999999</v>
      </c>
      <c r="G37" s="14">
        <f t="shared" si="4"/>
        <v>344769101.74000001</v>
      </c>
      <c r="H37" s="14">
        <f t="shared" si="5"/>
        <v>45170363.74000001</v>
      </c>
      <c r="I37" s="14">
        <f t="shared" si="6"/>
        <v>49.458683763706659</v>
      </c>
      <c r="J37" s="14">
        <f t="shared" si="7"/>
        <v>47.71507985469885</v>
      </c>
      <c r="K37" s="14">
        <f t="shared" si="8"/>
        <v>87.445902207015521</v>
      </c>
    </row>
    <row r="38" spans="1:14" ht="51" x14ac:dyDescent="0.2">
      <c r="A38" s="13" t="s">
        <v>62</v>
      </c>
      <c r="B38" s="14">
        <f>SUM(B39:B41)</f>
        <v>608232645</v>
      </c>
      <c r="C38" s="18">
        <f>SUM(C39:C41)</f>
        <v>631479123.23000002</v>
      </c>
      <c r="D38" s="18">
        <f>SUM(D39:D41)</f>
        <v>347637122.23000002</v>
      </c>
      <c r="E38" s="18">
        <f>SUM(E39:E41)</f>
        <v>303007345.06999999</v>
      </c>
      <c r="F38" s="14">
        <f t="shared" si="3"/>
        <v>305225299.93000001</v>
      </c>
      <c r="G38" s="14">
        <f t="shared" si="4"/>
        <v>328471778.16000003</v>
      </c>
      <c r="H38" s="14">
        <f t="shared" si="5"/>
        <v>44629777.160000026</v>
      </c>
      <c r="I38" s="14">
        <f t="shared" si="6"/>
        <v>49.817672162269425</v>
      </c>
      <c r="J38" s="14">
        <f t="shared" si="7"/>
        <v>47.983747035076149</v>
      </c>
      <c r="K38" s="14">
        <f t="shared" si="8"/>
        <v>87.161964500881879</v>
      </c>
    </row>
    <row r="39" spans="1:14" ht="25.5" x14ac:dyDescent="0.2">
      <c r="A39" s="6" t="s">
        <v>13</v>
      </c>
      <c r="B39" s="7">
        <v>1046000</v>
      </c>
      <c r="C39" s="19">
        <v>592663</v>
      </c>
      <c r="D39" s="19">
        <v>592663</v>
      </c>
      <c r="E39" s="19">
        <v>488663</v>
      </c>
      <c r="F39" s="7">
        <f t="shared" si="3"/>
        <v>557337</v>
      </c>
      <c r="G39" s="7">
        <f t="shared" si="4"/>
        <v>104000</v>
      </c>
      <c r="H39" s="7">
        <f t="shared" si="5"/>
        <v>104000</v>
      </c>
      <c r="I39" s="7">
        <f t="shared" si="6"/>
        <v>46.717304015296371</v>
      </c>
      <c r="J39" s="7">
        <f t="shared" si="7"/>
        <v>82.452084911661444</v>
      </c>
      <c r="K39" s="7">
        <f t="shared" si="8"/>
        <v>82.452084911661444</v>
      </c>
    </row>
    <row r="40" spans="1:14" ht="38.25" x14ac:dyDescent="0.2">
      <c r="A40" s="6" t="s">
        <v>5</v>
      </c>
      <c r="B40" s="7">
        <v>607186645</v>
      </c>
      <c r="C40" s="19">
        <v>625401599.23000002</v>
      </c>
      <c r="D40" s="19">
        <v>342986764.23000002</v>
      </c>
      <c r="E40" s="19">
        <v>302518682.06999999</v>
      </c>
      <c r="F40" s="7">
        <f t="shared" si="3"/>
        <v>304667962.93000001</v>
      </c>
      <c r="G40" s="7">
        <f t="shared" si="4"/>
        <v>322882917.16000003</v>
      </c>
      <c r="H40" s="7">
        <f t="shared" si="5"/>
        <v>40468082.160000026</v>
      </c>
      <c r="I40" s="7">
        <f t="shared" si="6"/>
        <v>49.823013164263521</v>
      </c>
      <c r="J40" s="7">
        <f t="shared" si="7"/>
        <v>48.371907338015077</v>
      </c>
      <c r="K40" s="7">
        <f t="shared" si="8"/>
        <v>88.201270025433715</v>
      </c>
    </row>
    <row r="41" spans="1:14" ht="63.75" x14ac:dyDescent="0.2">
      <c r="A41" s="6" t="s">
        <v>2</v>
      </c>
      <c r="B41" s="7"/>
      <c r="C41" s="19">
        <v>5484861</v>
      </c>
      <c r="D41" s="19">
        <v>4057695</v>
      </c>
      <c r="E41" s="19"/>
      <c r="F41" s="7">
        <f t="shared" si="3"/>
        <v>0</v>
      </c>
      <c r="G41" s="7">
        <f t="shared" si="4"/>
        <v>5484861</v>
      </c>
      <c r="H41" s="7">
        <f t="shared" si="5"/>
        <v>4057695</v>
      </c>
      <c r="I41" s="7" t="e">
        <f t="shared" si="6"/>
        <v>#DIV/0!</v>
      </c>
      <c r="J41" s="7">
        <f t="shared" si="7"/>
        <v>0</v>
      </c>
      <c r="K41" s="7">
        <f t="shared" si="8"/>
        <v>0</v>
      </c>
      <c r="M41" s="15"/>
    </row>
    <row r="42" spans="1:14" ht="38.25" x14ac:dyDescent="0.2">
      <c r="A42" s="13" t="s">
        <v>39</v>
      </c>
      <c r="B42" s="5">
        <f>B43</f>
        <v>27925349</v>
      </c>
      <c r="C42" s="18">
        <f t="shared" ref="C42:E42" si="36">C43</f>
        <v>27925349</v>
      </c>
      <c r="D42" s="18">
        <f t="shared" si="36"/>
        <v>12168612</v>
      </c>
      <c r="E42" s="18">
        <f t="shared" si="36"/>
        <v>11628025.42</v>
      </c>
      <c r="F42" s="5">
        <f t="shared" si="3"/>
        <v>16297323.58</v>
      </c>
      <c r="G42" s="5">
        <f t="shared" si="4"/>
        <v>16297323.58</v>
      </c>
      <c r="H42" s="5">
        <f t="shared" si="5"/>
        <v>540586.58000000007</v>
      </c>
      <c r="I42" s="5">
        <f t="shared" si="6"/>
        <v>41.63967805738077</v>
      </c>
      <c r="J42" s="5">
        <f t="shared" si="7"/>
        <v>41.63967805738077</v>
      </c>
      <c r="K42" s="5">
        <f t="shared" si="8"/>
        <v>95.557532938021197</v>
      </c>
    </row>
    <row r="43" spans="1:14" ht="38.25" x14ac:dyDescent="0.2">
      <c r="A43" s="6" t="s">
        <v>5</v>
      </c>
      <c r="B43" s="7">
        <v>27925349</v>
      </c>
      <c r="C43" s="19">
        <v>27925349</v>
      </c>
      <c r="D43" s="19">
        <v>12168612</v>
      </c>
      <c r="E43" s="19">
        <v>11628025.42</v>
      </c>
      <c r="F43" s="7">
        <f t="shared" si="3"/>
        <v>16297323.58</v>
      </c>
      <c r="G43" s="7">
        <f t="shared" si="4"/>
        <v>16297323.58</v>
      </c>
      <c r="H43" s="7">
        <f t="shared" si="5"/>
        <v>540586.58000000007</v>
      </c>
      <c r="I43" s="7">
        <f t="shared" si="6"/>
        <v>41.63967805738077</v>
      </c>
      <c r="J43" s="7">
        <f t="shared" si="7"/>
        <v>41.63967805738077</v>
      </c>
      <c r="K43" s="7">
        <f t="shared" si="8"/>
        <v>95.557532938021197</v>
      </c>
    </row>
    <row r="44" spans="1:14" ht="38.25" x14ac:dyDescent="0.2">
      <c r="A44" s="13" t="s">
        <v>68</v>
      </c>
      <c r="B44" s="14">
        <f>B45+B48+B51</f>
        <v>1040570965</v>
      </c>
      <c r="C44" s="18">
        <f t="shared" ref="C44:E44" si="37">C45+C48+C51</f>
        <v>1505571236</v>
      </c>
      <c r="D44" s="18">
        <f t="shared" si="37"/>
        <v>431988985</v>
      </c>
      <c r="E44" s="18">
        <f t="shared" si="37"/>
        <v>312196702.17000002</v>
      </c>
      <c r="F44" s="14">
        <f t="shared" si="3"/>
        <v>728374262.82999992</v>
      </c>
      <c r="G44" s="14">
        <f t="shared" si="4"/>
        <v>1193374533.8299999</v>
      </c>
      <c r="H44" s="14">
        <f t="shared" si="5"/>
        <v>119792282.82999998</v>
      </c>
      <c r="I44" s="14">
        <f t="shared" si="6"/>
        <v>30.00244218519013</v>
      </c>
      <c r="J44" s="14">
        <f t="shared" si="7"/>
        <v>20.736096353663335</v>
      </c>
      <c r="K44" s="14">
        <f t="shared" si="8"/>
        <v>72.269597839398614</v>
      </c>
    </row>
    <row r="45" spans="1:14" ht="51" x14ac:dyDescent="0.2">
      <c r="A45" s="4" t="s">
        <v>8</v>
      </c>
      <c r="B45" s="14">
        <f>SUM(B46:B47)</f>
        <v>578610860</v>
      </c>
      <c r="C45" s="18">
        <f t="shared" ref="C45:E45" si="38">SUM(C46:C47)</f>
        <v>577906954</v>
      </c>
      <c r="D45" s="18">
        <f t="shared" si="38"/>
        <v>319102621</v>
      </c>
      <c r="E45" s="18">
        <f t="shared" si="38"/>
        <v>270524701.01999998</v>
      </c>
      <c r="F45" s="14">
        <f t="shared" si="3"/>
        <v>308086158.98000002</v>
      </c>
      <c r="G45" s="14">
        <f t="shared" si="4"/>
        <v>307382252.98000002</v>
      </c>
      <c r="H45" s="14">
        <f t="shared" si="5"/>
        <v>48577919.980000019</v>
      </c>
      <c r="I45" s="14">
        <f t="shared" si="6"/>
        <v>46.754169290911676</v>
      </c>
      <c r="J45" s="14">
        <f t="shared" si="7"/>
        <v>46.811117109346981</v>
      </c>
      <c r="K45" s="14">
        <f t="shared" si="8"/>
        <v>84.776709189110662</v>
      </c>
    </row>
    <row r="46" spans="1:14" ht="42.6" customHeight="1" x14ac:dyDescent="0.2">
      <c r="A46" s="6" t="s">
        <v>1</v>
      </c>
      <c r="B46" s="16">
        <v>299170</v>
      </c>
      <c r="C46" s="19">
        <v>299170</v>
      </c>
      <c r="D46" s="19">
        <v>128770</v>
      </c>
      <c r="E46" s="19">
        <v>15000</v>
      </c>
      <c r="F46" s="7">
        <f t="shared" si="3"/>
        <v>284170</v>
      </c>
      <c r="G46" s="7">
        <f t="shared" si="4"/>
        <v>284170</v>
      </c>
      <c r="H46" s="7">
        <f t="shared" si="5"/>
        <v>113770</v>
      </c>
      <c r="I46" s="7">
        <f t="shared" si="6"/>
        <v>5.0138717117358027</v>
      </c>
      <c r="J46" s="7">
        <f t="shared" si="7"/>
        <v>5.0138717117358027</v>
      </c>
      <c r="K46" s="7">
        <f t="shared" si="8"/>
        <v>11.64867593383552</v>
      </c>
    </row>
    <row r="47" spans="1:14" ht="38.25" x14ac:dyDescent="0.2">
      <c r="A47" s="6" t="s">
        <v>6</v>
      </c>
      <c r="B47" s="16">
        <v>578311690</v>
      </c>
      <c r="C47" s="19">
        <v>577607784</v>
      </c>
      <c r="D47" s="19">
        <v>318973851</v>
      </c>
      <c r="E47" s="19">
        <v>270509701.01999998</v>
      </c>
      <c r="F47" s="7">
        <f t="shared" si="3"/>
        <v>307801988.98000002</v>
      </c>
      <c r="G47" s="7">
        <f t="shared" si="4"/>
        <v>307098082.98000002</v>
      </c>
      <c r="H47" s="7">
        <f t="shared" si="5"/>
        <v>48464149.980000019</v>
      </c>
      <c r="I47" s="7">
        <f t="shared" si="6"/>
        <v>46.775762222617359</v>
      </c>
      <c r="J47" s="7">
        <f t="shared" si="7"/>
        <v>46.832765851368784</v>
      </c>
      <c r="K47" s="7">
        <f t="shared" si="8"/>
        <v>84.806231034906986</v>
      </c>
      <c r="M47" s="15"/>
      <c r="N47" s="15"/>
    </row>
    <row r="48" spans="1:14" ht="38.25" x14ac:dyDescent="0.2">
      <c r="A48" s="4" t="s">
        <v>40</v>
      </c>
      <c r="B48" s="14">
        <f>B49</f>
        <v>440842105</v>
      </c>
      <c r="C48" s="18">
        <f>SUM(C49:C50)</f>
        <v>906434913</v>
      </c>
      <c r="D48" s="18">
        <f t="shared" ref="D48:E48" si="39">SUM(D49:D50)</f>
        <v>102812073</v>
      </c>
      <c r="E48" s="18">
        <f t="shared" si="39"/>
        <v>32005966.170000002</v>
      </c>
      <c r="F48" s="14">
        <f t="shared" si="3"/>
        <v>408836138.82999998</v>
      </c>
      <c r="G48" s="14">
        <f t="shared" si="4"/>
        <v>874428946.83000004</v>
      </c>
      <c r="H48" s="14">
        <f t="shared" si="5"/>
        <v>70806106.829999998</v>
      </c>
      <c r="I48" s="14">
        <f t="shared" si="6"/>
        <v>7.2601881279012588</v>
      </c>
      <c r="J48" s="14">
        <f t="shared" si="7"/>
        <v>3.5309723523414194</v>
      </c>
      <c r="K48" s="14">
        <f t="shared" si="8"/>
        <v>31.130552313637335</v>
      </c>
    </row>
    <row r="49" spans="1:13" ht="38.25" x14ac:dyDescent="0.2">
      <c r="A49" s="6" t="s">
        <v>6</v>
      </c>
      <c r="B49" s="16">
        <v>440842105</v>
      </c>
      <c r="C49" s="19">
        <v>4481994</v>
      </c>
      <c r="D49" s="19">
        <v>2462534</v>
      </c>
      <c r="E49" s="19">
        <v>862253.21</v>
      </c>
      <c r="F49" s="7">
        <f t="shared" si="3"/>
        <v>439979851.79000002</v>
      </c>
      <c r="G49" s="7">
        <f t="shared" si="4"/>
        <v>3619740.79</v>
      </c>
      <c r="H49" s="7">
        <f t="shared" si="5"/>
        <v>1600280.79</v>
      </c>
      <c r="I49" s="7">
        <f t="shared" si="6"/>
        <v>0.19559229942430295</v>
      </c>
      <c r="J49" s="7">
        <f t="shared" si="7"/>
        <v>19.238160738278541</v>
      </c>
      <c r="K49" s="7">
        <f t="shared" si="8"/>
        <v>35.014875327609687</v>
      </c>
    </row>
    <row r="50" spans="1:13" ht="63.75" x14ac:dyDescent="0.2">
      <c r="A50" s="6" t="s">
        <v>2</v>
      </c>
      <c r="B50" s="16"/>
      <c r="C50" s="19">
        <v>901952919</v>
      </c>
      <c r="D50" s="19">
        <v>100349539</v>
      </c>
      <c r="E50" s="19">
        <v>31143712.960000001</v>
      </c>
      <c r="F50" s="7">
        <f t="shared" si="3"/>
        <v>-31143712.960000001</v>
      </c>
      <c r="G50" s="7">
        <f t="shared" si="4"/>
        <v>870809206.03999996</v>
      </c>
      <c r="H50" s="7">
        <f t="shared" si="5"/>
        <v>69205826.039999992</v>
      </c>
      <c r="I50" s="7" t="e">
        <f t="shared" si="6"/>
        <v>#DIV/0!</v>
      </c>
      <c r="J50" s="7">
        <f t="shared" si="7"/>
        <v>3.4529200254187549</v>
      </c>
      <c r="K50" s="7">
        <f t="shared" si="8"/>
        <v>31.035232717910144</v>
      </c>
      <c r="M50" s="15"/>
    </row>
    <row r="51" spans="1:13" ht="38.25" x14ac:dyDescent="0.2">
      <c r="A51" s="4" t="s">
        <v>41</v>
      </c>
      <c r="B51" s="14">
        <f>B52</f>
        <v>21118000</v>
      </c>
      <c r="C51" s="18">
        <f t="shared" ref="C51:E51" si="40">C52</f>
        <v>21229369</v>
      </c>
      <c r="D51" s="18">
        <f t="shared" si="40"/>
        <v>10074291</v>
      </c>
      <c r="E51" s="18">
        <f t="shared" si="40"/>
        <v>9666034.9800000004</v>
      </c>
      <c r="F51" s="14">
        <f t="shared" si="3"/>
        <v>11451965.02</v>
      </c>
      <c r="G51" s="14">
        <f t="shared" si="4"/>
        <v>11563334.02</v>
      </c>
      <c r="H51" s="14">
        <f t="shared" si="5"/>
        <v>408256.01999999955</v>
      </c>
      <c r="I51" s="14">
        <f t="shared" si="6"/>
        <v>45.771545506203246</v>
      </c>
      <c r="J51" s="14">
        <f t="shared" si="7"/>
        <v>45.53142856012348</v>
      </c>
      <c r="K51" s="14">
        <f t="shared" si="8"/>
        <v>95.947545886851998</v>
      </c>
    </row>
    <row r="52" spans="1:13" ht="36" customHeight="1" x14ac:dyDescent="0.2">
      <c r="A52" s="6" t="s">
        <v>6</v>
      </c>
      <c r="B52" s="16">
        <v>21118000</v>
      </c>
      <c r="C52" s="19">
        <v>21229369</v>
      </c>
      <c r="D52" s="19">
        <v>10074291</v>
      </c>
      <c r="E52" s="19">
        <v>9666034.9800000004</v>
      </c>
      <c r="F52" s="16">
        <f t="shared" si="3"/>
        <v>11451965.02</v>
      </c>
      <c r="G52" s="16">
        <f t="shared" si="4"/>
        <v>11563334.02</v>
      </c>
      <c r="H52" s="16">
        <f t="shared" si="5"/>
        <v>408256.01999999955</v>
      </c>
      <c r="I52" s="16">
        <f t="shared" si="6"/>
        <v>45.771545506203246</v>
      </c>
      <c r="J52" s="16">
        <f t="shared" si="7"/>
        <v>45.53142856012348</v>
      </c>
      <c r="K52" s="16">
        <f t="shared" si="8"/>
        <v>95.947545886851998</v>
      </c>
    </row>
    <row r="53" spans="1:13" ht="38.25" x14ac:dyDescent="0.2">
      <c r="A53" s="13" t="s">
        <v>42</v>
      </c>
      <c r="B53" s="14">
        <f>B54+B58+B61+B64</f>
        <v>1714117763</v>
      </c>
      <c r="C53" s="18">
        <f t="shared" ref="C53:E53" si="41">C54+C58+C61+C64</f>
        <v>1855450171</v>
      </c>
      <c r="D53" s="18">
        <f t="shared" si="41"/>
        <v>530612324</v>
      </c>
      <c r="E53" s="18">
        <f t="shared" si="41"/>
        <v>177633778.88000003</v>
      </c>
      <c r="F53" s="14">
        <f t="shared" si="3"/>
        <v>1536483984.1199999</v>
      </c>
      <c r="G53" s="14">
        <f t="shared" si="4"/>
        <v>1677816392.1199999</v>
      </c>
      <c r="H53" s="14">
        <f t="shared" si="5"/>
        <v>352978545.12</v>
      </c>
      <c r="I53" s="14">
        <f t="shared" si="6"/>
        <v>10.36298571278501</v>
      </c>
      <c r="J53" s="14">
        <f t="shared" si="7"/>
        <v>9.5736216286672793</v>
      </c>
      <c r="K53" s="14">
        <f t="shared" si="8"/>
        <v>33.477130259793967</v>
      </c>
    </row>
    <row r="54" spans="1:13" ht="38.25" x14ac:dyDescent="0.2">
      <c r="A54" s="4" t="s">
        <v>43</v>
      </c>
      <c r="B54" s="14">
        <f>SUM(B55:B57)</f>
        <v>188916563</v>
      </c>
      <c r="C54" s="18">
        <f t="shared" ref="C54:E54" si="42">SUM(C55:C57)</f>
        <v>305807102</v>
      </c>
      <c r="D54" s="18">
        <f t="shared" si="42"/>
        <v>153757569</v>
      </c>
      <c r="E54" s="18">
        <f t="shared" si="42"/>
        <v>1966226.73</v>
      </c>
      <c r="F54" s="14">
        <f t="shared" si="3"/>
        <v>186950336.27000001</v>
      </c>
      <c r="G54" s="14">
        <f t="shared" si="4"/>
        <v>303840875.26999998</v>
      </c>
      <c r="H54" s="14">
        <f t="shared" si="5"/>
        <v>151791342.27000001</v>
      </c>
      <c r="I54" s="14">
        <f t="shared" si="6"/>
        <v>1.0407910766405377</v>
      </c>
      <c r="J54" s="14">
        <f t="shared" si="7"/>
        <v>0.64296306957580074</v>
      </c>
      <c r="K54" s="14">
        <f t="shared" si="8"/>
        <v>1.2787837000726774</v>
      </c>
    </row>
    <row r="55" spans="1:13" ht="63.75" x14ac:dyDescent="0.2">
      <c r="A55" s="6" t="s">
        <v>4</v>
      </c>
      <c r="B55" s="16"/>
      <c r="C55" s="19">
        <v>4074119</v>
      </c>
      <c r="D55" s="19">
        <v>4074119</v>
      </c>
      <c r="E55" s="19"/>
      <c r="F55" s="16">
        <f t="shared" si="3"/>
        <v>0</v>
      </c>
      <c r="G55" s="16">
        <f t="shared" si="4"/>
        <v>4074119</v>
      </c>
      <c r="H55" s="16">
        <f t="shared" si="5"/>
        <v>4074119</v>
      </c>
      <c r="I55" s="16" t="e">
        <f t="shared" si="6"/>
        <v>#DIV/0!</v>
      </c>
      <c r="J55" s="16">
        <f t="shared" si="7"/>
        <v>0</v>
      </c>
      <c r="K55" s="16">
        <f t="shared" si="8"/>
        <v>0</v>
      </c>
      <c r="M55" s="15"/>
    </row>
    <row r="56" spans="1:13" ht="63.75" x14ac:dyDescent="0.2">
      <c r="A56" s="6" t="s">
        <v>2</v>
      </c>
      <c r="B56" s="16">
        <v>188916563</v>
      </c>
      <c r="C56" s="19">
        <v>273639849</v>
      </c>
      <c r="D56" s="19">
        <v>149683450</v>
      </c>
      <c r="E56" s="19">
        <v>1966226.73</v>
      </c>
      <c r="F56" s="16">
        <f t="shared" si="3"/>
        <v>186950336.27000001</v>
      </c>
      <c r="G56" s="16">
        <f t="shared" si="4"/>
        <v>271673622.26999998</v>
      </c>
      <c r="H56" s="16">
        <f t="shared" si="5"/>
        <v>147717223.27000001</v>
      </c>
      <c r="I56" s="16">
        <f t="shared" si="6"/>
        <v>1.0407910766405377</v>
      </c>
      <c r="J56" s="16">
        <f t="shared" si="7"/>
        <v>0.71854546667287489</v>
      </c>
      <c r="K56" s="16">
        <f t="shared" si="8"/>
        <v>1.3135899326211415</v>
      </c>
      <c r="M56" s="15"/>
    </row>
    <row r="57" spans="1:13" ht="51" x14ac:dyDescent="0.2">
      <c r="A57" s="6" t="s">
        <v>9</v>
      </c>
      <c r="B57" s="16"/>
      <c r="C57" s="19">
        <v>28093134</v>
      </c>
      <c r="D57" s="19"/>
      <c r="E57" s="19"/>
      <c r="F57" s="16">
        <f t="shared" ref="F57" si="43">B57-E57</f>
        <v>0</v>
      </c>
      <c r="G57" s="16">
        <f t="shared" ref="G57" si="44">C57-E57</f>
        <v>28093134</v>
      </c>
      <c r="H57" s="16">
        <f t="shared" ref="H57" si="45">D57-E57</f>
        <v>0</v>
      </c>
      <c r="I57" s="16" t="e">
        <f t="shared" ref="I57" si="46">E57/B57*100</f>
        <v>#DIV/0!</v>
      </c>
      <c r="J57" s="16">
        <f t="shared" ref="J57" si="47">E57/C57*100</f>
        <v>0</v>
      </c>
      <c r="K57" s="16" t="e">
        <f t="shared" ref="K57" si="48">E57/D57*100</f>
        <v>#DIV/0!</v>
      </c>
      <c r="M57" s="15"/>
    </row>
    <row r="58" spans="1:13" ht="38.25" x14ac:dyDescent="0.2">
      <c r="A58" s="4" t="s">
        <v>44</v>
      </c>
      <c r="B58" s="14">
        <f>SUM(B59:B60)</f>
        <v>1376467500</v>
      </c>
      <c r="C58" s="18">
        <f t="shared" ref="C58:E58" si="49">SUM(C59:C60)</f>
        <v>1404823792</v>
      </c>
      <c r="D58" s="18">
        <f t="shared" si="49"/>
        <v>320822532</v>
      </c>
      <c r="E58" s="18">
        <f t="shared" si="49"/>
        <v>124943703.27000001</v>
      </c>
      <c r="F58" s="14">
        <f t="shared" si="3"/>
        <v>1251523796.73</v>
      </c>
      <c r="G58" s="14">
        <f t="shared" si="4"/>
        <v>1279880088.73</v>
      </c>
      <c r="H58" s="14">
        <f t="shared" si="5"/>
        <v>195878828.72999999</v>
      </c>
      <c r="I58" s="14">
        <f t="shared" si="6"/>
        <v>9.0771270131695818</v>
      </c>
      <c r="J58" s="14">
        <f t="shared" si="7"/>
        <v>8.8939056970356329</v>
      </c>
      <c r="K58" s="14">
        <f t="shared" si="8"/>
        <v>38.944803063271131</v>
      </c>
    </row>
    <row r="59" spans="1:13" ht="53.45" customHeight="1" x14ac:dyDescent="0.2">
      <c r="A59" s="6" t="s">
        <v>4</v>
      </c>
      <c r="B59" s="16">
        <v>1351946800</v>
      </c>
      <c r="C59" s="19">
        <v>1161797940</v>
      </c>
      <c r="D59" s="19">
        <v>200736391</v>
      </c>
      <c r="E59" s="19">
        <v>109716761.99000001</v>
      </c>
      <c r="F59" s="16">
        <f t="shared" si="3"/>
        <v>1242230038.01</v>
      </c>
      <c r="G59" s="16">
        <f t="shared" si="4"/>
        <v>1052081178.01</v>
      </c>
      <c r="H59" s="16">
        <f t="shared" si="5"/>
        <v>91019629.00999999</v>
      </c>
      <c r="I59" s="16">
        <f t="shared" si="6"/>
        <v>8.1154644539267373</v>
      </c>
      <c r="J59" s="16">
        <f t="shared" si="7"/>
        <v>9.4437042976681482</v>
      </c>
      <c r="K59" s="16">
        <f t="shared" si="8"/>
        <v>54.65713588026</v>
      </c>
      <c r="M59" s="15"/>
    </row>
    <row r="60" spans="1:13" ht="38.450000000000003" customHeight="1" x14ac:dyDescent="0.2">
      <c r="A60" s="6" t="s">
        <v>9</v>
      </c>
      <c r="B60" s="7">
        <v>24520700</v>
      </c>
      <c r="C60" s="19">
        <v>243025852</v>
      </c>
      <c r="D60" s="19">
        <v>120086141</v>
      </c>
      <c r="E60" s="19">
        <v>15226941.279999999</v>
      </c>
      <c r="F60" s="16">
        <f t="shared" si="3"/>
        <v>9293758.7200000007</v>
      </c>
      <c r="G60" s="16">
        <f t="shared" si="4"/>
        <v>227798910.72</v>
      </c>
      <c r="H60" s="16">
        <f t="shared" si="5"/>
        <v>104859199.72</v>
      </c>
      <c r="I60" s="16">
        <f t="shared" si="6"/>
        <v>62.098313995929963</v>
      </c>
      <c r="J60" s="16">
        <f t="shared" si="7"/>
        <v>6.2655644058805722</v>
      </c>
      <c r="K60" s="16">
        <f t="shared" si="8"/>
        <v>12.680015489880716</v>
      </c>
    </row>
    <row r="61" spans="1:13" ht="67.150000000000006" customHeight="1" x14ac:dyDescent="0.2">
      <c r="A61" s="4" t="s">
        <v>45</v>
      </c>
      <c r="B61" s="14">
        <f>SUM(B62:B63)</f>
        <v>31505000</v>
      </c>
      <c r="C61" s="18">
        <f t="shared" ref="C61:E61" si="50">SUM(C62:C63)</f>
        <v>28451990</v>
      </c>
      <c r="D61" s="18">
        <f t="shared" si="50"/>
        <v>0</v>
      </c>
      <c r="E61" s="18">
        <f t="shared" si="50"/>
        <v>0</v>
      </c>
      <c r="F61" s="14">
        <f t="shared" si="3"/>
        <v>31505000</v>
      </c>
      <c r="G61" s="14">
        <f t="shared" si="4"/>
        <v>28451990</v>
      </c>
      <c r="H61" s="14">
        <f t="shared" si="5"/>
        <v>0</v>
      </c>
      <c r="I61" s="14">
        <f t="shared" si="6"/>
        <v>0</v>
      </c>
      <c r="J61" s="14">
        <f t="shared" si="7"/>
        <v>0</v>
      </c>
      <c r="K61" s="14" t="e">
        <f t="shared" si="8"/>
        <v>#DIV/0!</v>
      </c>
    </row>
    <row r="62" spans="1:13" ht="51" x14ac:dyDescent="0.2">
      <c r="A62" s="6" t="s">
        <v>1</v>
      </c>
      <c r="B62" s="7">
        <v>5966800</v>
      </c>
      <c r="C62" s="19">
        <v>3858826</v>
      </c>
      <c r="D62" s="19"/>
      <c r="E62" s="19"/>
      <c r="F62" s="7">
        <f t="shared" si="3"/>
        <v>5966800</v>
      </c>
      <c r="G62" s="7">
        <f t="shared" si="4"/>
        <v>3858826</v>
      </c>
      <c r="H62" s="7">
        <f t="shared" si="5"/>
        <v>0</v>
      </c>
      <c r="I62" s="7">
        <f t="shared" si="6"/>
        <v>0</v>
      </c>
      <c r="J62" s="7">
        <f t="shared" si="7"/>
        <v>0</v>
      </c>
      <c r="K62" s="7" t="e">
        <f t="shared" si="8"/>
        <v>#DIV/0!</v>
      </c>
    </row>
    <row r="63" spans="1:13" ht="51" x14ac:dyDescent="0.2">
      <c r="A63" s="6" t="s">
        <v>9</v>
      </c>
      <c r="B63" s="7">
        <v>25538200</v>
      </c>
      <c r="C63" s="19">
        <v>24593164</v>
      </c>
      <c r="D63" s="19"/>
      <c r="E63" s="19"/>
      <c r="F63" s="7">
        <f t="shared" si="3"/>
        <v>25538200</v>
      </c>
      <c r="G63" s="7">
        <f t="shared" si="4"/>
        <v>24593164</v>
      </c>
      <c r="H63" s="7">
        <f t="shared" si="5"/>
        <v>0</v>
      </c>
      <c r="I63" s="7">
        <f t="shared" si="6"/>
        <v>0</v>
      </c>
      <c r="J63" s="7">
        <f t="shared" si="7"/>
        <v>0</v>
      </c>
      <c r="K63" s="7" t="e">
        <f t="shared" si="8"/>
        <v>#DIV/0!</v>
      </c>
    </row>
    <row r="64" spans="1:13" ht="42" customHeight="1" x14ac:dyDescent="0.2">
      <c r="A64" s="4" t="s">
        <v>7</v>
      </c>
      <c r="B64" s="5">
        <f>SUM(B65:B65)</f>
        <v>117228700</v>
      </c>
      <c r="C64" s="18">
        <f t="shared" ref="C64:E64" si="51">SUM(C65:C65)</f>
        <v>116367287</v>
      </c>
      <c r="D64" s="18">
        <f t="shared" si="51"/>
        <v>56032223</v>
      </c>
      <c r="E64" s="18">
        <f t="shared" si="51"/>
        <v>50723848.880000003</v>
      </c>
      <c r="F64" s="5">
        <f t="shared" si="3"/>
        <v>66504851.119999997</v>
      </c>
      <c r="G64" s="5">
        <f t="shared" si="4"/>
        <v>65643438.119999997</v>
      </c>
      <c r="H64" s="5">
        <f t="shared" si="5"/>
        <v>5308374.1199999973</v>
      </c>
      <c r="I64" s="5">
        <f t="shared" si="6"/>
        <v>43.26913876891922</v>
      </c>
      <c r="J64" s="5">
        <f t="shared" si="7"/>
        <v>43.589440114729157</v>
      </c>
      <c r="K64" s="5">
        <f t="shared" si="8"/>
        <v>90.526211819224102</v>
      </c>
    </row>
    <row r="65" spans="1:11" ht="63.75" x14ac:dyDescent="0.2">
      <c r="A65" s="6" t="s">
        <v>2</v>
      </c>
      <c r="B65" s="7">
        <v>117228700</v>
      </c>
      <c r="C65" s="19">
        <v>116367287</v>
      </c>
      <c r="D65" s="19">
        <v>56032223</v>
      </c>
      <c r="E65" s="19">
        <v>50723848.880000003</v>
      </c>
      <c r="F65" s="16">
        <f t="shared" si="3"/>
        <v>66504851.119999997</v>
      </c>
      <c r="G65" s="16">
        <f t="shared" si="4"/>
        <v>65643438.119999997</v>
      </c>
      <c r="H65" s="16">
        <f t="shared" si="5"/>
        <v>5308374.1199999973</v>
      </c>
      <c r="I65" s="16">
        <f t="shared" si="6"/>
        <v>43.26913876891922</v>
      </c>
      <c r="J65" s="16">
        <f t="shared" si="7"/>
        <v>43.589440114729157</v>
      </c>
      <c r="K65" s="16">
        <f t="shared" si="8"/>
        <v>90.526211819224102</v>
      </c>
    </row>
    <row r="66" spans="1:11" ht="76.5" x14ac:dyDescent="0.2">
      <c r="A66" s="13" t="s">
        <v>46</v>
      </c>
      <c r="B66" s="14">
        <f>B67+B70+B73+B79+B82+B84+B87</f>
        <v>808144657</v>
      </c>
      <c r="C66" s="18">
        <f t="shared" ref="C66:E66" si="52">C67+C70+C73+C79+C82+C84+C87</f>
        <v>945690668.18000007</v>
      </c>
      <c r="D66" s="18">
        <f t="shared" si="52"/>
        <v>303354503</v>
      </c>
      <c r="E66" s="18">
        <f t="shared" si="52"/>
        <v>225655109.66</v>
      </c>
      <c r="F66" s="14">
        <f t="shared" si="3"/>
        <v>582489547.34000003</v>
      </c>
      <c r="G66" s="14">
        <f t="shared" si="4"/>
        <v>720035558.5200001</v>
      </c>
      <c r="H66" s="14">
        <f t="shared" si="5"/>
        <v>77699393.340000004</v>
      </c>
      <c r="I66" s="14">
        <f t="shared" si="6"/>
        <v>27.922613569911903</v>
      </c>
      <c r="J66" s="14">
        <f t="shared" si="7"/>
        <v>23.861408095976838</v>
      </c>
      <c r="K66" s="14">
        <f t="shared" si="8"/>
        <v>74.386602944212768</v>
      </c>
    </row>
    <row r="67" spans="1:11" ht="38.25" x14ac:dyDescent="0.2">
      <c r="A67" s="4" t="s">
        <v>10</v>
      </c>
      <c r="B67" s="5">
        <f>SUM(B68:B69)</f>
        <v>6423000</v>
      </c>
      <c r="C67" s="18">
        <f t="shared" ref="C67:E67" si="53">SUM(C68:C69)</f>
        <v>40461580</v>
      </c>
      <c r="D67" s="18">
        <f t="shared" si="53"/>
        <v>15934629</v>
      </c>
      <c r="E67" s="18">
        <f t="shared" si="53"/>
        <v>5967043.1899999995</v>
      </c>
      <c r="F67" s="5">
        <f t="shared" si="3"/>
        <v>455956.81000000052</v>
      </c>
      <c r="G67" s="5">
        <f t="shared" si="4"/>
        <v>34494536.810000002</v>
      </c>
      <c r="H67" s="5">
        <f t="shared" si="5"/>
        <v>9967585.8100000005</v>
      </c>
      <c r="I67" s="5">
        <f t="shared" si="6"/>
        <v>92.90118620582281</v>
      </c>
      <c r="J67" s="5">
        <f t="shared" si="7"/>
        <v>14.747430006440677</v>
      </c>
      <c r="K67" s="5">
        <f t="shared" si="8"/>
        <v>37.447016745730316</v>
      </c>
    </row>
    <row r="68" spans="1:11" ht="46.9" customHeight="1" x14ac:dyDescent="0.2">
      <c r="A68" s="6" t="s">
        <v>9</v>
      </c>
      <c r="B68" s="16">
        <v>6423000</v>
      </c>
      <c r="C68" s="19">
        <v>6372300</v>
      </c>
      <c r="D68" s="19">
        <v>2568540</v>
      </c>
      <c r="E68" s="19">
        <v>2231675.19</v>
      </c>
      <c r="F68" s="7">
        <f t="shared" si="3"/>
        <v>4191324.81</v>
      </c>
      <c r="G68" s="7">
        <f t="shared" si="4"/>
        <v>4140624.81</v>
      </c>
      <c r="H68" s="7">
        <f t="shared" si="5"/>
        <v>336864.81000000006</v>
      </c>
      <c r="I68" s="7">
        <f t="shared" si="6"/>
        <v>34.745059785147127</v>
      </c>
      <c r="J68" s="7">
        <f t="shared" si="7"/>
        <v>35.021502283319997</v>
      </c>
      <c r="K68" s="7">
        <f t="shared" si="8"/>
        <v>86.884969282160299</v>
      </c>
    </row>
    <row r="69" spans="1:11" ht="63.75" x14ac:dyDescent="0.2">
      <c r="A69" s="6" t="s">
        <v>2</v>
      </c>
      <c r="B69" s="7"/>
      <c r="C69" s="19">
        <v>34089280</v>
      </c>
      <c r="D69" s="19">
        <v>13366089</v>
      </c>
      <c r="E69" s="19">
        <v>3735368</v>
      </c>
      <c r="F69" s="16">
        <f t="shared" si="3"/>
        <v>-3735368</v>
      </c>
      <c r="G69" s="16">
        <f t="shared" si="4"/>
        <v>30353912</v>
      </c>
      <c r="H69" s="16">
        <f t="shared" si="5"/>
        <v>9630721</v>
      </c>
      <c r="I69" s="16" t="e">
        <f t="shared" si="6"/>
        <v>#DIV/0!</v>
      </c>
      <c r="J69" s="16">
        <f t="shared" si="7"/>
        <v>10.957603093993185</v>
      </c>
      <c r="K69" s="16">
        <f t="shared" si="8"/>
        <v>27.946604275940405</v>
      </c>
    </row>
    <row r="70" spans="1:11" ht="51" x14ac:dyDescent="0.2">
      <c r="A70" s="4" t="s">
        <v>11</v>
      </c>
      <c r="B70" s="5">
        <f>SUM(B71:B72)</f>
        <v>28859100</v>
      </c>
      <c r="C70" s="18">
        <f t="shared" ref="C70:E70" si="54">SUM(C71:C72)</f>
        <v>38489884</v>
      </c>
      <c r="D70" s="18">
        <f t="shared" si="54"/>
        <v>14474118</v>
      </c>
      <c r="E70" s="18">
        <f t="shared" si="54"/>
        <v>10227561.48</v>
      </c>
      <c r="F70" s="5">
        <f t="shared" si="3"/>
        <v>18631538.52</v>
      </c>
      <c r="G70" s="5">
        <f t="shared" si="4"/>
        <v>28262322.52</v>
      </c>
      <c r="H70" s="5">
        <f t="shared" si="5"/>
        <v>4246556.5199999996</v>
      </c>
      <c r="I70" s="5">
        <f t="shared" si="6"/>
        <v>35.439641153050509</v>
      </c>
      <c r="J70" s="5">
        <f t="shared" si="7"/>
        <v>26.572076652660215</v>
      </c>
      <c r="K70" s="5">
        <f t="shared" si="8"/>
        <v>70.661034268202044</v>
      </c>
    </row>
    <row r="71" spans="1:11" ht="52.9" customHeight="1" x14ac:dyDescent="0.2">
      <c r="A71" s="6" t="s">
        <v>4</v>
      </c>
      <c r="B71" s="7">
        <v>1589000</v>
      </c>
      <c r="C71" s="19">
        <v>1589000</v>
      </c>
      <c r="D71" s="19">
        <v>691621</v>
      </c>
      <c r="E71" s="19">
        <v>649974.27</v>
      </c>
      <c r="F71" s="7">
        <f t="shared" si="3"/>
        <v>939025.73</v>
      </c>
      <c r="G71" s="7">
        <f t="shared" si="4"/>
        <v>939025.73</v>
      </c>
      <c r="H71" s="7">
        <f t="shared" si="5"/>
        <v>41646.729999999981</v>
      </c>
      <c r="I71" s="7">
        <f t="shared" si="6"/>
        <v>40.90461107614852</v>
      </c>
      <c r="J71" s="7">
        <f t="shared" si="7"/>
        <v>40.90461107614852</v>
      </c>
      <c r="K71" s="7">
        <f t="shared" si="8"/>
        <v>93.978388452635187</v>
      </c>
    </row>
    <row r="72" spans="1:11" ht="46.15" customHeight="1" x14ac:dyDescent="0.2">
      <c r="A72" s="6" t="s">
        <v>9</v>
      </c>
      <c r="B72" s="7">
        <v>27270100</v>
      </c>
      <c r="C72" s="19">
        <v>36900884</v>
      </c>
      <c r="D72" s="19">
        <v>13782497</v>
      </c>
      <c r="E72" s="19">
        <v>9577587.2100000009</v>
      </c>
      <c r="F72" s="7">
        <f t="shared" si="3"/>
        <v>17692512.789999999</v>
      </c>
      <c r="G72" s="7">
        <f t="shared" si="4"/>
        <v>27323296.789999999</v>
      </c>
      <c r="H72" s="7">
        <f t="shared" si="5"/>
        <v>4204909.7899999991</v>
      </c>
      <c r="I72" s="7">
        <f t="shared" si="6"/>
        <v>35.121203112566512</v>
      </c>
      <c r="J72" s="7">
        <f t="shared" si="7"/>
        <v>25.954899102146172</v>
      </c>
      <c r="K72" s="7">
        <f t="shared" si="8"/>
        <v>69.490943549634011</v>
      </c>
    </row>
    <row r="73" spans="1:11" ht="38.25" x14ac:dyDescent="0.2">
      <c r="A73" s="4" t="s">
        <v>12</v>
      </c>
      <c r="B73" s="5">
        <f>SUM(B74:B78)</f>
        <v>4866700</v>
      </c>
      <c r="C73" s="18">
        <f t="shared" ref="C73:E73" si="55">SUM(C74:C78)</f>
        <v>11771448</v>
      </c>
      <c r="D73" s="18">
        <f t="shared" si="55"/>
        <v>3965623</v>
      </c>
      <c r="E73" s="18">
        <f t="shared" si="55"/>
        <v>2097873.5</v>
      </c>
      <c r="F73" s="5">
        <f t="shared" si="3"/>
        <v>2768826.5</v>
      </c>
      <c r="G73" s="5">
        <f t="shared" si="4"/>
        <v>9673574.5</v>
      </c>
      <c r="H73" s="5">
        <f t="shared" si="5"/>
        <v>1867749.5</v>
      </c>
      <c r="I73" s="5">
        <f t="shared" si="6"/>
        <v>43.106694474695381</v>
      </c>
      <c r="J73" s="5">
        <f t="shared" si="7"/>
        <v>17.821711483582988</v>
      </c>
      <c r="K73" s="5">
        <f t="shared" si="8"/>
        <v>52.901486096888185</v>
      </c>
    </row>
    <row r="74" spans="1:11" ht="25.5" x14ac:dyDescent="0.2">
      <c r="A74" s="6" t="s">
        <v>13</v>
      </c>
      <c r="B74" s="7">
        <v>285000</v>
      </c>
      <c r="C74" s="19">
        <v>285000</v>
      </c>
      <c r="D74" s="19">
        <v>284970</v>
      </c>
      <c r="E74" s="19"/>
      <c r="F74" s="7">
        <f t="shared" si="3"/>
        <v>285000</v>
      </c>
      <c r="G74" s="7">
        <f t="shared" si="4"/>
        <v>285000</v>
      </c>
      <c r="H74" s="7">
        <f t="shared" si="5"/>
        <v>284970</v>
      </c>
      <c r="I74" s="7">
        <f t="shared" si="6"/>
        <v>0</v>
      </c>
      <c r="J74" s="7">
        <f t="shared" si="7"/>
        <v>0</v>
      </c>
      <c r="K74" s="7">
        <f t="shared" si="8"/>
        <v>0</v>
      </c>
    </row>
    <row r="75" spans="1:11" ht="42.6" customHeight="1" x14ac:dyDescent="0.2">
      <c r="A75" s="6" t="s">
        <v>1</v>
      </c>
      <c r="B75" s="7">
        <v>2755000</v>
      </c>
      <c r="C75" s="19">
        <f>'[1]Бюджет (2)'!$D$302+'[1]Бюджет (2)'!$D$306</f>
        <v>9127848</v>
      </c>
      <c r="D75" s="19">
        <f>'[1]Бюджет (2)'!$E$302+'[1]Бюджет (2)'!$E$306</f>
        <v>2353753</v>
      </c>
      <c r="E75" s="19">
        <f>'[1]Бюджет (2)'!$F$302+'[1]Бюджет (2)'!$F$306</f>
        <v>1169409</v>
      </c>
      <c r="F75" s="7">
        <f t="shared" ref="F75:F141" si="56">B75-E75</f>
        <v>1585591</v>
      </c>
      <c r="G75" s="7">
        <f t="shared" ref="G75:G141" si="57">C75-E75</f>
        <v>7958439</v>
      </c>
      <c r="H75" s="7">
        <f t="shared" ref="H75:H141" si="58">D75-E75</f>
        <v>1184344</v>
      </c>
      <c r="I75" s="7">
        <f t="shared" ref="I75:I141" si="59">E75/B75*100</f>
        <v>42.44678765880218</v>
      </c>
      <c r="J75" s="7">
        <f t="shared" ref="J75:J141" si="60">E75/C75*100</f>
        <v>12.8114425218299</v>
      </c>
      <c r="K75" s="7">
        <f t="shared" ref="K75:K141" si="61">E75/D75*100</f>
        <v>49.682740712385709</v>
      </c>
    </row>
    <row r="76" spans="1:11" ht="30" customHeight="1" x14ac:dyDescent="0.2">
      <c r="A76" s="6" t="s">
        <v>5</v>
      </c>
      <c r="B76" s="7">
        <v>200000</v>
      </c>
      <c r="C76" s="19">
        <v>333465</v>
      </c>
      <c r="D76" s="19">
        <v>133465</v>
      </c>
      <c r="E76" s="19">
        <v>133464.5</v>
      </c>
      <c r="F76" s="7">
        <f t="shared" si="56"/>
        <v>66535.5</v>
      </c>
      <c r="G76" s="7">
        <f t="shared" si="57"/>
        <v>200000.5</v>
      </c>
      <c r="H76" s="7">
        <f t="shared" si="58"/>
        <v>0.5</v>
      </c>
      <c r="I76" s="7">
        <f t="shared" si="59"/>
        <v>66.732250000000008</v>
      </c>
      <c r="J76" s="7">
        <f t="shared" si="60"/>
        <v>40.023540701422938</v>
      </c>
      <c r="K76" s="7">
        <f t="shared" si="61"/>
        <v>99.999625369947182</v>
      </c>
    </row>
    <row r="77" spans="1:11" ht="38.25" x14ac:dyDescent="0.2">
      <c r="A77" s="6" t="s">
        <v>6</v>
      </c>
      <c r="B77" s="7">
        <v>795000</v>
      </c>
      <c r="C77" s="19">
        <v>795000</v>
      </c>
      <c r="D77" s="19">
        <v>795000</v>
      </c>
      <c r="E77" s="19">
        <v>795000</v>
      </c>
      <c r="F77" s="7">
        <f t="shared" si="56"/>
        <v>0</v>
      </c>
      <c r="G77" s="7">
        <f t="shared" si="57"/>
        <v>0</v>
      </c>
      <c r="H77" s="7">
        <f t="shared" si="58"/>
        <v>0</v>
      </c>
      <c r="I77" s="7">
        <f t="shared" si="59"/>
        <v>100</v>
      </c>
      <c r="J77" s="7">
        <f t="shared" si="60"/>
        <v>100</v>
      </c>
      <c r="K77" s="7">
        <f t="shared" si="61"/>
        <v>100</v>
      </c>
    </row>
    <row r="78" spans="1:11" ht="42" customHeight="1" x14ac:dyDescent="0.2">
      <c r="A78" s="6" t="s">
        <v>9</v>
      </c>
      <c r="B78" s="7">
        <v>831700</v>
      </c>
      <c r="C78" s="19">
        <v>1230135</v>
      </c>
      <c r="D78" s="19">
        <v>398435</v>
      </c>
      <c r="E78" s="19"/>
      <c r="F78" s="7">
        <f t="shared" si="56"/>
        <v>831700</v>
      </c>
      <c r="G78" s="7">
        <f t="shared" si="57"/>
        <v>1230135</v>
      </c>
      <c r="H78" s="7">
        <f t="shared" si="58"/>
        <v>398435</v>
      </c>
      <c r="I78" s="7">
        <f t="shared" si="59"/>
        <v>0</v>
      </c>
      <c r="J78" s="7">
        <f t="shared" si="60"/>
        <v>0</v>
      </c>
      <c r="K78" s="7">
        <f t="shared" si="61"/>
        <v>0</v>
      </c>
    </row>
    <row r="79" spans="1:11" ht="25.5" x14ac:dyDescent="0.2">
      <c r="A79" s="4" t="s">
        <v>27</v>
      </c>
      <c r="B79" s="5">
        <f>SUM(B80:B81)</f>
        <v>441322807</v>
      </c>
      <c r="C79" s="18">
        <f t="shared" ref="C79:E79" si="62">SUM(C80:C81)</f>
        <v>514768355.18000001</v>
      </c>
      <c r="D79" s="18">
        <f t="shared" si="62"/>
        <v>127983418</v>
      </c>
      <c r="E79" s="18">
        <f t="shared" si="62"/>
        <v>88907986.359999999</v>
      </c>
      <c r="F79" s="5">
        <f t="shared" si="56"/>
        <v>352414820.63999999</v>
      </c>
      <c r="G79" s="5">
        <f t="shared" si="57"/>
        <v>425860368.81999999</v>
      </c>
      <c r="H79" s="5">
        <f t="shared" si="58"/>
        <v>39075431.640000001</v>
      </c>
      <c r="I79" s="5">
        <f t="shared" si="59"/>
        <v>20.145794631456695</v>
      </c>
      <c r="J79" s="5">
        <f t="shared" si="60"/>
        <v>17.271455299328061</v>
      </c>
      <c r="K79" s="5">
        <f t="shared" si="61"/>
        <v>69.468363753185585</v>
      </c>
    </row>
    <row r="80" spans="1:11" ht="40.15" customHeight="1" x14ac:dyDescent="0.2">
      <c r="A80" s="6" t="s">
        <v>2</v>
      </c>
      <c r="B80" s="7"/>
      <c r="C80" s="19">
        <v>771028</v>
      </c>
      <c r="D80" s="19"/>
      <c r="E80" s="19"/>
      <c r="F80" s="7">
        <f t="shared" ref="F80" si="63">B80-E80</f>
        <v>0</v>
      </c>
      <c r="G80" s="7">
        <f t="shared" ref="G80" si="64">C80-E80</f>
        <v>771028</v>
      </c>
      <c r="H80" s="7">
        <f t="shared" ref="H80" si="65">D80-E80</f>
        <v>0</v>
      </c>
      <c r="I80" s="7" t="e">
        <f t="shared" ref="I80" si="66">E80/B80*100</f>
        <v>#DIV/0!</v>
      </c>
      <c r="J80" s="7">
        <f t="shared" ref="J80" si="67">E80/C80*100</f>
        <v>0</v>
      </c>
      <c r="K80" s="7" t="e">
        <f t="shared" ref="K80" si="68">E80/D80*100</f>
        <v>#DIV/0!</v>
      </c>
    </row>
    <row r="81" spans="1:11" ht="40.15" customHeight="1" x14ac:dyDescent="0.2">
      <c r="A81" s="6" t="s">
        <v>9</v>
      </c>
      <c r="B81" s="7">
        <v>441322807</v>
      </c>
      <c r="C81" s="19">
        <v>513997327.18000001</v>
      </c>
      <c r="D81" s="19">
        <v>127983418</v>
      </c>
      <c r="E81" s="19">
        <v>88907986.359999999</v>
      </c>
      <c r="F81" s="7">
        <f t="shared" si="56"/>
        <v>352414820.63999999</v>
      </c>
      <c r="G81" s="7">
        <f t="shared" si="57"/>
        <v>425089340.81999999</v>
      </c>
      <c r="H81" s="7">
        <f t="shared" si="58"/>
        <v>39075431.640000001</v>
      </c>
      <c r="I81" s="7">
        <f t="shared" si="59"/>
        <v>20.145794631456695</v>
      </c>
      <c r="J81" s="7">
        <f t="shared" si="60"/>
        <v>17.297363557858493</v>
      </c>
      <c r="K81" s="7">
        <f t="shared" si="61"/>
        <v>69.468363753185585</v>
      </c>
    </row>
    <row r="82" spans="1:11" ht="38.25" x14ac:dyDescent="0.2">
      <c r="A82" s="4" t="s">
        <v>7</v>
      </c>
      <c r="B82" s="5">
        <f>B83</f>
        <v>276241150</v>
      </c>
      <c r="C82" s="18">
        <f t="shared" ref="C82:E82" si="69">C83</f>
        <v>286899235</v>
      </c>
      <c r="D82" s="18">
        <f t="shared" si="69"/>
        <v>140996715</v>
      </c>
      <c r="E82" s="18">
        <f t="shared" si="69"/>
        <v>118454645.13</v>
      </c>
      <c r="F82" s="5">
        <f t="shared" si="56"/>
        <v>157786504.87</v>
      </c>
      <c r="G82" s="5">
        <f t="shared" si="57"/>
        <v>168444589.87</v>
      </c>
      <c r="H82" s="5">
        <f t="shared" si="58"/>
        <v>22542069.870000005</v>
      </c>
      <c r="I82" s="5">
        <f t="shared" si="59"/>
        <v>42.880883289835708</v>
      </c>
      <c r="J82" s="5">
        <f t="shared" si="60"/>
        <v>41.28789159371582</v>
      </c>
      <c r="K82" s="5">
        <f t="shared" si="61"/>
        <v>84.012343925885077</v>
      </c>
    </row>
    <row r="83" spans="1:11" ht="45.6" customHeight="1" x14ac:dyDescent="0.2">
      <c r="A83" s="6" t="s">
        <v>9</v>
      </c>
      <c r="B83" s="7">
        <v>276241150</v>
      </c>
      <c r="C83" s="19">
        <v>286899235</v>
      </c>
      <c r="D83" s="19">
        <v>140996715</v>
      </c>
      <c r="E83" s="19">
        <v>118454645.13</v>
      </c>
      <c r="F83" s="16">
        <f t="shared" si="56"/>
        <v>157786504.87</v>
      </c>
      <c r="G83" s="16">
        <f t="shared" si="57"/>
        <v>168444589.87</v>
      </c>
      <c r="H83" s="16">
        <f t="shared" si="58"/>
        <v>22542069.870000005</v>
      </c>
      <c r="I83" s="16">
        <f t="shared" si="59"/>
        <v>42.880883289835708</v>
      </c>
      <c r="J83" s="16">
        <f t="shared" si="60"/>
        <v>41.28789159371582</v>
      </c>
      <c r="K83" s="16">
        <f t="shared" si="61"/>
        <v>84.012343925885077</v>
      </c>
    </row>
    <row r="84" spans="1:11" ht="127.5" x14ac:dyDescent="0.2">
      <c r="A84" s="4" t="s">
        <v>47</v>
      </c>
      <c r="B84" s="5">
        <f>SUM(B85:B86)</f>
        <v>50431900</v>
      </c>
      <c r="C84" s="18">
        <f t="shared" ref="C84:K84" si="70">SUM(C85:C86)</f>
        <v>53099766</v>
      </c>
      <c r="D84" s="18">
        <f t="shared" si="70"/>
        <v>0</v>
      </c>
      <c r="E84" s="18">
        <f t="shared" si="70"/>
        <v>0</v>
      </c>
      <c r="F84" s="5">
        <f t="shared" si="70"/>
        <v>50431900</v>
      </c>
      <c r="G84" s="5">
        <f t="shared" si="70"/>
        <v>53099766</v>
      </c>
      <c r="H84" s="5">
        <f t="shared" si="70"/>
        <v>0</v>
      </c>
      <c r="I84" s="5" t="e">
        <f t="shared" si="70"/>
        <v>#DIV/0!</v>
      </c>
      <c r="J84" s="5">
        <f t="shared" si="70"/>
        <v>0</v>
      </c>
      <c r="K84" s="5" t="e">
        <f t="shared" si="70"/>
        <v>#DIV/0!</v>
      </c>
    </row>
    <row r="85" spans="1:11" ht="40.15" customHeight="1" x14ac:dyDescent="0.2">
      <c r="A85" s="6" t="s">
        <v>2</v>
      </c>
      <c r="B85" s="7"/>
      <c r="C85" s="19">
        <v>30732014</v>
      </c>
      <c r="D85" s="19"/>
      <c r="E85" s="19"/>
      <c r="F85" s="16">
        <f t="shared" ref="F85" si="71">B85-E85</f>
        <v>0</v>
      </c>
      <c r="G85" s="16">
        <f t="shared" ref="G85" si="72">C85-E85</f>
        <v>30732014</v>
      </c>
      <c r="H85" s="16">
        <f t="shared" ref="H85" si="73">D85-E85</f>
        <v>0</v>
      </c>
      <c r="I85" s="16" t="e">
        <f t="shared" ref="I85" si="74">E85/B85*100</f>
        <v>#DIV/0!</v>
      </c>
      <c r="J85" s="16">
        <f t="shared" ref="J85" si="75">E85/C85*100</f>
        <v>0</v>
      </c>
      <c r="K85" s="16" t="e">
        <f t="shared" ref="K85" si="76">E85/D85*100</f>
        <v>#DIV/0!</v>
      </c>
    </row>
    <row r="86" spans="1:11" ht="51" x14ac:dyDescent="0.2">
      <c r="A86" s="6" t="s">
        <v>9</v>
      </c>
      <c r="B86" s="7">
        <v>50431900</v>
      </c>
      <c r="C86" s="19">
        <v>22367752</v>
      </c>
      <c r="D86" s="19"/>
      <c r="E86" s="19"/>
      <c r="F86" s="16">
        <f t="shared" si="56"/>
        <v>50431900</v>
      </c>
      <c r="G86" s="16">
        <f t="shared" si="57"/>
        <v>22367752</v>
      </c>
      <c r="H86" s="16">
        <f t="shared" si="58"/>
        <v>0</v>
      </c>
      <c r="I86" s="16">
        <f t="shared" si="59"/>
        <v>0</v>
      </c>
      <c r="J86" s="16">
        <f t="shared" si="60"/>
        <v>0</v>
      </c>
      <c r="K86" s="16" t="e">
        <f t="shared" si="61"/>
        <v>#DIV/0!</v>
      </c>
    </row>
    <row r="87" spans="1:11" ht="38.25" x14ac:dyDescent="0.2">
      <c r="A87" s="4" t="s">
        <v>73</v>
      </c>
      <c r="B87" s="5">
        <f>B88</f>
        <v>0</v>
      </c>
      <c r="C87" s="18">
        <f t="shared" ref="C87:E87" si="77">C88</f>
        <v>200400</v>
      </c>
      <c r="D87" s="18">
        <f t="shared" si="77"/>
        <v>0</v>
      </c>
      <c r="E87" s="18">
        <f t="shared" si="77"/>
        <v>0</v>
      </c>
      <c r="F87" s="5">
        <f t="shared" ref="F87:F88" si="78">B87-E87</f>
        <v>0</v>
      </c>
      <c r="G87" s="5">
        <f t="shared" ref="G87:G88" si="79">C87-E87</f>
        <v>200400</v>
      </c>
      <c r="H87" s="5">
        <f t="shared" ref="H87:H88" si="80">D87-E87</f>
        <v>0</v>
      </c>
      <c r="I87" s="5" t="e">
        <f t="shared" ref="I87:I88" si="81">E87/B87*100</f>
        <v>#DIV/0!</v>
      </c>
      <c r="J87" s="5">
        <f t="shared" ref="J87:J88" si="82">E87/C87*100</f>
        <v>0</v>
      </c>
      <c r="K87" s="5" t="e">
        <f t="shared" ref="K87:K88" si="83">E87/D87*100</f>
        <v>#DIV/0!</v>
      </c>
    </row>
    <row r="88" spans="1:11" ht="51" x14ac:dyDescent="0.2">
      <c r="A88" s="6" t="s">
        <v>9</v>
      </c>
      <c r="B88" s="7"/>
      <c r="C88" s="19">
        <v>200400</v>
      </c>
      <c r="D88" s="19"/>
      <c r="E88" s="19"/>
      <c r="F88" s="16">
        <f t="shared" si="78"/>
        <v>0</v>
      </c>
      <c r="G88" s="16">
        <f t="shared" si="79"/>
        <v>200400</v>
      </c>
      <c r="H88" s="16">
        <f t="shared" si="80"/>
        <v>0</v>
      </c>
      <c r="I88" s="16" t="e">
        <f t="shared" si="81"/>
        <v>#DIV/0!</v>
      </c>
      <c r="J88" s="16">
        <f t="shared" si="82"/>
        <v>0</v>
      </c>
      <c r="K88" s="16" t="e">
        <f t="shared" si="83"/>
        <v>#DIV/0!</v>
      </c>
    </row>
    <row r="89" spans="1:11" ht="89.25" x14ac:dyDescent="0.2">
      <c r="A89" s="13" t="s">
        <v>63</v>
      </c>
      <c r="B89" s="14">
        <f>B90+B93</f>
        <v>3254063</v>
      </c>
      <c r="C89" s="18">
        <f>C90+C93</f>
        <v>3350993</v>
      </c>
      <c r="D89" s="18">
        <f>D90+D93</f>
        <v>1421146</v>
      </c>
      <c r="E89" s="18">
        <f>E90+E93</f>
        <v>792321.78</v>
      </c>
      <c r="F89" s="14">
        <f t="shared" si="56"/>
        <v>2461741.2199999997</v>
      </c>
      <c r="G89" s="14">
        <f t="shared" si="57"/>
        <v>2558671.2199999997</v>
      </c>
      <c r="H89" s="14">
        <f t="shared" si="58"/>
        <v>628824.22</v>
      </c>
      <c r="I89" s="14">
        <f t="shared" si="59"/>
        <v>24.348692081253496</v>
      </c>
      <c r="J89" s="14">
        <f t="shared" si="60"/>
        <v>23.644387797885582</v>
      </c>
      <c r="K89" s="14">
        <f t="shared" si="61"/>
        <v>55.752313977592735</v>
      </c>
    </row>
    <row r="90" spans="1:11" ht="25.5" x14ac:dyDescent="0.2">
      <c r="A90" s="4" t="s">
        <v>14</v>
      </c>
      <c r="B90" s="5">
        <f>SUM(B91:B92)</f>
        <v>3188800</v>
      </c>
      <c r="C90" s="18">
        <f>SUM(C91:C92)</f>
        <v>3188800</v>
      </c>
      <c r="D90" s="18">
        <f>SUM(D91:D92)</f>
        <v>1335383</v>
      </c>
      <c r="E90" s="18">
        <f>SUM(E91:E92)</f>
        <v>771934.78</v>
      </c>
      <c r="F90" s="5">
        <f t="shared" si="56"/>
        <v>2416865.2199999997</v>
      </c>
      <c r="G90" s="5">
        <f t="shared" si="57"/>
        <v>2416865.2199999997</v>
      </c>
      <c r="H90" s="5">
        <f t="shared" si="58"/>
        <v>563448.22</v>
      </c>
      <c r="I90" s="5">
        <f t="shared" si="59"/>
        <v>24.207688785750126</v>
      </c>
      <c r="J90" s="5">
        <f t="shared" si="60"/>
        <v>24.207688785750126</v>
      </c>
      <c r="K90" s="5">
        <f t="shared" si="61"/>
        <v>57.80624584856929</v>
      </c>
    </row>
    <row r="91" spans="1:11" ht="25.5" x14ac:dyDescent="0.2">
      <c r="A91" s="6" t="s">
        <v>13</v>
      </c>
      <c r="B91" s="7">
        <v>137800</v>
      </c>
      <c r="C91" s="19">
        <v>137800</v>
      </c>
      <c r="D91" s="19">
        <v>64100</v>
      </c>
      <c r="E91" s="19">
        <v>63999.910000000033</v>
      </c>
      <c r="F91" s="16">
        <f t="shared" si="56"/>
        <v>73800.089999999967</v>
      </c>
      <c r="G91" s="16">
        <f t="shared" si="57"/>
        <v>73800.089999999967</v>
      </c>
      <c r="H91" s="16">
        <f t="shared" si="58"/>
        <v>100.0899999999674</v>
      </c>
      <c r="I91" s="16">
        <f t="shared" si="59"/>
        <v>46.44405660377361</v>
      </c>
      <c r="J91" s="16">
        <f t="shared" si="60"/>
        <v>46.44405660377361</v>
      </c>
      <c r="K91" s="16">
        <f t="shared" si="61"/>
        <v>99.843853354134211</v>
      </c>
    </row>
    <row r="92" spans="1:11" ht="39" customHeight="1" x14ac:dyDescent="0.2">
      <c r="A92" s="6" t="s">
        <v>9</v>
      </c>
      <c r="B92" s="7">
        <v>3051000</v>
      </c>
      <c r="C92" s="19">
        <v>3051000</v>
      </c>
      <c r="D92" s="19">
        <v>1271283</v>
      </c>
      <c r="E92" s="19">
        <v>707934.87</v>
      </c>
      <c r="F92" s="16">
        <f t="shared" si="56"/>
        <v>2343065.13</v>
      </c>
      <c r="G92" s="16">
        <f t="shared" si="57"/>
        <v>2343065.13</v>
      </c>
      <c r="H92" s="16">
        <f t="shared" si="58"/>
        <v>563348.13</v>
      </c>
      <c r="I92" s="16">
        <f t="shared" si="59"/>
        <v>23.203371681415931</v>
      </c>
      <c r="J92" s="16">
        <f t="shared" si="60"/>
        <v>23.203371681415931</v>
      </c>
      <c r="K92" s="16">
        <f t="shared" si="61"/>
        <v>55.686646482333202</v>
      </c>
    </row>
    <row r="93" spans="1:11" ht="51" x14ac:dyDescent="0.2">
      <c r="A93" s="4" t="s">
        <v>64</v>
      </c>
      <c r="B93" s="5">
        <f>SUM(B94:B95)</f>
        <v>65263</v>
      </c>
      <c r="C93" s="18">
        <f t="shared" ref="C93:E93" si="84">SUM(C94:C95)</f>
        <v>162193</v>
      </c>
      <c r="D93" s="18">
        <f t="shared" si="84"/>
        <v>85763</v>
      </c>
      <c r="E93" s="18">
        <f t="shared" si="84"/>
        <v>20387</v>
      </c>
      <c r="F93" s="5">
        <f t="shared" si="56"/>
        <v>44876</v>
      </c>
      <c r="G93" s="5">
        <f t="shared" si="57"/>
        <v>141806</v>
      </c>
      <c r="H93" s="5">
        <f t="shared" si="58"/>
        <v>65376</v>
      </c>
      <c r="I93" s="5">
        <f t="shared" si="59"/>
        <v>31.238220737630819</v>
      </c>
      <c r="J93" s="5">
        <f t="shared" si="60"/>
        <v>12.569593015728175</v>
      </c>
      <c r="K93" s="5">
        <f t="shared" si="61"/>
        <v>23.771323297925679</v>
      </c>
    </row>
    <row r="94" spans="1:11" ht="51" x14ac:dyDescent="0.2">
      <c r="A94" s="6" t="s">
        <v>1</v>
      </c>
      <c r="B94" s="5"/>
      <c r="C94" s="18">
        <v>96930</v>
      </c>
      <c r="D94" s="18">
        <v>20500</v>
      </c>
      <c r="E94" s="18">
        <v>20387</v>
      </c>
      <c r="F94" s="16">
        <f t="shared" ref="F94" si="85">B94-E94</f>
        <v>-20387</v>
      </c>
      <c r="G94" s="16">
        <f t="shared" ref="G94" si="86">C94-E94</f>
        <v>76543</v>
      </c>
      <c r="H94" s="16">
        <f t="shared" ref="H94" si="87">D94-E94</f>
        <v>113</v>
      </c>
      <c r="I94" s="16" t="e">
        <f t="shared" ref="I94" si="88">E94/B94*100</f>
        <v>#DIV/0!</v>
      </c>
      <c r="J94" s="16">
        <f t="shared" ref="J94" si="89">E94/C94*100</f>
        <v>21.032704013205404</v>
      </c>
      <c r="K94" s="16">
        <f t="shared" ref="K94" si="90">E94/D94*100</f>
        <v>99.448780487804882</v>
      </c>
    </row>
    <row r="95" spans="1:11" ht="38.25" x14ac:dyDescent="0.2">
      <c r="A95" s="6" t="s">
        <v>5</v>
      </c>
      <c r="B95" s="7">
        <v>65263</v>
      </c>
      <c r="C95" s="19">
        <v>65263</v>
      </c>
      <c r="D95" s="19">
        <v>65263</v>
      </c>
      <c r="E95" s="19">
        <v>0</v>
      </c>
      <c r="F95" s="16">
        <f t="shared" si="56"/>
        <v>65263</v>
      </c>
      <c r="G95" s="16">
        <f t="shared" si="57"/>
        <v>65263</v>
      </c>
      <c r="H95" s="16">
        <f t="shared" si="58"/>
        <v>65263</v>
      </c>
      <c r="I95" s="16">
        <f t="shared" si="59"/>
        <v>0</v>
      </c>
      <c r="J95" s="16">
        <f t="shared" si="60"/>
        <v>0</v>
      </c>
      <c r="K95" s="16">
        <f t="shared" si="61"/>
        <v>0</v>
      </c>
    </row>
    <row r="96" spans="1:11" ht="76.5" x14ac:dyDescent="0.2">
      <c r="A96" s="13" t="s">
        <v>48</v>
      </c>
      <c r="B96" s="14">
        <f>B97+B99</f>
        <v>12952768</v>
      </c>
      <c r="C96" s="18">
        <f t="shared" ref="C96:E96" si="91">C97+C99</f>
        <v>15266816</v>
      </c>
      <c r="D96" s="18">
        <f t="shared" si="91"/>
        <v>8037049</v>
      </c>
      <c r="E96" s="18">
        <f t="shared" si="91"/>
        <v>5549512.4699999997</v>
      </c>
      <c r="F96" s="14">
        <f t="shared" si="56"/>
        <v>7403255.5300000003</v>
      </c>
      <c r="G96" s="14">
        <f t="shared" si="57"/>
        <v>9717303.5300000012</v>
      </c>
      <c r="H96" s="14">
        <f t="shared" si="58"/>
        <v>2487536.5300000003</v>
      </c>
      <c r="I96" s="14">
        <f t="shared" si="59"/>
        <v>42.844220401384476</v>
      </c>
      <c r="J96" s="14">
        <f t="shared" si="60"/>
        <v>36.35016279753421</v>
      </c>
      <c r="K96" s="14">
        <f t="shared" si="61"/>
        <v>69.049130719496659</v>
      </c>
    </row>
    <row r="97" spans="1:12" ht="78.599999999999994" customHeight="1" x14ac:dyDescent="0.2">
      <c r="A97" s="4" t="s">
        <v>65</v>
      </c>
      <c r="B97" s="5">
        <f>B98</f>
        <v>259400</v>
      </c>
      <c r="C97" s="18">
        <f t="shared" ref="C97:E97" si="92">C98</f>
        <v>259400</v>
      </c>
      <c r="D97" s="18">
        <f t="shared" si="92"/>
        <v>259400</v>
      </c>
      <c r="E97" s="18">
        <f t="shared" si="92"/>
        <v>200073.5</v>
      </c>
      <c r="F97" s="5">
        <f t="shared" si="56"/>
        <v>59326.5</v>
      </c>
      <c r="G97" s="5">
        <f t="shared" si="57"/>
        <v>59326.5</v>
      </c>
      <c r="H97" s="5">
        <f t="shared" si="58"/>
        <v>59326.5</v>
      </c>
      <c r="I97" s="5">
        <f t="shared" si="59"/>
        <v>77.129336931380109</v>
      </c>
      <c r="J97" s="5">
        <f t="shared" si="60"/>
        <v>77.129336931380109</v>
      </c>
      <c r="K97" s="5">
        <f t="shared" si="61"/>
        <v>77.129336931380109</v>
      </c>
    </row>
    <row r="98" spans="1:12" ht="25.5" x14ac:dyDescent="0.2">
      <c r="A98" s="6" t="s">
        <v>13</v>
      </c>
      <c r="B98" s="7">
        <v>259400</v>
      </c>
      <c r="C98" s="19">
        <v>259400</v>
      </c>
      <c r="D98" s="19">
        <v>259400</v>
      </c>
      <c r="E98" s="19">
        <v>200073.5</v>
      </c>
      <c r="F98" s="16">
        <f t="shared" si="56"/>
        <v>59326.5</v>
      </c>
      <c r="G98" s="16">
        <f t="shared" si="57"/>
        <v>59326.5</v>
      </c>
      <c r="H98" s="16">
        <f t="shared" si="58"/>
        <v>59326.5</v>
      </c>
      <c r="I98" s="16">
        <f t="shared" si="59"/>
        <v>77.129336931380109</v>
      </c>
      <c r="J98" s="16">
        <f t="shared" si="60"/>
        <v>77.129336931380109</v>
      </c>
      <c r="K98" s="16">
        <f t="shared" si="61"/>
        <v>77.129336931380109</v>
      </c>
    </row>
    <row r="99" spans="1:12" ht="51" x14ac:dyDescent="0.2">
      <c r="A99" s="4" t="s">
        <v>16</v>
      </c>
      <c r="B99" s="14">
        <f>SUM(B100:B106)</f>
        <v>12693368</v>
      </c>
      <c r="C99" s="18">
        <f>SUM(C100:C106)</f>
        <v>15007416</v>
      </c>
      <c r="D99" s="18">
        <f>SUM(D100:D106)</f>
        <v>7777649</v>
      </c>
      <c r="E99" s="18">
        <f>SUM(E100:E106)</f>
        <v>5349438.97</v>
      </c>
      <c r="F99" s="14">
        <f t="shared" si="56"/>
        <v>7343929.0300000003</v>
      </c>
      <c r="G99" s="14">
        <f t="shared" si="57"/>
        <v>9657977.0300000012</v>
      </c>
      <c r="H99" s="14">
        <f t="shared" si="58"/>
        <v>2428210.0300000003</v>
      </c>
      <c r="I99" s="14">
        <f t="shared" si="59"/>
        <v>42.143574266498852</v>
      </c>
      <c r="J99" s="14">
        <f t="shared" si="60"/>
        <v>35.645303428651538</v>
      </c>
      <c r="K99" s="14">
        <f t="shared" si="61"/>
        <v>68.779639837179587</v>
      </c>
    </row>
    <row r="100" spans="1:12" ht="25.5" x14ac:dyDescent="0.2">
      <c r="A100" s="6" t="s">
        <v>13</v>
      </c>
      <c r="B100" s="7">
        <v>151300</v>
      </c>
      <c r="C100" s="19">
        <v>151300</v>
      </c>
      <c r="D100" s="19">
        <v>74100</v>
      </c>
      <c r="E100" s="19">
        <v>16834.099999999999</v>
      </c>
      <c r="F100" s="7">
        <f t="shared" si="56"/>
        <v>134465.9</v>
      </c>
      <c r="G100" s="7">
        <f t="shared" si="57"/>
        <v>134465.9</v>
      </c>
      <c r="H100" s="7">
        <f t="shared" si="58"/>
        <v>57265.9</v>
      </c>
      <c r="I100" s="7">
        <f t="shared" si="59"/>
        <v>11.126305353602115</v>
      </c>
      <c r="J100" s="7">
        <f t="shared" si="60"/>
        <v>11.126305353602115</v>
      </c>
      <c r="K100" s="7">
        <f t="shared" si="61"/>
        <v>22.718083670715249</v>
      </c>
    </row>
    <row r="101" spans="1:12" ht="58.9" customHeight="1" x14ac:dyDescent="0.2">
      <c r="A101" s="6" t="s">
        <v>4</v>
      </c>
      <c r="B101" s="7">
        <v>131300</v>
      </c>
      <c r="C101" s="19">
        <v>131300</v>
      </c>
      <c r="D101" s="19">
        <v>55900</v>
      </c>
      <c r="E101" s="19">
        <v>18424.02</v>
      </c>
      <c r="F101" s="7">
        <f t="shared" si="56"/>
        <v>112875.98</v>
      </c>
      <c r="G101" s="7">
        <f t="shared" si="57"/>
        <v>112875.98</v>
      </c>
      <c r="H101" s="7">
        <f t="shared" si="58"/>
        <v>37475.979999999996</v>
      </c>
      <c r="I101" s="7">
        <f t="shared" si="59"/>
        <v>14.032003046458492</v>
      </c>
      <c r="J101" s="7">
        <f t="shared" si="60"/>
        <v>14.032003046458492</v>
      </c>
      <c r="K101" s="7">
        <f t="shared" si="61"/>
        <v>32.958890876565292</v>
      </c>
    </row>
    <row r="102" spans="1:12" ht="45" customHeight="1" x14ac:dyDescent="0.2">
      <c r="A102" s="6" t="s">
        <v>1</v>
      </c>
      <c r="B102" s="7">
        <v>9276000</v>
      </c>
      <c r="C102" s="19">
        <v>10044972</v>
      </c>
      <c r="D102" s="19">
        <v>5893117</v>
      </c>
      <c r="E102" s="19">
        <v>4435527.8600000003</v>
      </c>
      <c r="F102" s="7">
        <f t="shared" si="56"/>
        <v>4840472.1399999997</v>
      </c>
      <c r="G102" s="7">
        <f t="shared" si="57"/>
        <v>5609444.1399999997</v>
      </c>
      <c r="H102" s="7">
        <f t="shared" si="58"/>
        <v>1457589.1399999997</v>
      </c>
      <c r="I102" s="7">
        <f t="shared" si="59"/>
        <v>47.817247304872794</v>
      </c>
      <c r="J102" s="7">
        <f t="shared" si="60"/>
        <v>44.156697101793817</v>
      </c>
      <c r="K102" s="7">
        <f t="shared" si="61"/>
        <v>75.266244671538004</v>
      </c>
    </row>
    <row r="103" spans="1:12" ht="32.450000000000003" customHeight="1" x14ac:dyDescent="0.2">
      <c r="A103" s="6" t="s">
        <v>5</v>
      </c>
      <c r="B103" s="7">
        <v>1150168</v>
      </c>
      <c r="C103" s="19">
        <v>2695244</v>
      </c>
      <c r="D103" s="19">
        <v>969873</v>
      </c>
      <c r="E103" s="19">
        <v>357233.6</v>
      </c>
      <c r="F103" s="7">
        <f t="shared" si="56"/>
        <v>792934.40000000002</v>
      </c>
      <c r="G103" s="7">
        <f t="shared" si="57"/>
        <v>2338010.4</v>
      </c>
      <c r="H103" s="7">
        <f t="shared" si="58"/>
        <v>612639.4</v>
      </c>
      <c r="I103" s="7">
        <f t="shared" si="59"/>
        <v>31.059253952466072</v>
      </c>
      <c r="J103" s="7">
        <f t="shared" si="60"/>
        <v>13.254221139162167</v>
      </c>
      <c r="K103" s="7">
        <f t="shared" si="61"/>
        <v>36.833028654267103</v>
      </c>
    </row>
    <row r="104" spans="1:12" ht="38.25" x14ac:dyDescent="0.2">
      <c r="A104" s="6" t="s">
        <v>6</v>
      </c>
      <c r="B104" s="7">
        <v>1373200</v>
      </c>
      <c r="C104" s="19">
        <v>1373200</v>
      </c>
      <c r="D104" s="19">
        <v>606244</v>
      </c>
      <c r="E104" s="19">
        <v>428207.39</v>
      </c>
      <c r="F104" s="7">
        <f t="shared" si="56"/>
        <v>944992.61</v>
      </c>
      <c r="G104" s="7">
        <f t="shared" si="57"/>
        <v>944992.61</v>
      </c>
      <c r="H104" s="7">
        <f t="shared" si="58"/>
        <v>178036.61</v>
      </c>
      <c r="I104" s="7">
        <f t="shared" si="59"/>
        <v>31.183177250218471</v>
      </c>
      <c r="J104" s="7">
        <f t="shared" si="60"/>
        <v>31.183177250218471</v>
      </c>
      <c r="K104" s="7">
        <f t="shared" si="61"/>
        <v>70.632845850845541</v>
      </c>
    </row>
    <row r="105" spans="1:12" ht="63.75" x14ac:dyDescent="0.2">
      <c r="A105" s="6" t="s">
        <v>2</v>
      </c>
      <c r="B105" s="7">
        <v>94100</v>
      </c>
      <c r="C105" s="19">
        <v>94100</v>
      </c>
      <c r="D105" s="19">
        <v>30000</v>
      </c>
      <c r="E105" s="19">
        <v>16500</v>
      </c>
      <c r="F105" s="7">
        <f t="shared" si="56"/>
        <v>77600</v>
      </c>
      <c r="G105" s="7">
        <f t="shared" si="57"/>
        <v>77600</v>
      </c>
      <c r="H105" s="7">
        <f t="shared" si="58"/>
        <v>13500</v>
      </c>
      <c r="I105" s="7">
        <f t="shared" si="59"/>
        <v>17.534537725823593</v>
      </c>
      <c r="J105" s="7">
        <f t="shared" si="60"/>
        <v>17.534537725823593</v>
      </c>
      <c r="K105" s="7">
        <f t="shared" si="61"/>
        <v>55.000000000000007</v>
      </c>
    </row>
    <row r="106" spans="1:12" ht="44.45" customHeight="1" x14ac:dyDescent="0.2">
      <c r="A106" s="6" t="s">
        <v>9</v>
      </c>
      <c r="B106" s="7">
        <v>517300</v>
      </c>
      <c r="C106" s="19">
        <v>517300</v>
      </c>
      <c r="D106" s="19">
        <v>148415</v>
      </c>
      <c r="E106" s="19">
        <v>76712</v>
      </c>
      <c r="F106" s="7">
        <f t="shared" si="56"/>
        <v>440588</v>
      </c>
      <c r="G106" s="7">
        <f t="shared" si="57"/>
        <v>440588</v>
      </c>
      <c r="H106" s="7">
        <f t="shared" si="58"/>
        <v>71703</v>
      </c>
      <c r="I106" s="7">
        <f t="shared" si="59"/>
        <v>14.829306011985308</v>
      </c>
      <c r="J106" s="7">
        <f t="shared" si="60"/>
        <v>14.829306011985308</v>
      </c>
      <c r="K106" s="7">
        <f t="shared" si="61"/>
        <v>51.687497894417675</v>
      </c>
    </row>
    <row r="107" spans="1:12" ht="38.25" x14ac:dyDescent="0.2">
      <c r="A107" s="13" t="s">
        <v>49</v>
      </c>
      <c r="B107" s="14">
        <f>B108+B110+B112+B114</f>
        <v>455938200</v>
      </c>
      <c r="C107" s="18">
        <f>C108+C110+C112+C114</f>
        <v>462321557</v>
      </c>
      <c r="D107" s="18">
        <f t="shared" ref="D107:E107" si="93">D108+D110+D112+D114</f>
        <v>221528398</v>
      </c>
      <c r="E107" s="18">
        <f t="shared" si="93"/>
        <v>200712100.52999997</v>
      </c>
      <c r="F107" s="14">
        <f t="shared" si="56"/>
        <v>255226099.47000003</v>
      </c>
      <c r="G107" s="14">
        <f t="shared" si="57"/>
        <v>261609456.47000003</v>
      </c>
      <c r="H107" s="14">
        <f t="shared" si="58"/>
        <v>20816297.470000029</v>
      </c>
      <c r="I107" s="14">
        <f t="shared" si="59"/>
        <v>44.021777629073405</v>
      </c>
      <c r="J107" s="14">
        <f t="shared" si="60"/>
        <v>43.413961017180078</v>
      </c>
      <c r="K107" s="14">
        <f t="shared" si="61"/>
        <v>90.603327763874304</v>
      </c>
    </row>
    <row r="108" spans="1:12" ht="38.25" x14ac:dyDescent="0.2">
      <c r="A108" s="4" t="s">
        <v>17</v>
      </c>
      <c r="B108" s="5">
        <f>B109</f>
        <v>349712200</v>
      </c>
      <c r="C108" s="18">
        <f t="shared" ref="C108:E108" si="94">C109</f>
        <v>352268045</v>
      </c>
      <c r="D108" s="18">
        <f t="shared" si="94"/>
        <v>156329698</v>
      </c>
      <c r="E108" s="18">
        <f t="shared" si="94"/>
        <v>148422527.16</v>
      </c>
      <c r="F108" s="5">
        <f t="shared" si="56"/>
        <v>201289672.84</v>
      </c>
      <c r="G108" s="5">
        <f t="shared" si="57"/>
        <v>203845517.84</v>
      </c>
      <c r="H108" s="5">
        <f t="shared" si="58"/>
        <v>7907170.8400000036</v>
      </c>
      <c r="I108" s="5">
        <f t="shared" si="59"/>
        <v>42.441335235087593</v>
      </c>
      <c r="J108" s="5">
        <f t="shared" si="60"/>
        <v>42.133406440541606</v>
      </c>
      <c r="K108" s="5">
        <f t="shared" si="61"/>
        <v>94.941990587098815</v>
      </c>
    </row>
    <row r="109" spans="1:12" ht="25.5" x14ac:dyDescent="0.2">
      <c r="A109" s="6" t="s">
        <v>13</v>
      </c>
      <c r="B109" s="7">
        <v>349712200</v>
      </c>
      <c r="C109" s="19">
        <v>352268045</v>
      </c>
      <c r="D109" s="19">
        <v>156329698</v>
      </c>
      <c r="E109" s="19">
        <v>148422527.16</v>
      </c>
      <c r="F109" s="7">
        <f t="shared" si="56"/>
        <v>201289672.84</v>
      </c>
      <c r="G109" s="7">
        <f t="shared" si="57"/>
        <v>203845517.84</v>
      </c>
      <c r="H109" s="7">
        <f t="shared" si="58"/>
        <v>7907170.8400000036</v>
      </c>
      <c r="I109" s="7">
        <f t="shared" si="59"/>
        <v>42.441335235087593</v>
      </c>
      <c r="J109" s="7">
        <f t="shared" si="60"/>
        <v>42.133406440541606</v>
      </c>
      <c r="K109" s="7">
        <f t="shared" si="61"/>
        <v>94.941990587098815</v>
      </c>
    </row>
    <row r="110" spans="1:12" ht="38.25" x14ac:dyDescent="0.2">
      <c r="A110" s="4" t="s">
        <v>18</v>
      </c>
      <c r="B110" s="5">
        <f>B111</f>
        <v>52219400</v>
      </c>
      <c r="C110" s="18">
        <f t="shared" ref="C110:E110" si="95">C111</f>
        <v>51799512</v>
      </c>
      <c r="D110" s="18">
        <f t="shared" si="95"/>
        <v>34192011</v>
      </c>
      <c r="E110" s="18">
        <f t="shared" si="95"/>
        <v>29788260.030000001</v>
      </c>
      <c r="F110" s="5">
        <f t="shared" si="56"/>
        <v>22431139.969999999</v>
      </c>
      <c r="G110" s="5">
        <f t="shared" si="57"/>
        <v>22011251.969999999</v>
      </c>
      <c r="H110" s="5">
        <f t="shared" si="58"/>
        <v>4403750.9699999988</v>
      </c>
      <c r="I110" s="5">
        <f t="shared" si="59"/>
        <v>57.044431820357957</v>
      </c>
      <c r="J110" s="5">
        <f t="shared" si="60"/>
        <v>57.506835257444123</v>
      </c>
      <c r="K110" s="5">
        <f t="shared" si="61"/>
        <v>87.120526575637797</v>
      </c>
    </row>
    <row r="111" spans="1:12" ht="25.5" x14ac:dyDescent="0.2">
      <c r="A111" s="6" t="s">
        <v>13</v>
      </c>
      <c r="B111" s="7">
        <v>52219400</v>
      </c>
      <c r="C111" s="19">
        <v>51799512</v>
      </c>
      <c r="D111" s="19">
        <v>34192011</v>
      </c>
      <c r="E111" s="19">
        <v>29788260.030000001</v>
      </c>
      <c r="F111" s="7">
        <f t="shared" si="56"/>
        <v>22431139.969999999</v>
      </c>
      <c r="G111" s="7">
        <f t="shared" si="57"/>
        <v>22011251.969999999</v>
      </c>
      <c r="H111" s="7">
        <f t="shared" si="58"/>
        <v>4403750.9699999988</v>
      </c>
      <c r="I111" s="7">
        <f t="shared" si="59"/>
        <v>57.044431820357957</v>
      </c>
      <c r="J111" s="7">
        <f t="shared" si="60"/>
        <v>57.506835257444123</v>
      </c>
      <c r="K111" s="7">
        <f t="shared" si="61"/>
        <v>87.120526575637797</v>
      </c>
      <c r="L111" s="15"/>
    </row>
    <row r="112" spans="1:12" ht="31.9" customHeight="1" x14ac:dyDescent="0.2">
      <c r="A112" s="4" t="s">
        <v>19</v>
      </c>
      <c r="B112" s="5">
        <f>B113</f>
        <v>6533500</v>
      </c>
      <c r="C112" s="18">
        <f t="shared" ref="C112:E112" si="96">C113</f>
        <v>10780900</v>
      </c>
      <c r="D112" s="18">
        <f t="shared" si="96"/>
        <v>8988179</v>
      </c>
      <c r="E112" s="18">
        <f t="shared" si="96"/>
        <v>4450478.2</v>
      </c>
      <c r="F112" s="5">
        <f t="shared" si="56"/>
        <v>2083021.7999999998</v>
      </c>
      <c r="G112" s="5">
        <f t="shared" si="57"/>
        <v>6330421.7999999998</v>
      </c>
      <c r="H112" s="5">
        <f t="shared" si="58"/>
        <v>4537700.8</v>
      </c>
      <c r="I112" s="5">
        <f t="shared" si="59"/>
        <v>68.117826586056481</v>
      </c>
      <c r="J112" s="5">
        <f t="shared" si="60"/>
        <v>41.281137938391041</v>
      </c>
      <c r="K112" s="5">
        <f t="shared" si="61"/>
        <v>49.514792707176838</v>
      </c>
    </row>
    <row r="113" spans="1:11" ht="25.5" x14ac:dyDescent="0.2">
      <c r="A113" s="6" t="s">
        <v>13</v>
      </c>
      <c r="B113" s="7">
        <v>6533500</v>
      </c>
      <c r="C113" s="19">
        <v>10780900</v>
      </c>
      <c r="D113" s="19">
        <v>8988179</v>
      </c>
      <c r="E113" s="19">
        <v>4450478.2</v>
      </c>
      <c r="F113" s="7">
        <f t="shared" si="56"/>
        <v>2083021.7999999998</v>
      </c>
      <c r="G113" s="7">
        <f t="shared" si="57"/>
        <v>6330421.7999999998</v>
      </c>
      <c r="H113" s="7">
        <f t="shared" si="58"/>
        <v>4537700.8</v>
      </c>
      <c r="I113" s="7">
        <f t="shared" si="59"/>
        <v>68.117826586056481</v>
      </c>
      <c r="J113" s="7">
        <f t="shared" si="60"/>
        <v>41.281137938391041</v>
      </c>
      <c r="K113" s="7">
        <f t="shared" si="61"/>
        <v>49.514792707176838</v>
      </c>
    </row>
    <row r="114" spans="1:11" ht="84.6" customHeight="1" x14ac:dyDescent="0.2">
      <c r="A114" s="4" t="s">
        <v>20</v>
      </c>
      <c r="B114" s="5">
        <f>SUM(B115:B116)</f>
        <v>47473100</v>
      </c>
      <c r="C114" s="18">
        <f t="shared" ref="C114:E114" si="97">SUM(C115:C116)</f>
        <v>47473100</v>
      </c>
      <c r="D114" s="18">
        <f t="shared" si="97"/>
        <v>22018510</v>
      </c>
      <c r="E114" s="18">
        <f t="shared" si="97"/>
        <v>18050835.140000001</v>
      </c>
      <c r="F114" s="5">
        <f t="shared" si="56"/>
        <v>29422264.859999999</v>
      </c>
      <c r="G114" s="5">
        <f t="shared" si="57"/>
        <v>29422264.859999999</v>
      </c>
      <c r="H114" s="5">
        <f t="shared" si="58"/>
        <v>3967674.8599999994</v>
      </c>
      <c r="I114" s="5">
        <f t="shared" si="59"/>
        <v>38.023291379749793</v>
      </c>
      <c r="J114" s="5">
        <f t="shared" si="60"/>
        <v>38.023291379749793</v>
      </c>
      <c r="K114" s="5">
        <f t="shared" si="61"/>
        <v>81.980275413731448</v>
      </c>
    </row>
    <row r="115" spans="1:11" ht="25.5" x14ac:dyDescent="0.2">
      <c r="A115" s="6" t="s">
        <v>13</v>
      </c>
      <c r="B115" s="7">
        <v>24236200</v>
      </c>
      <c r="C115" s="19">
        <v>24236200</v>
      </c>
      <c r="D115" s="19">
        <v>11354900</v>
      </c>
      <c r="E115" s="19">
        <v>8956844.870000001</v>
      </c>
      <c r="F115" s="7">
        <f t="shared" si="56"/>
        <v>15279355.129999999</v>
      </c>
      <c r="G115" s="7">
        <f t="shared" si="57"/>
        <v>15279355.129999999</v>
      </c>
      <c r="H115" s="7">
        <f t="shared" si="58"/>
        <v>2398055.129999999</v>
      </c>
      <c r="I115" s="7">
        <f t="shared" si="59"/>
        <v>36.95647366336307</v>
      </c>
      <c r="J115" s="7">
        <f t="shared" si="60"/>
        <v>36.95647366336307</v>
      </c>
      <c r="K115" s="7">
        <f t="shared" si="61"/>
        <v>78.880878475371873</v>
      </c>
    </row>
    <row r="116" spans="1:11" ht="56.45" customHeight="1" x14ac:dyDescent="0.2">
      <c r="A116" s="6" t="s">
        <v>4</v>
      </c>
      <c r="B116" s="7">
        <v>23236900</v>
      </c>
      <c r="C116" s="19">
        <v>23236900</v>
      </c>
      <c r="D116" s="19">
        <v>10663610</v>
      </c>
      <c r="E116" s="19">
        <v>9093990.2699999996</v>
      </c>
      <c r="F116" s="7">
        <f t="shared" si="56"/>
        <v>14142909.73</v>
      </c>
      <c r="G116" s="7">
        <f t="shared" si="57"/>
        <v>14142909.73</v>
      </c>
      <c r="H116" s="7">
        <f t="shared" si="58"/>
        <v>1569619.7300000004</v>
      </c>
      <c r="I116" s="7">
        <f t="shared" si="59"/>
        <v>39.135987459600891</v>
      </c>
      <c r="J116" s="7">
        <f t="shared" si="60"/>
        <v>39.135987459600891</v>
      </c>
      <c r="K116" s="7">
        <f t="shared" si="61"/>
        <v>85.280597002328477</v>
      </c>
    </row>
    <row r="117" spans="1:11" ht="38.25" x14ac:dyDescent="0.2">
      <c r="A117" s="13" t="s">
        <v>50</v>
      </c>
      <c r="B117" s="14">
        <f>B118+B120+B123</f>
        <v>488629132</v>
      </c>
      <c r="C117" s="18">
        <f t="shared" ref="C117:E117" si="98">C118+C120+C123</f>
        <v>625813623</v>
      </c>
      <c r="D117" s="18">
        <f t="shared" si="98"/>
        <v>228657197</v>
      </c>
      <c r="E117" s="18">
        <f t="shared" si="98"/>
        <v>220985594.92000002</v>
      </c>
      <c r="F117" s="14">
        <f t="shared" si="56"/>
        <v>267643537.07999998</v>
      </c>
      <c r="G117" s="14">
        <f t="shared" si="57"/>
        <v>404828028.07999998</v>
      </c>
      <c r="H117" s="14">
        <f t="shared" si="58"/>
        <v>7671602.0799999833</v>
      </c>
      <c r="I117" s="14">
        <f t="shared" si="59"/>
        <v>45.225628282842543</v>
      </c>
      <c r="J117" s="14">
        <f t="shared" si="60"/>
        <v>35.311726494646791</v>
      </c>
      <c r="K117" s="14">
        <f t="shared" si="61"/>
        <v>96.644933034843433</v>
      </c>
    </row>
    <row r="118" spans="1:11" ht="27" customHeight="1" x14ac:dyDescent="0.2">
      <c r="A118" s="4" t="s">
        <v>21</v>
      </c>
      <c r="B118" s="5">
        <f>B119</f>
        <v>263685932</v>
      </c>
      <c r="C118" s="18">
        <f t="shared" ref="C118:E118" si="99">C119</f>
        <v>291374219</v>
      </c>
      <c r="D118" s="18">
        <f t="shared" si="99"/>
        <v>114118536</v>
      </c>
      <c r="E118" s="18">
        <f t="shared" si="99"/>
        <v>113740135.52</v>
      </c>
      <c r="F118" s="5">
        <f t="shared" si="56"/>
        <v>149945796.48000002</v>
      </c>
      <c r="G118" s="5">
        <f t="shared" si="57"/>
        <v>177634083.48000002</v>
      </c>
      <c r="H118" s="5">
        <f t="shared" si="58"/>
        <v>378400.48000000417</v>
      </c>
      <c r="I118" s="5">
        <f t="shared" si="59"/>
        <v>43.134699927791367</v>
      </c>
      <c r="J118" s="5">
        <f t="shared" si="60"/>
        <v>39.035758177356108</v>
      </c>
      <c r="K118" s="5">
        <f t="shared" si="61"/>
        <v>99.66841453346369</v>
      </c>
    </row>
    <row r="119" spans="1:11" ht="51" x14ac:dyDescent="0.2">
      <c r="A119" s="6" t="s">
        <v>9</v>
      </c>
      <c r="B119" s="7">
        <v>263685932</v>
      </c>
      <c r="C119" s="19">
        <v>291374219</v>
      </c>
      <c r="D119" s="19">
        <v>114118536</v>
      </c>
      <c r="E119" s="19">
        <v>113740135.52</v>
      </c>
      <c r="F119" s="7">
        <f t="shared" si="56"/>
        <v>149945796.48000002</v>
      </c>
      <c r="G119" s="7">
        <f t="shared" si="57"/>
        <v>177634083.48000002</v>
      </c>
      <c r="H119" s="7">
        <f t="shared" si="58"/>
        <v>378400.48000000417</v>
      </c>
      <c r="I119" s="7">
        <f t="shared" si="59"/>
        <v>43.134699927791367</v>
      </c>
      <c r="J119" s="7">
        <f t="shared" si="60"/>
        <v>39.035758177356108</v>
      </c>
      <c r="K119" s="7">
        <f t="shared" si="61"/>
        <v>99.66841453346369</v>
      </c>
    </row>
    <row r="120" spans="1:11" ht="25.5" x14ac:dyDescent="0.2">
      <c r="A120" s="4" t="s">
        <v>22</v>
      </c>
      <c r="B120" s="5">
        <f>SUM(B121:B122)</f>
        <v>222955600</v>
      </c>
      <c r="C120" s="18">
        <f t="shared" ref="C120:E120" si="100">SUM(C121:C122)</f>
        <v>317853930</v>
      </c>
      <c r="D120" s="18">
        <f t="shared" si="100"/>
        <v>113500124</v>
      </c>
      <c r="E120" s="18">
        <f t="shared" si="100"/>
        <v>107245459.40000001</v>
      </c>
      <c r="F120" s="5">
        <f t="shared" si="56"/>
        <v>115710140.59999999</v>
      </c>
      <c r="G120" s="5">
        <f t="shared" si="57"/>
        <v>210608470.59999999</v>
      </c>
      <c r="H120" s="5">
        <f t="shared" si="58"/>
        <v>6254664.599999994</v>
      </c>
      <c r="I120" s="5">
        <f t="shared" si="59"/>
        <v>48.101711461833659</v>
      </c>
      <c r="J120" s="5">
        <f t="shared" si="60"/>
        <v>33.740485574615988</v>
      </c>
      <c r="K120" s="5">
        <f t="shared" si="61"/>
        <v>94.489288311262115</v>
      </c>
    </row>
    <row r="121" spans="1:11" ht="41.45" customHeight="1" x14ac:dyDescent="0.2">
      <c r="A121" s="6" t="s">
        <v>9</v>
      </c>
      <c r="B121" s="7">
        <v>222955600</v>
      </c>
      <c r="C121" s="19">
        <v>309875276</v>
      </c>
      <c r="D121" s="19">
        <v>111143000</v>
      </c>
      <c r="E121" s="19">
        <v>104949177.89</v>
      </c>
      <c r="F121" s="7">
        <f t="shared" si="56"/>
        <v>118006422.11</v>
      </c>
      <c r="G121" s="7">
        <f t="shared" si="57"/>
        <v>204926098.11000001</v>
      </c>
      <c r="H121" s="7">
        <f t="shared" si="58"/>
        <v>6193822.1099999994</v>
      </c>
      <c r="I121" s="7">
        <f t="shared" si="59"/>
        <v>47.071783749769011</v>
      </c>
      <c r="J121" s="7">
        <f t="shared" si="60"/>
        <v>33.868199891494413</v>
      </c>
      <c r="K121" s="7">
        <f t="shared" si="61"/>
        <v>94.427159506221713</v>
      </c>
    </row>
    <row r="122" spans="1:11" ht="63.75" x14ac:dyDescent="0.2">
      <c r="A122" s="6" t="s">
        <v>2</v>
      </c>
      <c r="B122" s="7"/>
      <c r="C122" s="19">
        <v>7978654</v>
      </c>
      <c r="D122" s="19">
        <v>2357124</v>
      </c>
      <c r="E122" s="19">
        <v>2296281.5099999998</v>
      </c>
      <c r="F122" s="7">
        <f t="shared" si="56"/>
        <v>-2296281.5099999998</v>
      </c>
      <c r="G122" s="7">
        <f t="shared" si="57"/>
        <v>5682372.4900000002</v>
      </c>
      <c r="H122" s="7">
        <f t="shared" si="58"/>
        <v>60842.490000000224</v>
      </c>
      <c r="I122" s="7" t="e">
        <f t="shared" si="59"/>
        <v>#DIV/0!</v>
      </c>
      <c r="J122" s="7">
        <f t="shared" si="60"/>
        <v>28.780311942340148</v>
      </c>
      <c r="K122" s="7">
        <f t="shared" si="61"/>
        <v>97.418782804807876</v>
      </c>
    </row>
    <row r="123" spans="1:11" ht="25.5" x14ac:dyDescent="0.2">
      <c r="A123" s="4" t="s">
        <v>15</v>
      </c>
      <c r="B123" s="5">
        <f>B124</f>
        <v>1987600</v>
      </c>
      <c r="C123" s="18">
        <f t="shared" ref="C123:E123" si="101">C124</f>
        <v>16585474</v>
      </c>
      <c r="D123" s="18">
        <f t="shared" si="101"/>
        <v>1038537</v>
      </c>
      <c r="E123" s="18">
        <f t="shared" si="101"/>
        <v>0</v>
      </c>
      <c r="F123" s="5">
        <f t="shared" si="56"/>
        <v>1987600</v>
      </c>
      <c r="G123" s="5">
        <f t="shared" si="57"/>
        <v>16585474</v>
      </c>
      <c r="H123" s="5">
        <f t="shared" si="58"/>
        <v>1038537</v>
      </c>
      <c r="I123" s="5">
        <f t="shared" si="59"/>
        <v>0</v>
      </c>
      <c r="J123" s="5">
        <f t="shared" si="60"/>
        <v>0</v>
      </c>
      <c r="K123" s="5">
        <f t="shared" si="61"/>
        <v>0</v>
      </c>
    </row>
    <row r="124" spans="1:11" ht="51" x14ac:dyDescent="0.2">
      <c r="A124" s="6" t="s">
        <v>9</v>
      </c>
      <c r="B124" s="7">
        <v>1987600</v>
      </c>
      <c r="C124" s="19">
        <v>16585474</v>
      </c>
      <c r="D124" s="19">
        <v>1038537</v>
      </c>
      <c r="E124" s="19"/>
      <c r="F124" s="7">
        <f t="shared" si="56"/>
        <v>1987600</v>
      </c>
      <c r="G124" s="7">
        <f t="shared" si="57"/>
        <v>16585474</v>
      </c>
      <c r="H124" s="7">
        <f t="shared" si="58"/>
        <v>1038537</v>
      </c>
      <c r="I124" s="7">
        <f t="shared" si="59"/>
        <v>0</v>
      </c>
      <c r="J124" s="7">
        <f t="shared" si="60"/>
        <v>0</v>
      </c>
      <c r="K124" s="7">
        <f t="shared" si="61"/>
        <v>0</v>
      </c>
    </row>
    <row r="125" spans="1:11" ht="38.25" x14ac:dyDescent="0.2">
      <c r="A125" s="13" t="s">
        <v>51</v>
      </c>
      <c r="B125" s="14">
        <f>B126+B128</f>
        <v>69386800</v>
      </c>
      <c r="C125" s="18">
        <f t="shared" ref="C125:E125" si="102">C126+C128</f>
        <v>70638634</v>
      </c>
      <c r="D125" s="18">
        <f t="shared" si="102"/>
        <v>32602058</v>
      </c>
      <c r="E125" s="18">
        <f t="shared" si="102"/>
        <v>29787416.039999999</v>
      </c>
      <c r="F125" s="14">
        <f t="shared" si="56"/>
        <v>39599383.960000001</v>
      </c>
      <c r="G125" s="14">
        <f t="shared" si="57"/>
        <v>40851217.960000001</v>
      </c>
      <c r="H125" s="14">
        <f t="shared" si="58"/>
        <v>2814641.9600000009</v>
      </c>
      <c r="I125" s="14">
        <f t="shared" si="59"/>
        <v>42.929514028604864</v>
      </c>
      <c r="J125" s="14">
        <f t="shared" si="60"/>
        <v>42.168731688667705</v>
      </c>
      <c r="K125" s="14">
        <f t="shared" si="61"/>
        <v>91.366673968864177</v>
      </c>
    </row>
    <row r="126" spans="1:11" ht="42.6" customHeight="1" x14ac:dyDescent="0.2">
      <c r="A126" s="4" t="s">
        <v>23</v>
      </c>
      <c r="B126" s="5">
        <f>B127</f>
        <v>67767800</v>
      </c>
      <c r="C126" s="18">
        <f t="shared" ref="C126:E126" si="103">C127</f>
        <v>69019634</v>
      </c>
      <c r="D126" s="18">
        <f t="shared" si="103"/>
        <v>31281139</v>
      </c>
      <c r="E126" s="18">
        <f t="shared" si="103"/>
        <v>28547403.050000001</v>
      </c>
      <c r="F126" s="5">
        <f t="shared" si="56"/>
        <v>39220396.950000003</v>
      </c>
      <c r="G126" s="5">
        <f t="shared" si="57"/>
        <v>40472230.950000003</v>
      </c>
      <c r="H126" s="5">
        <f t="shared" si="58"/>
        <v>2733735.9499999993</v>
      </c>
      <c r="I126" s="5">
        <f t="shared" si="59"/>
        <v>42.125320653761818</v>
      </c>
      <c r="J126" s="5">
        <f t="shared" si="60"/>
        <v>41.361278516776835</v>
      </c>
      <c r="K126" s="5">
        <f t="shared" si="61"/>
        <v>91.260753165030223</v>
      </c>
    </row>
    <row r="127" spans="1:11" ht="31.9" customHeight="1" x14ac:dyDescent="0.2">
      <c r="A127" s="1" t="s">
        <v>0</v>
      </c>
      <c r="B127" s="7">
        <v>67767800</v>
      </c>
      <c r="C127" s="19">
        <v>69019634</v>
      </c>
      <c r="D127" s="19">
        <v>31281139</v>
      </c>
      <c r="E127" s="19">
        <v>28547403.050000001</v>
      </c>
      <c r="F127" s="7">
        <f t="shared" si="56"/>
        <v>39220396.950000003</v>
      </c>
      <c r="G127" s="7">
        <f t="shared" si="57"/>
        <v>40472230.950000003</v>
      </c>
      <c r="H127" s="7">
        <f t="shared" si="58"/>
        <v>2733735.9499999993</v>
      </c>
      <c r="I127" s="7">
        <f t="shared" si="59"/>
        <v>42.125320653761818</v>
      </c>
      <c r="J127" s="7">
        <f t="shared" si="60"/>
        <v>41.361278516776835</v>
      </c>
      <c r="K127" s="7">
        <f t="shared" si="61"/>
        <v>91.260753165030223</v>
      </c>
    </row>
    <row r="128" spans="1:11" ht="42.6" customHeight="1" x14ac:dyDescent="0.2">
      <c r="A128" s="4" t="s">
        <v>66</v>
      </c>
      <c r="B128" s="5">
        <f>B129</f>
        <v>1619000</v>
      </c>
      <c r="C128" s="18">
        <f t="shared" ref="C128:E128" si="104">C129</f>
        <v>1619000</v>
      </c>
      <c r="D128" s="18">
        <f t="shared" si="104"/>
        <v>1320919</v>
      </c>
      <c r="E128" s="18">
        <f t="shared" si="104"/>
        <v>1240012.99</v>
      </c>
      <c r="F128" s="5">
        <f t="shared" si="56"/>
        <v>378987.01</v>
      </c>
      <c r="G128" s="5">
        <f t="shared" si="57"/>
        <v>378987.01</v>
      </c>
      <c r="H128" s="5">
        <f t="shared" si="58"/>
        <v>80906.010000000009</v>
      </c>
      <c r="I128" s="5">
        <f t="shared" si="59"/>
        <v>76.591290302655963</v>
      </c>
      <c r="J128" s="5">
        <f t="shared" si="60"/>
        <v>76.591290302655963</v>
      </c>
      <c r="K128" s="5">
        <f t="shared" si="61"/>
        <v>93.875021102732262</v>
      </c>
    </row>
    <row r="129" spans="1:11" ht="31.9" customHeight="1" x14ac:dyDescent="0.2">
      <c r="A129" s="1" t="s">
        <v>0</v>
      </c>
      <c r="B129" s="7">
        <v>1619000</v>
      </c>
      <c r="C129" s="19">
        <v>1619000</v>
      </c>
      <c r="D129" s="19">
        <v>1320919</v>
      </c>
      <c r="E129" s="19">
        <v>1240012.99</v>
      </c>
      <c r="F129" s="7">
        <f t="shared" si="56"/>
        <v>378987.01</v>
      </c>
      <c r="G129" s="7">
        <f t="shared" si="57"/>
        <v>378987.01</v>
      </c>
      <c r="H129" s="7">
        <f t="shared" si="58"/>
        <v>80906.010000000009</v>
      </c>
      <c r="I129" s="7">
        <f t="shared" si="59"/>
        <v>76.591290302655963</v>
      </c>
      <c r="J129" s="7">
        <f t="shared" si="60"/>
        <v>76.591290302655963</v>
      </c>
      <c r="K129" s="7">
        <f t="shared" si="61"/>
        <v>93.875021102732262</v>
      </c>
    </row>
    <row r="130" spans="1:11" ht="51.6" customHeight="1" x14ac:dyDescent="0.2">
      <c r="A130" s="13" t="s">
        <v>52</v>
      </c>
      <c r="B130" s="14">
        <f>SUM(B131:B132)</f>
        <v>55344300</v>
      </c>
      <c r="C130" s="18">
        <f t="shared" ref="C130:E130" si="105">SUM(C131:C132)</f>
        <v>85468392</v>
      </c>
      <c r="D130" s="18">
        <f t="shared" si="105"/>
        <v>38178032</v>
      </c>
      <c r="E130" s="18">
        <f t="shared" si="105"/>
        <v>34270791.310000002</v>
      </c>
      <c r="F130" s="14">
        <f t="shared" si="56"/>
        <v>21073508.689999998</v>
      </c>
      <c r="G130" s="14">
        <f t="shared" si="57"/>
        <v>51197600.689999998</v>
      </c>
      <c r="H130" s="14">
        <f t="shared" si="58"/>
        <v>3907240.6899999976</v>
      </c>
      <c r="I130" s="14">
        <f t="shared" si="59"/>
        <v>61.922892348444201</v>
      </c>
      <c r="J130" s="14">
        <f t="shared" si="60"/>
        <v>40.09762031090979</v>
      </c>
      <c r="K130" s="14">
        <f t="shared" si="61"/>
        <v>89.765735724670151</v>
      </c>
    </row>
    <row r="131" spans="1:11" ht="54.6" customHeight="1" x14ac:dyDescent="0.2">
      <c r="A131" s="6" t="s">
        <v>4</v>
      </c>
      <c r="B131" s="7">
        <v>53314300</v>
      </c>
      <c r="C131" s="19">
        <v>82051106</v>
      </c>
      <c r="D131" s="19">
        <v>36690746</v>
      </c>
      <c r="E131" s="19">
        <v>34257043.310000002</v>
      </c>
      <c r="F131" s="7">
        <f t="shared" si="56"/>
        <v>19057256.689999998</v>
      </c>
      <c r="G131" s="7">
        <f t="shared" si="57"/>
        <v>47794062.689999998</v>
      </c>
      <c r="H131" s="7">
        <f t="shared" si="58"/>
        <v>2433702.6899999976</v>
      </c>
      <c r="I131" s="7">
        <f t="shared" si="59"/>
        <v>64.254887169108471</v>
      </c>
      <c r="J131" s="7">
        <f t="shared" si="60"/>
        <v>41.750861115753885</v>
      </c>
      <c r="K131" s="7">
        <f t="shared" si="61"/>
        <v>93.366984988530902</v>
      </c>
    </row>
    <row r="132" spans="1:11" ht="65.45" customHeight="1" x14ac:dyDescent="0.2">
      <c r="A132" s="6" t="s">
        <v>2</v>
      </c>
      <c r="B132" s="7">
        <v>2030000</v>
      </c>
      <c r="C132" s="19">
        <v>3417286</v>
      </c>
      <c r="D132" s="19">
        <v>1487286</v>
      </c>
      <c r="E132" s="19">
        <v>13748</v>
      </c>
      <c r="F132" s="7">
        <f t="shared" si="56"/>
        <v>2016252</v>
      </c>
      <c r="G132" s="7">
        <f t="shared" si="57"/>
        <v>3403538</v>
      </c>
      <c r="H132" s="7">
        <f t="shared" si="58"/>
        <v>1473538</v>
      </c>
      <c r="I132" s="7">
        <f t="shared" si="59"/>
        <v>0.67724137931034478</v>
      </c>
      <c r="J132" s="7">
        <f t="shared" si="60"/>
        <v>0.40230756219994457</v>
      </c>
      <c r="K132" s="7">
        <f t="shared" si="61"/>
        <v>0.92436827886499295</v>
      </c>
    </row>
    <row r="133" spans="1:11" ht="63.75" x14ac:dyDescent="0.2">
      <c r="A133" s="13" t="s">
        <v>53</v>
      </c>
      <c r="B133" s="14">
        <f>B134</f>
        <v>553400</v>
      </c>
      <c r="C133" s="18">
        <f t="shared" ref="C133:E133" si="106">C134</f>
        <v>553400</v>
      </c>
      <c r="D133" s="18">
        <f t="shared" si="106"/>
        <v>373400</v>
      </c>
      <c r="E133" s="18">
        <f t="shared" si="106"/>
        <v>269553.59999999998</v>
      </c>
      <c r="F133" s="14">
        <f t="shared" si="56"/>
        <v>283846.40000000002</v>
      </c>
      <c r="G133" s="14">
        <f t="shared" si="57"/>
        <v>283846.40000000002</v>
      </c>
      <c r="H133" s="14">
        <f t="shared" si="58"/>
        <v>103846.40000000002</v>
      </c>
      <c r="I133" s="14">
        <f t="shared" si="59"/>
        <v>48.708637513552574</v>
      </c>
      <c r="J133" s="14">
        <f t="shared" si="60"/>
        <v>48.708637513552574</v>
      </c>
      <c r="K133" s="14">
        <f t="shared" si="61"/>
        <v>72.188966256025694</v>
      </c>
    </row>
    <row r="134" spans="1:11" ht="63.75" x14ac:dyDescent="0.2">
      <c r="A134" s="4" t="s">
        <v>54</v>
      </c>
      <c r="B134" s="5">
        <f>SUM(B135:B137)</f>
        <v>553400</v>
      </c>
      <c r="C134" s="18">
        <f t="shared" ref="C134:E134" si="107">SUM(C135:C137)</f>
        <v>553400</v>
      </c>
      <c r="D134" s="18">
        <f t="shared" si="107"/>
        <v>373400</v>
      </c>
      <c r="E134" s="18">
        <f t="shared" si="107"/>
        <v>269553.59999999998</v>
      </c>
      <c r="F134" s="5">
        <f t="shared" si="56"/>
        <v>283846.40000000002</v>
      </c>
      <c r="G134" s="5">
        <f t="shared" si="57"/>
        <v>283846.40000000002</v>
      </c>
      <c r="H134" s="5">
        <f t="shared" si="58"/>
        <v>103846.40000000002</v>
      </c>
      <c r="I134" s="5">
        <f t="shared" si="59"/>
        <v>48.708637513552574</v>
      </c>
      <c r="J134" s="5">
        <f t="shared" si="60"/>
        <v>48.708637513552574</v>
      </c>
      <c r="K134" s="5">
        <f t="shared" si="61"/>
        <v>72.188966256025694</v>
      </c>
    </row>
    <row r="135" spans="1:11" ht="25.5" x14ac:dyDescent="0.2">
      <c r="A135" s="6" t="s">
        <v>13</v>
      </c>
      <c r="B135" s="7">
        <v>104500</v>
      </c>
      <c r="C135" s="19">
        <v>104500</v>
      </c>
      <c r="D135" s="19">
        <v>104500</v>
      </c>
      <c r="E135" s="19">
        <v>104494</v>
      </c>
      <c r="F135" s="7">
        <f t="shared" si="56"/>
        <v>6</v>
      </c>
      <c r="G135" s="7">
        <f t="shared" si="57"/>
        <v>6</v>
      </c>
      <c r="H135" s="7">
        <f t="shared" si="58"/>
        <v>6</v>
      </c>
      <c r="I135" s="7">
        <f t="shared" si="59"/>
        <v>99.994258373205753</v>
      </c>
      <c r="J135" s="7">
        <f t="shared" si="60"/>
        <v>99.994258373205753</v>
      </c>
      <c r="K135" s="7">
        <f t="shared" si="61"/>
        <v>99.994258373205753</v>
      </c>
    </row>
    <row r="136" spans="1:11" ht="51" x14ac:dyDescent="0.2">
      <c r="A136" s="6" t="s">
        <v>1</v>
      </c>
      <c r="B136" s="7">
        <v>360000</v>
      </c>
      <c r="C136" s="19">
        <v>360000</v>
      </c>
      <c r="D136" s="19">
        <v>180000</v>
      </c>
      <c r="E136" s="19">
        <v>76609.600000000006</v>
      </c>
      <c r="F136" s="7">
        <f t="shared" si="56"/>
        <v>283390.40000000002</v>
      </c>
      <c r="G136" s="7">
        <f t="shared" si="57"/>
        <v>283390.40000000002</v>
      </c>
      <c r="H136" s="7">
        <f t="shared" si="58"/>
        <v>103390.39999999999</v>
      </c>
      <c r="I136" s="7">
        <f t="shared" si="59"/>
        <v>21.280444444444445</v>
      </c>
      <c r="J136" s="7">
        <f t="shared" si="60"/>
        <v>21.280444444444445</v>
      </c>
      <c r="K136" s="7">
        <f t="shared" si="61"/>
        <v>42.56088888888889</v>
      </c>
    </row>
    <row r="137" spans="1:11" ht="30" customHeight="1" x14ac:dyDescent="0.2">
      <c r="A137" s="6" t="s">
        <v>5</v>
      </c>
      <c r="B137" s="7">
        <v>88900</v>
      </c>
      <c r="C137" s="19">
        <v>88900</v>
      </c>
      <c r="D137" s="19">
        <v>88900</v>
      </c>
      <c r="E137" s="19">
        <v>88450</v>
      </c>
      <c r="F137" s="7">
        <f t="shared" si="56"/>
        <v>450</v>
      </c>
      <c r="G137" s="7">
        <f t="shared" si="57"/>
        <v>450</v>
      </c>
      <c r="H137" s="7">
        <f t="shared" si="58"/>
        <v>450</v>
      </c>
      <c r="I137" s="7">
        <f t="shared" si="59"/>
        <v>99.493813273340834</v>
      </c>
      <c r="J137" s="7">
        <f t="shared" si="60"/>
        <v>99.493813273340834</v>
      </c>
      <c r="K137" s="7">
        <f t="shared" si="61"/>
        <v>99.493813273340834</v>
      </c>
    </row>
    <row r="138" spans="1:11" ht="78" customHeight="1" x14ac:dyDescent="0.2">
      <c r="A138" s="13" t="s">
        <v>67</v>
      </c>
      <c r="B138" s="14">
        <f>SUM(B139:B141)</f>
        <v>1500000</v>
      </c>
      <c r="C138" s="18">
        <f t="shared" ref="C138:E138" si="108">SUM(C139:C141)</f>
        <v>8842401</v>
      </c>
      <c r="D138" s="18">
        <f>SUM(D139:D141)</f>
        <v>3597309</v>
      </c>
      <c r="E138" s="18">
        <f t="shared" si="108"/>
        <v>1565566.2</v>
      </c>
      <c r="F138" s="14">
        <f t="shared" si="56"/>
        <v>-65566.199999999953</v>
      </c>
      <c r="G138" s="14">
        <f t="shared" si="57"/>
        <v>7276834.7999999998</v>
      </c>
      <c r="H138" s="14">
        <f t="shared" si="58"/>
        <v>2031742.8</v>
      </c>
      <c r="I138" s="14">
        <f t="shared" si="59"/>
        <v>104.37107999999999</v>
      </c>
      <c r="J138" s="14">
        <f t="shared" si="60"/>
        <v>17.705216038042156</v>
      </c>
      <c r="K138" s="14">
        <f t="shared" si="61"/>
        <v>43.520481559966072</v>
      </c>
    </row>
    <row r="139" spans="1:11" ht="30" customHeight="1" x14ac:dyDescent="0.2">
      <c r="A139" s="6" t="s">
        <v>1</v>
      </c>
      <c r="B139" s="7">
        <v>500000</v>
      </c>
      <c r="C139" s="19">
        <v>2869650</v>
      </c>
      <c r="D139" s="19">
        <v>1910309</v>
      </c>
      <c r="E139" s="19">
        <v>737814.2</v>
      </c>
      <c r="F139" s="7">
        <f t="shared" si="56"/>
        <v>-237814.19999999995</v>
      </c>
      <c r="G139" s="7">
        <f t="shared" si="57"/>
        <v>2131835.7999999998</v>
      </c>
      <c r="H139" s="7">
        <f t="shared" si="58"/>
        <v>1172494.8</v>
      </c>
      <c r="I139" s="7">
        <f t="shared" si="59"/>
        <v>147.56283999999999</v>
      </c>
      <c r="J139" s="7">
        <f t="shared" si="60"/>
        <v>25.710947328071367</v>
      </c>
      <c r="K139" s="7">
        <f t="shared" si="61"/>
        <v>38.622767311466362</v>
      </c>
    </row>
    <row r="140" spans="1:11" ht="30" customHeight="1" x14ac:dyDescent="0.2">
      <c r="A140" s="6" t="s">
        <v>5</v>
      </c>
      <c r="B140" s="7">
        <v>500000</v>
      </c>
      <c r="C140" s="19">
        <v>4872751</v>
      </c>
      <c r="D140" s="19">
        <v>587000</v>
      </c>
      <c r="E140" s="19">
        <v>347752</v>
      </c>
      <c r="F140" s="7">
        <f t="shared" si="56"/>
        <v>152248</v>
      </c>
      <c r="G140" s="7">
        <f t="shared" si="57"/>
        <v>4524999</v>
      </c>
      <c r="H140" s="7">
        <f t="shared" si="58"/>
        <v>239248</v>
      </c>
      <c r="I140" s="7">
        <f t="shared" si="59"/>
        <v>69.550399999999996</v>
      </c>
      <c r="J140" s="7">
        <f t="shared" si="60"/>
        <v>7.1366667412309805</v>
      </c>
      <c r="K140" s="7">
        <f t="shared" si="61"/>
        <v>59.242248722316873</v>
      </c>
    </row>
    <row r="141" spans="1:11" ht="30" customHeight="1" x14ac:dyDescent="0.2">
      <c r="A141" s="6" t="s">
        <v>6</v>
      </c>
      <c r="B141" s="7">
        <v>500000</v>
      </c>
      <c r="C141" s="19">
        <v>1100000</v>
      </c>
      <c r="D141" s="19">
        <v>1100000</v>
      </c>
      <c r="E141" s="19">
        <v>480000</v>
      </c>
      <c r="F141" s="7">
        <f t="shared" si="56"/>
        <v>20000</v>
      </c>
      <c r="G141" s="7">
        <f t="shared" si="57"/>
        <v>620000</v>
      </c>
      <c r="H141" s="7">
        <f t="shared" si="58"/>
        <v>620000</v>
      </c>
      <c r="I141" s="7">
        <f t="shared" si="59"/>
        <v>96</v>
      </c>
      <c r="J141" s="7">
        <f t="shared" si="60"/>
        <v>43.636363636363633</v>
      </c>
      <c r="K141" s="7">
        <f t="shared" si="61"/>
        <v>43.636363636363633</v>
      </c>
    </row>
    <row r="142" spans="1:11" ht="78" customHeight="1" x14ac:dyDescent="0.2">
      <c r="A142" s="13" t="s">
        <v>55</v>
      </c>
      <c r="B142" s="14">
        <f>SUM(B143:B144)</f>
        <v>4414200</v>
      </c>
      <c r="C142" s="18">
        <f t="shared" ref="C142:E142" si="109">SUM(C143:C144)</f>
        <v>4608140</v>
      </c>
      <c r="D142" s="18">
        <f t="shared" si="109"/>
        <v>3721690</v>
      </c>
      <c r="E142" s="18">
        <f t="shared" si="109"/>
        <v>2824814.92</v>
      </c>
      <c r="F142" s="14">
        <f t="shared" ref="F142:F145" si="110">B142-E142</f>
        <v>1589385.08</v>
      </c>
      <c r="G142" s="14">
        <f t="shared" ref="G142:G145" si="111">C142-E142</f>
        <v>1783325.08</v>
      </c>
      <c r="H142" s="14">
        <f t="shared" ref="H142:H145" si="112">D142-E142</f>
        <v>896875.08000000007</v>
      </c>
      <c r="I142" s="14">
        <f t="shared" ref="I142:I145" si="113">E142/B142*100</f>
        <v>63.9938136015586</v>
      </c>
      <c r="J142" s="14">
        <f t="shared" ref="J142:J145" si="114">E142/C142*100</f>
        <v>61.300544688312421</v>
      </c>
      <c r="K142" s="14">
        <f t="shared" ref="K142:K145" si="115">E142/D142*100</f>
        <v>75.901402857304063</v>
      </c>
    </row>
    <row r="143" spans="1:11" ht="44.45" customHeight="1" x14ac:dyDescent="0.2">
      <c r="A143" s="6" t="s">
        <v>1</v>
      </c>
      <c r="B143" s="7">
        <v>2950000</v>
      </c>
      <c r="C143" s="19">
        <v>1464200</v>
      </c>
      <c r="D143" s="19">
        <v>769750</v>
      </c>
      <c r="E143" s="19">
        <v>724814.92</v>
      </c>
      <c r="F143" s="7">
        <f t="shared" si="110"/>
        <v>2225185.08</v>
      </c>
      <c r="G143" s="7">
        <f t="shared" si="111"/>
        <v>739385.08</v>
      </c>
      <c r="H143" s="7">
        <f t="shared" si="112"/>
        <v>44935.079999999958</v>
      </c>
      <c r="I143" s="7">
        <f t="shared" si="113"/>
        <v>24.569997288135596</v>
      </c>
      <c r="J143" s="7">
        <f t="shared" si="114"/>
        <v>49.502453216773667</v>
      </c>
      <c r="K143" s="7">
        <f t="shared" si="115"/>
        <v>94.162379993504388</v>
      </c>
    </row>
    <row r="144" spans="1:11" ht="25.5" x14ac:dyDescent="0.2">
      <c r="A144" s="6" t="s">
        <v>13</v>
      </c>
      <c r="B144" s="7">
        <v>1464200</v>
      </c>
      <c r="C144" s="19">
        <v>3143940</v>
      </c>
      <c r="D144" s="19">
        <v>2951940</v>
      </c>
      <c r="E144" s="19">
        <v>2100000</v>
      </c>
      <c r="F144" s="7">
        <f t="shared" si="110"/>
        <v>-635800</v>
      </c>
      <c r="G144" s="7">
        <f t="shared" si="111"/>
        <v>1043940</v>
      </c>
      <c r="H144" s="7">
        <f t="shared" si="112"/>
        <v>851940</v>
      </c>
      <c r="I144" s="7">
        <f t="shared" si="113"/>
        <v>143.42302964075947</v>
      </c>
      <c r="J144" s="7">
        <f t="shared" si="114"/>
        <v>66.795167846714634</v>
      </c>
      <c r="K144" s="7">
        <f t="shared" si="115"/>
        <v>71.139657310107935</v>
      </c>
    </row>
    <row r="145" spans="1:11" ht="25.15" customHeight="1" x14ac:dyDescent="0.2">
      <c r="A145" s="8" t="s">
        <v>24</v>
      </c>
      <c r="B145" s="17">
        <f>B6+B22+B29+B37+B44+B53+B66+B89+B96+B107+B117+B125+B130+B133+B142+B138</f>
        <v>9889035970</v>
      </c>
      <c r="C145" s="20">
        <f>C6+C22+C29+C37+C44+C53+C66+C89+C96+C107+C117+C125+C130+C133+C142+C138</f>
        <v>11069279690.41</v>
      </c>
      <c r="D145" s="20">
        <f>D6+D22+D29+D37+D44+D53+D66+D89+D96+D107+D117+D125+D130+D133+D142+D138</f>
        <v>4542779859.4099998</v>
      </c>
      <c r="E145" s="20">
        <f>E6+E22+E29+E37+E44+E53+E66+E89+E96+E107+E117+E125+E130+E133+E142+E138</f>
        <v>3593344331.7200003</v>
      </c>
      <c r="F145" s="17">
        <f t="shared" si="110"/>
        <v>6295691638.2799997</v>
      </c>
      <c r="G145" s="17">
        <f t="shared" si="111"/>
        <v>7475935358.6899996</v>
      </c>
      <c r="H145" s="17">
        <f t="shared" si="112"/>
        <v>949435527.68999958</v>
      </c>
      <c r="I145" s="17">
        <f t="shared" si="113"/>
        <v>36.33664942286584</v>
      </c>
      <c r="J145" s="17">
        <f t="shared" si="114"/>
        <v>32.462314009764661</v>
      </c>
      <c r="K145" s="17">
        <f t="shared" si="115"/>
        <v>79.100120255149037</v>
      </c>
    </row>
  </sheetData>
  <autoFilter ref="A4:K145"/>
  <mergeCells count="1">
    <mergeCell ref="A2:K2"/>
  </mergeCells>
  <pageMargins left="0.74803149606299213" right="0.74803149606299213" top="0.98425196850393704" bottom="0.98425196850393704" header="0.51181102362204722" footer="0.51181102362204722"/>
  <pageSetup paperSize="9" scale="61" fitToHeight="1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2020 (2)</vt:lpstr>
      <vt:lpstr>2020</vt:lpstr>
      <vt:lpstr>'2020'!LAST_CELL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KolesnikovaEV</cp:lastModifiedBy>
  <cp:lastPrinted>2019-11-14T09:14:43Z</cp:lastPrinted>
  <dcterms:created xsi:type="dcterms:W3CDTF">2018-04-12T12:44:43Z</dcterms:created>
  <dcterms:modified xsi:type="dcterms:W3CDTF">2020-10-13T12:28:48Z</dcterms:modified>
</cp:coreProperties>
</file>