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сайт (шестое изменение)\"/>
    </mc:Choice>
  </mc:AlternateContent>
  <bookViews>
    <workbookView xWindow="0" yWindow="0" windowWidth="23040" windowHeight="10056"/>
  </bookViews>
  <sheets>
    <sheet name="Приложение №2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№2'!$25:$25,'Приложение №2'!$29:$29,'Приложение №2'!$32:$34,'Приложение №2'!#REF!,'Приложение №2'!#REF!,'Приложение №2'!#REF!,'Приложение №2'!$46:$46,'Приложение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№2'!$A$1:$B$60</definedName>
    <definedName name="Z_AF23204C_253F_4CB4_B2B0_513D6962C84F_.wvu.PrintTitles" localSheetId="0" hidden="1">'Приложение №2'!$2:$2</definedName>
    <definedName name="Z_AF23204C_253F_4CB4_B2B0_513D6962C84F_.wvu.Rows" localSheetId="0" hidden="1">'Приложение №2'!#REF!,'Приложение №2'!$25:$25,'Приложение №2'!#REF!,'Приложение №2'!#REF!,'Приложение №2'!#REF!,'Приложение №2'!#REF!,'Приложение №2'!$46:$46,'Приложение №2'!#REF!,'Приложение №2'!#REF!</definedName>
    <definedName name="Z_D98D50BE_849C_46DA_8784_1BBDD0B23E96_.wvu.PrintArea" localSheetId="0" hidden="1">'Приложение №2'!$A$1:$B$60</definedName>
    <definedName name="Z_D98D50BE_849C_46DA_8784_1BBDD0B23E96_.wvu.Rows" localSheetId="0" hidden="1">'Приложение №2'!#REF!,'Приложение №2'!#REF!,'Приложение №2'!$25:$25,'Приложение №2'!$29:$29,'Приложение №2'!$32:$34,'Приложение №2'!#REF!,'Приложение №2'!#REF!,'Приложение №2'!#REF!,'Приложение №2'!$46:$46,'Приложение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2" l="1"/>
  <c r="D50" i="2"/>
  <c r="D51" i="2"/>
  <c r="D52" i="2"/>
  <c r="C6" i="2"/>
  <c r="C7" i="2"/>
  <c r="C10" i="2"/>
  <c r="C9" i="2" s="1"/>
  <c r="C5" i="2" s="1"/>
  <c r="C13" i="2"/>
  <c r="C17" i="2"/>
  <c r="C23" i="2"/>
  <c r="C21" i="2" s="1"/>
  <c r="C29" i="2"/>
  <c r="C30" i="2"/>
  <c r="C32" i="2"/>
  <c r="C38" i="2"/>
  <c r="C35" i="2" s="1"/>
  <c r="C46" i="2"/>
  <c r="C39" i="2" s="1"/>
  <c r="C48" i="2"/>
  <c r="C47" i="2" s="1"/>
  <c r="C20" i="2" l="1"/>
  <c r="C4" i="2" s="1"/>
  <c r="G48" i="2"/>
  <c r="G47" i="2" s="1"/>
  <c r="G46" i="2"/>
  <c r="G39" i="2"/>
  <c r="G38" i="2"/>
  <c r="G35" i="2" s="1"/>
  <c r="G32" i="2"/>
  <c r="G30" i="2"/>
  <c r="G29" i="2"/>
  <c r="G21" i="2" s="1"/>
  <c r="G20" i="2" s="1"/>
  <c r="G23" i="2"/>
  <c r="G17" i="2"/>
  <c r="G13" i="2"/>
  <c r="G10" i="2"/>
  <c r="G9" i="2"/>
  <c r="G5" i="2" s="1"/>
  <c r="G7" i="2"/>
  <c r="G4" i="2" l="1"/>
  <c r="G53" i="2" s="1"/>
  <c r="C53" i="2"/>
  <c r="D53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1" i="2"/>
  <c r="I42" i="2"/>
  <c r="I44" i="2"/>
  <c r="I45" i="2"/>
  <c r="I46" i="2"/>
  <c r="I47" i="2"/>
  <c r="I48" i="2"/>
  <c r="I49" i="2"/>
  <c r="I50" i="2"/>
  <c r="I51" i="2"/>
  <c r="I52" i="2"/>
  <c r="I53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4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1" i="2"/>
  <c r="E42" i="2"/>
  <c r="E44" i="2"/>
  <c r="E45" i="2"/>
  <c r="E46" i="2"/>
  <c r="E47" i="2"/>
  <c r="E48" i="2"/>
  <c r="E49" i="2"/>
  <c r="E50" i="2"/>
  <c r="E51" i="2"/>
  <c r="E52" i="2"/>
  <c r="E53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" i="2"/>
  <c r="E5" i="2" l="1"/>
</calcChain>
</file>

<file path=xl/sharedStrings.xml><?xml version="1.0" encoding="utf-8"?>
<sst xmlns="http://schemas.openxmlformats.org/spreadsheetml/2006/main" count="107" uniqueCount="107">
  <si>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</si>
  <si>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</si>
  <si>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</si>
  <si>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</si>
  <si>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</si>
  <si>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</si>
  <si>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</si>
  <si>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</si>
  <si>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</si>
  <si>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</si>
  <si>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</si>
  <si>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</si>
  <si>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</si>
  <si>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</si>
  <si>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</si>
  <si>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</si>
  <si>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</si>
  <si>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</si>
  <si>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</si>
  <si>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</si>
  <si>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</si>
  <si>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</si>
  <si>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</si>
  <si>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</si>
  <si>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</si>
  <si>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</si>
  <si>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</si>
  <si>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</si>
  <si>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</si>
  <si>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</si>
  <si>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</si>
  <si>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</si>
  <si>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</si>
  <si>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</si>
  <si>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</si>
  <si>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</si>
  <si>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</si>
  <si>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</si>
  <si>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</si>
  <si>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</si>
  <si>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</si>
  <si>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</si>
  <si>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</si>
  <si>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</si>
  <si>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</si>
  <si>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</si>
  <si>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</si>
  <si>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</si>
  <si>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</si>
  <si>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</si>
  <si>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</si>
  <si>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</si>
  <si>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</si>
  <si>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</si>
  <si>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</si>
  <si>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</si>
  <si>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</si>
  <si>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</si>
  <si>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</si>
  <si>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</si>
  <si>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</si>
  <si>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</si>
  <si>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</si>
  <si>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</si>
  <si>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</si>
  <si>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</si>
  <si>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</si>
  <si>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</si>
  <si>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</si>
  <si>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</si>
  <si>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</si>
  <si>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</si>
  <si>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</si>
  <si>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</si>
  <si>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</si>
  <si>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</si>
  <si>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</si>
  <si>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</si>
  <si>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</si>
  <si>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</si>
  <si>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</si>
  <si>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</si>
  <si>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</si>
  <si>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</si>
  <si>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</si>
  <si>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</si>
  <si>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</si>
  <si>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2021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</si>
  <si>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</si>
  <si>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</si>
  <si>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</si>
  <si>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</si>
  <si>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</si>
  <si>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</si>
  <si>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</si>
  <si>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</si>
  <si>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</si>
  <si>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</si>
  <si>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</si>
  <si>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</si>
  <si>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</si>
  <si>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Уточнённый бюджет на 2022 год, в рублях</t>
  </si>
  <si>
    <t>Уточнённый бюджет на 2022 год с учётом поправок, в рублях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</si>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</sst>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3" fontId="2" fillId="0" borderId="1" xfId="2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2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C49" zoomScaleNormal="100" zoomScaleSheetLayoutView="75" workbookViewId="0">
      <selection activeCell="C56" sqref="C56"/>
    </sheetView>
  </sheetViews>
  <sheetFormatPr defaultColWidth="9.109375" defaultRowHeight="21" x14ac:dyDescent="0.4"/>
  <cols>
    <col min="1" max="1" width="33.33203125" style="1" customWidth="1"/>
    <col min="2" max="2" width="123.5546875" style="2" customWidth="1"/>
    <col min="3" max="6" width="19.88671875" style="3" customWidth="1"/>
    <col min="7" max="7" width="21" style="5" customWidth="1"/>
    <col min="8" max="8" width="18.6640625" style="4" customWidth="1"/>
    <col min="9" max="9" width="15.33203125" style="4" customWidth="1"/>
    <col min="10" max="10" width="20.88671875" style="4" customWidth="1"/>
    <col min="11" max="16384" width="9.109375" style="4"/>
  </cols>
  <sheetData>
    <row r="1" spans="1:10" ht="18" x14ac:dyDescent="0.35">
      <c r="A1" s="38"/>
      <c r="B1" s="40"/>
      <c r="C1" s="41"/>
      <c r="D1" s="41"/>
      <c r="E1" s="41"/>
      <c r="F1" s="41"/>
      <c r="G1" s="39"/>
    </row>
    <row r="2" spans="1:10" ht="111" customHeight="1" x14ac:dyDescent="0.35">
      <c r="A2" s="6" t="s">
        <v>0</v>
      </c>
      <c r="B2" s="7" t="s">
        <v>1</v>
      </c>
      <c r="C2" s="43" t="s">
        <v>82</v>
      </c>
      <c r="D2" s="43" t="s">
        <v>83</v>
      </c>
      <c r="E2" s="43" t="s">
        <v>84</v>
      </c>
      <c r="F2" s="43" t="s">
        <v>87</v>
      </c>
      <c r="G2" s="37" t="s">
        <v>101</v>
      </c>
      <c r="H2" s="43" t="s">
        <v>85</v>
      </c>
      <c r="I2" s="43" t="s">
        <v>86</v>
      </c>
      <c r="J2" s="43" t="s">
        <v>102</v>
      </c>
    </row>
    <row r="3" spans="1:10" x14ac:dyDescent="0.35">
      <c r="A3" s="6">
        <v>1</v>
      </c>
      <c r="B3" s="7">
        <v>2</v>
      </c>
      <c r="C3" s="8">
        <v>3</v>
      </c>
      <c r="D3" s="8">
        <v>4</v>
      </c>
      <c r="E3" s="8">
        <v>5</v>
      </c>
      <c r="F3" s="8">
        <v>6</v>
      </c>
      <c r="G3" s="9">
        <v>7</v>
      </c>
      <c r="H3" s="8">
        <v>8</v>
      </c>
      <c r="I3" s="8">
        <v>9</v>
      </c>
      <c r="J3" s="8">
        <v>10</v>
      </c>
    </row>
    <row r="4" spans="1:10" s="14" customFormat="1" ht="27" customHeight="1" x14ac:dyDescent="0.3">
      <c r="A4" s="10" t="s">
        <v>2</v>
      </c>
      <c r="B4" s="11" t="s">
        <v>3</v>
      </c>
      <c r="C4" s="12">
        <f>C5+C20</f>
        <v>3079893524</v>
      </c>
      <c r="D4" s="12">
        <f>F4-C4</f>
        <v>7000000</v>
      </c>
      <c r="E4" s="12">
        <f>(F4/C4)*100-100</f>
        <v>0.22728058439204801</v>
      </c>
      <c r="F4" s="53">
        <v>3086893524</v>
      </c>
      <c r="G4" s="13">
        <f>G5+G20</f>
        <v>3145282924</v>
      </c>
      <c r="H4" s="13">
        <f>J4-G4</f>
        <v>0</v>
      </c>
      <c r="I4" s="13">
        <f>(J4/G4)*100-100</f>
        <v>0</v>
      </c>
      <c r="J4" s="48">
        <v>3145282924</v>
      </c>
    </row>
    <row r="5" spans="1:10" s="14" customFormat="1" ht="21" customHeight="1" x14ac:dyDescent="0.3">
      <c r="A5" s="10"/>
      <c r="B5" s="15" t="s">
        <v>4</v>
      </c>
      <c r="C5" s="12">
        <f>C6+C9+C13+C17+C7</f>
        <v>2704006600</v>
      </c>
      <c r="D5" s="12">
        <f t="shared" ref="D5:D53" si="0">F5-C5</f>
        <v>7000000</v>
      </c>
      <c r="E5" s="12">
        <f t="shared" ref="E5:E53" si="1">(F5/C5)*100-100</f>
        <v>0.25887510777525335</v>
      </c>
      <c r="F5" s="53">
        <v>2711006600</v>
      </c>
      <c r="G5" s="13">
        <f>G6+G9+G13+G17+G7</f>
        <v>2778141200</v>
      </c>
      <c r="H5" s="13">
        <f t="shared" ref="H5:H53" si="2">J5-G5</f>
        <v>0</v>
      </c>
      <c r="I5" s="13">
        <f t="shared" ref="I5:I53" si="3">(J5/G5)*100-100</f>
        <v>0</v>
      </c>
      <c r="J5" s="48">
        <v>2778141200</v>
      </c>
    </row>
    <row r="6" spans="1:10" ht="22.5" customHeight="1" x14ac:dyDescent="0.35">
      <c r="A6" s="16" t="s">
        <v>5</v>
      </c>
      <c r="B6" s="17" t="s">
        <v>6</v>
      </c>
      <c r="C6" s="18">
        <f>2041480000+10000000</f>
        <v>2051480000</v>
      </c>
      <c r="D6" s="18">
        <f t="shared" si="0"/>
        <v>7000000</v>
      </c>
      <c r="E6" s="18">
        <f t="shared" si="1"/>
        <v>0.34121707255249589</v>
      </c>
      <c r="F6" s="54">
        <v>2058480000</v>
      </c>
      <c r="G6" s="19">
        <v>2123139000</v>
      </c>
      <c r="H6" s="19">
        <f t="shared" si="2"/>
        <v>0</v>
      </c>
      <c r="I6" s="19">
        <f t="shared" si="3"/>
        <v>0</v>
      </c>
      <c r="J6" s="50">
        <v>2123139000</v>
      </c>
    </row>
    <row r="7" spans="1:10" ht="18" x14ac:dyDescent="0.35">
      <c r="A7" s="20" t="s">
        <v>7</v>
      </c>
      <c r="B7" s="17" t="s">
        <v>8</v>
      </c>
      <c r="C7" s="18">
        <f>C8</f>
        <v>8192400</v>
      </c>
      <c r="D7" s="18">
        <f t="shared" si="0"/>
        <v>0</v>
      </c>
      <c r="E7" s="18">
        <f t="shared" si="1"/>
        <v>0</v>
      </c>
      <c r="F7" s="54">
        <v>8192400</v>
      </c>
      <c r="G7" s="19">
        <f>G8</f>
        <v>8192400</v>
      </c>
      <c r="H7" s="19">
        <f t="shared" si="2"/>
        <v>0</v>
      </c>
      <c r="I7" s="19">
        <f t="shared" si="3"/>
        <v>0</v>
      </c>
      <c r="J7" s="50">
        <v>8192400</v>
      </c>
    </row>
    <row r="8" spans="1:10" ht="23.25" customHeight="1" x14ac:dyDescent="0.35">
      <c r="A8" s="20" t="s">
        <v>9</v>
      </c>
      <c r="B8" s="21" t="s">
        <v>10</v>
      </c>
      <c r="C8" s="22">
        <v>8192400</v>
      </c>
      <c r="D8" s="22">
        <f t="shared" si="0"/>
        <v>0</v>
      </c>
      <c r="E8" s="22">
        <f t="shared" si="1"/>
        <v>0</v>
      </c>
      <c r="F8" s="56">
        <v>8192400</v>
      </c>
      <c r="G8" s="22">
        <v>8192400</v>
      </c>
      <c r="H8" s="22">
        <f t="shared" si="2"/>
        <v>0</v>
      </c>
      <c r="I8" s="22">
        <f t="shared" si="3"/>
        <v>0</v>
      </c>
      <c r="J8" s="51">
        <v>8192400</v>
      </c>
    </row>
    <row r="9" spans="1:10" ht="18" x14ac:dyDescent="0.35">
      <c r="A9" s="16" t="s">
        <v>11</v>
      </c>
      <c r="B9" s="17" t="s">
        <v>12</v>
      </c>
      <c r="C9" s="18">
        <f>C11+C12+C10</f>
        <v>454895200</v>
      </c>
      <c r="D9" s="18">
        <f t="shared" si="0"/>
        <v>0</v>
      </c>
      <c r="E9" s="18">
        <f t="shared" si="1"/>
        <v>0</v>
      </c>
      <c r="F9" s="54">
        <v>454895200</v>
      </c>
      <c r="G9" s="18">
        <f>G11+G12+G10</f>
        <v>452126300</v>
      </c>
      <c r="H9" s="18">
        <f t="shared" si="2"/>
        <v>0</v>
      </c>
      <c r="I9" s="18">
        <f t="shared" si="3"/>
        <v>0</v>
      </c>
      <c r="J9" s="49">
        <v>452126300</v>
      </c>
    </row>
    <row r="10" spans="1:10" ht="18" x14ac:dyDescent="0.35">
      <c r="A10" s="16" t="s">
        <v>13</v>
      </c>
      <c r="B10" s="23" t="s">
        <v>14</v>
      </c>
      <c r="C10" s="19">
        <f>376600000+230000</f>
        <v>376830000</v>
      </c>
      <c r="D10" s="19">
        <f t="shared" si="0"/>
        <v>0</v>
      </c>
      <c r="E10" s="19">
        <f t="shared" si="1"/>
        <v>0</v>
      </c>
      <c r="F10" s="55">
        <v>376830000</v>
      </c>
      <c r="G10" s="19">
        <f>374554000+230000</f>
        <v>374784000</v>
      </c>
      <c r="H10" s="19">
        <f t="shared" si="2"/>
        <v>0</v>
      </c>
      <c r="I10" s="19">
        <f t="shared" si="3"/>
        <v>0</v>
      </c>
      <c r="J10" s="50">
        <v>374784000</v>
      </c>
    </row>
    <row r="11" spans="1:10" ht="18" x14ac:dyDescent="0.35">
      <c r="A11" s="16" t="s">
        <v>15</v>
      </c>
      <c r="B11" s="23" t="s">
        <v>16</v>
      </c>
      <c r="C11" s="19">
        <v>1243600</v>
      </c>
      <c r="D11" s="19">
        <f t="shared" si="0"/>
        <v>0</v>
      </c>
      <c r="E11" s="19">
        <f t="shared" si="1"/>
        <v>0</v>
      </c>
      <c r="F11" s="55">
        <v>1243600</v>
      </c>
      <c r="G11" s="19">
        <v>1243600</v>
      </c>
      <c r="H11" s="19">
        <f t="shared" si="2"/>
        <v>0</v>
      </c>
      <c r="I11" s="19">
        <f t="shared" si="3"/>
        <v>0</v>
      </c>
      <c r="J11" s="50">
        <v>1243600</v>
      </c>
    </row>
    <row r="12" spans="1:10" ht="18" x14ac:dyDescent="0.35">
      <c r="A12" s="16" t="s">
        <v>17</v>
      </c>
      <c r="B12" s="23" t="s">
        <v>18</v>
      </c>
      <c r="C12" s="19">
        <v>76821600</v>
      </c>
      <c r="D12" s="19">
        <f t="shared" si="0"/>
        <v>0</v>
      </c>
      <c r="E12" s="19">
        <f t="shared" si="1"/>
        <v>0</v>
      </c>
      <c r="F12" s="55">
        <v>76821600</v>
      </c>
      <c r="G12" s="19">
        <v>76098700</v>
      </c>
      <c r="H12" s="19">
        <f t="shared" si="2"/>
        <v>0</v>
      </c>
      <c r="I12" s="19">
        <f t="shared" si="3"/>
        <v>0</v>
      </c>
      <c r="J12" s="50">
        <v>76098700</v>
      </c>
    </row>
    <row r="13" spans="1:10" ht="18" x14ac:dyDescent="0.35">
      <c r="A13" s="16" t="s">
        <v>19</v>
      </c>
      <c r="B13" s="23" t="s">
        <v>20</v>
      </c>
      <c r="C13" s="18">
        <f>C14+C16+C15</f>
        <v>167624000</v>
      </c>
      <c r="D13" s="18">
        <f t="shared" si="0"/>
        <v>0</v>
      </c>
      <c r="E13" s="18">
        <f t="shared" si="1"/>
        <v>0</v>
      </c>
      <c r="F13" s="54">
        <v>167624000</v>
      </c>
      <c r="G13" s="18">
        <f>G14+G16+G15</f>
        <v>172868500</v>
      </c>
      <c r="H13" s="18">
        <f t="shared" si="2"/>
        <v>0</v>
      </c>
      <c r="I13" s="18">
        <f t="shared" si="3"/>
        <v>0</v>
      </c>
      <c r="J13" s="49">
        <v>172868500</v>
      </c>
    </row>
    <row r="14" spans="1:10" ht="18" x14ac:dyDescent="0.35">
      <c r="A14" s="16" t="s">
        <v>21</v>
      </c>
      <c r="B14" s="24" t="s">
        <v>22</v>
      </c>
      <c r="C14" s="18">
        <v>54000000</v>
      </c>
      <c r="D14" s="18">
        <f t="shared" si="0"/>
        <v>0</v>
      </c>
      <c r="E14" s="18">
        <f t="shared" si="1"/>
        <v>0</v>
      </c>
      <c r="F14" s="54">
        <v>54000000</v>
      </c>
      <c r="G14" s="19">
        <v>58944100</v>
      </c>
      <c r="H14" s="19">
        <f t="shared" si="2"/>
        <v>0</v>
      </c>
      <c r="I14" s="19">
        <f t="shared" si="3"/>
        <v>0</v>
      </c>
      <c r="J14" s="50">
        <v>58944100</v>
      </c>
    </row>
    <row r="15" spans="1:10" ht="18" x14ac:dyDescent="0.35">
      <c r="A15" s="16" t="s">
        <v>88</v>
      </c>
      <c r="B15" s="24" t="s">
        <v>89</v>
      </c>
      <c r="C15" s="18">
        <v>44943000</v>
      </c>
      <c r="D15" s="18">
        <f t="shared" si="0"/>
        <v>0</v>
      </c>
      <c r="E15" s="18">
        <f t="shared" si="1"/>
        <v>0</v>
      </c>
      <c r="F15" s="54">
        <v>44943000</v>
      </c>
      <c r="G15" s="18">
        <v>44943000</v>
      </c>
      <c r="H15" s="18">
        <f t="shared" si="2"/>
        <v>0</v>
      </c>
      <c r="I15" s="18">
        <f t="shared" si="3"/>
        <v>0</v>
      </c>
      <c r="J15" s="49">
        <v>44943000</v>
      </c>
    </row>
    <row r="16" spans="1:10" ht="18" x14ac:dyDescent="0.35">
      <c r="A16" s="16" t="s">
        <v>23</v>
      </c>
      <c r="B16" s="24" t="s">
        <v>24</v>
      </c>
      <c r="C16" s="19">
        <v>68681000</v>
      </c>
      <c r="D16" s="19">
        <f t="shared" si="0"/>
        <v>0</v>
      </c>
      <c r="E16" s="19">
        <f t="shared" si="1"/>
        <v>0</v>
      </c>
      <c r="F16" s="55">
        <v>68681000</v>
      </c>
      <c r="G16" s="19">
        <v>68981400</v>
      </c>
      <c r="H16" s="19">
        <f t="shared" si="2"/>
        <v>0</v>
      </c>
      <c r="I16" s="19">
        <f t="shared" si="3"/>
        <v>0</v>
      </c>
      <c r="J16" s="50">
        <v>68981400</v>
      </c>
    </row>
    <row r="17" spans="1:10" ht="18" x14ac:dyDescent="0.35">
      <c r="A17" s="16" t="s">
        <v>25</v>
      </c>
      <c r="B17" s="25" t="s">
        <v>26</v>
      </c>
      <c r="C17" s="18">
        <f>SUM(C18:C19)</f>
        <v>21815000</v>
      </c>
      <c r="D17" s="18">
        <f t="shared" si="0"/>
        <v>0</v>
      </c>
      <c r="E17" s="18">
        <f t="shared" si="1"/>
        <v>0</v>
      </c>
      <c r="F17" s="54">
        <v>21815000</v>
      </c>
      <c r="G17" s="19">
        <f>SUM(G18:G19)</f>
        <v>21815000</v>
      </c>
      <c r="H17" s="19">
        <f t="shared" si="2"/>
        <v>0</v>
      </c>
      <c r="I17" s="19">
        <f t="shared" si="3"/>
        <v>0</v>
      </c>
      <c r="J17" s="50">
        <v>21815000</v>
      </c>
    </row>
    <row r="18" spans="1:10" ht="22.5" customHeight="1" x14ac:dyDescent="0.35">
      <c r="A18" s="26" t="s">
        <v>27</v>
      </c>
      <c r="B18" s="27" t="s">
        <v>28</v>
      </c>
      <c r="C18" s="18">
        <v>21700000</v>
      </c>
      <c r="D18" s="18">
        <f t="shared" si="0"/>
        <v>0</v>
      </c>
      <c r="E18" s="18">
        <f t="shared" si="1"/>
        <v>0</v>
      </c>
      <c r="F18" s="54">
        <v>21700000</v>
      </c>
      <c r="G18" s="19">
        <v>21700000</v>
      </c>
      <c r="H18" s="19">
        <f t="shared" si="2"/>
        <v>0</v>
      </c>
      <c r="I18" s="19">
        <f t="shared" si="3"/>
        <v>0</v>
      </c>
      <c r="J18" s="50">
        <v>21700000</v>
      </c>
    </row>
    <row r="19" spans="1:10" ht="36" x14ac:dyDescent="0.35">
      <c r="A19" s="28" t="s">
        <v>29</v>
      </c>
      <c r="B19" s="27" t="s">
        <v>30</v>
      </c>
      <c r="C19" s="19">
        <v>115000</v>
      </c>
      <c r="D19" s="19">
        <f t="shared" si="0"/>
        <v>0</v>
      </c>
      <c r="E19" s="19">
        <f t="shared" si="1"/>
        <v>0</v>
      </c>
      <c r="F19" s="55">
        <v>115000</v>
      </c>
      <c r="G19" s="19">
        <v>115000</v>
      </c>
      <c r="H19" s="19">
        <f t="shared" si="2"/>
        <v>0</v>
      </c>
      <c r="I19" s="19">
        <f t="shared" si="3"/>
        <v>0</v>
      </c>
      <c r="J19" s="50">
        <v>115000</v>
      </c>
    </row>
    <row r="20" spans="1:10" s="14" customFormat="1" ht="17.399999999999999" x14ac:dyDescent="0.3">
      <c r="A20" s="29"/>
      <c r="B20" s="30" t="s">
        <v>31</v>
      </c>
      <c r="C20" s="12">
        <f>C21+C30+C32+C35+C39</f>
        <v>375886924</v>
      </c>
      <c r="D20" s="12">
        <f t="shared" si="0"/>
        <v>0</v>
      </c>
      <c r="E20" s="12">
        <f t="shared" si="1"/>
        <v>0</v>
      </c>
      <c r="F20" s="44">
        <v>375886924</v>
      </c>
      <c r="G20" s="13">
        <f>G21+G30+G32+G35+G39</f>
        <v>367141724</v>
      </c>
      <c r="H20" s="13">
        <f t="shared" si="2"/>
        <v>0</v>
      </c>
      <c r="I20" s="13">
        <f t="shared" si="3"/>
        <v>0</v>
      </c>
      <c r="J20" s="48">
        <v>367141724</v>
      </c>
    </row>
    <row r="21" spans="1:10" ht="42" customHeight="1" x14ac:dyDescent="0.35">
      <c r="A21" s="16" t="s">
        <v>32</v>
      </c>
      <c r="B21" s="23" t="s">
        <v>33</v>
      </c>
      <c r="C21" s="18">
        <f>C22+C23+C28+C29</f>
        <v>323855968</v>
      </c>
      <c r="D21" s="18">
        <f t="shared" si="0"/>
        <v>0</v>
      </c>
      <c r="E21" s="18">
        <f t="shared" si="1"/>
        <v>0</v>
      </c>
      <c r="F21" s="45">
        <v>323855968</v>
      </c>
      <c r="G21" s="18">
        <f>G22+G23+G28+G29</f>
        <v>319197768</v>
      </c>
      <c r="H21" s="18">
        <f t="shared" si="2"/>
        <v>0</v>
      </c>
      <c r="I21" s="18">
        <f t="shared" si="3"/>
        <v>0</v>
      </c>
      <c r="J21" s="49">
        <v>319197768</v>
      </c>
    </row>
    <row r="22" spans="1:10" ht="59.25" customHeight="1" x14ac:dyDescent="0.35">
      <c r="A22" s="16" t="s">
        <v>34</v>
      </c>
      <c r="B22" s="23" t="s">
        <v>35</v>
      </c>
      <c r="C22" s="18">
        <v>2576100</v>
      </c>
      <c r="D22" s="18">
        <f t="shared" si="0"/>
        <v>0</v>
      </c>
      <c r="E22" s="18">
        <f t="shared" si="1"/>
        <v>0</v>
      </c>
      <c r="F22" s="45">
        <v>2576100</v>
      </c>
      <c r="G22" s="19">
        <v>2863500</v>
      </c>
      <c r="H22" s="19">
        <f t="shared" si="2"/>
        <v>0</v>
      </c>
      <c r="I22" s="19">
        <f t="shared" si="3"/>
        <v>0</v>
      </c>
      <c r="J22" s="50">
        <v>2863500</v>
      </c>
    </row>
    <row r="23" spans="1:10" ht="72" x14ac:dyDescent="0.35">
      <c r="A23" s="16" t="s">
        <v>36</v>
      </c>
      <c r="B23" s="23" t="s">
        <v>37</v>
      </c>
      <c r="C23" s="19">
        <f>291358000+562400+19768+25764400</f>
        <v>317704568</v>
      </c>
      <c r="D23" s="19">
        <f t="shared" si="0"/>
        <v>0</v>
      </c>
      <c r="E23" s="19">
        <f t="shared" si="1"/>
        <v>0</v>
      </c>
      <c r="F23" s="46">
        <v>317704568</v>
      </c>
      <c r="G23" s="19">
        <f>291358000+562400+19768+20693600</f>
        <v>312633768</v>
      </c>
      <c r="H23" s="19">
        <f t="shared" si="2"/>
        <v>0</v>
      </c>
      <c r="I23" s="19">
        <f t="shared" si="3"/>
        <v>0</v>
      </c>
      <c r="J23" s="50">
        <v>312633768</v>
      </c>
    </row>
    <row r="24" spans="1:10" ht="56.25" hidden="1" customHeight="1" x14ac:dyDescent="0.35">
      <c r="A24" s="16" t="s">
        <v>38</v>
      </c>
      <c r="B24" s="31" t="s">
        <v>39</v>
      </c>
      <c r="C24" s="32"/>
      <c r="D24" s="32">
        <f t="shared" si="0"/>
        <v>0</v>
      </c>
      <c r="E24" s="32" t="e">
        <f t="shared" si="1"/>
        <v>#DIV/0!</v>
      </c>
      <c r="F24" s="47"/>
      <c r="G24" s="32"/>
      <c r="H24" s="32">
        <f t="shared" si="2"/>
        <v>0</v>
      </c>
      <c r="I24" s="32" t="e">
        <f t="shared" si="3"/>
        <v>#DIV/0!</v>
      </c>
      <c r="J24" s="52"/>
    </row>
    <row r="25" spans="1:10" ht="56.25" hidden="1" customHeight="1" x14ac:dyDescent="0.35">
      <c r="A25" s="16" t="s">
        <v>40</v>
      </c>
      <c r="B25" s="31" t="s">
        <v>41</v>
      </c>
      <c r="C25" s="32"/>
      <c r="D25" s="32">
        <f t="shared" si="0"/>
        <v>0</v>
      </c>
      <c r="E25" s="32" t="e">
        <f t="shared" si="1"/>
        <v>#DIV/0!</v>
      </c>
      <c r="F25" s="47"/>
      <c r="G25" s="32"/>
      <c r="H25" s="32">
        <f t="shared" si="2"/>
        <v>0</v>
      </c>
      <c r="I25" s="32" t="e">
        <f t="shared" si="3"/>
        <v>#DIV/0!</v>
      </c>
      <c r="J25" s="52"/>
    </row>
    <row r="26" spans="1:10" ht="56.25" hidden="1" customHeight="1" x14ac:dyDescent="0.35">
      <c r="A26" s="16" t="s">
        <v>42</v>
      </c>
      <c r="B26" s="23" t="s">
        <v>43</v>
      </c>
      <c r="C26" s="18"/>
      <c r="D26" s="18">
        <f t="shared" si="0"/>
        <v>0</v>
      </c>
      <c r="E26" s="18" t="e">
        <f t="shared" si="1"/>
        <v>#DIV/0!</v>
      </c>
      <c r="F26" s="45"/>
      <c r="G26" s="19"/>
      <c r="H26" s="19">
        <f t="shared" si="2"/>
        <v>0</v>
      </c>
      <c r="I26" s="19" t="e">
        <f t="shared" si="3"/>
        <v>#DIV/0!</v>
      </c>
      <c r="J26" s="50"/>
    </row>
    <row r="27" spans="1:10" ht="37.5" hidden="1" customHeight="1" x14ac:dyDescent="0.35">
      <c r="A27" s="16" t="s">
        <v>44</v>
      </c>
      <c r="B27" s="23" t="s">
        <v>45</v>
      </c>
      <c r="C27" s="18"/>
      <c r="D27" s="18">
        <f t="shared" si="0"/>
        <v>0</v>
      </c>
      <c r="E27" s="18" t="e">
        <f t="shared" si="1"/>
        <v>#DIV/0!</v>
      </c>
      <c r="F27" s="45"/>
      <c r="G27" s="19"/>
      <c r="H27" s="19">
        <f t="shared" si="2"/>
        <v>0</v>
      </c>
      <c r="I27" s="19" t="e">
        <f t="shared" si="3"/>
        <v>#DIV/0!</v>
      </c>
      <c r="J27" s="50"/>
    </row>
    <row r="28" spans="1:10" ht="21.75" customHeight="1" x14ac:dyDescent="0.35">
      <c r="A28" s="16" t="s">
        <v>46</v>
      </c>
      <c r="B28" s="23" t="s">
        <v>47</v>
      </c>
      <c r="C28" s="18">
        <v>575300</v>
      </c>
      <c r="D28" s="18">
        <f t="shared" si="0"/>
        <v>0</v>
      </c>
      <c r="E28" s="18">
        <f t="shared" si="1"/>
        <v>0</v>
      </c>
      <c r="F28" s="45">
        <v>575300</v>
      </c>
      <c r="G28" s="19">
        <v>700500</v>
      </c>
      <c r="H28" s="19">
        <f t="shared" si="2"/>
        <v>0</v>
      </c>
      <c r="I28" s="19">
        <f t="shared" si="3"/>
        <v>0</v>
      </c>
      <c r="J28" s="50">
        <v>700500</v>
      </c>
    </row>
    <row r="29" spans="1:10" ht="57.75" customHeight="1" x14ac:dyDescent="0.35">
      <c r="A29" s="16" t="s">
        <v>48</v>
      </c>
      <c r="B29" s="23" t="s">
        <v>49</v>
      </c>
      <c r="C29" s="19">
        <f>3000000</f>
        <v>3000000</v>
      </c>
      <c r="D29" s="19">
        <f t="shared" si="0"/>
        <v>0</v>
      </c>
      <c r="E29" s="19">
        <f t="shared" si="1"/>
        <v>0</v>
      </c>
      <c r="F29" s="46">
        <v>3000000</v>
      </c>
      <c r="G29" s="19">
        <f>3000000</f>
        <v>3000000</v>
      </c>
      <c r="H29" s="19">
        <f t="shared" si="2"/>
        <v>0</v>
      </c>
      <c r="I29" s="19">
        <f t="shared" si="3"/>
        <v>0</v>
      </c>
      <c r="J29" s="50">
        <v>3000000</v>
      </c>
    </row>
    <row r="30" spans="1:10" ht="18" x14ac:dyDescent="0.35">
      <c r="A30" s="16" t="s">
        <v>50</v>
      </c>
      <c r="B30" s="23" t="s">
        <v>51</v>
      </c>
      <c r="C30" s="18">
        <f>C31</f>
        <v>13821206</v>
      </c>
      <c r="D30" s="18">
        <f t="shared" si="0"/>
        <v>0</v>
      </c>
      <c r="E30" s="18">
        <f t="shared" si="1"/>
        <v>0</v>
      </c>
      <c r="F30" s="45">
        <v>13821206</v>
      </c>
      <c r="G30" s="19">
        <f>G31</f>
        <v>13821206</v>
      </c>
      <c r="H30" s="19">
        <f t="shared" si="2"/>
        <v>0</v>
      </c>
      <c r="I30" s="19">
        <f t="shared" si="3"/>
        <v>0</v>
      </c>
      <c r="J30" s="50">
        <v>13821206</v>
      </c>
    </row>
    <row r="31" spans="1:10" ht="18" x14ac:dyDescent="0.35">
      <c r="A31" s="16" t="s">
        <v>52</v>
      </c>
      <c r="B31" s="23" t="s">
        <v>53</v>
      </c>
      <c r="C31" s="19">
        <v>13821206</v>
      </c>
      <c r="D31" s="19">
        <f t="shared" si="0"/>
        <v>0</v>
      </c>
      <c r="E31" s="19">
        <f t="shared" si="1"/>
        <v>0</v>
      </c>
      <c r="F31" s="46">
        <v>13821206</v>
      </c>
      <c r="G31" s="19">
        <v>13821206</v>
      </c>
      <c r="H31" s="19">
        <f t="shared" si="2"/>
        <v>0</v>
      </c>
      <c r="I31" s="19">
        <f t="shared" si="3"/>
        <v>0</v>
      </c>
      <c r="J31" s="50">
        <v>13821206</v>
      </c>
    </row>
    <row r="32" spans="1:10" ht="18" x14ac:dyDescent="0.35">
      <c r="A32" s="16" t="s">
        <v>54</v>
      </c>
      <c r="B32" s="23" t="s">
        <v>55</v>
      </c>
      <c r="C32" s="18">
        <f>C33+C34</f>
        <v>8464700</v>
      </c>
      <c r="D32" s="18">
        <f t="shared" si="0"/>
        <v>0</v>
      </c>
      <c r="E32" s="18">
        <f t="shared" si="1"/>
        <v>0</v>
      </c>
      <c r="F32" s="45">
        <v>8464700</v>
      </c>
      <c r="G32" s="19">
        <f>G33+G34</f>
        <v>8464700</v>
      </c>
      <c r="H32" s="19">
        <f t="shared" si="2"/>
        <v>0</v>
      </c>
      <c r="I32" s="19">
        <f t="shared" si="3"/>
        <v>0</v>
      </c>
      <c r="J32" s="50">
        <v>8464700</v>
      </c>
    </row>
    <row r="33" spans="1:10" ht="22.5" customHeight="1" x14ac:dyDescent="0.35">
      <c r="A33" s="16" t="s">
        <v>56</v>
      </c>
      <c r="B33" s="23" t="s">
        <v>57</v>
      </c>
      <c r="C33" s="19">
        <v>5624900</v>
      </c>
      <c r="D33" s="19">
        <f t="shared" si="0"/>
        <v>0</v>
      </c>
      <c r="E33" s="19">
        <f t="shared" si="1"/>
        <v>0</v>
      </c>
      <c r="F33" s="46">
        <v>5624900</v>
      </c>
      <c r="G33" s="19">
        <v>5624900</v>
      </c>
      <c r="H33" s="19">
        <f t="shared" si="2"/>
        <v>0</v>
      </c>
      <c r="I33" s="19">
        <f t="shared" si="3"/>
        <v>0</v>
      </c>
      <c r="J33" s="50">
        <v>5624900</v>
      </c>
    </row>
    <row r="34" spans="1:10" ht="18" x14ac:dyDescent="0.35">
      <c r="A34" s="16" t="s">
        <v>58</v>
      </c>
      <c r="B34" s="23" t="s">
        <v>59</v>
      </c>
      <c r="C34" s="19">
        <v>2839800</v>
      </c>
      <c r="D34" s="19">
        <f t="shared" si="0"/>
        <v>0</v>
      </c>
      <c r="E34" s="19">
        <f t="shared" si="1"/>
        <v>0</v>
      </c>
      <c r="F34" s="46">
        <v>2839800</v>
      </c>
      <c r="G34" s="19">
        <v>2839800</v>
      </c>
      <c r="H34" s="19">
        <f t="shared" si="2"/>
        <v>0</v>
      </c>
      <c r="I34" s="19">
        <f t="shared" si="3"/>
        <v>0</v>
      </c>
      <c r="J34" s="50">
        <v>2839800</v>
      </c>
    </row>
    <row r="35" spans="1:10" ht="18" x14ac:dyDescent="0.35">
      <c r="A35" s="16" t="s">
        <v>60</v>
      </c>
      <c r="B35" s="23" t="s">
        <v>61</v>
      </c>
      <c r="C35" s="18">
        <f>C37+C38+C36</f>
        <v>17672300</v>
      </c>
      <c r="D35" s="18">
        <f t="shared" si="0"/>
        <v>0</v>
      </c>
      <c r="E35" s="18">
        <f t="shared" si="1"/>
        <v>0</v>
      </c>
      <c r="F35" s="45">
        <v>17672300</v>
      </c>
      <c r="G35" s="19">
        <f>G37+G38+G36</f>
        <v>13581800</v>
      </c>
      <c r="H35" s="19">
        <f t="shared" si="2"/>
        <v>0</v>
      </c>
      <c r="I35" s="19">
        <f t="shared" si="3"/>
        <v>0</v>
      </c>
      <c r="J35" s="50">
        <v>13581800</v>
      </c>
    </row>
    <row r="36" spans="1:10" ht="18" x14ac:dyDescent="0.35">
      <c r="A36" s="16" t="s">
        <v>62</v>
      </c>
      <c r="B36" s="23" t="s">
        <v>63</v>
      </c>
      <c r="C36" s="18">
        <v>8157100</v>
      </c>
      <c r="D36" s="18">
        <f t="shared" si="0"/>
        <v>0</v>
      </c>
      <c r="E36" s="18">
        <f t="shared" si="1"/>
        <v>0</v>
      </c>
      <c r="F36" s="45">
        <v>8157100</v>
      </c>
      <c r="G36" s="19">
        <v>4511400</v>
      </c>
      <c r="H36" s="19">
        <f t="shared" si="2"/>
        <v>0</v>
      </c>
      <c r="I36" s="19">
        <f t="shared" si="3"/>
        <v>0</v>
      </c>
      <c r="J36" s="50">
        <v>4511400</v>
      </c>
    </row>
    <row r="37" spans="1:10" ht="61.5" customHeight="1" x14ac:dyDescent="0.35">
      <c r="A37" s="16" t="s">
        <v>90</v>
      </c>
      <c r="B37" s="31" t="s">
        <v>64</v>
      </c>
      <c r="C37" s="32">
        <v>2015200</v>
      </c>
      <c r="D37" s="32">
        <f t="shared" si="0"/>
        <v>0</v>
      </c>
      <c r="E37" s="32">
        <f t="shared" si="1"/>
        <v>0</v>
      </c>
      <c r="F37" s="47">
        <v>2015200</v>
      </c>
      <c r="G37" s="19">
        <v>1570400</v>
      </c>
      <c r="H37" s="19">
        <f t="shared" si="2"/>
        <v>0</v>
      </c>
      <c r="I37" s="19">
        <f t="shared" si="3"/>
        <v>0</v>
      </c>
      <c r="J37" s="50">
        <v>1570400</v>
      </c>
    </row>
    <row r="38" spans="1:10" ht="38.25" customHeight="1" x14ac:dyDescent="0.35">
      <c r="A38" s="16" t="s">
        <v>65</v>
      </c>
      <c r="B38" s="33" t="s">
        <v>66</v>
      </c>
      <c r="C38" s="19">
        <f>7500000</f>
        <v>7500000</v>
      </c>
      <c r="D38" s="19">
        <f t="shared" si="0"/>
        <v>0</v>
      </c>
      <c r="E38" s="19">
        <f t="shared" si="1"/>
        <v>0</v>
      </c>
      <c r="F38" s="46">
        <v>7500000</v>
      </c>
      <c r="G38" s="19">
        <f>7500000</f>
        <v>7500000</v>
      </c>
      <c r="H38" s="19">
        <f t="shared" si="2"/>
        <v>0</v>
      </c>
      <c r="I38" s="19">
        <f t="shared" si="3"/>
        <v>0</v>
      </c>
      <c r="J38" s="50">
        <v>7500000</v>
      </c>
    </row>
    <row r="39" spans="1:10" ht="18" x14ac:dyDescent="0.35">
      <c r="A39" s="16" t="s">
        <v>67</v>
      </c>
      <c r="B39" s="23" t="s">
        <v>68</v>
      </c>
      <c r="C39" s="18">
        <f>SUM(C40:C46)</f>
        <v>12072750</v>
      </c>
      <c r="D39" s="18">
        <f t="shared" si="0"/>
        <v>0</v>
      </c>
      <c r="E39" s="18">
        <f t="shared" si="1"/>
        <v>0</v>
      </c>
      <c r="F39" s="45">
        <v>12072750</v>
      </c>
      <c r="G39" s="19">
        <f>SUM(G40:G46)</f>
        <v>12076250</v>
      </c>
      <c r="H39" s="19">
        <f t="shared" si="2"/>
        <v>0</v>
      </c>
      <c r="I39" s="19">
        <f t="shared" si="3"/>
        <v>0</v>
      </c>
      <c r="J39" s="49">
        <v>12076250</v>
      </c>
    </row>
    <row r="40" spans="1:10" ht="72" x14ac:dyDescent="0.35">
      <c r="A40" s="42" t="s">
        <v>103</v>
      </c>
      <c r="B40" s="23" t="s">
        <v>104</v>
      </c>
      <c r="C40" s="18">
        <v>13800</v>
      </c>
      <c r="D40" s="18">
        <f t="shared" si="0"/>
        <v>0</v>
      </c>
      <c r="E40" s="18"/>
      <c r="F40" s="45">
        <v>13800</v>
      </c>
      <c r="G40" s="19">
        <v>15300</v>
      </c>
      <c r="H40" s="19">
        <f t="shared" si="2"/>
        <v>0</v>
      </c>
      <c r="I40" s="19"/>
      <c r="J40" s="50">
        <v>15300</v>
      </c>
    </row>
    <row r="41" spans="1:10" ht="90" x14ac:dyDescent="0.35">
      <c r="A41" s="42" t="s">
        <v>91</v>
      </c>
      <c r="B41" s="23" t="s">
        <v>92</v>
      </c>
      <c r="C41" s="18">
        <v>100000</v>
      </c>
      <c r="D41" s="18">
        <f t="shared" si="0"/>
        <v>0</v>
      </c>
      <c r="E41" s="18">
        <f t="shared" si="1"/>
        <v>0</v>
      </c>
      <c r="F41" s="45">
        <v>100000</v>
      </c>
      <c r="G41" s="18">
        <v>100000</v>
      </c>
      <c r="H41" s="18">
        <f t="shared" si="2"/>
        <v>0</v>
      </c>
      <c r="I41" s="18">
        <f t="shared" si="3"/>
        <v>0</v>
      </c>
      <c r="J41" s="49">
        <v>100000</v>
      </c>
    </row>
    <row r="42" spans="1:10" ht="19.5" customHeight="1" x14ac:dyDescent="0.35">
      <c r="A42" s="16" t="s">
        <v>93</v>
      </c>
      <c r="B42" s="24" t="s">
        <v>94</v>
      </c>
      <c r="C42" s="49">
        <v>44250</v>
      </c>
      <c r="D42" s="19">
        <f t="shared" si="0"/>
        <v>0</v>
      </c>
      <c r="E42" s="19">
        <f t="shared" si="1"/>
        <v>0</v>
      </c>
      <c r="F42" s="45">
        <v>44250</v>
      </c>
      <c r="G42" s="19">
        <v>9000000</v>
      </c>
      <c r="H42" s="19">
        <f t="shared" si="2"/>
        <v>-8953750</v>
      </c>
      <c r="I42" s="19">
        <f t="shared" si="3"/>
        <v>-99.486111111111114</v>
      </c>
      <c r="J42" s="49">
        <v>46250</v>
      </c>
    </row>
    <row r="43" spans="1:10" ht="78.75" customHeight="1" x14ac:dyDescent="0.35">
      <c r="A43" s="16" t="s">
        <v>105</v>
      </c>
      <c r="B43" s="24" t="s">
        <v>106</v>
      </c>
      <c r="C43" s="50">
        <v>9000000</v>
      </c>
      <c r="D43" s="19">
        <f t="shared" si="0"/>
        <v>0</v>
      </c>
      <c r="E43" s="19"/>
      <c r="F43" s="46">
        <v>9000000</v>
      </c>
      <c r="G43" s="19">
        <v>46250</v>
      </c>
      <c r="H43" s="19">
        <f t="shared" si="2"/>
        <v>8953750</v>
      </c>
      <c r="I43" s="19"/>
      <c r="J43" s="50">
        <v>9000000</v>
      </c>
    </row>
    <row r="44" spans="1:10" ht="54" x14ac:dyDescent="0.35">
      <c r="A44" s="16" t="s">
        <v>95</v>
      </c>
      <c r="B44" s="24" t="s">
        <v>96</v>
      </c>
      <c r="C44" s="19">
        <v>400000</v>
      </c>
      <c r="D44" s="19">
        <f t="shared" si="0"/>
        <v>0</v>
      </c>
      <c r="E44" s="19">
        <f t="shared" si="1"/>
        <v>0</v>
      </c>
      <c r="F44" s="46">
        <v>400000</v>
      </c>
      <c r="G44" s="19">
        <v>400000</v>
      </c>
      <c r="H44" s="19">
        <f t="shared" si="2"/>
        <v>0</v>
      </c>
      <c r="I44" s="19">
        <f t="shared" si="3"/>
        <v>0</v>
      </c>
      <c r="J44" s="50">
        <v>400000</v>
      </c>
    </row>
    <row r="45" spans="1:10" ht="54" x14ac:dyDescent="0.35">
      <c r="A45" s="16" t="s">
        <v>97</v>
      </c>
      <c r="B45" s="24" t="s">
        <v>98</v>
      </c>
      <c r="C45" s="19">
        <v>974700</v>
      </c>
      <c r="D45" s="19">
        <f t="shared" si="0"/>
        <v>0</v>
      </c>
      <c r="E45" s="19">
        <f t="shared" si="1"/>
        <v>0</v>
      </c>
      <c r="F45" s="46">
        <v>974700</v>
      </c>
      <c r="G45" s="19">
        <v>974700</v>
      </c>
      <c r="H45" s="19">
        <f t="shared" si="2"/>
        <v>0</v>
      </c>
      <c r="I45" s="19">
        <f t="shared" si="3"/>
        <v>0</v>
      </c>
      <c r="J45" s="50">
        <v>974700</v>
      </c>
    </row>
    <row r="46" spans="1:10" ht="54" x14ac:dyDescent="0.35">
      <c r="A46" s="16" t="s">
        <v>99</v>
      </c>
      <c r="B46" s="24" t="s">
        <v>100</v>
      </c>
      <c r="C46" s="19">
        <f>1640000-100000</f>
        <v>1540000</v>
      </c>
      <c r="D46" s="19">
        <f t="shared" si="0"/>
        <v>0</v>
      </c>
      <c r="E46" s="19">
        <f t="shared" si="1"/>
        <v>0</v>
      </c>
      <c r="F46" s="46">
        <v>1540000</v>
      </c>
      <c r="G46" s="19">
        <f>1640000-100000</f>
        <v>1540000</v>
      </c>
      <c r="H46" s="19">
        <f t="shared" si="2"/>
        <v>0</v>
      </c>
      <c r="I46" s="19">
        <f t="shared" si="3"/>
        <v>0</v>
      </c>
      <c r="J46" s="50">
        <v>1540000</v>
      </c>
    </row>
    <row r="47" spans="1:10" s="14" customFormat="1" ht="17.399999999999999" x14ac:dyDescent="0.3">
      <c r="A47" s="10" t="s">
        <v>69</v>
      </c>
      <c r="B47" s="15" t="s">
        <v>70</v>
      </c>
      <c r="C47" s="12">
        <f>C48</f>
        <v>7353208400</v>
      </c>
      <c r="D47" s="12">
        <f t="shared" si="0"/>
        <v>0</v>
      </c>
      <c r="E47" s="12">
        <f t="shared" si="1"/>
        <v>0</v>
      </c>
      <c r="F47" s="44">
        <v>7353208400</v>
      </c>
      <c r="G47" s="13">
        <f>G48</f>
        <v>6140262900</v>
      </c>
      <c r="H47" s="13">
        <f t="shared" si="2"/>
        <v>230914900</v>
      </c>
      <c r="I47" s="13">
        <f t="shared" si="3"/>
        <v>3.7606679674904342</v>
      </c>
      <c r="J47" s="48">
        <v>6371177800</v>
      </c>
    </row>
    <row r="48" spans="1:10" s="14" customFormat="1" ht="17.399999999999999" x14ac:dyDescent="0.3">
      <c r="A48" s="10" t="s">
        <v>71</v>
      </c>
      <c r="B48" s="15" t="s">
        <v>72</v>
      </c>
      <c r="C48" s="12">
        <f>C50+C51+C52+C49</f>
        <v>7353208400</v>
      </c>
      <c r="D48" s="12">
        <f t="shared" si="0"/>
        <v>0</v>
      </c>
      <c r="E48" s="12">
        <f t="shared" si="1"/>
        <v>0</v>
      </c>
      <c r="F48" s="44">
        <v>7353208400</v>
      </c>
      <c r="G48" s="13">
        <f>G50+G51+G52+G49</f>
        <v>6140262900</v>
      </c>
      <c r="H48" s="13">
        <f t="shared" si="2"/>
        <v>230914900</v>
      </c>
      <c r="I48" s="13">
        <f t="shared" si="3"/>
        <v>3.7606679674904342</v>
      </c>
      <c r="J48" s="48">
        <v>6371177800</v>
      </c>
    </row>
    <row r="49" spans="1:10" s="14" customFormat="1" ht="18" x14ac:dyDescent="0.35">
      <c r="A49" s="34" t="s">
        <v>73</v>
      </c>
      <c r="B49" s="24" t="s">
        <v>74</v>
      </c>
      <c r="C49" s="49">
        <v>869225900</v>
      </c>
      <c r="D49" s="18">
        <f t="shared" si="0"/>
        <v>0</v>
      </c>
      <c r="E49" s="18">
        <f t="shared" si="1"/>
        <v>0</v>
      </c>
      <c r="F49" s="45">
        <v>869225900</v>
      </c>
      <c r="G49" s="18">
        <v>882268300</v>
      </c>
      <c r="H49" s="18">
        <f t="shared" si="2"/>
        <v>0</v>
      </c>
      <c r="I49" s="18">
        <f t="shared" si="3"/>
        <v>0</v>
      </c>
      <c r="J49" s="49">
        <v>882268300</v>
      </c>
    </row>
    <row r="50" spans="1:10" ht="18" x14ac:dyDescent="0.35">
      <c r="A50" s="16" t="s">
        <v>75</v>
      </c>
      <c r="B50" s="24" t="s">
        <v>76</v>
      </c>
      <c r="C50" s="49">
        <v>3090600000</v>
      </c>
      <c r="D50" s="18">
        <f t="shared" si="0"/>
        <v>0</v>
      </c>
      <c r="E50" s="18">
        <f t="shared" si="1"/>
        <v>0</v>
      </c>
      <c r="F50" s="45">
        <v>3090600000</v>
      </c>
      <c r="G50" s="19">
        <v>1980899400</v>
      </c>
      <c r="H50" s="19">
        <f t="shared" si="2"/>
        <v>106136600</v>
      </c>
      <c r="I50" s="19">
        <f t="shared" si="3"/>
        <v>5.3580005122925343</v>
      </c>
      <c r="J50" s="50">
        <v>2087036000</v>
      </c>
    </row>
    <row r="51" spans="1:10" ht="18" x14ac:dyDescent="0.35">
      <c r="A51" s="16" t="s">
        <v>77</v>
      </c>
      <c r="B51" s="24" t="s">
        <v>78</v>
      </c>
      <c r="C51" s="49">
        <v>3287621900</v>
      </c>
      <c r="D51" s="18">
        <f t="shared" si="0"/>
        <v>0</v>
      </c>
      <c r="E51" s="18">
        <f t="shared" si="1"/>
        <v>0</v>
      </c>
      <c r="F51" s="45">
        <v>3287621900</v>
      </c>
      <c r="G51" s="19">
        <v>3273593700</v>
      </c>
      <c r="H51" s="19">
        <f t="shared" si="2"/>
        <v>22519200</v>
      </c>
      <c r="I51" s="19">
        <f t="shared" si="3"/>
        <v>0.68790454966966763</v>
      </c>
      <c r="J51" s="50">
        <v>3296112900</v>
      </c>
    </row>
    <row r="52" spans="1:10" ht="18" x14ac:dyDescent="0.35">
      <c r="A52" s="16" t="s">
        <v>79</v>
      </c>
      <c r="B52" s="24" t="s">
        <v>80</v>
      </c>
      <c r="C52" s="50">
        <v>105760600</v>
      </c>
      <c r="D52" s="19">
        <f t="shared" si="0"/>
        <v>0</v>
      </c>
      <c r="E52" s="19">
        <f t="shared" si="1"/>
        <v>0</v>
      </c>
      <c r="F52" s="46">
        <v>105760600</v>
      </c>
      <c r="G52" s="19">
        <v>3501500</v>
      </c>
      <c r="H52" s="19">
        <f t="shared" si="2"/>
        <v>102259100</v>
      </c>
      <c r="I52" s="19">
        <f t="shared" si="3"/>
        <v>2920.4369555904614</v>
      </c>
      <c r="J52" s="50">
        <v>105760600</v>
      </c>
    </row>
    <row r="53" spans="1:10" ht="18" x14ac:dyDescent="0.35">
      <c r="A53" s="29"/>
      <c r="B53" s="30" t="s">
        <v>81</v>
      </c>
      <c r="C53" s="12">
        <f>C4+C47</f>
        <v>10433101924</v>
      </c>
      <c r="D53" s="12">
        <f t="shared" si="0"/>
        <v>7000000</v>
      </c>
      <c r="E53" s="12">
        <f t="shared" si="1"/>
        <v>6.7094139892347471E-2</v>
      </c>
      <c r="F53" s="57">
        <v>10440101924</v>
      </c>
      <c r="G53" s="13">
        <f>G4+G47</f>
        <v>9285545824</v>
      </c>
      <c r="H53" s="13">
        <f t="shared" si="2"/>
        <v>230914900</v>
      </c>
      <c r="I53" s="13">
        <f t="shared" si="3"/>
        <v>2.4868209621362638</v>
      </c>
      <c r="J53" s="48">
        <v>9516460724</v>
      </c>
    </row>
    <row r="54" spans="1:10" ht="18" x14ac:dyDescent="0.35">
      <c r="B54" s="5"/>
      <c r="C54" s="35"/>
      <c r="D54" s="35"/>
      <c r="E54" s="35"/>
      <c r="F54" s="35"/>
    </row>
    <row r="55" spans="1:10" ht="18" x14ac:dyDescent="0.35">
      <c r="B55" s="5"/>
      <c r="C55" s="35"/>
      <c r="D55" s="35"/>
      <c r="E55" s="35"/>
      <c r="F55" s="35"/>
    </row>
    <row r="56" spans="1:10" x14ac:dyDescent="0.4">
      <c r="B56" s="5"/>
      <c r="C56" s="36"/>
      <c r="D56" s="36"/>
      <c r="E56" s="36"/>
      <c r="F56" s="36"/>
    </row>
    <row r="57" spans="1:10" x14ac:dyDescent="0.4">
      <c r="B57" s="5"/>
      <c r="C57" s="36"/>
      <c r="D57" s="36"/>
      <c r="E57" s="36"/>
      <c r="F57" s="36"/>
    </row>
    <row r="58" spans="1:10" x14ac:dyDescent="0.4">
      <c r="B58" s="5"/>
      <c r="C58" s="36"/>
      <c r="D58" s="36"/>
      <c r="E58" s="36"/>
      <c r="F58" s="36"/>
    </row>
    <row r="59" spans="1:10" x14ac:dyDescent="0.4">
      <c r="A59" s="4"/>
      <c r="B59" s="4"/>
      <c r="C59" s="36"/>
      <c r="D59" s="36"/>
      <c r="E59" s="36"/>
      <c r="F59" s="36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28" fitToHeight="2" orientation="portrait" r:id="rId1"/>
  <headerFooter alignWithMargins="0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2020-01-29T05:04:19Z</cp:lastPrinted>
  <dcterms:created xsi:type="dcterms:W3CDTF">2018-12-18T05:10:32Z</dcterms:created>
  <dcterms:modified xsi:type="dcterms:W3CDTF">2020-09-04T04:12:55Z</dcterms:modified>
</cp:coreProperties>
</file>