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4.ДЛЯ РАЗМЕЩЕНИЯ НА САЙТЕ\Программа по профилактике экстремизма\"/>
    </mc:Choice>
  </mc:AlternateContent>
  <bookViews>
    <workbookView xWindow="0" yWindow="0" windowWidth="28800" windowHeight="12330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муниципальные!$A$4:$W$13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муниципальные!$A$1:$W$13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D8" i="33" l="1"/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8" i="33"/>
  <c r="S9" i="33"/>
  <c r="S10" i="33"/>
  <c r="S11" i="33"/>
  <c r="S12" i="33"/>
  <c r="S13" i="33"/>
  <c r="W9" i="33"/>
  <c r="W11" i="33"/>
  <c r="W12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E7" i="33"/>
  <c r="F7" i="33"/>
  <c r="G7" i="33"/>
  <c r="D9" i="33"/>
  <c r="D10" i="33"/>
  <c r="D11" i="33"/>
  <c r="D12" i="33"/>
  <c r="D13" i="33"/>
  <c r="D7" i="33" l="1"/>
  <c r="S4" i="39"/>
  <c r="O4" i="39"/>
  <c r="F5" i="33" l="1"/>
  <c r="E5" i="33"/>
  <c r="G5" i="33"/>
  <c r="D5" i="33" l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I7" i="33" l="1"/>
  <c r="J7" i="33"/>
  <c r="K7" i="33"/>
  <c r="H9" i="33"/>
  <c r="H10" i="33"/>
  <c r="H11" i="33"/>
  <c r="H12" i="33"/>
  <c r="H13" i="33"/>
  <c r="H8" i="33"/>
  <c r="H7" i="33" l="1"/>
  <c r="K5" i="33" l="1"/>
  <c r="M7" i="33" l="1"/>
  <c r="N7" i="33"/>
  <c r="O7" i="33"/>
  <c r="L13" i="33"/>
  <c r="P13" i="33" s="1"/>
  <c r="L12" i="33"/>
  <c r="L11" i="33"/>
  <c r="L10" i="33"/>
  <c r="P10" i="33" s="1"/>
  <c r="W7" i="33" l="1"/>
  <c r="S7" i="33"/>
  <c r="T12" i="33"/>
  <c r="P12" i="33"/>
  <c r="T11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N5" i="33" l="1"/>
  <c r="V5" i="33" s="1"/>
  <c r="M5" i="33" l="1"/>
  <c r="U5" i="33" s="1"/>
  <c r="O5" i="33" l="1"/>
  <c r="W5" i="33" s="1"/>
  <c r="L8" i="33" l="1"/>
  <c r="P8" i="33" s="1"/>
  <c r="L9" i="33"/>
  <c r="P9" i="33" l="1"/>
  <c r="T9" i="33"/>
  <c r="L7" i="33"/>
  <c r="P7" i="33" l="1"/>
  <c r="T7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s="1"/>
  <c r="S5" i="33"/>
  <c r="I5" i="33" l="1"/>
  <c r="Q5" i="33" s="1"/>
  <c r="J5" i="33"/>
  <c r="H5" i="33" l="1"/>
  <c r="R5" i="33"/>
  <c r="P5" i="33" l="1"/>
</calcChain>
</file>

<file path=xl/sharedStrings.xml><?xml version="1.0" encoding="utf-8"?>
<sst xmlns="http://schemas.openxmlformats.org/spreadsheetml/2006/main" count="276" uniqueCount="141">
  <si>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</si>
  <si>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</si>
  <si>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</si>
  <si>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</si>
  <si>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</si>
  <si>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</si>
  <si>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</si>
  <si>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</si>
  <si>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</si>
  <si>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</si>
  <si>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</si>
  <si>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</si>
  <si>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</si>
  <si>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</si>
  <si>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</si>
  <si>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</si>
  <si>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</si>
  <si>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</si>
  <si>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</si>
  <si>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</si>
  <si>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</si>
  <si>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</si>
  <si>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</si>
  <si>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</si>
  <si>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</si>
  <si>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</si>
  <si>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</si>
  <si>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</si>
  <si>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</si>
  <si>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</si>
  <si>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</si>
  <si>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</si>
  <si>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</si>
  <si>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</si>
  <si>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</si>
  <si>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</si>
  <si>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</si>
  <si>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</si>
  <si>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</si>
  <si>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</si>
  <si>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</si>
  <si>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</si>
  <si>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</si>
  <si>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</si>
  <si>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</si>
  <si>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</si>
  <si>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</si>
  <si>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</si>
  <si>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</si>
  <si>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</si>
  <si>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</si>
  <si>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</si>
  <si>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</si>
  <si>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</si>
  <si>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</si>
  <si>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</si>
  <si>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</si>
  <si>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</si>
  <si>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</si>
  <si>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</si>
  <si>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</si>
  <si>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</si>
  <si>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</si>
  <si>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</si>
  <si>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</si>
  <si>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</si>
  <si>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</si>
  <si>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</si>
  <si>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</si>
  <si>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</si>
  <si>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</si>
  <si>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</si>
  <si>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</si>
  <si>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</si>
  <si>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</si>
  <si>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</si>
  <si>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</si>
  <si>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</si>
  <si>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</si>
  <si>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</si>
  <si>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</si>
  <si>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</si>
  <si>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</si>
  <si>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</si>
  <si>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</si>
  <si>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</si>
  <si>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</si>
  <si>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</si>
  <si>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</si>
  <si>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</si>
  <si>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</si>
  <si>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</si>
  <si>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</si>
  <si>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</si>
  <si>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</si>
  <si>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</si>
  <si>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</si>
  <si>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</si>
  <si>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10.2</t>
  </si>
  <si>
    <t>10.3</t>
  </si>
  <si>
    <t>10.4</t>
  </si>
  <si>
    <t>10.5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</si>
  <si>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</si>
  <si>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</si>
  <si>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</si>
  <si>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</si>
  <si>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</si>
  <si>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</si>
  <si>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</si>
  <si>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</si>
  <si>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</si>
  <si>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</si>
  <si>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</si>
  <si>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</si>
  <si>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</si>
  <si>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</si>
  <si>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</si>
  <si>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</si>
  <si>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</si>
  <si>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</si>
  <si>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</si>
  <si>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</si>
  <si>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</si>
  <si>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</si>
  <si>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</si>
  <si>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</si>
  <si>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</si>
  <si>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</si>
  <si>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</si>
  <si>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</si>
  <si>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</si>
  <si>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</si>
  <si>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</si>
  <si>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</si>
  <si>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</si>
  <si>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</si>
  <si>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</si>
  <si>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</si>
  <si>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</si>
  <si>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Отчет об исполнении сетевого плана-графика по реализации муниципальной программы " Укрепление межнационального и межконфессионального согласия, профилактика экстремизма в городе Нефтеюганске" на 01.05.2020</t>
  </si>
  <si>
    <t>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</si>
</sst>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70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0" customWidth="1"/>
    <col min="5" max="5" width="22.140625" style="80" customWidth="1"/>
    <col min="6" max="6" width="19.85546875" style="80" customWidth="1"/>
    <col min="7" max="7" width="22.42578125" style="8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98" t="s">
        <v>139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4" s="1" customFormat="1" ht="57" customHeight="1" x14ac:dyDescent="0.3">
      <c r="A2" s="105" t="s">
        <v>0</v>
      </c>
      <c r="B2" s="23" t="s">
        <v>1</v>
      </c>
      <c r="C2" s="106" t="s">
        <v>18</v>
      </c>
      <c r="D2" s="115" t="s">
        <v>137</v>
      </c>
      <c r="E2" s="116"/>
      <c r="F2" s="116"/>
      <c r="G2" s="117"/>
      <c r="H2" s="112" t="s">
        <v>131</v>
      </c>
      <c r="I2" s="113"/>
      <c r="J2" s="113"/>
      <c r="K2" s="114"/>
      <c r="L2" s="104" t="s">
        <v>136</v>
      </c>
      <c r="M2" s="104"/>
      <c r="N2" s="104"/>
      <c r="O2" s="104"/>
      <c r="P2" s="107" t="s">
        <v>130</v>
      </c>
      <c r="Q2" s="108"/>
      <c r="R2" s="108"/>
      <c r="S2" s="109"/>
      <c r="T2" s="101" t="s">
        <v>138</v>
      </c>
      <c r="U2" s="102"/>
      <c r="V2" s="102"/>
      <c r="W2" s="103"/>
      <c r="X2" s="92" t="s">
        <v>63</v>
      </c>
    </row>
    <row r="3" spans="1:24" s="1" customFormat="1" ht="37.5" customHeight="1" x14ac:dyDescent="0.3">
      <c r="A3" s="105"/>
      <c r="B3" s="87" t="s">
        <v>2</v>
      </c>
      <c r="C3" s="106"/>
      <c r="D3" s="77" t="s">
        <v>25</v>
      </c>
      <c r="E3" s="77" t="s">
        <v>26</v>
      </c>
      <c r="F3" s="77" t="s">
        <v>53</v>
      </c>
      <c r="G3" s="77" t="s">
        <v>27</v>
      </c>
      <c r="H3" s="87" t="s">
        <v>25</v>
      </c>
      <c r="I3" s="87" t="s">
        <v>26</v>
      </c>
      <c r="J3" s="87" t="s">
        <v>53</v>
      </c>
      <c r="K3" s="87" t="s">
        <v>27</v>
      </c>
      <c r="L3" s="76" t="s">
        <v>25</v>
      </c>
      <c r="M3" s="76" t="s">
        <v>26</v>
      </c>
      <c r="N3" s="76" t="s">
        <v>53</v>
      </c>
      <c r="O3" s="76" t="s">
        <v>27</v>
      </c>
      <c r="P3" s="76" t="s">
        <v>25</v>
      </c>
      <c r="Q3" s="76" t="s">
        <v>26</v>
      </c>
      <c r="R3" s="76" t="s">
        <v>53</v>
      </c>
      <c r="S3" s="76" t="s">
        <v>27</v>
      </c>
      <c r="T3" s="24" t="s">
        <v>25</v>
      </c>
      <c r="U3" s="24" t="s">
        <v>26</v>
      </c>
      <c r="V3" s="24" t="s">
        <v>53</v>
      </c>
      <c r="W3" s="24" t="s">
        <v>27</v>
      </c>
      <c r="X3" s="93"/>
    </row>
    <row r="4" spans="1:24" s="1" customFormat="1" x14ac:dyDescent="0.3">
      <c r="A4" s="86" t="s">
        <v>4</v>
      </c>
      <c r="B4" s="86" t="s">
        <v>14</v>
      </c>
      <c r="C4" s="86" t="s">
        <v>29</v>
      </c>
      <c r="D4" s="78"/>
      <c r="E4" s="78"/>
      <c r="F4" s="78"/>
      <c r="G4" s="78"/>
      <c r="H4" s="86" t="s">
        <v>31</v>
      </c>
      <c r="I4" s="86" t="s">
        <v>16</v>
      </c>
      <c r="J4" s="86" t="s">
        <v>32</v>
      </c>
      <c r="K4" s="86" t="s">
        <v>43</v>
      </c>
      <c r="L4" s="86" t="s">
        <v>17</v>
      </c>
      <c r="M4" s="86" t="s">
        <v>35</v>
      </c>
      <c r="N4" s="86" t="s">
        <v>36</v>
      </c>
      <c r="O4" s="86" t="s">
        <v>38</v>
      </c>
      <c r="P4" s="86" t="s">
        <v>86</v>
      </c>
      <c r="Q4" s="86" t="s">
        <v>87</v>
      </c>
      <c r="R4" s="86" t="s">
        <v>73</v>
      </c>
      <c r="S4" s="86" t="s">
        <v>88</v>
      </c>
      <c r="T4" s="86" t="s">
        <v>39</v>
      </c>
      <c r="U4" s="86" t="s">
        <v>40</v>
      </c>
      <c r="V4" s="86" t="s">
        <v>41</v>
      </c>
      <c r="W4" s="86" t="s">
        <v>42</v>
      </c>
      <c r="X4" s="62">
        <v>20</v>
      </c>
    </row>
    <row r="5" spans="1:24" s="27" customFormat="1" ht="22.5" x14ac:dyDescent="0.3">
      <c r="A5" s="100" t="s">
        <v>28</v>
      </c>
      <c r="B5" s="100"/>
      <c r="C5" s="100"/>
      <c r="D5" s="79" t="e">
        <f>#REF!+#REF!+#REF!+#REF!+#REF!+#REF!+#REF!+#REF!+#REF!+D7+#REF!+#REF!+#REF!+#REF!+#REF!+#REF!</f>
        <v>#REF!</v>
      </c>
      <c r="E5" s="79" t="e">
        <f>#REF!+#REF!+#REF!+#REF!+#REF!+#REF!+#REF!+#REF!+#REF!+E7+#REF!+#REF!+#REF!+#REF!+#REF!+#REF!</f>
        <v>#REF!</v>
      </c>
      <c r="F5" s="79" t="e">
        <f>#REF!+#REF!+#REF!+#REF!+#REF!+#REF!+#REF!+#REF!+#REF!+F7+#REF!+#REF!+#REF!+#REF!+#REF!+#REF!</f>
        <v>#REF!</v>
      </c>
      <c r="G5" s="79" t="e">
        <f>#REF!+#REF!+#REF!+#REF!+#REF!+#REF!+#REF!+#REF!+#REF!+G7+#REF!+#REF!+#REF!+#REF!+#REF!+#REF!</f>
        <v>#REF!</v>
      </c>
      <c r="H5" s="25" t="e">
        <f>#REF!+#REF!+#REF!+#REF!+#REF!+#REF!+#REF!+#REF!+#REF!+H7+#REF!+#REF!+#REF!+#REF!+#REF!+#REF!</f>
        <v>#REF!</v>
      </c>
      <c r="I5" s="25" t="e">
        <f>#REF!+#REF!+#REF!+#REF!+#REF!+#REF!+#REF!+#REF!+#REF!+I7+#REF!+#REF!+#REF!+#REF!+#REF!+#REF!</f>
        <v>#REF!</v>
      </c>
      <c r="J5" s="25" t="e">
        <f>#REF!+#REF!+#REF!+#REF!+#REF!+#REF!+#REF!+#REF!+#REF!+J7+#REF!+#REF!+#REF!+#REF!+#REF!+#REF!</f>
        <v>#REF!</v>
      </c>
      <c r="K5" s="25" t="e">
        <f>#REF!+#REF!+#REF!+#REF!+#REF!+#REF!+#REF!+#REF!+#REF!+K7+#REF!+#REF!+#REF!+#REF!+#REF!+#REF!</f>
        <v>#REF!</v>
      </c>
      <c r="L5" s="25" t="e">
        <f>#REF!+#REF!+#REF!+#REF!+#REF!+#REF!+#REF!+#REF!+#REF!+L7+#REF!+#REF!+#REF!+#REF!+#REF!+#REF!</f>
        <v>#REF!</v>
      </c>
      <c r="M5" s="25" t="e">
        <f>#REF!+#REF!+#REF!+#REF!+#REF!+#REF!+#REF!+#REF!+#REF!+M7+#REF!+#REF!+#REF!+#REF!+#REF!+#REF!</f>
        <v>#REF!</v>
      </c>
      <c r="N5" s="25" t="e">
        <f>#REF!+#REF!+#REF!+#REF!+#REF!+#REF!+#REF!+#REF!+#REF!+N7+#REF!+#REF!+#REF!+#REF!+#REF!+#REF!</f>
        <v>#REF!</v>
      </c>
      <c r="O5" s="25" t="e">
        <f>#REF!+#REF!+#REF!+#REF!+#REF!+#REF!+#REF!+#REF!+#REF!+O7+#REF!+#REF!+#REF!+#REF!+#REF!+#REF!</f>
        <v>#REF!</v>
      </c>
      <c r="P5" s="30" t="e">
        <f>L5/H5*100</f>
        <v>#REF!</v>
      </c>
      <c r="Q5" s="30" t="e">
        <f>M5/I5*100</f>
        <v>#REF!</v>
      </c>
      <c r="R5" s="30" t="e">
        <f>N5/J5*100</f>
        <v>#REF!</v>
      </c>
      <c r="S5" s="30" t="e">
        <f>O5/K5*100</f>
        <v>#REF!</v>
      </c>
      <c r="T5" s="25" t="e">
        <f>L5/D5*100</f>
        <v>#REF!</v>
      </c>
      <c r="U5" s="25" t="e">
        <f>M5/E5*0</f>
        <v>#REF!</v>
      </c>
      <c r="V5" s="25" t="e">
        <f>N5/F5*100</f>
        <v>#REF!</v>
      </c>
      <c r="W5" s="25" t="e">
        <f>O5/G5*100</f>
        <v>#REF!</v>
      </c>
      <c r="X5" s="26"/>
    </row>
    <row r="6" spans="1:24" s="1" customFormat="1" ht="21.75" customHeight="1" x14ac:dyDescent="0.3">
      <c r="A6" s="110" t="s">
        <v>140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28"/>
    </row>
    <row r="7" spans="1:24" s="1" customFormat="1" ht="59.25" customHeight="1" x14ac:dyDescent="0.3">
      <c r="A7" s="29" t="s">
        <v>36</v>
      </c>
      <c r="B7" s="95" t="s">
        <v>89</v>
      </c>
      <c r="C7" s="95"/>
      <c r="D7" s="32">
        <f t="shared" ref="D7:G7" si="0">SUM(D8:D13)</f>
        <v>373400</v>
      </c>
      <c r="E7" s="32">
        <f t="shared" si="0"/>
        <v>0</v>
      </c>
      <c r="F7" s="32">
        <f t="shared" si="0"/>
        <v>0</v>
      </c>
      <c r="G7" s="32">
        <f t="shared" si="0"/>
        <v>373400</v>
      </c>
      <c r="H7" s="32">
        <f t="shared" ref="H7:K7" si="1">SUM(H8:H13)</f>
        <v>553400</v>
      </c>
      <c r="I7" s="32">
        <f t="shared" si="1"/>
        <v>0</v>
      </c>
      <c r="J7" s="32">
        <f t="shared" si="1"/>
        <v>0</v>
      </c>
      <c r="K7" s="32">
        <f t="shared" si="1"/>
        <v>553400</v>
      </c>
      <c r="L7" s="32">
        <f t="shared" ref="L7:O7" si="2">SUM(L8:L13)</f>
        <v>125060</v>
      </c>
      <c r="M7" s="32">
        <f t="shared" si="2"/>
        <v>0</v>
      </c>
      <c r="N7" s="32">
        <f t="shared" si="2"/>
        <v>0</v>
      </c>
      <c r="O7" s="32">
        <f t="shared" si="2"/>
        <v>125060</v>
      </c>
      <c r="P7" s="59">
        <f t="shared" ref="P7:P13" si="3">L7/H7*100</f>
        <v>22.598482110589085</v>
      </c>
      <c r="Q7" s="59"/>
      <c r="R7" s="59"/>
      <c r="S7" s="59">
        <f t="shared" ref="S7:S13" si="4">O7/K7*100</f>
        <v>22.598482110589085</v>
      </c>
      <c r="T7" s="21">
        <f t="shared" ref="T7:T12" si="5">L7/D7*100</f>
        <v>33.492233529726832</v>
      </c>
      <c r="U7" s="21"/>
      <c r="V7" s="21"/>
      <c r="W7" s="21">
        <f t="shared" ref="W7:W12" si="6">O7/G7*100</f>
        <v>33.492233529726832</v>
      </c>
      <c r="X7" s="28"/>
    </row>
    <row r="8" spans="1:24" s="1" customFormat="1" ht="57" customHeight="1" x14ac:dyDescent="0.3">
      <c r="A8" s="88" t="s">
        <v>37</v>
      </c>
      <c r="B8" s="90" t="s">
        <v>90</v>
      </c>
      <c r="C8" s="19" t="s">
        <v>13</v>
      </c>
      <c r="D8" s="64">
        <f t="shared" ref="D8:D13" si="7">SUM(E8:G8)</f>
        <v>104500</v>
      </c>
      <c r="E8" s="64">
        <v>0</v>
      </c>
      <c r="F8" s="64">
        <v>0</v>
      </c>
      <c r="G8" s="64">
        <v>104500</v>
      </c>
      <c r="H8" s="20">
        <f>SUM(I8:K8)</f>
        <v>104500</v>
      </c>
      <c r="I8" s="20">
        <v>0</v>
      </c>
      <c r="J8" s="20">
        <v>0</v>
      </c>
      <c r="K8" s="20">
        <v>104500</v>
      </c>
      <c r="L8" s="59">
        <f t="shared" ref="L8:L9" si="8">SUM(M8:O8)</f>
        <v>0</v>
      </c>
      <c r="M8" s="59">
        <v>0</v>
      </c>
      <c r="N8" s="59">
        <v>0</v>
      </c>
      <c r="O8" s="59">
        <v>0</v>
      </c>
      <c r="P8" s="59">
        <f t="shared" si="3"/>
        <v>0</v>
      </c>
      <c r="Q8" s="59"/>
      <c r="R8" s="59"/>
      <c r="S8" s="59">
        <f t="shared" si="4"/>
        <v>0</v>
      </c>
      <c r="T8" s="21"/>
      <c r="U8" s="21"/>
      <c r="V8" s="21"/>
      <c r="W8" s="21"/>
      <c r="X8" s="57"/>
    </row>
    <row r="9" spans="1:24" s="1" customFormat="1" ht="49.5" customHeight="1" x14ac:dyDescent="0.3">
      <c r="A9" s="89"/>
      <c r="B9" s="91"/>
      <c r="C9" s="19" t="s">
        <v>72</v>
      </c>
      <c r="D9" s="64">
        <f t="shared" si="7"/>
        <v>88900</v>
      </c>
      <c r="E9" s="64">
        <v>0</v>
      </c>
      <c r="F9" s="64">
        <v>0</v>
      </c>
      <c r="G9" s="64">
        <v>88900</v>
      </c>
      <c r="H9" s="20">
        <f t="shared" ref="H9:H13" si="9">SUM(I9:K9)</f>
        <v>88900</v>
      </c>
      <c r="I9" s="20">
        <v>0</v>
      </c>
      <c r="J9" s="20">
        <v>0</v>
      </c>
      <c r="K9" s="20">
        <v>88900</v>
      </c>
      <c r="L9" s="59">
        <f t="shared" si="8"/>
        <v>88450</v>
      </c>
      <c r="M9" s="59">
        <v>0</v>
      </c>
      <c r="N9" s="59">
        <v>0</v>
      </c>
      <c r="O9" s="59">
        <v>88450</v>
      </c>
      <c r="P9" s="59">
        <f t="shared" si="3"/>
        <v>99.493813273340834</v>
      </c>
      <c r="Q9" s="59"/>
      <c r="R9" s="59"/>
      <c r="S9" s="59">
        <f t="shared" si="4"/>
        <v>99.493813273340834</v>
      </c>
      <c r="T9" s="21">
        <f t="shared" si="5"/>
        <v>99.493813273340834</v>
      </c>
      <c r="U9" s="21"/>
      <c r="V9" s="21"/>
      <c r="W9" s="21">
        <f t="shared" si="6"/>
        <v>99.493813273340834</v>
      </c>
      <c r="X9" s="28"/>
    </row>
    <row r="10" spans="1:24" s="1" customFormat="1" ht="137.25" customHeight="1" x14ac:dyDescent="0.3">
      <c r="A10" s="84" t="s">
        <v>98</v>
      </c>
      <c r="B10" s="85" t="s">
        <v>91</v>
      </c>
      <c r="C10" s="19" t="s">
        <v>3</v>
      </c>
      <c r="D10" s="64">
        <f t="shared" si="7"/>
        <v>70000</v>
      </c>
      <c r="E10" s="64">
        <v>0</v>
      </c>
      <c r="F10" s="64">
        <v>0</v>
      </c>
      <c r="G10" s="64">
        <v>70000</v>
      </c>
      <c r="H10" s="20">
        <f t="shared" si="9"/>
        <v>190000</v>
      </c>
      <c r="I10" s="20">
        <v>0</v>
      </c>
      <c r="J10" s="20">
        <v>0</v>
      </c>
      <c r="K10" s="20">
        <v>190000</v>
      </c>
      <c r="L10" s="59">
        <f>SUM(M10:O10)</f>
        <v>0</v>
      </c>
      <c r="M10" s="59">
        <v>0</v>
      </c>
      <c r="N10" s="59">
        <v>0</v>
      </c>
      <c r="O10" s="59">
        <v>0</v>
      </c>
      <c r="P10" s="59">
        <f t="shared" si="3"/>
        <v>0</v>
      </c>
      <c r="Q10" s="59"/>
      <c r="R10" s="59"/>
      <c r="S10" s="59">
        <f t="shared" si="4"/>
        <v>0</v>
      </c>
      <c r="T10" s="21"/>
      <c r="U10" s="21"/>
      <c r="V10" s="21"/>
      <c r="W10" s="21"/>
      <c r="X10" s="28"/>
    </row>
    <row r="11" spans="1:24" s="1" customFormat="1" ht="173.25" customHeight="1" x14ac:dyDescent="0.3">
      <c r="A11" s="84" t="s">
        <v>99</v>
      </c>
      <c r="B11" s="85" t="s">
        <v>92</v>
      </c>
      <c r="C11" s="19" t="s">
        <v>3</v>
      </c>
      <c r="D11" s="64">
        <f t="shared" si="7"/>
        <v>60000</v>
      </c>
      <c r="E11" s="64">
        <v>0</v>
      </c>
      <c r="F11" s="64">
        <v>0</v>
      </c>
      <c r="G11" s="64">
        <v>60000</v>
      </c>
      <c r="H11" s="20">
        <f t="shared" si="9"/>
        <v>70000</v>
      </c>
      <c r="I11" s="20">
        <v>0</v>
      </c>
      <c r="J11" s="20">
        <v>0</v>
      </c>
      <c r="K11" s="20">
        <v>70000</v>
      </c>
      <c r="L11" s="59">
        <f>SUM(M11:O11)</f>
        <v>20000</v>
      </c>
      <c r="M11" s="59">
        <v>0</v>
      </c>
      <c r="N11" s="59">
        <v>0</v>
      </c>
      <c r="O11" s="59">
        <v>20000</v>
      </c>
      <c r="P11" s="59">
        <f t="shared" si="3"/>
        <v>28.571428571428569</v>
      </c>
      <c r="Q11" s="59"/>
      <c r="R11" s="59"/>
      <c r="S11" s="59">
        <f t="shared" si="4"/>
        <v>28.571428571428569</v>
      </c>
      <c r="T11" s="21">
        <f t="shared" si="5"/>
        <v>33.333333333333329</v>
      </c>
      <c r="U11" s="21"/>
      <c r="V11" s="21"/>
      <c r="W11" s="21">
        <f t="shared" si="6"/>
        <v>33.333333333333329</v>
      </c>
      <c r="X11" s="28"/>
    </row>
    <row r="12" spans="1:24" s="1" customFormat="1" ht="118.5" customHeight="1" x14ac:dyDescent="0.3">
      <c r="A12" s="84" t="s">
        <v>100</v>
      </c>
      <c r="B12" s="85" t="s">
        <v>93</v>
      </c>
      <c r="C12" s="19" t="s">
        <v>3</v>
      </c>
      <c r="D12" s="64">
        <f t="shared" si="7"/>
        <v>50000</v>
      </c>
      <c r="E12" s="64">
        <v>0</v>
      </c>
      <c r="F12" s="64">
        <v>0</v>
      </c>
      <c r="G12" s="64">
        <v>50000</v>
      </c>
      <c r="H12" s="20">
        <f t="shared" si="9"/>
        <v>50000</v>
      </c>
      <c r="I12" s="20">
        <v>0</v>
      </c>
      <c r="J12" s="20">
        <v>0</v>
      </c>
      <c r="K12" s="20">
        <v>50000</v>
      </c>
      <c r="L12" s="59">
        <f>SUM(M12:O12)</f>
        <v>16610</v>
      </c>
      <c r="M12" s="59">
        <v>0</v>
      </c>
      <c r="N12" s="59">
        <v>0</v>
      </c>
      <c r="O12" s="59">
        <v>16610</v>
      </c>
      <c r="P12" s="59">
        <f t="shared" si="3"/>
        <v>33.22</v>
      </c>
      <c r="Q12" s="59"/>
      <c r="R12" s="59"/>
      <c r="S12" s="59">
        <f t="shared" si="4"/>
        <v>33.22</v>
      </c>
      <c r="T12" s="21">
        <f t="shared" si="5"/>
        <v>33.22</v>
      </c>
      <c r="U12" s="21"/>
      <c r="V12" s="21"/>
      <c r="W12" s="21">
        <f t="shared" si="6"/>
        <v>33.22</v>
      </c>
      <c r="X12" s="28"/>
    </row>
    <row r="13" spans="1:24" s="1" customFormat="1" ht="101.25" customHeight="1" x14ac:dyDescent="0.3">
      <c r="A13" s="84" t="s">
        <v>101</v>
      </c>
      <c r="B13" s="85" t="s">
        <v>94</v>
      </c>
      <c r="C13" s="19" t="s">
        <v>3</v>
      </c>
      <c r="D13" s="64">
        <f t="shared" si="7"/>
        <v>0</v>
      </c>
      <c r="E13" s="64">
        <v>0</v>
      </c>
      <c r="F13" s="64">
        <v>0</v>
      </c>
      <c r="G13" s="64">
        <v>0</v>
      </c>
      <c r="H13" s="20">
        <f t="shared" si="9"/>
        <v>50000</v>
      </c>
      <c r="I13" s="20">
        <v>0</v>
      </c>
      <c r="J13" s="20">
        <v>0</v>
      </c>
      <c r="K13" s="20">
        <v>50000</v>
      </c>
      <c r="L13" s="59">
        <f>SUM(M13:O13)</f>
        <v>0</v>
      </c>
      <c r="M13" s="59">
        <v>0</v>
      </c>
      <c r="N13" s="59">
        <v>0</v>
      </c>
      <c r="O13" s="59">
        <v>0</v>
      </c>
      <c r="P13" s="59">
        <f t="shared" si="3"/>
        <v>0</v>
      </c>
      <c r="Q13" s="59"/>
      <c r="R13" s="59"/>
      <c r="S13" s="59">
        <f t="shared" si="4"/>
        <v>0</v>
      </c>
      <c r="T13" s="21"/>
      <c r="U13" s="21"/>
      <c r="V13" s="21"/>
      <c r="W13" s="21"/>
      <c r="X13" s="57"/>
    </row>
  </sheetData>
  <mergeCells count="14">
    <mergeCell ref="D2:G2"/>
    <mergeCell ref="A1:W1"/>
    <mergeCell ref="A5:C5"/>
    <mergeCell ref="T2:W2"/>
    <mergeCell ref="L2:O2"/>
    <mergeCell ref="A2:A3"/>
    <mergeCell ref="C2:C3"/>
    <mergeCell ref="P2:S2"/>
    <mergeCell ref="A6:W6"/>
    <mergeCell ref="H2:K2"/>
    <mergeCell ref="X2:X3"/>
    <mergeCell ref="B7:C7"/>
    <mergeCell ref="A8:A9"/>
    <mergeCell ref="B8:B9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0" customWidth="1"/>
    <col min="4" max="4" width="20" style="80" customWidth="1"/>
    <col min="5" max="5" width="19.85546875" style="80" customWidth="1"/>
    <col min="6" max="6" width="19.28515625" style="80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3" s="1" customFormat="1" ht="57" customHeight="1" x14ac:dyDescent="0.3">
      <c r="A2" s="23" t="s">
        <v>1</v>
      </c>
      <c r="B2" s="106" t="s">
        <v>18</v>
      </c>
      <c r="C2" s="115" t="s">
        <v>134</v>
      </c>
      <c r="D2" s="116"/>
      <c r="E2" s="116"/>
      <c r="F2" s="117"/>
      <c r="G2" s="112" t="s">
        <v>131</v>
      </c>
      <c r="H2" s="113"/>
      <c r="I2" s="113"/>
      <c r="J2" s="114"/>
      <c r="K2" s="104" t="s">
        <v>133</v>
      </c>
      <c r="L2" s="104"/>
      <c r="M2" s="104"/>
      <c r="N2" s="104"/>
      <c r="O2" s="107" t="s">
        <v>130</v>
      </c>
      <c r="P2" s="108"/>
      <c r="Q2" s="108"/>
      <c r="R2" s="109"/>
      <c r="S2" s="101" t="s">
        <v>135</v>
      </c>
      <c r="T2" s="102"/>
      <c r="U2" s="102"/>
      <c r="V2" s="103"/>
      <c r="W2" s="92" t="s">
        <v>63</v>
      </c>
    </row>
    <row r="3" spans="1:23" s="1" customFormat="1" ht="37.5" customHeight="1" x14ac:dyDescent="0.3">
      <c r="A3" s="82" t="s">
        <v>2</v>
      </c>
      <c r="B3" s="106"/>
      <c r="C3" s="77" t="s">
        <v>25</v>
      </c>
      <c r="D3" s="77" t="s">
        <v>26</v>
      </c>
      <c r="E3" s="77" t="s">
        <v>53</v>
      </c>
      <c r="F3" s="77" t="s">
        <v>27</v>
      </c>
      <c r="G3" s="82" t="s">
        <v>25</v>
      </c>
      <c r="H3" s="82" t="s">
        <v>26</v>
      </c>
      <c r="I3" s="82" t="s">
        <v>53</v>
      </c>
      <c r="J3" s="82" t="s">
        <v>27</v>
      </c>
      <c r="K3" s="76" t="s">
        <v>25</v>
      </c>
      <c r="L3" s="76" t="s">
        <v>26</v>
      </c>
      <c r="M3" s="76" t="s">
        <v>53</v>
      </c>
      <c r="N3" s="76" t="s">
        <v>27</v>
      </c>
      <c r="O3" s="76" t="s">
        <v>25</v>
      </c>
      <c r="P3" s="76" t="s">
        <v>26</v>
      </c>
      <c r="Q3" s="76" t="s">
        <v>53</v>
      </c>
      <c r="R3" s="76" t="s">
        <v>27</v>
      </c>
      <c r="S3" s="24" t="s">
        <v>25</v>
      </c>
      <c r="T3" s="24" t="s">
        <v>26</v>
      </c>
      <c r="U3" s="24" t="s">
        <v>53</v>
      </c>
      <c r="V3" s="24" t="s">
        <v>27</v>
      </c>
      <c r="W3" s="93"/>
    </row>
    <row r="4" spans="1:23" s="1" customFormat="1" ht="47.25" customHeight="1" x14ac:dyDescent="0.3">
      <c r="A4" s="94" t="s">
        <v>95</v>
      </c>
      <c r="B4" s="94"/>
      <c r="C4" s="33">
        <f t="shared" ref="C4:N4" si="0">C5+C11+C19+C22</f>
        <v>94675903</v>
      </c>
      <c r="D4" s="33">
        <f t="shared" si="0"/>
        <v>11118270</v>
      </c>
      <c r="E4" s="33">
        <f t="shared" si="0"/>
        <v>2014810</v>
      </c>
      <c r="F4" s="33">
        <f t="shared" si="0"/>
        <v>81542823</v>
      </c>
      <c r="G4" s="33">
        <f t="shared" si="0"/>
        <v>458995879</v>
      </c>
      <c r="H4" s="33">
        <f t="shared" si="0"/>
        <v>47727500</v>
      </c>
      <c r="I4" s="33">
        <f t="shared" si="0"/>
        <v>10679500</v>
      </c>
      <c r="J4" s="33">
        <f t="shared" si="0"/>
        <v>400588879</v>
      </c>
      <c r="K4" s="33">
        <f t="shared" si="0"/>
        <v>85299965.040000007</v>
      </c>
      <c r="L4" s="33">
        <f t="shared" si="0"/>
        <v>6360685.4700000007</v>
      </c>
      <c r="M4" s="33">
        <f t="shared" si="0"/>
        <v>1940378.2</v>
      </c>
      <c r="N4" s="33">
        <f t="shared" si="0"/>
        <v>76998901.370000005</v>
      </c>
      <c r="O4" s="59">
        <f t="shared" ref="O4:P24" si="1">K4/G4*100</f>
        <v>18.584037230539057</v>
      </c>
      <c r="P4" s="59">
        <f t="shared" si="1"/>
        <v>13.327087046252162</v>
      </c>
      <c r="Q4" s="59">
        <f t="shared" ref="Q4:Q12" si="2">M4/E4*100</f>
        <v>96.305765804219746</v>
      </c>
      <c r="R4" s="59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8"/>
    </row>
    <row r="5" spans="1:23" s="1" customFormat="1" ht="40.5" customHeight="1" x14ac:dyDescent="0.3">
      <c r="A5" s="83" t="s">
        <v>23</v>
      </c>
      <c r="B5" s="83"/>
      <c r="C5" s="33">
        <f t="shared" ref="C5:F5" si="6">SUM(C6:C10)</f>
        <v>73283638</v>
      </c>
      <c r="D5" s="33">
        <f t="shared" si="6"/>
        <v>0</v>
      </c>
      <c r="E5" s="33">
        <f t="shared" si="6"/>
        <v>0</v>
      </c>
      <c r="F5" s="33">
        <f t="shared" si="6"/>
        <v>73283638</v>
      </c>
      <c r="G5" s="33">
        <f>SUM(G6:G10)</f>
        <v>352769879</v>
      </c>
      <c r="H5" s="33">
        <f t="shared" ref="H5:N5" si="7">SUM(H6:H10)</f>
        <v>0</v>
      </c>
      <c r="I5" s="33">
        <f t="shared" si="7"/>
        <v>1984400</v>
      </c>
      <c r="J5" s="33">
        <f t="shared" si="7"/>
        <v>350785479</v>
      </c>
      <c r="K5" s="33">
        <f t="shared" si="7"/>
        <v>69889251.650000006</v>
      </c>
      <c r="L5" s="33">
        <f t="shared" si="7"/>
        <v>0</v>
      </c>
      <c r="M5" s="33">
        <f t="shared" si="7"/>
        <v>0</v>
      </c>
      <c r="N5" s="33">
        <f t="shared" si="7"/>
        <v>69889251.650000006</v>
      </c>
      <c r="O5" s="59">
        <f t="shared" si="1"/>
        <v>19.811570037701546</v>
      </c>
      <c r="P5" s="59"/>
      <c r="Q5" s="59"/>
      <c r="R5" s="59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8"/>
    </row>
    <row r="6" spans="1:23" s="1" customFormat="1" ht="42" customHeight="1" x14ac:dyDescent="0.3">
      <c r="A6" s="58" t="s">
        <v>19</v>
      </c>
      <c r="B6" s="19" t="s">
        <v>13</v>
      </c>
      <c r="C6" s="64">
        <f>SUM(D6:F6)</f>
        <v>16420564</v>
      </c>
      <c r="D6" s="64">
        <v>0</v>
      </c>
      <c r="E6" s="64">
        <v>0</v>
      </c>
      <c r="F6" s="64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9">
        <f t="shared" si="1"/>
        <v>18.275682511213986</v>
      </c>
      <c r="P6" s="59"/>
      <c r="Q6" s="59"/>
      <c r="R6" s="59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8"/>
    </row>
    <row r="7" spans="1:23" s="1" customFormat="1" ht="48" customHeight="1" x14ac:dyDescent="0.3">
      <c r="A7" s="58" t="s">
        <v>22</v>
      </c>
      <c r="B7" s="19" t="s">
        <v>13</v>
      </c>
      <c r="C7" s="64">
        <f t="shared" ref="C7:C10" si="9">SUM(D7:F7)</f>
        <v>49250334</v>
      </c>
      <c r="D7" s="64">
        <v>0</v>
      </c>
      <c r="E7" s="64">
        <v>0</v>
      </c>
      <c r="F7" s="64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9">
        <f t="shared" si="1"/>
        <v>21.709667218639915</v>
      </c>
      <c r="P7" s="59"/>
      <c r="Q7" s="59"/>
      <c r="R7" s="59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8"/>
    </row>
    <row r="8" spans="1:23" s="1" customFormat="1" ht="39" customHeight="1" x14ac:dyDescent="0.3">
      <c r="A8" s="58" t="s">
        <v>54</v>
      </c>
      <c r="B8" s="19" t="s">
        <v>13</v>
      </c>
      <c r="C8" s="64">
        <f t="shared" si="9"/>
        <v>271240</v>
      </c>
      <c r="D8" s="64">
        <v>0</v>
      </c>
      <c r="E8" s="64">
        <v>0</v>
      </c>
      <c r="F8" s="64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9">
        <f t="shared" si="1"/>
        <v>4.8996252380659824</v>
      </c>
      <c r="P8" s="59"/>
      <c r="Q8" s="59"/>
      <c r="R8" s="59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8"/>
    </row>
    <row r="9" spans="1:23" s="1" customFormat="1" ht="48.75" customHeight="1" x14ac:dyDescent="0.3">
      <c r="A9" s="58" t="s">
        <v>54</v>
      </c>
      <c r="B9" s="19" t="s">
        <v>13</v>
      </c>
      <c r="C9" s="64">
        <f t="shared" si="9"/>
        <v>7341500</v>
      </c>
      <c r="D9" s="64">
        <v>0</v>
      </c>
      <c r="E9" s="64">
        <v>0</v>
      </c>
      <c r="F9" s="64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9">
        <f t="shared" si="1"/>
        <v>16.160183713225987</v>
      </c>
      <c r="P9" s="59"/>
      <c r="Q9" s="59"/>
      <c r="R9" s="59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8"/>
    </row>
    <row r="10" spans="1:23" s="1" customFormat="1" ht="48.75" customHeight="1" x14ac:dyDescent="0.3">
      <c r="A10" s="58" t="s">
        <v>132</v>
      </c>
      <c r="B10" s="19" t="s">
        <v>13</v>
      </c>
      <c r="C10" s="64">
        <f t="shared" si="9"/>
        <v>0</v>
      </c>
      <c r="D10" s="64">
        <v>0</v>
      </c>
      <c r="E10" s="64">
        <v>0</v>
      </c>
      <c r="F10" s="64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9">
        <f t="shared" si="1"/>
        <v>0</v>
      </c>
      <c r="P10" s="59"/>
      <c r="Q10" s="59"/>
      <c r="R10" s="59"/>
      <c r="S10" s="21"/>
      <c r="T10" s="21"/>
      <c r="U10" s="21"/>
      <c r="V10" s="21"/>
      <c r="W10" s="28"/>
    </row>
    <row r="11" spans="1:23" s="1" customFormat="1" ht="49.5" customHeight="1" x14ac:dyDescent="0.3">
      <c r="A11" s="83" t="s">
        <v>55</v>
      </c>
      <c r="B11" s="31"/>
      <c r="C11" s="30">
        <f t="shared" ref="C11:F11" si="12">SUM(C12:C18)</f>
        <v>13133080</v>
      </c>
      <c r="D11" s="30">
        <f t="shared" si="12"/>
        <v>11118270</v>
      </c>
      <c r="E11" s="30">
        <f t="shared" si="12"/>
        <v>2014810</v>
      </c>
      <c r="F11" s="30">
        <f t="shared" si="12"/>
        <v>0</v>
      </c>
      <c r="G11" s="30">
        <f t="shared" ref="G11:N11" si="13">SUM(G12:G18)</f>
        <v>52219400</v>
      </c>
      <c r="H11" s="30">
        <f t="shared" si="13"/>
        <v>43524300</v>
      </c>
      <c r="I11" s="30">
        <f t="shared" si="13"/>
        <v>8695100</v>
      </c>
      <c r="J11" s="30">
        <f t="shared" si="13"/>
        <v>0</v>
      </c>
      <c r="K11" s="30">
        <f t="shared" si="13"/>
        <v>8301063.6699999999</v>
      </c>
      <c r="L11" s="30">
        <f t="shared" si="13"/>
        <v>6360685.4700000007</v>
      </c>
      <c r="M11" s="30">
        <f t="shared" si="13"/>
        <v>1940378.2</v>
      </c>
      <c r="N11" s="30">
        <f t="shared" si="13"/>
        <v>0</v>
      </c>
      <c r="O11" s="59">
        <f t="shared" si="1"/>
        <v>15.896512924315484</v>
      </c>
      <c r="P11" s="59">
        <f t="shared" si="1"/>
        <v>14.614101708700659</v>
      </c>
      <c r="Q11" s="59">
        <f t="shared" si="2"/>
        <v>96.305765804219746</v>
      </c>
      <c r="R11" s="59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8"/>
    </row>
    <row r="12" spans="1:23" s="1" customFormat="1" ht="63" customHeight="1" x14ac:dyDescent="0.3">
      <c r="A12" s="58" t="s">
        <v>56</v>
      </c>
      <c r="B12" s="19" t="s">
        <v>13</v>
      </c>
      <c r="C12" s="64">
        <f>SUM(D12:F12)</f>
        <v>2622280</v>
      </c>
      <c r="D12" s="64">
        <v>607470</v>
      </c>
      <c r="E12" s="64">
        <v>2014810</v>
      </c>
      <c r="F12" s="64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9">
        <f t="shared" si="1"/>
        <v>20.738475389598939</v>
      </c>
      <c r="P12" s="59">
        <f t="shared" si="1"/>
        <v>14.018999475416091</v>
      </c>
      <c r="Q12" s="59">
        <f t="shared" si="2"/>
        <v>96.305765804219746</v>
      </c>
      <c r="R12" s="59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7"/>
    </row>
    <row r="13" spans="1:23" s="1" customFormat="1" ht="115.5" customHeight="1" x14ac:dyDescent="0.3">
      <c r="A13" s="58" t="s">
        <v>96</v>
      </c>
      <c r="B13" s="19" t="s">
        <v>13</v>
      </c>
      <c r="C13" s="64">
        <f t="shared" ref="C13:C18" si="14">SUM(D13:F13)</f>
        <v>0</v>
      </c>
      <c r="D13" s="64">
        <v>0</v>
      </c>
      <c r="E13" s="64">
        <v>0</v>
      </c>
      <c r="F13" s="64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9">
        <f t="shared" si="1"/>
        <v>0</v>
      </c>
      <c r="P13" s="59">
        <f t="shared" si="1"/>
        <v>0</v>
      </c>
      <c r="Q13" s="59"/>
      <c r="R13" s="59"/>
      <c r="S13" s="21"/>
      <c r="T13" s="21"/>
      <c r="U13" s="21"/>
      <c r="V13" s="21"/>
      <c r="W13" s="57"/>
    </row>
    <row r="14" spans="1:23" s="1" customFormat="1" ht="59.25" customHeight="1" x14ac:dyDescent="0.3">
      <c r="A14" s="60" t="s">
        <v>57</v>
      </c>
      <c r="B14" s="19" t="s">
        <v>13</v>
      </c>
      <c r="C14" s="64">
        <f t="shared" si="14"/>
        <v>730300</v>
      </c>
      <c r="D14" s="64">
        <v>730300</v>
      </c>
      <c r="E14" s="64">
        <v>0</v>
      </c>
      <c r="F14" s="64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9">
        <f t="shared" si="1"/>
        <v>18.761458856571878</v>
      </c>
      <c r="P14" s="59">
        <f t="shared" si="1"/>
        <v>18.761458856571878</v>
      </c>
      <c r="Q14" s="59"/>
      <c r="R14" s="59"/>
      <c r="S14" s="21">
        <f t="shared" si="8"/>
        <v>95.127763932630444</v>
      </c>
      <c r="T14" s="21">
        <f t="shared" si="8"/>
        <v>95.127763932630444</v>
      </c>
      <c r="U14" s="21"/>
      <c r="V14" s="21"/>
      <c r="W14" s="28"/>
    </row>
    <row r="15" spans="1:23" s="1" customFormat="1" ht="41.25" customHeight="1" x14ac:dyDescent="0.3">
      <c r="A15" s="60" t="s">
        <v>97</v>
      </c>
      <c r="B15" s="19" t="s">
        <v>13</v>
      </c>
      <c r="C15" s="64">
        <f t="shared" si="14"/>
        <v>1056000</v>
      </c>
      <c r="D15" s="64">
        <v>1056000</v>
      </c>
      <c r="E15" s="64">
        <v>0</v>
      </c>
      <c r="F15" s="64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9">
        <f t="shared" si="1"/>
        <v>17.90884295841882</v>
      </c>
      <c r="P15" s="59">
        <f t="shared" si="1"/>
        <v>17.90884295841882</v>
      </c>
      <c r="Q15" s="59"/>
      <c r="R15" s="59"/>
      <c r="S15" s="21">
        <f t="shared" si="8"/>
        <v>83.488108901515162</v>
      </c>
      <c r="T15" s="21">
        <f t="shared" si="8"/>
        <v>83.488108901515162</v>
      </c>
      <c r="U15" s="21"/>
      <c r="V15" s="21"/>
      <c r="W15" s="28"/>
    </row>
    <row r="16" spans="1:23" s="1" customFormat="1" ht="78" customHeight="1" x14ac:dyDescent="0.3">
      <c r="A16" s="60" t="s">
        <v>58</v>
      </c>
      <c r="B16" s="19" t="s">
        <v>13</v>
      </c>
      <c r="C16" s="64">
        <f t="shared" si="14"/>
        <v>2167000</v>
      </c>
      <c r="D16" s="64">
        <v>2167000</v>
      </c>
      <c r="E16" s="64">
        <v>0</v>
      </c>
      <c r="F16" s="64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9">
        <f t="shared" si="1"/>
        <v>18.810832451069494</v>
      </c>
      <c r="P16" s="59">
        <f t="shared" si="1"/>
        <v>18.810832451069494</v>
      </c>
      <c r="Q16" s="59"/>
      <c r="R16" s="59"/>
      <c r="S16" s="21">
        <f t="shared" si="8"/>
        <v>92.650511305952932</v>
      </c>
      <c r="T16" s="21">
        <f t="shared" si="8"/>
        <v>92.650511305952932</v>
      </c>
      <c r="U16" s="21"/>
      <c r="V16" s="21"/>
      <c r="W16" s="28"/>
    </row>
    <row r="17" spans="1:24" s="1" customFormat="1" ht="81" customHeight="1" x14ac:dyDescent="0.3">
      <c r="A17" s="60" t="s">
        <v>70</v>
      </c>
      <c r="B17" s="19" t="s">
        <v>13</v>
      </c>
      <c r="C17" s="64">
        <f t="shared" si="14"/>
        <v>0</v>
      </c>
      <c r="D17" s="64">
        <v>0</v>
      </c>
      <c r="E17" s="64">
        <v>0</v>
      </c>
      <c r="F17" s="64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9">
        <f t="shared" si="1"/>
        <v>0</v>
      </c>
      <c r="P17" s="59"/>
      <c r="Q17" s="59"/>
      <c r="R17" s="59"/>
      <c r="S17" s="21"/>
      <c r="T17" s="21"/>
      <c r="U17" s="21"/>
      <c r="V17" s="21"/>
      <c r="W17" s="57"/>
      <c r="X17" s="63"/>
    </row>
    <row r="18" spans="1:24" s="1" customFormat="1" ht="63" customHeight="1" x14ac:dyDescent="0.3">
      <c r="A18" s="60" t="s">
        <v>59</v>
      </c>
      <c r="B18" s="19" t="s">
        <v>13</v>
      </c>
      <c r="C18" s="64">
        <f t="shared" si="14"/>
        <v>6557500</v>
      </c>
      <c r="D18" s="64">
        <v>6557500</v>
      </c>
      <c r="E18" s="64">
        <v>0</v>
      </c>
      <c r="F18" s="64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9">
        <f t="shared" si="1"/>
        <v>11.547125581395349</v>
      </c>
      <c r="P18" s="59">
        <f t="shared" si="1"/>
        <v>11.547125581395349</v>
      </c>
      <c r="Q18" s="59"/>
      <c r="R18" s="59"/>
      <c r="S18" s="21">
        <f t="shared" si="8"/>
        <v>37.859428135722453</v>
      </c>
      <c r="T18" s="21">
        <f t="shared" si="8"/>
        <v>37.859428135722453</v>
      </c>
      <c r="U18" s="21"/>
      <c r="V18" s="21"/>
      <c r="W18" s="28"/>
    </row>
    <row r="19" spans="1:24" s="27" customFormat="1" ht="42" customHeight="1" x14ac:dyDescent="0.3">
      <c r="A19" s="83" t="s">
        <v>24</v>
      </c>
      <c r="B19" s="31"/>
      <c r="C19" s="30">
        <f t="shared" ref="C19:F19" si="17">C20+C21</f>
        <v>0</v>
      </c>
      <c r="D19" s="30">
        <f t="shared" si="17"/>
        <v>0</v>
      </c>
      <c r="E19" s="30">
        <f t="shared" si="17"/>
        <v>0</v>
      </c>
      <c r="F19" s="30">
        <f t="shared" si="17"/>
        <v>0</v>
      </c>
      <c r="G19" s="30">
        <f>G20+G21</f>
        <v>6533500</v>
      </c>
      <c r="H19" s="30">
        <f t="shared" ref="H19:N19" si="18">H20+H21</f>
        <v>4203200</v>
      </c>
      <c r="I19" s="30">
        <f t="shared" si="18"/>
        <v>0</v>
      </c>
      <c r="J19" s="30">
        <f t="shared" si="18"/>
        <v>2330300</v>
      </c>
      <c r="K19" s="30">
        <f t="shared" si="18"/>
        <v>0</v>
      </c>
      <c r="L19" s="30">
        <f t="shared" si="18"/>
        <v>0</v>
      </c>
      <c r="M19" s="30">
        <f t="shared" si="18"/>
        <v>0</v>
      </c>
      <c r="N19" s="30">
        <f t="shared" si="18"/>
        <v>0</v>
      </c>
      <c r="O19" s="59">
        <f t="shared" si="1"/>
        <v>0</v>
      </c>
      <c r="P19" s="59">
        <f t="shared" si="1"/>
        <v>0</v>
      </c>
      <c r="Q19" s="59"/>
      <c r="R19" s="59">
        <f t="shared" si="3"/>
        <v>0</v>
      </c>
      <c r="S19" s="21"/>
      <c r="T19" s="21"/>
      <c r="U19" s="21"/>
      <c r="V19" s="21"/>
      <c r="W19" s="26"/>
    </row>
    <row r="20" spans="1:24" s="1" customFormat="1" ht="81.75" customHeight="1" x14ac:dyDescent="0.3">
      <c r="A20" s="60" t="s">
        <v>102</v>
      </c>
      <c r="B20" s="19" t="s">
        <v>13</v>
      </c>
      <c r="C20" s="64">
        <f>SUM(D20:F20)</f>
        <v>0</v>
      </c>
      <c r="D20" s="64">
        <v>0</v>
      </c>
      <c r="E20" s="64">
        <v>0</v>
      </c>
      <c r="F20" s="64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9">
        <f t="shared" si="1"/>
        <v>0</v>
      </c>
      <c r="P20" s="59">
        <f t="shared" si="1"/>
        <v>0</v>
      </c>
      <c r="Q20" s="59"/>
      <c r="R20" s="59">
        <f t="shared" si="3"/>
        <v>0</v>
      </c>
      <c r="S20" s="21"/>
      <c r="T20" s="21"/>
      <c r="U20" s="21"/>
      <c r="V20" s="21"/>
      <c r="W20" s="28"/>
    </row>
    <row r="21" spans="1:24" s="1" customFormat="1" ht="39" customHeight="1" x14ac:dyDescent="0.3">
      <c r="A21" s="58" t="s">
        <v>103</v>
      </c>
      <c r="B21" s="19" t="s">
        <v>13</v>
      </c>
      <c r="C21" s="64">
        <f>SUM(D21:F21)</f>
        <v>0</v>
      </c>
      <c r="D21" s="64">
        <v>0</v>
      </c>
      <c r="E21" s="64">
        <v>0</v>
      </c>
      <c r="F21" s="64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9">
        <f t="shared" si="1"/>
        <v>0</v>
      </c>
      <c r="P21" s="59">
        <f t="shared" si="1"/>
        <v>0</v>
      </c>
      <c r="Q21" s="59"/>
      <c r="R21" s="59">
        <f t="shared" si="3"/>
        <v>0</v>
      </c>
      <c r="S21" s="21"/>
      <c r="T21" s="21"/>
      <c r="U21" s="21"/>
      <c r="V21" s="21"/>
      <c r="W21" s="57"/>
      <c r="X21" s="63"/>
    </row>
    <row r="22" spans="1:24" s="1" customFormat="1" ht="96.75" customHeight="1" x14ac:dyDescent="0.3">
      <c r="A22" s="81" t="s">
        <v>60</v>
      </c>
      <c r="B22" s="31"/>
      <c r="C22" s="34">
        <f t="shared" ref="C22:F22" si="19">SUM(C23:C24)</f>
        <v>8259185</v>
      </c>
      <c r="D22" s="34">
        <f t="shared" si="19"/>
        <v>0</v>
      </c>
      <c r="E22" s="34">
        <f t="shared" si="19"/>
        <v>0</v>
      </c>
      <c r="F22" s="34">
        <f t="shared" si="19"/>
        <v>8259185</v>
      </c>
      <c r="G22" s="34">
        <f t="shared" ref="G22:J22" si="20">SUM(G23:G24)</f>
        <v>47473100</v>
      </c>
      <c r="H22" s="34">
        <f t="shared" si="20"/>
        <v>0</v>
      </c>
      <c r="I22" s="34">
        <f t="shared" si="20"/>
        <v>0</v>
      </c>
      <c r="J22" s="34">
        <f t="shared" si="20"/>
        <v>47473100</v>
      </c>
      <c r="K22" s="34">
        <f>SUM(K23:K24)</f>
        <v>7109649.7199999997</v>
      </c>
      <c r="L22" s="34">
        <f t="shared" ref="L22:N22" si="21">SUM(L23:L24)</f>
        <v>0</v>
      </c>
      <c r="M22" s="34">
        <f t="shared" si="21"/>
        <v>0</v>
      </c>
      <c r="N22" s="34">
        <f t="shared" si="21"/>
        <v>7109649.7199999997</v>
      </c>
      <c r="O22" s="59">
        <f t="shared" si="1"/>
        <v>14.976164859678429</v>
      </c>
      <c r="P22" s="59"/>
      <c r="Q22" s="59"/>
      <c r="R22" s="59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8"/>
    </row>
    <row r="23" spans="1:24" s="1" customFormat="1" ht="53.25" customHeight="1" x14ac:dyDescent="0.3">
      <c r="A23" s="96" t="s">
        <v>61</v>
      </c>
      <c r="B23" s="19" t="s">
        <v>13</v>
      </c>
      <c r="C23" s="64">
        <f>SUM(D23:F23)</f>
        <v>4000800</v>
      </c>
      <c r="D23" s="64">
        <v>0</v>
      </c>
      <c r="E23" s="64">
        <v>0</v>
      </c>
      <c r="F23" s="64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9">
        <f t="shared" si="1"/>
        <v>13.633780295590892</v>
      </c>
      <c r="P23" s="59"/>
      <c r="Q23" s="59"/>
      <c r="R23" s="59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8"/>
    </row>
    <row r="24" spans="1:24" s="1" customFormat="1" ht="46.5" customHeight="1" x14ac:dyDescent="0.3">
      <c r="A24" s="97"/>
      <c r="B24" s="19" t="s">
        <v>68</v>
      </c>
      <c r="C24" s="64">
        <f>SUM(D24:F24)</f>
        <v>4258385</v>
      </c>
      <c r="D24" s="64">
        <v>0</v>
      </c>
      <c r="E24" s="64">
        <v>0</v>
      </c>
      <c r="F24" s="64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9">
        <f t="shared" si="1"/>
        <v>16.376278505308367</v>
      </c>
      <c r="P24" s="59"/>
      <c r="Q24" s="59"/>
      <c r="R24" s="59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1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9"/>
    <col min="2" max="2" width="42" style="69" customWidth="1"/>
    <col min="3" max="3" width="12.28515625" style="69" bestFit="1" customWidth="1"/>
    <col min="4" max="4" width="9.28515625" style="69" bestFit="1" customWidth="1"/>
    <col min="5" max="6" width="12.28515625" style="69" bestFit="1" customWidth="1"/>
    <col min="7" max="7" width="9.28515625" style="69" bestFit="1" customWidth="1"/>
    <col min="8" max="9" width="12.28515625" style="69" bestFit="1" customWidth="1"/>
    <col min="10" max="10" width="9.28515625" style="69" bestFit="1" customWidth="1"/>
    <col min="11" max="11" width="12.28515625" style="69" bestFit="1" customWidth="1"/>
    <col min="12" max="17" width="9.28515625" style="69" bestFit="1" customWidth="1"/>
    <col min="18" max="18" width="37.140625" style="69" customWidth="1"/>
    <col min="19" max="16384" width="9.140625" style="69"/>
  </cols>
  <sheetData>
    <row r="2" spans="1:18" ht="38.25" x14ac:dyDescent="0.2">
      <c r="A2" s="65" t="s">
        <v>32</v>
      </c>
      <c r="B2" s="66" t="s">
        <v>104</v>
      </c>
      <c r="C2" s="67">
        <f>E2+D2</f>
        <v>45172617</v>
      </c>
      <c r="D2" s="67">
        <f>SUM(D3:D12)</f>
        <v>0</v>
      </c>
      <c r="E2" s="67">
        <f>SUM(E3:E14)</f>
        <v>45172617</v>
      </c>
      <c r="F2" s="67">
        <f>H2+G2</f>
        <v>42399251</v>
      </c>
      <c r="G2" s="67">
        <f>SUM(G3:G12)</f>
        <v>0</v>
      </c>
      <c r="H2" s="67">
        <f>SUM(H3:H14)</f>
        <v>42399251</v>
      </c>
      <c r="I2" s="67">
        <f>K2+J2</f>
        <v>22681235.099999998</v>
      </c>
      <c r="J2" s="67">
        <f>SUM(J3:J12)</f>
        <v>0</v>
      </c>
      <c r="K2" s="67">
        <f>SUM(K3:K14)</f>
        <v>22681235.099999998</v>
      </c>
      <c r="L2" s="67">
        <f>I2/F2*100</f>
        <v>53.494423993480446</v>
      </c>
      <c r="M2" s="67">
        <v>0</v>
      </c>
      <c r="N2" s="67">
        <f t="shared" ref="N2" si="0">K2/H2*100</f>
        <v>53.494423993480446</v>
      </c>
      <c r="O2" s="67">
        <f t="shared" ref="O2:O11" si="1">I2/C2*100</f>
        <v>50.210141909644058</v>
      </c>
      <c r="P2" s="67">
        <v>0</v>
      </c>
      <c r="Q2" s="67">
        <f t="shared" ref="Q2:Q11" si="2">K2/E2*100</f>
        <v>50.210141909644058</v>
      </c>
      <c r="R2" s="68"/>
    </row>
    <row r="3" spans="1:18" ht="119.25" customHeight="1" x14ac:dyDescent="0.2">
      <c r="A3" s="70" t="s">
        <v>33</v>
      </c>
      <c r="B3" s="71" t="s">
        <v>105</v>
      </c>
      <c r="C3" s="72">
        <f>D3+E3</f>
        <v>4890000</v>
      </c>
      <c r="D3" s="73">
        <v>0</v>
      </c>
      <c r="E3" s="73">
        <v>4890000</v>
      </c>
      <c r="F3" s="72">
        <f t="shared" ref="F3:F11" si="3">G3+H3</f>
        <v>4890000</v>
      </c>
      <c r="G3" s="73">
        <v>0</v>
      </c>
      <c r="H3" s="73">
        <v>4890000</v>
      </c>
      <c r="I3" s="72">
        <f>J3+K3</f>
        <v>0</v>
      </c>
      <c r="J3" s="73">
        <v>0</v>
      </c>
      <c r="K3" s="73">
        <v>0</v>
      </c>
      <c r="L3" s="72">
        <v>0</v>
      </c>
      <c r="M3" s="72">
        <v>0</v>
      </c>
      <c r="N3" s="72">
        <v>0</v>
      </c>
      <c r="O3" s="72">
        <f t="shared" si="1"/>
        <v>0</v>
      </c>
      <c r="P3" s="72">
        <v>0</v>
      </c>
      <c r="Q3" s="72">
        <f t="shared" si="2"/>
        <v>0</v>
      </c>
      <c r="R3" s="71" t="s">
        <v>106</v>
      </c>
    </row>
    <row r="4" spans="1:18" ht="77.25" customHeight="1" x14ac:dyDescent="0.2">
      <c r="A4" s="70" t="s">
        <v>34</v>
      </c>
      <c r="B4" s="71" t="s">
        <v>107</v>
      </c>
      <c r="C4" s="72">
        <f t="shared" ref="C4:C11" si="4">D4+E4</f>
        <v>2100000</v>
      </c>
      <c r="D4" s="73">
        <v>0</v>
      </c>
      <c r="E4" s="72">
        <v>2100000</v>
      </c>
      <c r="F4" s="72">
        <f t="shared" si="3"/>
        <v>2100000</v>
      </c>
      <c r="G4" s="73">
        <v>0</v>
      </c>
      <c r="H4" s="72">
        <v>2100000</v>
      </c>
      <c r="I4" s="72">
        <f t="shared" ref="I4:I11" si="5">J4+K4</f>
        <v>0</v>
      </c>
      <c r="J4" s="73">
        <v>0</v>
      </c>
      <c r="K4" s="73">
        <v>0</v>
      </c>
      <c r="L4" s="72">
        <f t="shared" ref="L4:L8" si="6">I4/F4*100</f>
        <v>0</v>
      </c>
      <c r="M4" s="72">
        <v>0</v>
      </c>
      <c r="N4" s="72">
        <f t="shared" ref="N4:N8" si="7">K4/H4*100</f>
        <v>0</v>
      </c>
      <c r="O4" s="72">
        <f t="shared" si="1"/>
        <v>0</v>
      </c>
      <c r="P4" s="72">
        <v>0</v>
      </c>
      <c r="Q4" s="72">
        <f t="shared" si="2"/>
        <v>0</v>
      </c>
      <c r="R4" s="71" t="s">
        <v>108</v>
      </c>
    </row>
    <row r="5" spans="1:18" ht="102.75" customHeight="1" x14ac:dyDescent="0.2">
      <c r="A5" s="70" t="s">
        <v>109</v>
      </c>
      <c r="B5" s="71" t="s">
        <v>110</v>
      </c>
      <c r="C5" s="72">
        <f>D5+E5</f>
        <v>2773366</v>
      </c>
      <c r="D5" s="73">
        <v>0</v>
      </c>
      <c r="E5" s="72">
        <v>2773366</v>
      </c>
      <c r="F5" s="72">
        <f t="shared" si="3"/>
        <v>0</v>
      </c>
      <c r="G5" s="73">
        <v>0</v>
      </c>
      <c r="H5" s="73">
        <v>0</v>
      </c>
      <c r="I5" s="72">
        <f t="shared" si="5"/>
        <v>0</v>
      </c>
      <c r="J5" s="73">
        <v>0</v>
      </c>
      <c r="K5" s="73">
        <v>0</v>
      </c>
      <c r="L5" s="72">
        <v>0</v>
      </c>
      <c r="M5" s="72">
        <v>0</v>
      </c>
      <c r="N5" s="72">
        <v>0</v>
      </c>
      <c r="O5" s="72">
        <f t="shared" si="1"/>
        <v>0</v>
      </c>
      <c r="P5" s="72">
        <v>0</v>
      </c>
      <c r="Q5" s="72">
        <f t="shared" si="2"/>
        <v>0</v>
      </c>
      <c r="R5" s="71" t="s">
        <v>111</v>
      </c>
    </row>
    <row r="6" spans="1:18" ht="38.25" x14ac:dyDescent="0.2">
      <c r="A6" s="70" t="s">
        <v>112</v>
      </c>
      <c r="B6" s="71" t="s">
        <v>113</v>
      </c>
      <c r="C6" s="72">
        <f t="shared" si="4"/>
        <v>35072</v>
      </c>
      <c r="D6" s="73">
        <v>0</v>
      </c>
      <c r="E6" s="72">
        <v>35072</v>
      </c>
      <c r="F6" s="72">
        <f t="shared" si="3"/>
        <v>35072</v>
      </c>
      <c r="G6" s="73">
        <v>0</v>
      </c>
      <c r="H6" s="72">
        <v>35072</v>
      </c>
      <c r="I6" s="72">
        <f t="shared" si="5"/>
        <v>35071.96</v>
      </c>
      <c r="J6" s="73">
        <v>0</v>
      </c>
      <c r="K6" s="73">
        <v>35071.96</v>
      </c>
      <c r="L6" s="72">
        <f t="shared" si="6"/>
        <v>99.999885948905103</v>
      </c>
      <c r="M6" s="72">
        <v>0</v>
      </c>
      <c r="N6" s="72">
        <f t="shared" si="7"/>
        <v>99.999885948905103</v>
      </c>
      <c r="O6" s="72">
        <f t="shared" si="1"/>
        <v>99.999885948905103</v>
      </c>
      <c r="P6" s="72">
        <v>0</v>
      </c>
      <c r="Q6" s="72">
        <f t="shared" si="2"/>
        <v>99.999885948905103</v>
      </c>
      <c r="R6" s="71" t="s">
        <v>114</v>
      </c>
    </row>
    <row r="7" spans="1:18" ht="129" customHeight="1" x14ac:dyDescent="0.2">
      <c r="A7" s="70" t="s">
        <v>115</v>
      </c>
      <c r="B7" s="71" t="s">
        <v>116</v>
      </c>
      <c r="C7" s="72">
        <f t="shared" si="4"/>
        <v>3678933</v>
      </c>
      <c r="D7" s="73">
        <v>0</v>
      </c>
      <c r="E7" s="72">
        <v>3678933</v>
      </c>
      <c r="F7" s="72">
        <f t="shared" si="3"/>
        <v>3678933</v>
      </c>
      <c r="G7" s="73">
        <v>0</v>
      </c>
      <c r="H7" s="72">
        <v>3678933</v>
      </c>
      <c r="I7" s="72">
        <v>0</v>
      </c>
      <c r="J7" s="73">
        <v>0</v>
      </c>
      <c r="K7" s="73">
        <v>0</v>
      </c>
      <c r="L7" s="72">
        <f t="shared" si="6"/>
        <v>0</v>
      </c>
      <c r="M7" s="72">
        <v>0</v>
      </c>
      <c r="N7" s="72">
        <f t="shared" si="7"/>
        <v>0</v>
      </c>
      <c r="O7" s="72">
        <f t="shared" si="1"/>
        <v>0</v>
      </c>
      <c r="P7" s="72">
        <v>0</v>
      </c>
      <c r="Q7" s="72">
        <f t="shared" si="2"/>
        <v>0</v>
      </c>
      <c r="R7" s="71" t="s">
        <v>117</v>
      </c>
    </row>
    <row r="8" spans="1:18" ht="38.25" x14ac:dyDescent="0.2">
      <c r="A8" s="70" t="s">
        <v>118</v>
      </c>
      <c r="B8" s="71" t="s">
        <v>119</v>
      </c>
      <c r="C8" s="72">
        <f t="shared" si="4"/>
        <v>42432</v>
      </c>
      <c r="D8" s="73">
        <v>0</v>
      </c>
      <c r="E8" s="72">
        <v>42432</v>
      </c>
      <c r="F8" s="72">
        <f t="shared" si="3"/>
        <v>42432</v>
      </c>
      <c r="G8" s="73">
        <v>0</v>
      </c>
      <c r="H8" s="72">
        <v>42432</v>
      </c>
      <c r="I8" s="72">
        <f t="shared" ref="I8" si="8">J8+K8</f>
        <v>42431.62</v>
      </c>
      <c r="J8" s="73">
        <v>0</v>
      </c>
      <c r="K8" s="73">
        <v>42431.62</v>
      </c>
      <c r="L8" s="72">
        <f t="shared" si="6"/>
        <v>99.9991044494721</v>
      </c>
      <c r="M8" s="72">
        <v>0</v>
      </c>
      <c r="N8" s="72">
        <f t="shared" si="7"/>
        <v>99.9991044494721</v>
      </c>
      <c r="O8" s="72">
        <f t="shared" si="1"/>
        <v>99.9991044494721</v>
      </c>
      <c r="P8" s="72">
        <v>0</v>
      </c>
      <c r="Q8" s="72">
        <f t="shared" si="2"/>
        <v>99.9991044494721</v>
      </c>
      <c r="R8" s="71" t="s">
        <v>120</v>
      </c>
    </row>
    <row r="9" spans="1:18" ht="108.75" customHeight="1" x14ac:dyDescent="0.2">
      <c r="A9" s="70" t="s">
        <v>121</v>
      </c>
      <c r="B9" s="71" t="s">
        <v>122</v>
      </c>
      <c r="C9" s="72">
        <f>D9+E9</f>
        <v>480000</v>
      </c>
      <c r="D9" s="73">
        <v>0</v>
      </c>
      <c r="E9" s="72">
        <v>480000</v>
      </c>
      <c r="F9" s="72">
        <f t="shared" si="3"/>
        <v>480000</v>
      </c>
      <c r="G9" s="73">
        <v>0</v>
      </c>
      <c r="H9" s="72">
        <v>480000</v>
      </c>
      <c r="I9" s="72">
        <f t="shared" si="5"/>
        <v>0</v>
      </c>
      <c r="J9" s="73">
        <v>0</v>
      </c>
      <c r="K9" s="73">
        <v>0</v>
      </c>
      <c r="L9" s="72">
        <v>0</v>
      </c>
      <c r="M9" s="72">
        <v>0</v>
      </c>
      <c r="N9" s="72">
        <v>0</v>
      </c>
      <c r="O9" s="72">
        <f t="shared" si="1"/>
        <v>0</v>
      </c>
      <c r="P9" s="72">
        <v>0</v>
      </c>
      <c r="Q9" s="72">
        <f t="shared" si="2"/>
        <v>0</v>
      </c>
      <c r="R9" s="71" t="s">
        <v>123</v>
      </c>
    </row>
    <row r="10" spans="1:18" ht="120.75" customHeight="1" x14ac:dyDescent="0.2">
      <c r="A10" s="70" t="s">
        <v>124</v>
      </c>
      <c r="B10" s="71" t="s">
        <v>125</v>
      </c>
      <c r="C10" s="72">
        <f>D10+E10</f>
        <v>535000</v>
      </c>
      <c r="D10" s="74">
        <v>0</v>
      </c>
      <c r="E10" s="73">
        <v>535000</v>
      </c>
      <c r="F10" s="72">
        <f t="shared" si="3"/>
        <v>535000</v>
      </c>
      <c r="G10" s="73">
        <v>0</v>
      </c>
      <c r="H10" s="73">
        <v>535000</v>
      </c>
      <c r="I10" s="72">
        <f t="shared" si="5"/>
        <v>0</v>
      </c>
      <c r="J10" s="73">
        <v>0</v>
      </c>
      <c r="K10" s="73">
        <v>0</v>
      </c>
      <c r="L10" s="72">
        <v>0</v>
      </c>
      <c r="M10" s="72">
        <v>0</v>
      </c>
      <c r="N10" s="72">
        <v>0</v>
      </c>
      <c r="O10" s="72">
        <f t="shared" si="1"/>
        <v>0</v>
      </c>
      <c r="P10" s="72">
        <v>0</v>
      </c>
      <c r="Q10" s="72">
        <f t="shared" si="2"/>
        <v>0</v>
      </c>
      <c r="R10" s="71" t="s">
        <v>126</v>
      </c>
    </row>
    <row r="11" spans="1:18" ht="94.5" customHeight="1" x14ac:dyDescent="0.2">
      <c r="A11" s="70" t="s">
        <v>127</v>
      </c>
      <c r="B11" s="71" t="s">
        <v>128</v>
      </c>
      <c r="C11" s="72">
        <f t="shared" si="4"/>
        <v>30637814</v>
      </c>
      <c r="D11" s="74">
        <v>0</v>
      </c>
      <c r="E11" s="73">
        <v>30637814</v>
      </c>
      <c r="F11" s="72">
        <f t="shared" si="3"/>
        <v>30637814</v>
      </c>
      <c r="G11" s="73">
        <v>0</v>
      </c>
      <c r="H11" s="73">
        <v>30637814</v>
      </c>
      <c r="I11" s="72">
        <f t="shared" si="5"/>
        <v>22603731.52</v>
      </c>
      <c r="J11" s="73">
        <v>0</v>
      </c>
      <c r="K11" s="73">
        <v>22603731.52</v>
      </c>
      <c r="L11" s="72">
        <f t="shared" ref="L11" si="9">I11/F11*100</f>
        <v>73.77723332350017</v>
      </c>
      <c r="M11" s="72">
        <v>0</v>
      </c>
      <c r="N11" s="72">
        <f t="shared" ref="N11" si="10">K11/H11*100</f>
        <v>73.77723332350017</v>
      </c>
      <c r="O11" s="72">
        <f t="shared" si="1"/>
        <v>73.77723332350017</v>
      </c>
      <c r="P11" s="72">
        <v>0</v>
      </c>
      <c r="Q11" s="72">
        <f t="shared" si="2"/>
        <v>73.77723332350017</v>
      </c>
      <c r="R11" s="75" t="s">
        <v>129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9" t="s">
        <v>47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2.25" customHeight="1" x14ac:dyDescent="0.25">
      <c r="A2" s="121" t="s">
        <v>0</v>
      </c>
      <c r="B2" s="6" t="s">
        <v>1</v>
      </c>
      <c r="C2" s="122" t="s">
        <v>18</v>
      </c>
      <c r="D2" s="123" t="s">
        <v>44</v>
      </c>
      <c r="E2" s="123"/>
      <c r="F2" s="123"/>
      <c r="G2" s="124" t="s">
        <v>52</v>
      </c>
      <c r="H2" s="124"/>
      <c r="I2" s="124"/>
      <c r="J2" s="125" t="s">
        <v>50</v>
      </c>
      <c r="K2" s="126"/>
      <c r="L2" s="127"/>
      <c r="M2" s="128" t="s">
        <v>45</v>
      </c>
      <c r="N2" s="128" t="s">
        <v>46</v>
      </c>
    </row>
    <row r="3" spans="1:14" ht="25.5" x14ac:dyDescent="0.25">
      <c r="A3" s="121"/>
      <c r="B3" s="7" t="s">
        <v>2</v>
      </c>
      <c r="C3" s="122"/>
      <c r="D3" s="8" t="s">
        <v>25</v>
      </c>
      <c r="E3" s="8" t="s">
        <v>26</v>
      </c>
      <c r="F3" s="8" t="s">
        <v>27</v>
      </c>
      <c r="G3" s="8" t="s">
        <v>25</v>
      </c>
      <c r="H3" s="8" t="s">
        <v>26</v>
      </c>
      <c r="I3" s="8" t="s">
        <v>27</v>
      </c>
      <c r="J3" s="8" t="s">
        <v>25</v>
      </c>
      <c r="K3" s="8" t="s">
        <v>26</v>
      </c>
      <c r="L3" s="8" t="s">
        <v>27</v>
      </c>
      <c r="M3" s="129"/>
      <c r="N3" s="12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18" t="s">
        <v>48</v>
      </c>
      <c r="C5" s="11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51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49</v>
      </c>
      <c r="C7" s="15" t="s">
        <v>51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7" t="s">
        <v>0</v>
      </c>
      <c r="B1" s="38" t="s">
        <v>1</v>
      </c>
      <c r="C1" s="138" t="s">
        <v>18</v>
      </c>
      <c r="D1" s="139" t="s">
        <v>74</v>
      </c>
      <c r="E1" s="139"/>
      <c r="F1" s="139"/>
      <c r="G1" s="139"/>
      <c r="H1" s="139" t="s">
        <v>75</v>
      </c>
      <c r="I1" s="139"/>
      <c r="J1" s="139"/>
      <c r="K1" s="139"/>
      <c r="L1" s="140" t="s">
        <v>85</v>
      </c>
      <c r="M1" s="141"/>
      <c r="N1" s="141"/>
      <c r="O1" s="142"/>
      <c r="P1" s="134" t="s">
        <v>76</v>
      </c>
      <c r="Q1" s="134"/>
      <c r="R1" s="134"/>
      <c r="S1" s="134"/>
      <c r="T1" s="134" t="s">
        <v>77</v>
      </c>
      <c r="U1" s="135"/>
      <c r="V1" s="135"/>
      <c r="W1" s="135"/>
    </row>
    <row r="2" spans="1:23" ht="22.5" x14ac:dyDescent="0.25">
      <c r="A2" s="137"/>
      <c r="B2" s="38" t="s">
        <v>2</v>
      </c>
      <c r="C2" s="138"/>
      <c r="D2" s="39" t="s">
        <v>25</v>
      </c>
      <c r="E2" s="39" t="s">
        <v>26</v>
      </c>
      <c r="F2" s="39" t="s">
        <v>53</v>
      </c>
      <c r="G2" s="39" t="s">
        <v>27</v>
      </c>
      <c r="H2" s="39" t="s">
        <v>25</v>
      </c>
      <c r="I2" s="39" t="s">
        <v>26</v>
      </c>
      <c r="J2" s="39" t="s">
        <v>53</v>
      </c>
      <c r="K2" s="39" t="s">
        <v>27</v>
      </c>
      <c r="L2" s="39" t="s">
        <v>25</v>
      </c>
      <c r="M2" s="39" t="s">
        <v>26</v>
      </c>
      <c r="N2" s="39" t="s">
        <v>53</v>
      </c>
      <c r="O2" s="39" t="s">
        <v>27</v>
      </c>
      <c r="P2" s="39" t="s">
        <v>25</v>
      </c>
      <c r="Q2" s="39" t="s">
        <v>26</v>
      </c>
      <c r="R2" s="39" t="s">
        <v>53</v>
      </c>
      <c r="S2" s="39" t="s">
        <v>27</v>
      </c>
      <c r="T2" s="39" t="s">
        <v>25</v>
      </c>
      <c r="U2" s="40" t="s">
        <v>26</v>
      </c>
      <c r="V2" s="39" t="s">
        <v>53</v>
      </c>
      <c r="W2" s="39" t="s">
        <v>27</v>
      </c>
    </row>
    <row r="3" spans="1:23" x14ac:dyDescent="0.25">
      <c r="A3" s="36" t="s">
        <v>4</v>
      </c>
      <c r="B3" s="36" t="s">
        <v>14</v>
      </c>
      <c r="C3" s="36" t="s">
        <v>29</v>
      </c>
      <c r="D3" s="36" t="s">
        <v>31</v>
      </c>
      <c r="E3" s="36" t="s">
        <v>16</v>
      </c>
      <c r="F3" s="36" t="s">
        <v>32</v>
      </c>
      <c r="G3" s="36" t="s">
        <v>32</v>
      </c>
      <c r="H3" s="36" t="s">
        <v>43</v>
      </c>
      <c r="I3" s="36" t="s">
        <v>35</v>
      </c>
      <c r="J3" s="36" t="s">
        <v>36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17</v>
      </c>
      <c r="Q3" s="36" t="s">
        <v>35</v>
      </c>
      <c r="R3" s="36" t="s">
        <v>73</v>
      </c>
      <c r="S3" s="36" t="s">
        <v>36</v>
      </c>
      <c r="T3" s="36" t="s">
        <v>38</v>
      </c>
      <c r="U3" s="36" t="s">
        <v>78</v>
      </c>
      <c r="V3" s="36" t="s">
        <v>64</v>
      </c>
      <c r="W3" s="36" t="s">
        <v>71</v>
      </c>
    </row>
    <row r="4" spans="1:23" x14ac:dyDescent="0.25">
      <c r="A4" s="136" t="s">
        <v>28</v>
      </c>
      <c r="B4" s="136"/>
      <c r="C4" s="136"/>
      <c r="D4" s="41">
        <f>D5+D7+D10+D12+D14</f>
        <v>184652.19499999998</v>
      </c>
      <c r="E4" s="41">
        <f t="shared" ref="E4:S4" si="0">E5+E7+E10+E12+E14</f>
        <v>157039.4</v>
      </c>
      <c r="F4" s="41">
        <f t="shared" si="0"/>
        <v>0</v>
      </c>
      <c r="G4" s="41">
        <f t="shared" si="0"/>
        <v>27612.795000000002</v>
      </c>
      <c r="H4" s="41">
        <f t="shared" si="0"/>
        <v>165482.53099999999</v>
      </c>
      <c r="I4" s="41">
        <f t="shared" si="0"/>
        <v>28216.291000000005</v>
      </c>
      <c r="J4" s="41">
        <f t="shared" si="0"/>
        <v>0</v>
      </c>
      <c r="K4" s="41">
        <f t="shared" si="0"/>
        <v>19077.455999999998</v>
      </c>
      <c r="L4" s="41">
        <f t="shared" si="0"/>
        <v>7375.1418100000001</v>
      </c>
      <c r="M4" s="41">
        <f t="shared" si="0"/>
        <v>0</v>
      </c>
      <c r="N4" s="41">
        <f t="shared" si="0"/>
        <v>0</v>
      </c>
      <c r="O4" s="41">
        <f t="shared" si="0"/>
        <v>7375.1418100000001</v>
      </c>
      <c r="P4" s="41">
        <f t="shared" si="0"/>
        <v>82223.705759999983</v>
      </c>
      <c r="Q4" s="41">
        <f t="shared" si="0"/>
        <v>66038.538280000008</v>
      </c>
      <c r="R4" s="41">
        <f t="shared" si="0"/>
        <v>0</v>
      </c>
      <c r="S4" s="41">
        <f t="shared" si="0"/>
        <v>16185.16748</v>
      </c>
      <c r="T4" s="41">
        <f>P4/D4*100</f>
        <v>44.528962008818787</v>
      </c>
      <c r="U4" s="41">
        <f t="shared" ref="U4:W16" si="1">Q4/E4*100</f>
        <v>42.052210005896619</v>
      </c>
      <c r="V4" s="41"/>
      <c r="W4" s="41">
        <f t="shared" si="1"/>
        <v>58.614738131362657</v>
      </c>
    </row>
    <row r="5" spans="1:23" s="51" customFormat="1" ht="34.5" customHeight="1" x14ac:dyDescent="0.25">
      <c r="A5" s="42">
        <v>1</v>
      </c>
      <c r="B5" s="118" t="s">
        <v>9</v>
      </c>
      <c r="C5" s="118"/>
      <c r="D5" s="41">
        <f>D6</f>
        <v>26153.7</v>
      </c>
      <c r="E5" s="41">
        <f t="shared" ref="E5:S5" si="2">E6</f>
        <v>24846</v>
      </c>
      <c r="F5" s="41">
        <f t="shared" si="2"/>
        <v>0</v>
      </c>
      <c r="G5" s="41">
        <f t="shared" si="2"/>
        <v>1307.7</v>
      </c>
      <c r="H5" s="41">
        <f t="shared" si="2"/>
        <v>0</v>
      </c>
      <c r="I5" s="41">
        <f t="shared" si="2"/>
        <v>0</v>
      </c>
      <c r="J5" s="41">
        <f t="shared" si="2"/>
        <v>0</v>
      </c>
      <c r="K5" s="41">
        <f t="shared" si="2"/>
        <v>0</v>
      </c>
      <c r="L5" s="41">
        <f t="shared" si="2"/>
        <v>0</v>
      </c>
      <c r="M5" s="41">
        <f t="shared" si="2"/>
        <v>0</v>
      </c>
      <c r="N5" s="41">
        <f t="shared" si="2"/>
        <v>0</v>
      </c>
      <c r="O5" s="41">
        <f t="shared" si="2"/>
        <v>0</v>
      </c>
      <c r="P5" s="41">
        <f t="shared" si="2"/>
        <v>0</v>
      </c>
      <c r="Q5" s="41">
        <f t="shared" si="2"/>
        <v>0</v>
      </c>
      <c r="R5" s="41">
        <f t="shared" si="2"/>
        <v>0</v>
      </c>
      <c r="S5" s="41">
        <f t="shared" si="2"/>
        <v>0</v>
      </c>
      <c r="T5" s="41">
        <f t="shared" ref="T5:U18" si="3">P5/D5*100</f>
        <v>0</v>
      </c>
      <c r="U5" s="41">
        <f t="shared" si="1"/>
        <v>0</v>
      </c>
      <c r="V5" s="41"/>
      <c r="W5" s="41">
        <f t="shared" si="1"/>
        <v>0</v>
      </c>
    </row>
    <row r="6" spans="1:23" s="51" customFormat="1" x14ac:dyDescent="0.25">
      <c r="A6" s="43" t="s">
        <v>6</v>
      </c>
      <c r="B6" s="44" t="s">
        <v>62</v>
      </c>
      <c r="C6" s="6" t="s">
        <v>69</v>
      </c>
      <c r="D6" s="45">
        <f t="shared" ref="D6" si="4">E6+G6</f>
        <v>26153.7</v>
      </c>
      <c r="E6" s="45">
        <v>24846</v>
      </c>
      <c r="F6" s="45">
        <v>0</v>
      </c>
      <c r="G6" s="45">
        <v>1307.7</v>
      </c>
      <c r="H6" s="45">
        <f>I6+J6+K6</f>
        <v>0</v>
      </c>
      <c r="I6" s="45">
        <v>0</v>
      </c>
      <c r="J6" s="45">
        <v>0</v>
      </c>
      <c r="K6" s="45">
        <v>0</v>
      </c>
      <c r="L6" s="45">
        <f t="shared" ref="L6" si="5">M6+O6</f>
        <v>0</v>
      </c>
      <c r="M6" s="45">
        <v>0</v>
      </c>
      <c r="N6" s="45">
        <v>0</v>
      </c>
      <c r="O6" s="45">
        <f>S6</f>
        <v>0</v>
      </c>
      <c r="P6" s="45">
        <f>Q6+R6+S6</f>
        <v>0</v>
      </c>
      <c r="Q6" s="45">
        <v>0</v>
      </c>
      <c r="R6" s="45">
        <v>0</v>
      </c>
      <c r="S6" s="45">
        <v>0</v>
      </c>
      <c r="T6" s="45">
        <f t="shared" si="3"/>
        <v>0</v>
      </c>
      <c r="U6" s="45">
        <f t="shared" si="1"/>
        <v>0</v>
      </c>
      <c r="V6" s="45"/>
      <c r="W6" s="45">
        <f t="shared" si="1"/>
        <v>0</v>
      </c>
    </row>
    <row r="7" spans="1:23" ht="37.5" customHeight="1" x14ac:dyDescent="0.25">
      <c r="A7" s="42" t="s">
        <v>14</v>
      </c>
      <c r="B7" s="118" t="s">
        <v>79</v>
      </c>
      <c r="C7" s="118"/>
      <c r="D7" s="41">
        <f>E7+F7+G7</f>
        <v>94522.269</v>
      </c>
      <c r="E7" s="41">
        <f>E8+E9</f>
        <v>89702.2</v>
      </c>
      <c r="F7" s="41">
        <f t="shared" ref="F7:G7" si="6">F8+F9</f>
        <v>0</v>
      </c>
      <c r="G7" s="41">
        <f t="shared" si="6"/>
        <v>4820.0689999999995</v>
      </c>
      <c r="H7" s="48">
        <f t="shared" ref="H7:H12" si="7">H8+H9+H10+H11</f>
        <v>80586.006999999998</v>
      </c>
      <c r="I7" s="47">
        <v>0</v>
      </c>
      <c r="J7" s="47">
        <v>0</v>
      </c>
      <c r="K7" s="47">
        <v>0</v>
      </c>
      <c r="L7" s="41">
        <f>M7+N7+O7</f>
        <v>1960.5039999999999</v>
      </c>
      <c r="M7" s="41">
        <f>M8+M9</f>
        <v>0</v>
      </c>
      <c r="N7" s="41">
        <f t="shared" ref="N7" si="8">N8+N9</f>
        <v>0</v>
      </c>
      <c r="O7" s="41">
        <f t="shared" ref="O7:O12" si="9">S7</f>
        <v>1960.5039999999999</v>
      </c>
      <c r="P7" s="41">
        <f t="shared" ref="P7:P18" si="10">Q7+S7</f>
        <v>39209.203999999998</v>
      </c>
      <c r="Q7" s="41">
        <f>Q8+Q9</f>
        <v>37248.699999999997</v>
      </c>
      <c r="R7" s="41">
        <f t="shared" ref="R7:S7" si="11">R8+R9</f>
        <v>0</v>
      </c>
      <c r="S7" s="41">
        <f t="shared" si="11"/>
        <v>1960.5039999999999</v>
      </c>
      <c r="T7" s="41">
        <f t="shared" si="3"/>
        <v>41.481446028342802</v>
      </c>
      <c r="U7" s="41">
        <f t="shared" si="1"/>
        <v>41.524845544479398</v>
      </c>
      <c r="V7" s="41">
        <v>0</v>
      </c>
      <c r="W7" s="41">
        <f t="shared" si="1"/>
        <v>40.673774587044299</v>
      </c>
    </row>
    <row r="8" spans="1:23" ht="25.5" x14ac:dyDescent="0.25">
      <c r="A8" s="43" t="s">
        <v>7</v>
      </c>
      <c r="B8" s="46" t="s">
        <v>80</v>
      </c>
      <c r="C8" s="6" t="s">
        <v>69</v>
      </c>
      <c r="D8" s="49">
        <f>SUM(E8:G8)</f>
        <v>55313.065000000002</v>
      </c>
      <c r="E8" s="49">
        <v>52453.5</v>
      </c>
      <c r="F8" s="49">
        <v>0</v>
      </c>
      <c r="G8" s="49">
        <f>2760.7+98.865</f>
        <v>2859.5649999999996</v>
      </c>
      <c r="H8" s="49">
        <v>11086.165000000001</v>
      </c>
      <c r="I8" s="49">
        <v>10437.94</v>
      </c>
      <c r="J8" s="49">
        <v>0</v>
      </c>
      <c r="K8" s="49">
        <f>549.36+98.865</f>
        <v>648.22500000000002</v>
      </c>
      <c r="L8" s="49">
        <f t="shared" ref="L8:L9" si="12">M8+O8</f>
        <v>0</v>
      </c>
      <c r="M8" s="49">
        <v>0</v>
      </c>
      <c r="N8" s="49">
        <v>0</v>
      </c>
      <c r="O8" s="45">
        <v>0</v>
      </c>
      <c r="P8" s="45">
        <f t="shared" si="10"/>
        <v>0</v>
      </c>
      <c r="Q8" s="49">
        <v>0</v>
      </c>
      <c r="R8" s="49">
        <v>0</v>
      </c>
      <c r="S8" s="49">
        <v>0</v>
      </c>
      <c r="T8" s="45">
        <f t="shared" si="3"/>
        <v>0</v>
      </c>
      <c r="U8" s="45">
        <f t="shared" si="1"/>
        <v>0</v>
      </c>
      <c r="V8" s="45">
        <v>0</v>
      </c>
      <c r="W8" s="45">
        <f t="shared" si="1"/>
        <v>0</v>
      </c>
    </row>
    <row r="9" spans="1:23" s="54" customFormat="1" ht="38.25" x14ac:dyDescent="0.25">
      <c r="A9" s="43" t="s">
        <v>8</v>
      </c>
      <c r="B9" s="46" t="s">
        <v>81</v>
      </c>
      <c r="C9" s="6" t="s">
        <v>69</v>
      </c>
      <c r="D9" s="49">
        <f>SUM(E9:G9)</f>
        <v>39209.203999999998</v>
      </c>
      <c r="E9" s="49">
        <v>37248.699999999997</v>
      </c>
      <c r="F9" s="49">
        <v>0</v>
      </c>
      <c r="G9" s="49">
        <v>1960.5039999999999</v>
      </c>
      <c r="H9" s="49">
        <v>48966.2</v>
      </c>
      <c r="I9" s="49">
        <v>37248.699999999997</v>
      </c>
      <c r="J9" s="49">
        <v>0</v>
      </c>
      <c r="K9" s="49">
        <v>1960.5039999999999</v>
      </c>
      <c r="L9" s="52">
        <f t="shared" si="12"/>
        <v>0</v>
      </c>
      <c r="M9" s="52">
        <v>0</v>
      </c>
      <c r="N9" s="52">
        <v>0</v>
      </c>
      <c r="O9" s="53">
        <v>0</v>
      </c>
      <c r="P9" s="49">
        <f t="shared" si="10"/>
        <v>39209.203999999998</v>
      </c>
      <c r="Q9" s="49">
        <v>37248.699999999997</v>
      </c>
      <c r="R9" s="49">
        <v>0</v>
      </c>
      <c r="S9" s="49">
        <v>1960.5039999999999</v>
      </c>
      <c r="T9" s="49">
        <f t="shared" si="3"/>
        <v>100</v>
      </c>
      <c r="U9" s="49">
        <f t="shared" si="1"/>
        <v>100</v>
      </c>
      <c r="V9" s="49">
        <v>0</v>
      </c>
      <c r="W9" s="49">
        <f t="shared" si="1"/>
        <v>100</v>
      </c>
    </row>
    <row r="10" spans="1:23" s="54" customFormat="1" ht="33" customHeight="1" x14ac:dyDescent="0.25">
      <c r="A10" s="56" t="s">
        <v>29</v>
      </c>
      <c r="B10" s="35" t="s">
        <v>10</v>
      </c>
      <c r="C10" s="35"/>
      <c r="D10" s="48">
        <f>D11</f>
        <v>10266.821</v>
      </c>
      <c r="E10" s="48">
        <f t="shared" ref="E10:W10" si="13">E11</f>
        <v>0</v>
      </c>
      <c r="F10" s="48">
        <f t="shared" si="13"/>
        <v>0</v>
      </c>
      <c r="G10" s="48">
        <f t="shared" si="13"/>
        <v>10266.821</v>
      </c>
      <c r="H10" s="48">
        <f t="shared" si="13"/>
        <v>10266.821</v>
      </c>
      <c r="I10" s="48">
        <f t="shared" si="13"/>
        <v>0</v>
      </c>
      <c r="J10" s="48">
        <f t="shared" si="13"/>
        <v>0</v>
      </c>
      <c r="K10" s="48">
        <f t="shared" si="13"/>
        <v>10266.821</v>
      </c>
      <c r="L10" s="48">
        <f t="shared" si="13"/>
        <v>4923.6239999999998</v>
      </c>
      <c r="M10" s="48">
        <f t="shared" si="13"/>
        <v>0</v>
      </c>
      <c r="N10" s="48">
        <f t="shared" si="13"/>
        <v>0</v>
      </c>
      <c r="O10" s="48">
        <f t="shared" si="13"/>
        <v>4923.6239999999998</v>
      </c>
      <c r="P10" s="48">
        <f t="shared" si="13"/>
        <v>4923.6239999999998</v>
      </c>
      <c r="Q10" s="48">
        <f t="shared" si="13"/>
        <v>0</v>
      </c>
      <c r="R10" s="48">
        <f t="shared" si="13"/>
        <v>0</v>
      </c>
      <c r="S10" s="48">
        <f t="shared" si="13"/>
        <v>4923.6239999999998</v>
      </c>
      <c r="T10" s="48">
        <f t="shared" si="13"/>
        <v>47.956655716506596</v>
      </c>
      <c r="U10" s="48"/>
      <c r="V10" s="48"/>
      <c r="W10" s="48">
        <f t="shared" si="13"/>
        <v>47.956655716506596</v>
      </c>
    </row>
    <row r="11" spans="1:23" s="54" customFormat="1" ht="25.5" x14ac:dyDescent="0.25">
      <c r="A11" s="37" t="s">
        <v>82</v>
      </c>
      <c r="B11" s="46" t="s">
        <v>83</v>
      </c>
      <c r="C11" s="46"/>
      <c r="D11" s="49">
        <f t="shared" ref="D11" si="14">E11+G11</f>
        <v>10266.821</v>
      </c>
      <c r="E11" s="49">
        <v>0</v>
      </c>
      <c r="F11" s="49">
        <v>0</v>
      </c>
      <c r="G11" s="49">
        <v>10266.821</v>
      </c>
      <c r="H11" s="49">
        <f>J11+K11</f>
        <v>10266.821</v>
      </c>
      <c r="I11" s="49">
        <v>0</v>
      </c>
      <c r="J11" s="49">
        <v>0</v>
      </c>
      <c r="K11" s="49">
        <v>10266.821</v>
      </c>
      <c r="L11" s="49">
        <f t="shared" ref="L11" si="15">M11+O11</f>
        <v>4923.6239999999998</v>
      </c>
      <c r="M11" s="49">
        <v>0</v>
      </c>
      <c r="N11" s="49">
        <v>0</v>
      </c>
      <c r="O11" s="49">
        <f t="shared" si="9"/>
        <v>4923.6239999999998</v>
      </c>
      <c r="P11" s="49">
        <f t="shared" si="10"/>
        <v>4923.6239999999998</v>
      </c>
      <c r="Q11" s="49">
        <v>0</v>
      </c>
      <c r="R11" s="49">
        <v>0</v>
      </c>
      <c r="S11" s="49">
        <v>4923.6239999999998</v>
      </c>
      <c r="T11" s="49">
        <f t="shared" si="3"/>
        <v>47.956655716506596</v>
      </c>
      <c r="U11" s="49"/>
      <c r="V11" s="49"/>
      <c r="W11" s="49">
        <f t="shared" si="1"/>
        <v>47.956655716506596</v>
      </c>
    </row>
    <row r="12" spans="1:23" s="55" customFormat="1" ht="27.75" customHeight="1" x14ac:dyDescent="0.25">
      <c r="A12" s="42" t="s">
        <v>29</v>
      </c>
      <c r="B12" s="118" t="s">
        <v>11</v>
      </c>
      <c r="C12" s="118"/>
      <c r="D12" s="41">
        <f>E12+F12+G12</f>
        <v>3100.0950000000003</v>
      </c>
      <c r="E12" s="41">
        <f>E13</f>
        <v>2574</v>
      </c>
      <c r="F12" s="41">
        <f>F13</f>
        <v>0</v>
      </c>
      <c r="G12" s="41">
        <f>G13</f>
        <v>526.09500000000003</v>
      </c>
      <c r="H12" s="48">
        <f t="shared" si="7"/>
        <v>48093.157000000007</v>
      </c>
      <c r="I12" s="41"/>
      <c r="J12" s="41"/>
      <c r="K12" s="41"/>
      <c r="L12" s="41">
        <f>M12+N12+O12</f>
        <v>491.01380999999998</v>
      </c>
      <c r="M12" s="41">
        <f>M13</f>
        <v>0</v>
      </c>
      <c r="N12" s="41">
        <f t="shared" ref="N12" si="16">N13</f>
        <v>0</v>
      </c>
      <c r="O12" s="45">
        <f t="shared" si="9"/>
        <v>491.01380999999998</v>
      </c>
      <c r="P12" s="41">
        <f t="shared" si="10"/>
        <v>2807.3417100000001</v>
      </c>
      <c r="Q12" s="41">
        <f>Q13</f>
        <v>2316.3279000000002</v>
      </c>
      <c r="R12" s="41">
        <f t="shared" ref="R12:S12" si="17">R13</f>
        <v>0</v>
      </c>
      <c r="S12" s="41">
        <f t="shared" si="17"/>
        <v>491.01380999999998</v>
      </c>
      <c r="T12" s="41">
        <f t="shared" si="3"/>
        <v>90.556634877318274</v>
      </c>
      <c r="U12" s="41">
        <f t="shared" si="1"/>
        <v>89.98942890442892</v>
      </c>
      <c r="V12" s="41"/>
      <c r="W12" s="41">
        <f t="shared" si="1"/>
        <v>93.331776580275417</v>
      </c>
    </row>
    <row r="13" spans="1:23" s="55" customFormat="1" x14ac:dyDescent="0.25">
      <c r="A13" s="43" t="s">
        <v>30</v>
      </c>
      <c r="B13" s="50" t="s">
        <v>15</v>
      </c>
      <c r="C13" s="6" t="s">
        <v>69</v>
      </c>
      <c r="D13" s="45">
        <f>SUM(E13:G13)</f>
        <v>3100.0950000000003</v>
      </c>
      <c r="E13" s="47">
        <v>2574</v>
      </c>
      <c r="F13" s="47">
        <v>0</v>
      </c>
      <c r="G13" s="45">
        <v>526.09500000000003</v>
      </c>
      <c r="H13" s="45">
        <f>I13+J13+K13</f>
        <v>3100.0950000000003</v>
      </c>
      <c r="I13" s="45">
        <v>2574</v>
      </c>
      <c r="J13" s="45">
        <v>0</v>
      </c>
      <c r="K13" s="45">
        <v>526.09500000000003</v>
      </c>
      <c r="L13" s="45">
        <f t="shared" ref="L13" si="18">M13+N13+O13</f>
        <v>491.01380999999998</v>
      </c>
      <c r="M13" s="47">
        <v>0</v>
      </c>
      <c r="N13" s="47">
        <v>0</v>
      </c>
      <c r="O13" s="47">
        <f>S13</f>
        <v>491.01380999999998</v>
      </c>
      <c r="P13" s="45">
        <f t="shared" ref="P13" si="19">Q13+S13</f>
        <v>2807.3417100000001</v>
      </c>
      <c r="Q13" s="45">
        <v>2316.3279000000002</v>
      </c>
      <c r="R13" s="45">
        <v>0</v>
      </c>
      <c r="S13" s="45">
        <v>491.01380999999998</v>
      </c>
      <c r="T13" s="41">
        <f t="shared" si="3"/>
        <v>90.556634877318274</v>
      </c>
      <c r="U13" s="41">
        <f t="shared" si="1"/>
        <v>89.98942890442892</v>
      </c>
      <c r="V13" s="41"/>
      <c r="W13" s="41">
        <f t="shared" si="1"/>
        <v>93.331776580275417</v>
      </c>
    </row>
    <row r="14" spans="1:23" s="54" customFormat="1" ht="28.5" customHeight="1" x14ac:dyDescent="0.25">
      <c r="A14" s="56" t="s">
        <v>17</v>
      </c>
      <c r="B14" s="130" t="s">
        <v>12</v>
      </c>
      <c r="C14" s="131"/>
      <c r="D14" s="48">
        <f>D15+D16+D17+D18</f>
        <v>50609.31</v>
      </c>
      <c r="E14" s="48">
        <f t="shared" ref="E14:S14" si="20">E15+E16+E17+E18</f>
        <v>39917.199999999997</v>
      </c>
      <c r="F14" s="48">
        <f t="shared" si="20"/>
        <v>0</v>
      </c>
      <c r="G14" s="48">
        <f t="shared" si="20"/>
        <v>10692.11</v>
      </c>
      <c r="H14" s="48">
        <f t="shared" si="20"/>
        <v>26536.546000000002</v>
      </c>
      <c r="I14" s="48">
        <f t="shared" si="20"/>
        <v>28216.291000000005</v>
      </c>
      <c r="J14" s="48">
        <f t="shared" si="20"/>
        <v>0</v>
      </c>
      <c r="K14" s="48">
        <f t="shared" si="20"/>
        <v>8810.6349999999984</v>
      </c>
      <c r="L14" s="48">
        <f t="shared" si="20"/>
        <v>0</v>
      </c>
      <c r="M14" s="48">
        <f t="shared" si="20"/>
        <v>0</v>
      </c>
      <c r="N14" s="48">
        <f t="shared" si="20"/>
        <v>0</v>
      </c>
      <c r="O14" s="48">
        <f t="shared" si="20"/>
        <v>0</v>
      </c>
      <c r="P14" s="41">
        <f t="shared" si="10"/>
        <v>35283.536049999995</v>
      </c>
      <c r="Q14" s="48">
        <f t="shared" si="20"/>
        <v>26473.51038</v>
      </c>
      <c r="R14" s="48">
        <f t="shared" si="20"/>
        <v>0</v>
      </c>
      <c r="S14" s="48">
        <f t="shared" si="20"/>
        <v>8810.0256699999991</v>
      </c>
      <c r="T14" s="41">
        <f>P14/D14*100</f>
        <v>69.717480933843987</v>
      </c>
      <c r="U14" s="41">
        <f t="shared" si="1"/>
        <v>66.321060545328834</v>
      </c>
      <c r="V14" s="41">
        <v>0</v>
      </c>
      <c r="W14" s="41">
        <f t="shared" si="1"/>
        <v>82.397446995962426</v>
      </c>
    </row>
    <row r="15" spans="1:23" s="54" customFormat="1" ht="38.25" x14ac:dyDescent="0.25">
      <c r="A15" s="128" t="s">
        <v>20</v>
      </c>
      <c r="B15" s="46" t="s">
        <v>84</v>
      </c>
      <c r="C15" s="6" t="s">
        <v>69</v>
      </c>
      <c r="D15" s="49">
        <f t="shared" ref="D15" si="21">SUM(E15:G15)</f>
        <v>9863.4000000000015</v>
      </c>
      <c r="E15" s="49">
        <v>7382.6</v>
      </c>
      <c r="F15" s="49">
        <v>0</v>
      </c>
      <c r="G15" s="49">
        <v>2480.8000000000002</v>
      </c>
      <c r="H15" s="49">
        <v>9228.2579999999998</v>
      </c>
      <c r="I15" s="49">
        <v>1115.94</v>
      </c>
      <c r="J15" s="49">
        <v>0</v>
      </c>
      <c r="K15" s="49">
        <v>905.38199999999995</v>
      </c>
      <c r="L15" s="49">
        <f t="shared" ref="L15" si="22">M15+O15</f>
        <v>0</v>
      </c>
      <c r="M15" s="49">
        <v>0</v>
      </c>
      <c r="N15" s="49">
        <v>0</v>
      </c>
      <c r="O15" s="49">
        <v>0</v>
      </c>
      <c r="P15" s="49">
        <f t="shared" ref="P15" si="23">Q15+S15</f>
        <v>905.38153999999997</v>
      </c>
      <c r="Q15" s="49">
        <v>0</v>
      </c>
      <c r="R15" s="49">
        <v>0</v>
      </c>
      <c r="S15" s="49">
        <v>905.38153999999997</v>
      </c>
      <c r="T15" s="49">
        <f t="shared" si="3"/>
        <v>9.1792033173145153</v>
      </c>
      <c r="U15" s="49">
        <f t="shared" si="1"/>
        <v>0</v>
      </c>
      <c r="V15" s="49">
        <v>0</v>
      </c>
      <c r="W15" s="49">
        <f t="shared" si="1"/>
        <v>36.495547404063203</v>
      </c>
    </row>
    <row r="16" spans="1:23" s="54" customFormat="1" ht="38.25" x14ac:dyDescent="0.25">
      <c r="A16" s="132"/>
      <c r="B16" s="46" t="s">
        <v>65</v>
      </c>
      <c r="C16" s="6" t="s">
        <v>69</v>
      </c>
      <c r="D16" s="49">
        <f t="shared" ref="D16:D18" si="24">SUM(E16:G16)</f>
        <v>9228.2890000000007</v>
      </c>
      <c r="E16" s="49">
        <v>7382.6</v>
      </c>
      <c r="F16" s="49">
        <v>0</v>
      </c>
      <c r="G16" s="49">
        <v>1845.6890000000001</v>
      </c>
      <c r="H16" s="49">
        <v>9228.2579999999998</v>
      </c>
      <c r="I16" s="49">
        <v>7382.6</v>
      </c>
      <c r="J16" s="49">
        <v>0</v>
      </c>
      <c r="K16" s="49">
        <v>1845.6890000000001</v>
      </c>
      <c r="L16" s="49">
        <f t="shared" ref="L16:L18" si="25">M16+O16</f>
        <v>0</v>
      </c>
      <c r="M16" s="49">
        <v>0</v>
      </c>
      <c r="N16" s="49">
        <v>0</v>
      </c>
      <c r="O16" s="49">
        <v>0</v>
      </c>
      <c r="P16" s="49">
        <f t="shared" si="10"/>
        <v>9228.2885400000014</v>
      </c>
      <c r="Q16" s="49">
        <v>7382.6</v>
      </c>
      <c r="R16" s="49">
        <v>0</v>
      </c>
      <c r="S16" s="49">
        <v>1845.6885400000001</v>
      </c>
      <c r="T16" s="49">
        <f t="shared" si="3"/>
        <v>99.999995015327343</v>
      </c>
      <c r="U16" s="49">
        <f t="shared" si="1"/>
        <v>100</v>
      </c>
      <c r="V16" s="49">
        <v>0</v>
      </c>
      <c r="W16" s="49">
        <f t="shared" si="1"/>
        <v>99.99997507705794</v>
      </c>
    </row>
    <row r="17" spans="1:23" s="54" customFormat="1" ht="38.25" x14ac:dyDescent="0.25">
      <c r="A17" s="132"/>
      <c r="B17" s="46" t="s">
        <v>66</v>
      </c>
      <c r="C17" s="6" t="s">
        <v>69</v>
      </c>
      <c r="D17" s="49">
        <f t="shared" si="24"/>
        <v>3540.8130000000001</v>
      </c>
      <c r="E17" s="49">
        <v>2832.6</v>
      </c>
      <c r="F17" s="49">
        <v>0</v>
      </c>
      <c r="G17" s="49">
        <v>708.21299999999997</v>
      </c>
      <c r="H17" s="49">
        <v>3642.13</v>
      </c>
      <c r="I17" s="49">
        <v>2832.6</v>
      </c>
      <c r="J17" s="49">
        <v>0</v>
      </c>
      <c r="K17" s="49">
        <v>708.21299999999997</v>
      </c>
      <c r="L17" s="49">
        <f t="shared" si="25"/>
        <v>0</v>
      </c>
      <c r="M17" s="49">
        <v>0</v>
      </c>
      <c r="N17" s="49">
        <v>0</v>
      </c>
      <c r="O17" s="49">
        <v>0</v>
      </c>
      <c r="P17" s="49">
        <f t="shared" si="10"/>
        <v>2913.3654099999999</v>
      </c>
      <c r="Q17" s="49">
        <v>2205.75992</v>
      </c>
      <c r="R17" s="49">
        <v>0</v>
      </c>
      <c r="S17" s="49">
        <v>707.60549000000003</v>
      </c>
      <c r="T17" s="49">
        <f t="shared" si="3"/>
        <v>82.279561501835872</v>
      </c>
      <c r="U17" s="49">
        <f t="shared" si="3"/>
        <v>77.870504836545933</v>
      </c>
      <c r="V17" s="49">
        <v>0</v>
      </c>
      <c r="W17" s="49">
        <f t="shared" ref="W17:W18" si="26">S17/G17*100</f>
        <v>99.914219309727443</v>
      </c>
    </row>
    <row r="18" spans="1:23" s="54" customFormat="1" ht="25.5" x14ac:dyDescent="0.25">
      <c r="A18" s="133"/>
      <c r="B18" s="46" t="s">
        <v>67</v>
      </c>
      <c r="C18" s="6" t="s">
        <v>69</v>
      </c>
      <c r="D18" s="49">
        <f t="shared" si="24"/>
        <v>27976.808000000001</v>
      </c>
      <c r="E18" s="49">
        <v>22319.4</v>
      </c>
      <c r="F18" s="49">
        <v>0</v>
      </c>
      <c r="G18" s="49">
        <f>5579.9+77.508</f>
        <v>5657.4079999999994</v>
      </c>
      <c r="H18" s="49">
        <v>4437.8999999999996</v>
      </c>
      <c r="I18" s="49">
        <v>16885.151000000002</v>
      </c>
      <c r="J18" s="49">
        <v>0</v>
      </c>
      <c r="K18" s="49">
        <v>5351.3509999999997</v>
      </c>
      <c r="L18" s="49">
        <f t="shared" si="25"/>
        <v>0</v>
      </c>
      <c r="M18" s="49">
        <v>0</v>
      </c>
      <c r="N18" s="49">
        <v>0</v>
      </c>
      <c r="O18" s="49">
        <v>0</v>
      </c>
      <c r="P18" s="49">
        <f t="shared" si="10"/>
        <v>22236.50056</v>
      </c>
      <c r="Q18" s="49">
        <v>16885.150460000001</v>
      </c>
      <c r="R18" s="49">
        <v>0</v>
      </c>
      <c r="S18" s="49">
        <v>5351.3500999999997</v>
      </c>
      <c r="T18" s="49">
        <f t="shared" si="3"/>
        <v>79.481907156813605</v>
      </c>
      <c r="U18" s="49">
        <f t="shared" si="3"/>
        <v>75.652349346308583</v>
      </c>
      <c r="V18" s="49">
        <v>0</v>
      </c>
      <c r="W18" s="4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2020-09-10T06:57:50Z</dcterms:modified>
</cp:coreProperties>
</file>