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Лист1!$A$9:$J$78</definedName>
    <definedName name="_xlnm.Print_Titles" localSheetId="0">Лист1!$8:$9</definedName>
  </definedNames>
  <calcPr calcId="152511"/>
</workbook>
</file>

<file path=xl/calcChain.xml><?xml version="1.0" encoding="utf-8"?>
<calcChain xmlns="http://schemas.openxmlformats.org/spreadsheetml/2006/main">
  <c r="J12" i="1" l="1"/>
  <c r="J69" i="1" l="1"/>
  <c r="H69" i="1" l="1"/>
  <c r="H42" i="1"/>
  <c r="H38" i="1"/>
  <c r="I65" i="1"/>
  <c r="G65" i="1"/>
  <c r="E65" i="1"/>
  <c r="I54" i="1"/>
  <c r="I55" i="1"/>
  <c r="G55" i="1"/>
  <c r="E55" i="1"/>
  <c r="I49" i="1"/>
  <c r="G49" i="1"/>
  <c r="E49" i="1"/>
  <c r="I48" i="1"/>
  <c r="G48" i="1"/>
  <c r="E48" i="1"/>
  <c r="G44" i="1"/>
  <c r="E44" i="1"/>
  <c r="I44" i="1"/>
  <c r="H35" i="1"/>
  <c r="F69" i="1"/>
  <c r="F68" i="1" s="1"/>
  <c r="F42" i="1"/>
  <c r="F38" i="1"/>
  <c r="F35" i="1"/>
  <c r="F33" i="1"/>
  <c r="F28" i="1"/>
  <c r="F24" i="1"/>
  <c r="F20" i="1"/>
  <c r="F15" i="1"/>
  <c r="F13" i="1"/>
  <c r="D35" i="1"/>
  <c r="F11" i="1" l="1"/>
  <c r="F27" i="1"/>
  <c r="F10" i="1"/>
  <c r="F78" i="1" s="1"/>
  <c r="I12" i="1"/>
  <c r="I14" i="1"/>
  <c r="J14" i="1"/>
  <c r="I16" i="1"/>
  <c r="J16" i="1"/>
  <c r="I17" i="1"/>
  <c r="J17" i="1"/>
  <c r="I18" i="1"/>
  <c r="J18" i="1"/>
  <c r="I19" i="1"/>
  <c r="J19" i="1"/>
  <c r="I21" i="1"/>
  <c r="J21" i="1"/>
  <c r="I22" i="1"/>
  <c r="J22" i="1"/>
  <c r="I23" i="1"/>
  <c r="J23" i="1"/>
  <c r="I25" i="1"/>
  <c r="J25" i="1"/>
  <c r="I26" i="1"/>
  <c r="J26" i="1"/>
  <c r="I29" i="1"/>
  <c r="J29" i="1"/>
  <c r="I30" i="1"/>
  <c r="J30" i="1"/>
  <c r="I31" i="1"/>
  <c r="J31" i="1"/>
  <c r="I32" i="1"/>
  <c r="J32" i="1"/>
  <c r="I34" i="1"/>
  <c r="J34" i="1"/>
  <c r="I36" i="1"/>
  <c r="J36" i="1"/>
  <c r="I37" i="1"/>
  <c r="J37" i="1"/>
  <c r="I39" i="1"/>
  <c r="J39" i="1"/>
  <c r="I40" i="1"/>
  <c r="J40" i="1"/>
  <c r="I41" i="1"/>
  <c r="J41" i="1"/>
  <c r="I43" i="1"/>
  <c r="J43" i="1"/>
  <c r="I45" i="1"/>
  <c r="J45" i="1"/>
  <c r="I46" i="1"/>
  <c r="I47" i="1"/>
  <c r="J47" i="1"/>
  <c r="I50" i="1"/>
  <c r="I51" i="1"/>
  <c r="I52" i="1"/>
  <c r="J52" i="1"/>
  <c r="I53" i="1"/>
  <c r="J53" i="1"/>
  <c r="I56" i="1"/>
  <c r="J56" i="1"/>
  <c r="I57" i="1"/>
  <c r="I58" i="1"/>
  <c r="J58" i="1"/>
  <c r="I59" i="1"/>
  <c r="J59" i="1"/>
  <c r="I60" i="1"/>
  <c r="J60" i="1"/>
  <c r="I61" i="1"/>
  <c r="J61" i="1"/>
  <c r="I62" i="1"/>
  <c r="J62" i="1"/>
  <c r="I63" i="1"/>
  <c r="I64" i="1"/>
  <c r="I67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G12" i="1"/>
  <c r="G14" i="1"/>
  <c r="G16" i="1"/>
  <c r="G17" i="1"/>
  <c r="G18" i="1"/>
  <c r="G19" i="1"/>
  <c r="G21" i="1"/>
  <c r="G22" i="1"/>
  <c r="G23" i="1"/>
  <c r="G25" i="1"/>
  <c r="G26" i="1"/>
  <c r="G29" i="1"/>
  <c r="G30" i="1"/>
  <c r="G31" i="1"/>
  <c r="G32" i="1"/>
  <c r="G34" i="1"/>
  <c r="G36" i="1"/>
  <c r="G37" i="1"/>
  <c r="G39" i="1"/>
  <c r="G40" i="1"/>
  <c r="G41" i="1"/>
  <c r="G43" i="1"/>
  <c r="G45" i="1"/>
  <c r="G46" i="1"/>
  <c r="G47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6" i="1"/>
  <c r="G67" i="1"/>
  <c r="G70" i="1"/>
  <c r="G71" i="1"/>
  <c r="G72" i="1"/>
  <c r="G73" i="1"/>
  <c r="G74" i="1"/>
  <c r="G75" i="1"/>
  <c r="G76" i="1"/>
  <c r="G77" i="1"/>
  <c r="E12" i="1"/>
  <c r="E14" i="1"/>
  <c r="E16" i="1"/>
  <c r="E17" i="1"/>
  <c r="E18" i="1"/>
  <c r="E19" i="1"/>
  <c r="E21" i="1"/>
  <c r="E22" i="1"/>
  <c r="E23" i="1"/>
  <c r="E25" i="1"/>
  <c r="E26" i="1"/>
  <c r="E29" i="1"/>
  <c r="E30" i="1"/>
  <c r="E31" i="1"/>
  <c r="E32" i="1"/>
  <c r="E34" i="1"/>
  <c r="E36" i="1"/>
  <c r="E37" i="1"/>
  <c r="E39" i="1"/>
  <c r="E40" i="1"/>
  <c r="E41" i="1"/>
  <c r="E43" i="1"/>
  <c r="E45" i="1"/>
  <c r="E46" i="1"/>
  <c r="E47" i="1"/>
  <c r="E50" i="1"/>
  <c r="E51" i="1"/>
  <c r="E52" i="1"/>
  <c r="E53" i="1"/>
  <c r="E54" i="1"/>
  <c r="E56" i="1"/>
  <c r="E57" i="1"/>
  <c r="E58" i="1"/>
  <c r="E59" i="1"/>
  <c r="E60" i="1"/>
  <c r="E61" i="1"/>
  <c r="E62" i="1"/>
  <c r="E63" i="1"/>
  <c r="E64" i="1"/>
  <c r="E66" i="1"/>
  <c r="E67" i="1"/>
  <c r="E70" i="1"/>
  <c r="E71" i="1"/>
  <c r="E72" i="1"/>
  <c r="E73" i="1"/>
  <c r="E74" i="1"/>
  <c r="E75" i="1"/>
  <c r="E76" i="1"/>
  <c r="E77" i="1"/>
  <c r="H66" i="1" l="1"/>
  <c r="H33" i="1"/>
  <c r="H28" i="1"/>
  <c r="H27" i="1" s="1"/>
  <c r="H24" i="1"/>
  <c r="H20" i="1"/>
  <c r="H15" i="1"/>
  <c r="H13" i="1"/>
  <c r="D69" i="1"/>
  <c r="D42" i="1"/>
  <c r="C42" i="1"/>
  <c r="D38" i="1"/>
  <c r="D28" i="1"/>
  <c r="C35" i="1"/>
  <c r="D33" i="1"/>
  <c r="D24" i="1"/>
  <c r="D20" i="1"/>
  <c r="E20" i="1" s="1"/>
  <c r="D15" i="1"/>
  <c r="C69" i="1"/>
  <c r="C68" i="1" s="1"/>
  <c r="C38" i="1"/>
  <c r="C33" i="1"/>
  <c r="C28" i="1"/>
  <c r="C24" i="1"/>
  <c r="C20" i="1"/>
  <c r="C15" i="1"/>
  <c r="C13" i="1"/>
  <c r="H11" i="1" l="1"/>
  <c r="E35" i="1"/>
  <c r="E42" i="1"/>
  <c r="G20" i="1"/>
  <c r="I13" i="1"/>
  <c r="J13" i="1"/>
  <c r="H68" i="1"/>
  <c r="I69" i="1"/>
  <c r="E24" i="1"/>
  <c r="E28" i="1"/>
  <c r="E69" i="1"/>
  <c r="G24" i="1"/>
  <c r="G38" i="1"/>
  <c r="I15" i="1"/>
  <c r="J15" i="1"/>
  <c r="I33" i="1"/>
  <c r="J33" i="1"/>
  <c r="I66" i="1"/>
  <c r="G35" i="1"/>
  <c r="I28" i="1"/>
  <c r="J28" i="1"/>
  <c r="E33" i="1"/>
  <c r="E38" i="1"/>
  <c r="G28" i="1"/>
  <c r="G42" i="1"/>
  <c r="I20" i="1"/>
  <c r="J20" i="1"/>
  <c r="I35" i="1"/>
  <c r="J35" i="1"/>
  <c r="I42" i="1"/>
  <c r="J42" i="1"/>
  <c r="E15" i="1"/>
  <c r="G15" i="1"/>
  <c r="G33" i="1"/>
  <c r="G69" i="1"/>
  <c r="I24" i="1"/>
  <c r="J24" i="1"/>
  <c r="I38" i="1"/>
  <c r="J38" i="1"/>
  <c r="C27" i="1"/>
  <c r="C11" i="1"/>
  <c r="D68" i="1"/>
  <c r="E68" i="1" s="1"/>
  <c r="D13" i="1"/>
  <c r="E13" i="1" s="1"/>
  <c r="I11" i="1" l="1"/>
  <c r="J11" i="1"/>
  <c r="G13" i="1"/>
  <c r="I68" i="1"/>
  <c r="J68" i="1"/>
  <c r="I27" i="1"/>
  <c r="J27" i="1"/>
  <c r="G68" i="1"/>
  <c r="C10" i="1"/>
  <c r="C78" i="1" s="1"/>
  <c r="H10" i="1"/>
  <c r="D11" i="1"/>
  <c r="E11" i="1" s="1"/>
  <c r="I10" i="1" l="1"/>
  <c r="J10" i="1"/>
  <c r="G11" i="1"/>
  <c r="H78" i="1"/>
  <c r="J78" i="1" l="1"/>
  <c r="I78" i="1"/>
  <c r="D27" i="1"/>
  <c r="E27" i="1" l="1"/>
  <c r="G27" i="1"/>
  <c r="D10" i="1"/>
  <c r="E10" i="1" s="1"/>
  <c r="G10" i="1" l="1"/>
  <c r="D78" i="1"/>
  <c r="G78" i="1" l="1"/>
  <c r="E78" i="1"/>
</calcChain>
</file>

<file path=xl/sharedStrings.xml><?xml version="1.0" encoding="utf-8"?>
<sst xmlns="http://schemas.openxmlformats.org/spreadsheetml/2006/main" count="148" uniqueCount="148">
  <si>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</si>
  <si>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</si>
  <si>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</si>
  <si>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</si>
  <si>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</si>
  <si>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</si>
  <si>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</si>
  <si>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</si>
  <si>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</si>
  <si>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Первоначальный план на 2020 год, руб.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</si>
  <si>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</si>
  <si>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</si>
  <si>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</si>
  <si>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</si>
  <si>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</si>
  <si>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</si>
  <si>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</si>
  <si>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</si>
  <si>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</si>
  <si>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</si>
  <si>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</si>
  <si>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</si>
  <si>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</si>
  <si>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</si>
  <si>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</si>
  <si>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</si>
  <si>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</si>
  <si>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</si>
  <si>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</si>
  <si>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</si>
  <si>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</si>
  <si>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</si>
  <si>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</si>
  <si>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</si>
  <si>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</si>
  <si>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</si>
  <si>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</si>
  <si>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</si>
  <si>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</si>
  <si>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</si>
  <si>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</si>
  <si>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</si>
  <si>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</si>
  <si>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</si>
  <si>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</si>
  <si>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</si>
  <si>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</si>
  <si>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</si>
  <si>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</si>
  <si>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</si>
  <si>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</si>
  <si>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</si>
  <si>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</si>
  <si>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</si>
  <si>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</si>
  <si>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</si>
  <si>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</si>
  <si>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</si>
  <si>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</si>
  <si>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</si>
  <si>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</si>
  <si>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</si>
  <si>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</si>
  <si>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</si>
  <si>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</si>
  <si>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</si>
  <si>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</si>
  <si>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</si>
  <si>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</si>
  <si>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</si>
  <si>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</si>
  <si>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</si>
  <si>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</si>
  <si>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</si>
  <si>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</si>
  <si>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</si>
  <si>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</si>
  <si>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</si>
  <si>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</si>
  <si>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</si>
  <si>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</si>
  <si>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</si>
  <si>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</si>
  <si>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</si>
  <si>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</si>
  <si>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</si>
  <si>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</si>
  <si>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</si>
  <si>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</si>
  <si>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</si>
  <si>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</si>
  <si>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</si>
  <si>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</si>
  <si>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</si>
  <si>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</si>
  <si>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</si>
  <si>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</si>
  <si>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</si>
  <si>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</si>
  <si>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</si>
  <si>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</si>
  <si>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</si>
  <si>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</si>
  <si>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</si>
  <si>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</si>
  <si>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</si>
  <si>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</si>
  <si>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</si>
  <si>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</si>
  <si>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</si>
  <si>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</si>
  <si>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</si>
  <si>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</si>
  <si>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</si>
  <si>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</si>
  <si>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</si>
  <si>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</si>
  <si>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</si>
  <si>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</si>
  <si>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</si>
  <si>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</si>
  <si>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</si>
  <si>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</si>
  <si>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</si>
  <si>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</si>
  <si>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</si>
  <si>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</si>
  <si>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</si>
  <si>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</si>
  <si>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</si>
  <si>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</si>
  <si>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</si>
  <si>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</si>
  <si>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</si>
  <si>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бюжеты городских округов</t>
  </si>
  <si>
    <t>Оперативный отчет о ходе исполнения бюджета города Нефтеюганска за 1 полугодие 2020 года</t>
  </si>
  <si>
    <t>1. Исполнение по доходной части бюджета за 1 полугодие 2020 года</t>
  </si>
  <si>
    <t>000 1 16 01062 01 0000 140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</si>
  <si>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</si>
  <si>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</si>
  <si>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</si>
  <si>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</si>
  <si>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</si>
  <si>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</si>
  <si>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</si>
  <si>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</si>
  <si>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</si>
  <si>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Уточнённый план на 2020 год по решению о бюджете,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</si>
</sst>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1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justify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view="pageBreakPreview" zoomScaleNormal="100" zoomScaleSheetLayoutView="100" zoomScalePageLayoutView="90" workbookViewId="0">
      <pane ySplit="9" topLeftCell="A10" activePane="bottomLeft" state="frozen"/>
      <selection pane="bottomLeft" activeCell="J15" sqref="J15"/>
    </sheetView>
  </sheetViews>
  <sheetFormatPr defaultRowHeight="15.75" x14ac:dyDescent="0.25"/>
  <cols>
    <col min="1" max="1" width="29.140625" style="22" customWidth="1"/>
    <col min="2" max="2" width="64.28515625" style="23" customWidth="1"/>
    <col min="3" max="4" width="17.42578125" style="34" customWidth="1"/>
    <col min="5" max="5" width="17.5703125" style="34" customWidth="1"/>
    <col min="6" max="6" width="17.42578125" style="34" customWidth="1"/>
    <col min="7" max="7" width="18" style="34" customWidth="1"/>
    <col min="8" max="8" width="17.42578125" style="34" customWidth="1"/>
    <col min="9" max="9" width="17.5703125" style="34" customWidth="1"/>
    <col min="10" max="10" width="15" style="34" customWidth="1"/>
    <col min="11" max="16384" width="9.140625" style="33"/>
  </cols>
  <sheetData>
    <row r="1" spans="1:10" s="3" customFormat="1" x14ac:dyDescent="0.25">
      <c r="A1" s="1"/>
      <c r="B1" s="2"/>
      <c r="C1" s="14"/>
      <c r="D1" s="13"/>
      <c r="E1" s="13"/>
      <c r="F1" s="40"/>
      <c r="G1" s="13"/>
      <c r="H1" s="40"/>
      <c r="I1" s="13"/>
      <c r="J1" s="13"/>
    </row>
    <row r="2" spans="1:10" s="3" customFormat="1" x14ac:dyDescent="0.25">
      <c r="A2" s="1"/>
      <c r="B2" s="2"/>
      <c r="C2" s="14"/>
      <c r="D2" s="13"/>
      <c r="E2" s="13"/>
      <c r="F2" s="40"/>
      <c r="G2" s="13"/>
      <c r="H2" s="40"/>
      <c r="I2" s="13"/>
      <c r="J2" s="13"/>
    </row>
    <row r="3" spans="1:10" s="3" customFormat="1" ht="15.75" customHeight="1" x14ac:dyDescent="0.25">
      <c r="A3" s="41" t="s">
        <v>135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s="3" customFormat="1" ht="20.25" customHeight="1" x14ac:dyDescent="0.25">
      <c r="A4" s="4"/>
      <c r="B4" s="5"/>
      <c r="C4" s="6"/>
      <c r="D4" s="13"/>
      <c r="E4" s="13"/>
      <c r="F4" s="40"/>
      <c r="G4" s="13"/>
      <c r="H4" s="40"/>
      <c r="I4" s="13"/>
      <c r="J4" s="13"/>
    </row>
    <row r="5" spans="1:10" s="3" customFormat="1" x14ac:dyDescent="0.25">
      <c r="A5" s="42" t="s">
        <v>136</v>
      </c>
      <c r="B5" s="42"/>
      <c r="C5" s="42"/>
      <c r="D5" s="43"/>
      <c r="E5" s="43"/>
      <c r="F5" s="43"/>
      <c r="G5" s="43"/>
      <c r="H5" s="43"/>
      <c r="I5" s="43"/>
      <c r="J5" s="43"/>
    </row>
    <row r="6" spans="1:10" s="3" customFormat="1" x14ac:dyDescent="0.25">
      <c r="A6" s="1"/>
      <c r="B6" s="2"/>
      <c r="C6" s="14"/>
      <c r="D6" s="13"/>
      <c r="E6" s="13"/>
      <c r="F6" s="40"/>
      <c r="G6" s="13"/>
      <c r="H6" s="40"/>
      <c r="I6" s="13"/>
      <c r="J6" s="13"/>
    </row>
    <row r="8" spans="1:10" s="26" customFormat="1" ht="92.25" customHeight="1" x14ac:dyDescent="0.25">
      <c r="A8" s="11" t="s">
        <v>0</v>
      </c>
      <c r="B8" s="12" t="s">
        <v>1</v>
      </c>
      <c r="C8" s="7" t="s">
        <v>9</v>
      </c>
      <c r="D8" s="8" t="s">
        <v>147</v>
      </c>
      <c r="E8" s="9" t="s">
        <v>2</v>
      </c>
      <c r="F8" s="9" t="s">
        <v>3</v>
      </c>
      <c r="G8" s="9" t="s">
        <v>4</v>
      </c>
      <c r="H8" s="9" t="s">
        <v>5</v>
      </c>
      <c r="I8" s="10" t="s">
        <v>8</v>
      </c>
      <c r="J8" s="10" t="s">
        <v>6</v>
      </c>
    </row>
    <row r="9" spans="1:10" s="28" customFormat="1" ht="16.5" customHeight="1" x14ac:dyDescent="0.25">
      <c r="A9" s="12">
        <v>1</v>
      </c>
      <c r="B9" s="12">
        <v>2</v>
      </c>
      <c r="C9" s="27" t="s">
        <v>7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</row>
    <row r="10" spans="1:10" s="26" customFormat="1" x14ac:dyDescent="0.25">
      <c r="A10" s="38" t="s">
        <v>10</v>
      </c>
      <c r="B10" s="24" t="s">
        <v>11</v>
      </c>
      <c r="C10" s="29">
        <f>C11+C27</f>
        <v>3003649074</v>
      </c>
      <c r="D10" s="30">
        <f>D11+D27</f>
        <v>3008925490</v>
      </c>
      <c r="E10" s="30">
        <f>D10-C10</f>
        <v>5276416</v>
      </c>
      <c r="F10" s="30">
        <f>F11+F27</f>
        <v>3008925490</v>
      </c>
      <c r="G10" s="30">
        <f>F10-D10</f>
        <v>0</v>
      </c>
      <c r="H10" s="30">
        <f>H11+H27</f>
        <v>1520804596.77</v>
      </c>
      <c r="I10" s="30">
        <f>H10-F10</f>
        <v>-1488120893.23</v>
      </c>
      <c r="J10" s="30">
        <f>(H10/F10)*100</f>
        <v>50.543112543807126</v>
      </c>
    </row>
    <row r="11" spans="1:10" s="26" customFormat="1" x14ac:dyDescent="0.25">
      <c r="A11" s="38"/>
      <c r="B11" s="25" t="s">
        <v>12</v>
      </c>
      <c r="C11" s="29">
        <f>C12+C13+C15+C20+C24</f>
        <v>2614317900</v>
      </c>
      <c r="D11" s="30">
        <f>D12+D13+D15+D20+D24</f>
        <v>2614317900</v>
      </c>
      <c r="E11" s="30">
        <f t="shared" ref="E11:E77" si="0">D11-C11</f>
        <v>0</v>
      </c>
      <c r="F11" s="30">
        <f>F12+F13+F15+F20+F24</f>
        <v>2614317900</v>
      </c>
      <c r="G11" s="30">
        <f t="shared" ref="G11:G77" si="1">F11-D11</f>
        <v>0</v>
      </c>
      <c r="H11" s="30">
        <f>H12+H13+H15+H20+H24</f>
        <v>1279054743.1199999</v>
      </c>
      <c r="I11" s="30">
        <f t="shared" ref="I11:I78" si="2">H11-F11</f>
        <v>-1335263156.8800001</v>
      </c>
      <c r="J11" s="30">
        <f t="shared" ref="J11:J78" si="3">(H11/F11)*100</f>
        <v>48.924988928087124</v>
      </c>
    </row>
    <row r="12" spans="1:10" x14ac:dyDescent="0.25">
      <c r="A12" s="37" t="s">
        <v>13</v>
      </c>
      <c r="B12" s="17" t="s">
        <v>14</v>
      </c>
      <c r="C12" s="31">
        <v>1962962000</v>
      </c>
      <c r="D12" s="31">
        <v>1962962000</v>
      </c>
      <c r="E12" s="31">
        <f t="shared" si="0"/>
        <v>0</v>
      </c>
      <c r="F12" s="31">
        <v>1962962000</v>
      </c>
      <c r="G12" s="31">
        <f t="shared" si="1"/>
        <v>0</v>
      </c>
      <c r="H12" s="31">
        <v>950704781.01999998</v>
      </c>
      <c r="I12" s="31">
        <f t="shared" si="2"/>
        <v>-1012257218.98</v>
      </c>
      <c r="J12" s="31">
        <f>(H12/F12)*100</f>
        <v>48.432154113018996</v>
      </c>
    </row>
    <row r="13" spans="1:10" ht="31.5" x14ac:dyDescent="0.25">
      <c r="A13" s="39" t="s">
        <v>15</v>
      </c>
      <c r="B13" s="17" t="s">
        <v>16</v>
      </c>
      <c r="C13" s="32">
        <f>C14</f>
        <v>8192400</v>
      </c>
      <c r="D13" s="31">
        <f>D14</f>
        <v>8192400</v>
      </c>
      <c r="E13" s="31">
        <f t="shared" si="0"/>
        <v>0</v>
      </c>
      <c r="F13" s="31">
        <f>F14</f>
        <v>8192400</v>
      </c>
      <c r="G13" s="31">
        <f t="shared" si="1"/>
        <v>0</v>
      </c>
      <c r="H13" s="31">
        <f>H14</f>
        <v>3665170.01</v>
      </c>
      <c r="I13" s="31">
        <f t="shared" si="2"/>
        <v>-4527229.99</v>
      </c>
      <c r="J13" s="31">
        <f t="shared" si="3"/>
        <v>44.738660343733208</v>
      </c>
    </row>
    <row r="14" spans="1:10" ht="31.5" x14ac:dyDescent="0.25">
      <c r="A14" s="39" t="s">
        <v>17</v>
      </c>
      <c r="B14" s="18" t="s">
        <v>18</v>
      </c>
      <c r="C14" s="31">
        <v>8192400</v>
      </c>
      <c r="D14" s="31">
        <v>8192400</v>
      </c>
      <c r="E14" s="31">
        <f t="shared" si="0"/>
        <v>0</v>
      </c>
      <c r="F14" s="31">
        <v>8192400</v>
      </c>
      <c r="G14" s="31">
        <f t="shared" si="1"/>
        <v>0</v>
      </c>
      <c r="H14" s="31">
        <v>3665170.01</v>
      </c>
      <c r="I14" s="31">
        <f t="shared" si="2"/>
        <v>-4527229.99</v>
      </c>
      <c r="J14" s="31">
        <f t="shared" si="3"/>
        <v>44.738660343733208</v>
      </c>
    </row>
    <row r="15" spans="1:10" x14ac:dyDescent="0.25">
      <c r="A15" s="37" t="s">
        <v>19</v>
      </c>
      <c r="B15" s="15" t="s">
        <v>20</v>
      </c>
      <c r="C15" s="31">
        <f>C16+C17+C18+C19</f>
        <v>456960800</v>
      </c>
      <c r="D15" s="31">
        <f>D16+D17+D18+D19</f>
        <v>456960800</v>
      </c>
      <c r="E15" s="31">
        <f t="shared" si="0"/>
        <v>0</v>
      </c>
      <c r="F15" s="31">
        <f>F16+F17+F18+F19</f>
        <v>456960800</v>
      </c>
      <c r="G15" s="31">
        <f t="shared" si="1"/>
        <v>0</v>
      </c>
      <c r="H15" s="31">
        <f>H16+H17+H18+H19</f>
        <v>249665296.83999997</v>
      </c>
      <c r="I15" s="31">
        <f t="shared" si="2"/>
        <v>-207295503.16000003</v>
      </c>
      <c r="J15" s="31">
        <f t="shared" si="3"/>
        <v>54.636042487670707</v>
      </c>
    </row>
    <row r="16" spans="1:10" ht="31.5" x14ac:dyDescent="0.25">
      <c r="A16" s="37" t="s">
        <v>21</v>
      </c>
      <c r="B16" s="15" t="s">
        <v>22</v>
      </c>
      <c r="C16" s="31">
        <v>353830000</v>
      </c>
      <c r="D16" s="31">
        <v>353830000</v>
      </c>
      <c r="E16" s="31">
        <f t="shared" si="0"/>
        <v>0</v>
      </c>
      <c r="F16" s="31">
        <v>353830000</v>
      </c>
      <c r="G16" s="31">
        <f t="shared" si="1"/>
        <v>0</v>
      </c>
      <c r="H16" s="31">
        <v>206614257</v>
      </c>
      <c r="I16" s="31">
        <f t="shared" si="2"/>
        <v>-147215743</v>
      </c>
      <c r="J16" s="31">
        <f t="shared" si="3"/>
        <v>58.393651471045416</v>
      </c>
    </row>
    <row r="17" spans="1:10" ht="31.5" x14ac:dyDescent="0.25">
      <c r="A17" s="37" t="s">
        <v>23</v>
      </c>
      <c r="B17" s="19" t="s">
        <v>24</v>
      </c>
      <c r="C17" s="31">
        <v>75887200</v>
      </c>
      <c r="D17" s="31">
        <v>75887200</v>
      </c>
      <c r="E17" s="31">
        <f t="shared" si="0"/>
        <v>0</v>
      </c>
      <c r="F17" s="31">
        <v>75887200</v>
      </c>
      <c r="G17" s="31">
        <f t="shared" si="1"/>
        <v>0</v>
      </c>
      <c r="H17" s="31">
        <v>29660270.449999999</v>
      </c>
      <c r="I17" s="31">
        <f t="shared" si="2"/>
        <v>-46226929.549999997</v>
      </c>
      <c r="J17" s="31">
        <f t="shared" si="3"/>
        <v>39.084681540496945</v>
      </c>
    </row>
    <row r="18" spans="1:10" x14ac:dyDescent="0.25">
      <c r="A18" s="37" t="s">
        <v>25</v>
      </c>
      <c r="B18" s="20" t="s">
        <v>26</v>
      </c>
      <c r="C18" s="31">
        <v>1243600</v>
      </c>
      <c r="D18" s="31">
        <v>1243600</v>
      </c>
      <c r="E18" s="31">
        <f t="shared" si="0"/>
        <v>0</v>
      </c>
      <c r="F18" s="31">
        <v>1243600</v>
      </c>
      <c r="G18" s="31">
        <f t="shared" si="1"/>
        <v>0</v>
      </c>
      <c r="H18" s="31">
        <v>593861</v>
      </c>
      <c r="I18" s="31">
        <f t="shared" si="2"/>
        <v>-649739</v>
      </c>
      <c r="J18" s="31">
        <f t="shared" si="3"/>
        <v>47.753377291733678</v>
      </c>
    </row>
    <row r="19" spans="1:10" ht="31.5" x14ac:dyDescent="0.25">
      <c r="A19" s="37" t="s">
        <v>27</v>
      </c>
      <c r="B19" s="20" t="s">
        <v>28</v>
      </c>
      <c r="C19" s="31">
        <v>26000000</v>
      </c>
      <c r="D19" s="31">
        <v>26000000</v>
      </c>
      <c r="E19" s="31">
        <f t="shared" si="0"/>
        <v>0</v>
      </c>
      <c r="F19" s="31">
        <v>26000000</v>
      </c>
      <c r="G19" s="31">
        <f t="shared" si="1"/>
        <v>0</v>
      </c>
      <c r="H19" s="31">
        <v>12796908.390000001</v>
      </c>
      <c r="I19" s="31">
        <f t="shared" si="2"/>
        <v>-13203091.609999999</v>
      </c>
      <c r="J19" s="31">
        <f t="shared" si="3"/>
        <v>49.218878423076923</v>
      </c>
    </row>
    <row r="20" spans="1:10" x14ac:dyDescent="0.25">
      <c r="A20" s="37" t="s">
        <v>29</v>
      </c>
      <c r="B20" s="15" t="s">
        <v>30</v>
      </c>
      <c r="C20" s="31">
        <f>C21+C22+C23</f>
        <v>164387700</v>
      </c>
      <c r="D20" s="31">
        <f>D21+D22+D23</f>
        <v>164387700</v>
      </c>
      <c r="E20" s="31">
        <f t="shared" si="0"/>
        <v>0</v>
      </c>
      <c r="F20" s="31">
        <f>F21+F22+F23</f>
        <v>164387700</v>
      </c>
      <c r="G20" s="31">
        <f t="shared" si="1"/>
        <v>0</v>
      </c>
      <c r="H20" s="31">
        <f>H21+H22+H23</f>
        <v>63669837.310000002</v>
      </c>
      <c r="I20" s="31">
        <f t="shared" si="2"/>
        <v>-100717862.69</v>
      </c>
      <c r="J20" s="31">
        <f t="shared" si="3"/>
        <v>38.731509297836766</v>
      </c>
    </row>
    <row r="21" spans="1:10" x14ac:dyDescent="0.25">
      <c r="A21" s="37" t="s">
        <v>31</v>
      </c>
      <c r="B21" s="15" t="s">
        <v>32</v>
      </c>
      <c r="C21" s="31">
        <v>51000000</v>
      </c>
      <c r="D21" s="31">
        <v>51000000</v>
      </c>
      <c r="E21" s="31">
        <f t="shared" si="0"/>
        <v>0</v>
      </c>
      <c r="F21" s="31">
        <v>51000000</v>
      </c>
      <c r="G21" s="31">
        <f t="shared" si="1"/>
        <v>0</v>
      </c>
      <c r="H21" s="31">
        <v>9580732.1699999999</v>
      </c>
      <c r="I21" s="31">
        <f t="shared" si="2"/>
        <v>-41419267.829999998</v>
      </c>
      <c r="J21" s="31">
        <f t="shared" si="3"/>
        <v>18.785749352941174</v>
      </c>
    </row>
    <row r="22" spans="1:10" x14ac:dyDescent="0.25">
      <c r="A22" s="37" t="s">
        <v>33</v>
      </c>
      <c r="B22" s="15" t="s">
        <v>34</v>
      </c>
      <c r="C22" s="31">
        <v>44943000</v>
      </c>
      <c r="D22" s="31">
        <v>44943000</v>
      </c>
      <c r="E22" s="31">
        <f t="shared" si="0"/>
        <v>0</v>
      </c>
      <c r="F22" s="31">
        <v>44943000</v>
      </c>
      <c r="G22" s="31">
        <f t="shared" si="1"/>
        <v>0</v>
      </c>
      <c r="H22" s="31">
        <v>20741773.43</v>
      </c>
      <c r="I22" s="31">
        <f t="shared" si="2"/>
        <v>-24201226.57</v>
      </c>
      <c r="J22" s="31">
        <f t="shared" si="3"/>
        <v>46.151288142758609</v>
      </c>
    </row>
    <row r="23" spans="1:10" x14ac:dyDescent="0.25">
      <c r="A23" s="37" t="s">
        <v>35</v>
      </c>
      <c r="B23" s="15" t="s">
        <v>36</v>
      </c>
      <c r="C23" s="31">
        <v>68444700</v>
      </c>
      <c r="D23" s="31">
        <v>68444700</v>
      </c>
      <c r="E23" s="31">
        <f t="shared" si="0"/>
        <v>0</v>
      </c>
      <c r="F23" s="31">
        <v>68444700</v>
      </c>
      <c r="G23" s="31">
        <f t="shared" si="1"/>
        <v>0</v>
      </c>
      <c r="H23" s="31">
        <v>33347331.710000001</v>
      </c>
      <c r="I23" s="31">
        <f t="shared" si="2"/>
        <v>-35097368.289999999</v>
      </c>
      <c r="J23" s="31">
        <f t="shared" si="3"/>
        <v>48.721568960050959</v>
      </c>
    </row>
    <row r="24" spans="1:10" x14ac:dyDescent="0.25">
      <c r="A24" s="37" t="s">
        <v>37</v>
      </c>
      <c r="B24" s="15" t="s">
        <v>38</v>
      </c>
      <c r="C24" s="31">
        <f>C25+C26</f>
        <v>21815000</v>
      </c>
      <c r="D24" s="31">
        <f>D25+D26</f>
        <v>21815000</v>
      </c>
      <c r="E24" s="31">
        <f t="shared" si="0"/>
        <v>0</v>
      </c>
      <c r="F24" s="31">
        <f>F25+F26</f>
        <v>21815000</v>
      </c>
      <c r="G24" s="31">
        <f t="shared" si="1"/>
        <v>0</v>
      </c>
      <c r="H24" s="31">
        <f>H25+H26</f>
        <v>11349657.939999999</v>
      </c>
      <c r="I24" s="31">
        <f t="shared" si="2"/>
        <v>-10465342.060000001</v>
      </c>
      <c r="J24" s="31">
        <f t="shared" si="3"/>
        <v>52.026852807701118</v>
      </c>
    </row>
    <row r="25" spans="1:10" ht="31.5" x14ac:dyDescent="0.25">
      <c r="A25" s="37" t="s">
        <v>39</v>
      </c>
      <c r="B25" s="15" t="s">
        <v>40</v>
      </c>
      <c r="C25" s="31">
        <v>21700000</v>
      </c>
      <c r="D25" s="31">
        <v>21700000</v>
      </c>
      <c r="E25" s="31">
        <f t="shared" si="0"/>
        <v>0</v>
      </c>
      <c r="F25" s="31">
        <v>21700000</v>
      </c>
      <c r="G25" s="31">
        <f t="shared" si="1"/>
        <v>0</v>
      </c>
      <c r="H25" s="31">
        <v>11293657.939999999</v>
      </c>
      <c r="I25" s="31">
        <f t="shared" si="2"/>
        <v>-10406342.060000001</v>
      </c>
      <c r="J25" s="31">
        <f t="shared" si="3"/>
        <v>52.0445066359447</v>
      </c>
    </row>
    <row r="26" spans="1:10" ht="31.5" x14ac:dyDescent="0.25">
      <c r="A26" s="37" t="s">
        <v>41</v>
      </c>
      <c r="B26" s="15" t="s">
        <v>42</v>
      </c>
      <c r="C26" s="31">
        <v>115000</v>
      </c>
      <c r="D26" s="31">
        <v>115000</v>
      </c>
      <c r="E26" s="31">
        <f t="shared" si="0"/>
        <v>0</v>
      </c>
      <c r="F26" s="31">
        <v>115000</v>
      </c>
      <c r="G26" s="31">
        <f t="shared" si="1"/>
        <v>0</v>
      </c>
      <c r="H26" s="31">
        <v>56000</v>
      </c>
      <c r="I26" s="31">
        <f t="shared" si="2"/>
        <v>-59000</v>
      </c>
      <c r="J26" s="31">
        <f t="shared" si="3"/>
        <v>48.695652173913047</v>
      </c>
    </row>
    <row r="27" spans="1:10" s="26" customFormat="1" x14ac:dyDescent="0.25">
      <c r="A27" s="38"/>
      <c r="B27" s="24" t="s">
        <v>43</v>
      </c>
      <c r="C27" s="30">
        <f>C28+C33+C35+C38+C42</f>
        <v>389331174</v>
      </c>
      <c r="D27" s="30">
        <f>D28+D33+D35+D38+D42</f>
        <v>394607590</v>
      </c>
      <c r="E27" s="30">
        <f t="shared" si="0"/>
        <v>5276416</v>
      </c>
      <c r="F27" s="30">
        <f>F28+F33+F35+F38+F42</f>
        <v>394607590</v>
      </c>
      <c r="G27" s="30">
        <f t="shared" si="1"/>
        <v>0</v>
      </c>
      <c r="H27" s="30">
        <f>H28+H33+H35+H38+H42+H66</f>
        <v>241749853.65000007</v>
      </c>
      <c r="I27" s="30">
        <f t="shared" si="2"/>
        <v>-152857736.34999993</v>
      </c>
      <c r="J27" s="30">
        <f t="shared" si="3"/>
        <v>61.263356249685941</v>
      </c>
    </row>
    <row r="28" spans="1:10" ht="31.5" x14ac:dyDescent="0.25">
      <c r="A28" s="37" t="s">
        <v>44</v>
      </c>
      <c r="B28" s="15" t="s">
        <v>45</v>
      </c>
      <c r="C28" s="31">
        <f>C29+C30+C31+C32</f>
        <v>334148468</v>
      </c>
      <c r="D28" s="31">
        <f>D29+D30+D31+D32</f>
        <v>336561912</v>
      </c>
      <c r="E28" s="31">
        <f t="shared" si="0"/>
        <v>2413444</v>
      </c>
      <c r="F28" s="31">
        <f>F29+F30+F31+F32</f>
        <v>336561912</v>
      </c>
      <c r="G28" s="31">
        <f t="shared" si="1"/>
        <v>0</v>
      </c>
      <c r="H28" s="31">
        <f>H29+H30+H31+H32</f>
        <v>203557701.04000002</v>
      </c>
      <c r="I28" s="31">
        <f t="shared" si="2"/>
        <v>-133004210.95999998</v>
      </c>
      <c r="J28" s="31">
        <f t="shared" si="3"/>
        <v>60.48150244642062</v>
      </c>
    </row>
    <row r="29" spans="1:10" ht="78.75" x14ac:dyDescent="0.25">
      <c r="A29" s="37" t="s">
        <v>46</v>
      </c>
      <c r="B29" s="15" t="s">
        <v>47</v>
      </c>
      <c r="C29" s="31">
        <v>2666900</v>
      </c>
      <c r="D29" s="31">
        <v>2666900</v>
      </c>
      <c r="E29" s="31">
        <f t="shared" si="0"/>
        <v>0</v>
      </c>
      <c r="F29" s="31">
        <v>2666900</v>
      </c>
      <c r="G29" s="31">
        <f t="shared" si="1"/>
        <v>0</v>
      </c>
      <c r="H29" s="31">
        <v>1291500</v>
      </c>
      <c r="I29" s="31">
        <f t="shared" si="2"/>
        <v>-1375400</v>
      </c>
      <c r="J29" s="31">
        <f t="shared" si="3"/>
        <v>48.427012636394316</v>
      </c>
    </row>
    <row r="30" spans="1:10" ht="94.5" x14ac:dyDescent="0.25">
      <c r="A30" s="37" t="s">
        <v>48</v>
      </c>
      <c r="B30" s="15" t="s">
        <v>49</v>
      </c>
      <c r="C30" s="31">
        <v>327711568</v>
      </c>
      <c r="D30" s="31">
        <v>330125012</v>
      </c>
      <c r="E30" s="31">
        <f t="shared" si="0"/>
        <v>2413444</v>
      </c>
      <c r="F30" s="31">
        <v>330125012</v>
      </c>
      <c r="G30" s="31">
        <f t="shared" si="1"/>
        <v>0</v>
      </c>
      <c r="H30" s="31">
        <v>200175545.68000001</v>
      </c>
      <c r="I30" s="31">
        <f t="shared" si="2"/>
        <v>-129949466.31999999</v>
      </c>
      <c r="J30" s="31">
        <f t="shared" si="3"/>
        <v>60.636285771645802</v>
      </c>
    </row>
    <row r="31" spans="1:10" ht="31.5" x14ac:dyDescent="0.25">
      <c r="A31" s="37" t="s">
        <v>50</v>
      </c>
      <c r="B31" s="21" t="s">
        <v>51</v>
      </c>
      <c r="C31" s="31">
        <v>770000</v>
      </c>
      <c r="D31" s="31">
        <v>770000</v>
      </c>
      <c r="E31" s="31">
        <f t="shared" si="0"/>
        <v>0</v>
      </c>
      <c r="F31" s="31">
        <v>770000</v>
      </c>
      <c r="G31" s="31">
        <f t="shared" si="1"/>
        <v>0</v>
      </c>
      <c r="H31" s="31">
        <v>100500</v>
      </c>
      <c r="I31" s="31">
        <f t="shared" si="2"/>
        <v>-669500</v>
      </c>
      <c r="J31" s="31">
        <f t="shared" si="3"/>
        <v>13.051948051948051</v>
      </c>
    </row>
    <row r="32" spans="1:10" ht="83.25" customHeight="1" x14ac:dyDescent="0.25">
      <c r="A32" s="37" t="s">
        <v>52</v>
      </c>
      <c r="B32" s="21" t="s">
        <v>53</v>
      </c>
      <c r="C32" s="31">
        <v>3000000</v>
      </c>
      <c r="D32" s="31">
        <v>3000000</v>
      </c>
      <c r="E32" s="31">
        <f t="shared" si="0"/>
        <v>0</v>
      </c>
      <c r="F32" s="31">
        <v>3000000</v>
      </c>
      <c r="G32" s="31">
        <f t="shared" si="1"/>
        <v>0</v>
      </c>
      <c r="H32" s="31">
        <v>1990155.36</v>
      </c>
      <c r="I32" s="31">
        <f t="shared" si="2"/>
        <v>-1009844.6399999999</v>
      </c>
      <c r="J32" s="31">
        <f t="shared" si="3"/>
        <v>66.338512000000009</v>
      </c>
    </row>
    <row r="33" spans="1:10" x14ac:dyDescent="0.25">
      <c r="A33" s="37" t="s">
        <v>54</v>
      </c>
      <c r="B33" s="16" t="s">
        <v>55</v>
      </c>
      <c r="C33" s="31">
        <f>C34</f>
        <v>13821206</v>
      </c>
      <c r="D33" s="31">
        <f>D34</f>
        <v>13821206</v>
      </c>
      <c r="E33" s="31">
        <f t="shared" si="0"/>
        <v>0</v>
      </c>
      <c r="F33" s="31">
        <f>F34</f>
        <v>13821206</v>
      </c>
      <c r="G33" s="31">
        <f t="shared" si="1"/>
        <v>0</v>
      </c>
      <c r="H33" s="31">
        <f>H34</f>
        <v>7439360.1500000004</v>
      </c>
      <c r="I33" s="31">
        <f t="shared" si="2"/>
        <v>-6381845.8499999996</v>
      </c>
      <c r="J33" s="31">
        <f t="shared" si="3"/>
        <v>53.825694733151366</v>
      </c>
    </row>
    <row r="34" spans="1:10" x14ac:dyDescent="0.25">
      <c r="A34" s="37" t="s">
        <v>56</v>
      </c>
      <c r="B34" s="20" t="s">
        <v>57</v>
      </c>
      <c r="C34" s="31">
        <v>13821206</v>
      </c>
      <c r="D34" s="31">
        <v>13821206</v>
      </c>
      <c r="E34" s="31">
        <f t="shared" si="0"/>
        <v>0</v>
      </c>
      <c r="F34" s="31">
        <v>13821206</v>
      </c>
      <c r="G34" s="31">
        <f t="shared" si="1"/>
        <v>0</v>
      </c>
      <c r="H34" s="31">
        <v>7439360.1500000004</v>
      </c>
      <c r="I34" s="31">
        <f t="shared" si="2"/>
        <v>-6381845.8499999996</v>
      </c>
      <c r="J34" s="31">
        <f t="shared" si="3"/>
        <v>53.825694733151366</v>
      </c>
    </row>
    <row r="35" spans="1:10" ht="31.5" x14ac:dyDescent="0.25">
      <c r="A35" s="37" t="s">
        <v>58</v>
      </c>
      <c r="B35" s="16" t="s">
        <v>59</v>
      </c>
      <c r="C35" s="31">
        <f>C36+C37</f>
        <v>8464700</v>
      </c>
      <c r="D35" s="31">
        <f>D36+D37</f>
        <v>9401632</v>
      </c>
      <c r="E35" s="31">
        <f t="shared" si="0"/>
        <v>936932</v>
      </c>
      <c r="F35" s="31">
        <f>F36+F37</f>
        <v>9401632</v>
      </c>
      <c r="G35" s="31">
        <f t="shared" si="1"/>
        <v>0</v>
      </c>
      <c r="H35" s="31">
        <f>H36+H37</f>
        <v>7543548.9000000004</v>
      </c>
      <c r="I35" s="31">
        <f t="shared" si="2"/>
        <v>-1858083.0999999996</v>
      </c>
      <c r="J35" s="31">
        <f t="shared" si="3"/>
        <v>80.236589775051826</v>
      </c>
    </row>
    <row r="36" spans="1:10" x14ac:dyDescent="0.25">
      <c r="A36" s="37" t="s">
        <v>60</v>
      </c>
      <c r="B36" s="16" t="s">
        <v>61</v>
      </c>
      <c r="C36" s="31">
        <v>5624900</v>
      </c>
      <c r="D36" s="31">
        <v>5624900</v>
      </c>
      <c r="E36" s="31">
        <f t="shared" si="0"/>
        <v>0</v>
      </c>
      <c r="F36" s="31">
        <v>5624900</v>
      </c>
      <c r="G36" s="31">
        <f t="shared" si="1"/>
        <v>0</v>
      </c>
      <c r="H36" s="31">
        <v>3531893.14</v>
      </c>
      <c r="I36" s="31">
        <f t="shared" si="2"/>
        <v>-2093006.8599999999</v>
      </c>
      <c r="J36" s="31">
        <f t="shared" si="3"/>
        <v>62.79032765026934</v>
      </c>
    </row>
    <row r="37" spans="1:10" x14ac:dyDescent="0.25">
      <c r="A37" s="37" t="s">
        <v>62</v>
      </c>
      <c r="B37" s="16" t="s">
        <v>63</v>
      </c>
      <c r="C37" s="31">
        <v>2839800</v>
      </c>
      <c r="D37" s="31">
        <v>3776732</v>
      </c>
      <c r="E37" s="31">
        <f t="shared" si="0"/>
        <v>936932</v>
      </c>
      <c r="F37" s="31">
        <v>3776732</v>
      </c>
      <c r="G37" s="31">
        <f t="shared" si="1"/>
        <v>0</v>
      </c>
      <c r="H37" s="31">
        <v>4011655.76</v>
      </c>
      <c r="I37" s="31">
        <f t="shared" si="2"/>
        <v>234923.75999999978</v>
      </c>
      <c r="J37" s="31">
        <f t="shared" si="3"/>
        <v>106.22029204084377</v>
      </c>
    </row>
    <row r="38" spans="1:10" x14ac:dyDescent="0.25">
      <c r="A38" s="37" t="s">
        <v>64</v>
      </c>
      <c r="B38" s="16" t="s">
        <v>65</v>
      </c>
      <c r="C38" s="31">
        <f>C39+C40+C41</f>
        <v>20882100</v>
      </c>
      <c r="D38" s="31">
        <f>D39+D40+D41</f>
        <v>22700140</v>
      </c>
      <c r="E38" s="31">
        <f t="shared" si="0"/>
        <v>1818040</v>
      </c>
      <c r="F38" s="31">
        <f>F39+F40+F41</f>
        <v>22700140</v>
      </c>
      <c r="G38" s="31">
        <f t="shared" si="1"/>
        <v>0</v>
      </c>
      <c r="H38" s="31">
        <f>H39+H40+H41</f>
        <v>11865761.08</v>
      </c>
      <c r="I38" s="31">
        <f t="shared" si="2"/>
        <v>-10834378.92</v>
      </c>
      <c r="J38" s="31">
        <f t="shared" si="3"/>
        <v>52.271752861436092</v>
      </c>
    </row>
    <row r="39" spans="1:10" x14ac:dyDescent="0.25">
      <c r="A39" s="37" t="s">
        <v>66</v>
      </c>
      <c r="B39" s="16" t="s">
        <v>67</v>
      </c>
      <c r="C39" s="31">
        <v>11065100</v>
      </c>
      <c r="D39" s="31">
        <v>12588100</v>
      </c>
      <c r="E39" s="31">
        <f t="shared" si="0"/>
        <v>1523000</v>
      </c>
      <c r="F39" s="31">
        <v>12588100</v>
      </c>
      <c r="G39" s="31">
        <f t="shared" si="1"/>
        <v>0</v>
      </c>
      <c r="H39" s="31">
        <v>9969180.8499999996</v>
      </c>
      <c r="I39" s="31">
        <f t="shared" si="2"/>
        <v>-2618919.1500000004</v>
      </c>
      <c r="J39" s="31">
        <f t="shared" si="3"/>
        <v>79.195278477292035</v>
      </c>
    </row>
    <row r="40" spans="1:10" ht="81" customHeight="1" x14ac:dyDescent="0.25">
      <c r="A40" s="37" t="s">
        <v>68</v>
      </c>
      <c r="B40" s="16" t="s">
        <v>69</v>
      </c>
      <c r="C40" s="31">
        <v>2317000</v>
      </c>
      <c r="D40" s="31">
        <v>2612040</v>
      </c>
      <c r="E40" s="31">
        <f t="shared" si="0"/>
        <v>295040</v>
      </c>
      <c r="F40" s="31">
        <v>2612040</v>
      </c>
      <c r="G40" s="31">
        <f t="shared" si="1"/>
        <v>0</v>
      </c>
      <c r="H40" s="31">
        <v>1306707.22</v>
      </c>
      <c r="I40" s="31">
        <f t="shared" si="2"/>
        <v>-1305332.78</v>
      </c>
      <c r="J40" s="31">
        <f t="shared" si="3"/>
        <v>50.02630970429243</v>
      </c>
    </row>
    <row r="41" spans="1:10" ht="31.5" x14ac:dyDescent="0.25">
      <c r="A41" s="37" t="s">
        <v>70</v>
      </c>
      <c r="B41" s="16" t="s">
        <v>71</v>
      </c>
      <c r="C41" s="31">
        <v>7500000</v>
      </c>
      <c r="D41" s="31">
        <v>7500000</v>
      </c>
      <c r="E41" s="31">
        <f t="shared" si="0"/>
        <v>0</v>
      </c>
      <c r="F41" s="31">
        <v>7500000</v>
      </c>
      <c r="G41" s="31">
        <f t="shared" si="1"/>
        <v>0</v>
      </c>
      <c r="H41" s="31">
        <v>589873.01</v>
      </c>
      <c r="I41" s="31">
        <f t="shared" si="2"/>
        <v>-6910126.9900000002</v>
      </c>
      <c r="J41" s="31">
        <f t="shared" si="3"/>
        <v>7.8649734666666662</v>
      </c>
    </row>
    <row r="42" spans="1:10" x14ac:dyDescent="0.25">
      <c r="A42" s="37" t="s">
        <v>72</v>
      </c>
      <c r="B42" s="16" t="s">
        <v>73</v>
      </c>
      <c r="C42" s="31">
        <f>SUM(C43:C62)</f>
        <v>12014700</v>
      </c>
      <c r="D42" s="31">
        <f>SUM(D43:D62)</f>
        <v>12122700</v>
      </c>
      <c r="E42" s="31">
        <f t="shared" si="0"/>
        <v>108000</v>
      </c>
      <c r="F42" s="31">
        <f>SUM(F43:F62)</f>
        <v>12122700</v>
      </c>
      <c r="G42" s="31">
        <f t="shared" si="1"/>
        <v>0</v>
      </c>
      <c r="H42" s="31">
        <f>SUM(H43:H65)</f>
        <v>12034283.079999998</v>
      </c>
      <c r="I42" s="31">
        <f t="shared" si="2"/>
        <v>-88416.920000001788</v>
      </c>
      <c r="J42" s="31">
        <f t="shared" si="3"/>
        <v>99.270649937720137</v>
      </c>
    </row>
    <row r="43" spans="1:10" ht="81.75" customHeight="1" x14ac:dyDescent="0.25">
      <c r="A43" s="37" t="s">
        <v>74</v>
      </c>
      <c r="B43" s="16" t="s">
        <v>75</v>
      </c>
      <c r="C43" s="31"/>
      <c r="D43" s="31">
        <v>500</v>
      </c>
      <c r="E43" s="31">
        <f t="shared" si="0"/>
        <v>500</v>
      </c>
      <c r="F43" s="31">
        <v>500</v>
      </c>
      <c r="G43" s="31">
        <f t="shared" si="1"/>
        <v>0</v>
      </c>
      <c r="H43" s="31">
        <v>9500</v>
      </c>
      <c r="I43" s="31">
        <f t="shared" si="2"/>
        <v>9000</v>
      </c>
      <c r="J43" s="31">
        <f t="shared" si="3"/>
        <v>1900</v>
      </c>
    </row>
    <row r="44" spans="1:10" ht="126" x14ac:dyDescent="0.25">
      <c r="A44" s="37" t="s">
        <v>137</v>
      </c>
      <c r="B44" s="16" t="s">
        <v>138</v>
      </c>
      <c r="C44" s="31"/>
      <c r="D44" s="31"/>
      <c r="E44" s="31">
        <f t="shared" si="0"/>
        <v>0</v>
      </c>
      <c r="F44" s="31"/>
      <c r="G44" s="31">
        <f t="shared" si="1"/>
        <v>0</v>
      </c>
      <c r="H44" s="31">
        <v>500</v>
      </c>
      <c r="I44" s="31">
        <f t="shared" ref="I44" si="4">H44-F44</f>
        <v>500</v>
      </c>
      <c r="J44" s="31"/>
    </row>
    <row r="45" spans="1:10" ht="110.25" x14ac:dyDescent="0.25">
      <c r="A45" s="37" t="s">
        <v>76</v>
      </c>
      <c r="B45" s="16" t="s">
        <v>77</v>
      </c>
      <c r="C45" s="31"/>
      <c r="D45" s="31">
        <v>4000</v>
      </c>
      <c r="E45" s="31">
        <f t="shared" si="0"/>
        <v>4000</v>
      </c>
      <c r="F45" s="31">
        <v>4000</v>
      </c>
      <c r="G45" s="31">
        <f t="shared" si="1"/>
        <v>0</v>
      </c>
      <c r="H45" s="31">
        <v>18500</v>
      </c>
      <c r="I45" s="31">
        <f t="shared" si="2"/>
        <v>14500</v>
      </c>
      <c r="J45" s="31">
        <f t="shared" si="3"/>
        <v>462.5</v>
      </c>
    </row>
    <row r="46" spans="1:10" ht="107.25" customHeight="1" x14ac:dyDescent="0.25">
      <c r="A46" s="37" t="s">
        <v>117</v>
      </c>
      <c r="B46" s="16" t="s">
        <v>118</v>
      </c>
      <c r="C46" s="31"/>
      <c r="D46" s="31"/>
      <c r="E46" s="31">
        <f t="shared" si="0"/>
        <v>0</v>
      </c>
      <c r="F46" s="31"/>
      <c r="G46" s="31">
        <f t="shared" si="1"/>
        <v>0</v>
      </c>
      <c r="H46" s="31">
        <v>92000</v>
      </c>
      <c r="I46" s="31">
        <f t="shared" si="2"/>
        <v>92000</v>
      </c>
      <c r="J46" s="31"/>
    </row>
    <row r="47" spans="1:10" ht="110.25" x14ac:dyDescent="0.25">
      <c r="A47" s="37" t="s">
        <v>78</v>
      </c>
      <c r="B47" s="16" t="s">
        <v>79</v>
      </c>
      <c r="C47" s="31"/>
      <c r="D47" s="31">
        <v>15300</v>
      </c>
      <c r="E47" s="31">
        <f t="shared" si="0"/>
        <v>15300</v>
      </c>
      <c r="F47" s="31">
        <v>15300</v>
      </c>
      <c r="G47" s="31">
        <f t="shared" si="1"/>
        <v>0</v>
      </c>
      <c r="H47" s="31">
        <v>2105300</v>
      </c>
      <c r="I47" s="31">
        <f t="shared" si="2"/>
        <v>2090000</v>
      </c>
      <c r="J47" s="31">
        <f t="shared" si="3"/>
        <v>13760.130718954249</v>
      </c>
    </row>
    <row r="48" spans="1:10" ht="110.25" x14ac:dyDescent="0.25">
      <c r="A48" s="37" t="s">
        <v>139</v>
      </c>
      <c r="B48" s="16" t="s">
        <v>140</v>
      </c>
      <c r="C48" s="31"/>
      <c r="D48" s="31"/>
      <c r="E48" s="31">
        <f t="shared" si="0"/>
        <v>0</v>
      </c>
      <c r="F48" s="31"/>
      <c r="G48" s="31">
        <f>F48-D48</f>
        <v>0</v>
      </c>
      <c r="H48" s="31">
        <v>19449.93</v>
      </c>
      <c r="I48" s="31">
        <f t="shared" ref="I48" si="5">H48-F48</f>
        <v>19449.93</v>
      </c>
      <c r="J48" s="31"/>
    </row>
    <row r="49" spans="1:10" ht="78.75" x14ac:dyDescent="0.25">
      <c r="A49" s="37" t="s">
        <v>141</v>
      </c>
      <c r="B49" s="16" t="s">
        <v>142</v>
      </c>
      <c r="C49" s="31"/>
      <c r="D49" s="31"/>
      <c r="E49" s="31">
        <f t="shared" si="0"/>
        <v>0</v>
      </c>
      <c r="F49" s="31"/>
      <c r="G49" s="31">
        <f>F49-D49</f>
        <v>0</v>
      </c>
      <c r="H49" s="31">
        <v>50000</v>
      </c>
      <c r="I49" s="31">
        <f t="shared" ref="I49" si="6">H49-F49</f>
        <v>50000</v>
      </c>
      <c r="J49" s="31"/>
    </row>
    <row r="50" spans="1:10" ht="116.25" customHeight="1" x14ac:dyDescent="0.25">
      <c r="A50" s="37" t="s">
        <v>119</v>
      </c>
      <c r="B50" s="16" t="s">
        <v>120</v>
      </c>
      <c r="C50" s="31"/>
      <c r="D50" s="31"/>
      <c r="E50" s="31">
        <f t="shared" si="0"/>
        <v>0</v>
      </c>
      <c r="F50" s="31"/>
      <c r="G50" s="31">
        <f t="shared" si="1"/>
        <v>0</v>
      </c>
      <c r="H50" s="31">
        <v>75000</v>
      </c>
      <c r="I50" s="31">
        <f t="shared" si="2"/>
        <v>75000</v>
      </c>
      <c r="J50" s="31"/>
    </row>
    <row r="51" spans="1:10" ht="110.25" x14ac:dyDescent="0.25">
      <c r="A51" s="37" t="s">
        <v>121</v>
      </c>
      <c r="B51" s="16" t="s">
        <v>122</v>
      </c>
      <c r="C51" s="31"/>
      <c r="D51" s="31"/>
      <c r="E51" s="31">
        <f t="shared" si="0"/>
        <v>0</v>
      </c>
      <c r="F51" s="31"/>
      <c r="G51" s="31">
        <f t="shared" si="1"/>
        <v>0</v>
      </c>
      <c r="H51" s="31">
        <v>186500</v>
      </c>
      <c r="I51" s="31">
        <f t="shared" si="2"/>
        <v>186500</v>
      </c>
      <c r="J51" s="31"/>
    </row>
    <row r="52" spans="1:10" ht="126" x14ac:dyDescent="0.25">
      <c r="A52" s="37" t="s">
        <v>80</v>
      </c>
      <c r="B52" s="16" t="s">
        <v>81</v>
      </c>
      <c r="C52" s="31"/>
      <c r="D52" s="31">
        <v>300</v>
      </c>
      <c r="E52" s="31">
        <f t="shared" si="0"/>
        <v>300</v>
      </c>
      <c r="F52" s="31">
        <v>300</v>
      </c>
      <c r="G52" s="31">
        <f t="shared" si="1"/>
        <v>0</v>
      </c>
      <c r="H52" s="31">
        <v>121324.94</v>
      </c>
      <c r="I52" s="31">
        <f t="shared" si="2"/>
        <v>121024.94</v>
      </c>
      <c r="J52" s="31">
        <f t="shared" si="3"/>
        <v>40441.646666666667</v>
      </c>
    </row>
    <row r="53" spans="1:10" ht="126" x14ac:dyDescent="0.25">
      <c r="A53" s="37" t="s">
        <v>82</v>
      </c>
      <c r="B53" s="16" t="s">
        <v>83</v>
      </c>
      <c r="C53" s="31">
        <v>100000</v>
      </c>
      <c r="D53" s="31">
        <v>100000</v>
      </c>
      <c r="E53" s="31">
        <f t="shared" si="0"/>
        <v>0</v>
      </c>
      <c r="F53" s="31">
        <v>100000</v>
      </c>
      <c r="G53" s="31">
        <f t="shared" si="1"/>
        <v>0</v>
      </c>
      <c r="H53" s="31">
        <v>60000</v>
      </c>
      <c r="I53" s="31">
        <f t="shared" si="2"/>
        <v>-40000</v>
      </c>
      <c r="J53" s="31">
        <f t="shared" si="3"/>
        <v>60</v>
      </c>
    </row>
    <row r="54" spans="1:10" ht="96" customHeight="1" x14ac:dyDescent="0.25">
      <c r="A54" s="37" t="s">
        <v>123</v>
      </c>
      <c r="B54" s="16" t="s">
        <v>124</v>
      </c>
      <c r="C54" s="31"/>
      <c r="D54" s="31"/>
      <c r="E54" s="31">
        <f t="shared" si="0"/>
        <v>0</v>
      </c>
      <c r="F54" s="31"/>
      <c r="G54" s="31">
        <f t="shared" si="1"/>
        <v>0</v>
      </c>
      <c r="H54" s="31">
        <v>52000</v>
      </c>
      <c r="I54" s="31">
        <f t="shared" ref="I54:I55" si="7">H54-F54</f>
        <v>52000</v>
      </c>
      <c r="J54" s="31"/>
    </row>
    <row r="55" spans="1:10" ht="126" x14ac:dyDescent="0.25">
      <c r="A55" s="37" t="s">
        <v>143</v>
      </c>
      <c r="B55" s="16" t="s">
        <v>144</v>
      </c>
      <c r="C55" s="31"/>
      <c r="D55" s="31"/>
      <c r="E55" s="31">
        <f t="shared" si="0"/>
        <v>0</v>
      </c>
      <c r="F55" s="31"/>
      <c r="G55" s="31">
        <f t="shared" si="1"/>
        <v>0</v>
      </c>
      <c r="H55" s="31">
        <v>17500</v>
      </c>
      <c r="I55" s="31">
        <f t="shared" si="7"/>
        <v>17500</v>
      </c>
      <c r="J55" s="31"/>
    </row>
    <row r="56" spans="1:10" ht="99" customHeight="1" x14ac:dyDescent="0.25">
      <c r="A56" s="37" t="s">
        <v>84</v>
      </c>
      <c r="B56" s="16" t="s">
        <v>85</v>
      </c>
      <c r="C56" s="31"/>
      <c r="D56" s="31">
        <v>51500</v>
      </c>
      <c r="E56" s="31">
        <f t="shared" si="0"/>
        <v>51500</v>
      </c>
      <c r="F56" s="31">
        <v>51500</v>
      </c>
      <c r="G56" s="31">
        <f t="shared" si="1"/>
        <v>0</v>
      </c>
      <c r="H56" s="31">
        <v>7500</v>
      </c>
      <c r="I56" s="31">
        <f t="shared" si="2"/>
        <v>-44000</v>
      </c>
      <c r="J56" s="31">
        <f t="shared" si="3"/>
        <v>14.563106796116504</v>
      </c>
    </row>
    <row r="57" spans="1:10" ht="78.75" x14ac:dyDescent="0.25">
      <c r="A57" s="37" t="s">
        <v>125</v>
      </c>
      <c r="B57" s="16" t="s">
        <v>126</v>
      </c>
      <c r="C57" s="31"/>
      <c r="D57" s="31"/>
      <c r="E57" s="31">
        <f t="shared" si="0"/>
        <v>0</v>
      </c>
      <c r="F57" s="31"/>
      <c r="G57" s="31">
        <f t="shared" si="1"/>
        <v>0</v>
      </c>
      <c r="H57" s="31">
        <v>302000</v>
      </c>
      <c r="I57" s="31">
        <f t="shared" si="2"/>
        <v>302000</v>
      </c>
      <c r="J57" s="31"/>
    </row>
    <row r="58" spans="1:10" ht="63" x14ac:dyDescent="0.25">
      <c r="A58" s="37" t="s">
        <v>86</v>
      </c>
      <c r="B58" s="16" t="s">
        <v>87</v>
      </c>
      <c r="C58" s="31">
        <v>9000000</v>
      </c>
      <c r="D58" s="31">
        <v>9000000</v>
      </c>
      <c r="E58" s="31">
        <f t="shared" si="0"/>
        <v>0</v>
      </c>
      <c r="F58" s="31">
        <v>9000000</v>
      </c>
      <c r="G58" s="31">
        <f t="shared" si="1"/>
        <v>0</v>
      </c>
      <c r="H58" s="31">
        <v>1930733.73</v>
      </c>
      <c r="I58" s="31">
        <f t="shared" si="2"/>
        <v>-7069266.2699999996</v>
      </c>
      <c r="J58" s="31">
        <f t="shared" si="3"/>
        <v>21.452597000000001</v>
      </c>
    </row>
    <row r="59" spans="1:10" ht="94.5" x14ac:dyDescent="0.25">
      <c r="A59" s="37" t="s">
        <v>88</v>
      </c>
      <c r="B59" s="15" t="s">
        <v>89</v>
      </c>
      <c r="C59" s="31"/>
      <c r="D59" s="31">
        <v>16400</v>
      </c>
      <c r="E59" s="31">
        <f t="shared" si="0"/>
        <v>16400</v>
      </c>
      <c r="F59" s="31">
        <v>16400</v>
      </c>
      <c r="G59" s="31">
        <f t="shared" si="1"/>
        <v>0</v>
      </c>
      <c r="H59" s="31">
        <v>1277648.76</v>
      </c>
      <c r="I59" s="31">
        <f t="shared" si="2"/>
        <v>1261248.76</v>
      </c>
      <c r="J59" s="31">
        <f t="shared" si="3"/>
        <v>7790.5412195121953</v>
      </c>
    </row>
    <row r="60" spans="1:10" ht="63" x14ac:dyDescent="0.25">
      <c r="A60" s="11" t="s">
        <v>90</v>
      </c>
      <c r="B60" s="20" t="s">
        <v>91</v>
      </c>
      <c r="C60" s="31">
        <v>400000</v>
      </c>
      <c r="D60" s="31">
        <v>400000</v>
      </c>
      <c r="E60" s="31">
        <f t="shared" si="0"/>
        <v>0</v>
      </c>
      <c r="F60" s="31">
        <v>400000</v>
      </c>
      <c r="G60" s="31">
        <f t="shared" si="1"/>
        <v>0</v>
      </c>
      <c r="H60" s="31">
        <v>92145.9</v>
      </c>
      <c r="I60" s="31">
        <f t="shared" si="2"/>
        <v>-307854.09999999998</v>
      </c>
      <c r="J60" s="31">
        <f t="shared" si="3"/>
        <v>23.036474999999999</v>
      </c>
    </row>
    <row r="61" spans="1:10" ht="78.75" x14ac:dyDescent="0.25">
      <c r="A61" s="11" t="s">
        <v>92</v>
      </c>
      <c r="B61" s="20" t="s">
        <v>93</v>
      </c>
      <c r="C61" s="31">
        <v>974700</v>
      </c>
      <c r="D61" s="31">
        <v>974700</v>
      </c>
      <c r="E61" s="31">
        <f t="shared" si="0"/>
        <v>0</v>
      </c>
      <c r="F61" s="31">
        <v>974700</v>
      </c>
      <c r="G61" s="31">
        <f t="shared" si="1"/>
        <v>0</v>
      </c>
      <c r="H61" s="31">
        <v>1715872.63</v>
      </c>
      <c r="I61" s="31">
        <f t="shared" si="2"/>
        <v>741172.62999999989</v>
      </c>
      <c r="J61" s="31">
        <f t="shared" si="3"/>
        <v>176.04110290345747</v>
      </c>
    </row>
    <row r="62" spans="1:10" ht="78.75" x14ac:dyDescent="0.25">
      <c r="A62" s="11" t="s">
        <v>94</v>
      </c>
      <c r="B62" s="20" t="s">
        <v>95</v>
      </c>
      <c r="C62" s="31">
        <v>1540000</v>
      </c>
      <c r="D62" s="31">
        <v>1560000</v>
      </c>
      <c r="E62" s="31">
        <f t="shared" si="0"/>
        <v>20000</v>
      </c>
      <c r="F62" s="31">
        <v>1560000</v>
      </c>
      <c r="G62" s="31">
        <f t="shared" si="1"/>
        <v>0</v>
      </c>
      <c r="H62" s="31">
        <v>417259.63</v>
      </c>
      <c r="I62" s="31">
        <f t="shared" si="2"/>
        <v>-1142740.3700000001</v>
      </c>
      <c r="J62" s="31">
        <f t="shared" si="3"/>
        <v>26.747412179487178</v>
      </c>
    </row>
    <row r="63" spans="1:10" ht="78.75" x14ac:dyDescent="0.25">
      <c r="A63" s="11" t="s">
        <v>127</v>
      </c>
      <c r="B63" s="20" t="s">
        <v>128</v>
      </c>
      <c r="C63" s="31"/>
      <c r="D63" s="31"/>
      <c r="E63" s="31">
        <f t="shared" si="0"/>
        <v>0</v>
      </c>
      <c r="F63" s="31"/>
      <c r="G63" s="31">
        <f t="shared" si="1"/>
        <v>0</v>
      </c>
      <c r="H63" s="31">
        <v>3203267.76</v>
      </c>
      <c r="I63" s="31">
        <f t="shared" si="2"/>
        <v>3203267.76</v>
      </c>
      <c r="J63" s="31"/>
    </row>
    <row r="64" spans="1:10" ht="78.75" x14ac:dyDescent="0.25">
      <c r="A64" s="11" t="s">
        <v>129</v>
      </c>
      <c r="B64" s="20" t="s">
        <v>130</v>
      </c>
      <c r="C64" s="31"/>
      <c r="D64" s="31"/>
      <c r="E64" s="31">
        <f t="shared" si="0"/>
        <v>0</v>
      </c>
      <c r="F64" s="31"/>
      <c r="G64" s="31">
        <f t="shared" si="1"/>
        <v>0</v>
      </c>
      <c r="H64" s="31">
        <v>270250.87</v>
      </c>
      <c r="I64" s="31">
        <f t="shared" si="2"/>
        <v>270250.87</v>
      </c>
      <c r="J64" s="31"/>
    </row>
    <row r="65" spans="1:10" ht="103.5" customHeight="1" x14ac:dyDescent="0.25">
      <c r="A65" s="11" t="s">
        <v>145</v>
      </c>
      <c r="B65" s="20" t="s">
        <v>146</v>
      </c>
      <c r="C65" s="31"/>
      <c r="D65" s="31"/>
      <c r="E65" s="31">
        <f t="shared" si="0"/>
        <v>0</v>
      </c>
      <c r="F65" s="31"/>
      <c r="G65" s="31">
        <f t="shared" si="1"/>
        <v>0</v>
      </c>
      <c r="H65" s="31">
        <v>10028.93</v>
      </c>
      <c r="I65" s="31">
        <f t="shared" ref="I65" si="8">H65-F65</f>
        <v>10028.93</v>
      </c>
      <c r="J65" s="31"/>
    </row>
    <row r="66" spans="1:10" x14ac:dyDescent="0.25">
      <c r="A66" s="11" t="s">
        <v>131</v>
      </c>
      <c r="B66" s="20" t="s">
        <v>132</v>
      </c>
      <c r="C66" s="31"/>
      <c r="D66" s="31"/>
      <c r="E66" s="31">
        <f t="shared" si="0"/>
        <v>0</v>
      </c>
      <c r="F66" s="31"/>
      <c r="G66" s="31">
        <f t="shared" si="1"/>
        <v>0</v>
      </c>
      <c r="H66" s="31">
        <f>H67</f>
        <v>-690800.6</v>
      </c>
      <c r="I66" s="31">
        <f t="shared" si="2"/>
        <v>-690800.6</v>
      </c>
      <c r="J66" s="31"/>
    </row>
    <row r="67" spans="1:10" ht="31.5" x14ac:dyDescent="0.25">
      <c r="A67" s="11" t="s">
        <v>133</v>
      </c>
      <c r="B67" s="20" t="s">
        <v>134</v>
      </c>
      <c r="C67" s="31"/>
      <c r="D67" s="31"/>
      <c r="E67" s="31">
        <f t="shared" si="0"/>
        <v>0</v>
      </c>
      <c r="F67" s="31"/>
      <c r="G67" s="31">
        <f t="shared" si="1"/>
        <v>0</v>
      </c>
      <c r="H67" s="31">
        <v>-690800.6</v>
      </c>
      <c r="I67" s="31">
        <f t="shared" si="2"/>
        <v>-690800.6</v>
      </c>
      <c r="J67" s="31"/>
    </row>
    <row r="68" spans="1:10" s="26" customFormat="1" x14ac:dyDescent="0.25">
      <c r="A68" s="35" t="s">
        <v>96</v>
      </c>
      <c r="B68" s="36" t="s">
        <v>97</v>
      </c>
      <c r="C68" s="30">
        <f>C69+C74+C75</f>
        <v>6676538900</v>
      </c>
      <c r="D68" s="30">
        <f>D69+D74+D75+D76+D77</f>
        <v>6779376419.4099998</v>
      </c>
      <c r="E68" s="30">
        <f t="shared" si="0"/>
        <v>102837519.40999985</v>
      </c>
      <c r="F68" s="30">
        <f>F69+F74+F75+F76+F77</f>
        <v>6783317169.4099998</v>
      </c>
      <c r="G68" s="30">
        <f t="shared" si="1"/>
        <v>3940750</v>
      </c>
      <c r="H68" s="30">
        <f>H69+H74+H75+H76+H77</f>
        <v>2338041478.8600001</v>
      </c>
      <c r="I68" s="30">
        <f t="shared" si="2"/>
        <v>-4445275690.5499992</v>
      </c>
      <c r="J68" s="30">
        <f t="shared" si="3"/>
        <v>34.467524081044239</v>
      </c>
    </row>
    <row r="69" spans="1:10" ht="31.5" x14ac:dyDescent="0.25">
      <c r="A69" s="11" t="s">
        <v>98</v>
      </c>
      <c r="B69" s="20" t="s">
        <v>99</v>
      </c>
      <c r="C69" s="31">
        <f>C70+C71+C72+C73</f>
        <v>6676337400</v>
      </c>
      <c r="D69" s="31">
        <f>D70+D71+D72+D73</f>
        <v>6910312504.4099998</v>
      </c>
      <c r="E69" s="31">
        <f t="shared" si="0"/>
        <v>233975104.40999985</v>
      </c>
      <c r="F69" s="31">
        <f>F70+F71+F72+F73</f>
        <v>6914253254.4099998</v>
      </c>
      <c r="G69" s="31">
        <f t="shared" si="1"/>
        <v>3940750</v>
      </c>
      <c r="H69" s="31">
        <f>H70+H71+H72+H73</f>
        <v>2469119053.9300003</v>
      </c>
      <c r="I69" s="31">
        <f t="shared" si="2"/>
        <v>-4445134200.4799995</v>
      </c>
      <c r="J69" s="31">
        <f>(H69/F69)*100</f>
        <v>35.710567187500175</v>
      </c>
    </row>
    <row r="70" spans="1:10" ht="25.5" customHeight="1" x14ac:dyDescent="0.25">
      <c r="A70" s="11" t="s">
        <v>100</v>
      </c>
      <c r="B70" s="20" t="s">
        <v>101</v>
      </c>
      <c r="C70" s="31">
        <v>976017400</v>
      </c>
      <c r="D70" s="31">
        <v>1022119600</v>
      </c>
      <c r="E70" s="31">
        <f t="shared" si="0"/>
        <v>46102200</v>
      </c>
      <c r="F70" s="31">
        <v>1023753000</v>
      </c>
      <c r="G70" s="31">
        <f t="shared" si="1"/>
        <v>1633400</v>
      </c>
      <c r="H70" s="31">
        <v>535744500</v>
      </c>
      <c r="I70" s="31">
        <f t="shared" si="2"/>
        <v>-488008500</v>
      </c>
      <c r="J70" s="31">
        <f t="shared" si="3"/>
        <v>52.331421739423476</v>
      </c>
    </row>
    <row r="71" spans="1:10" ht="31.5" x14ac:dyDescent="0.25">
      <c r="A71" s="11" t="s">
        <v>102</v>
      </c>
      <c r="B71" s="20" t="s">
        <v>103</v>
      </c>
      <c r="C71" s="31">
        <v>2057567500</v>
      </c>
      <c r="D71" s="31">
        <v>2108747447.4100001</v>
      </c>
      <c r="E71" s="31">
        <f t="shared" si="0"/>
        <v>51179947.410000086</v>
      </c>
      <c r="F71" s="31">
        <v>2108386847.4100001</v>
      </c>
      <c r="G71" s="31">
        <f t="shared" si="1"/>
        <v>-360600</v>
      </c>
      <c r="H71" s="31">
        <v>128601969.03</v>
      </c>
      <c r="I71" s="31">
        <f t="shared" si="2"/>
        <v>-1979784878.3800001</v>
      </c>
      <c r="J71" s="31">
        <f t="shared" si="3"/>
        <v>6.0995433161603225</v>
      </c>
    </row>
    <row r="72" spans="1:10" ht="31.5" x14ac:dyDescent="0.25">
      <c r="A72" s="11" t="s">
        <v>104</v>
      </c>
      <c r="B72" s="20" t="s">
        <v>105</v>
      </c>
      <c r="C72" s="31">
        <v>3639251000</v>
      </c>
      <c r="D72" s="31">
        <v>3727764131</v>
      </c>
      <c r="E72" s="31">
        <f t="shared" si="0"/>
        <v>88513131</v>
      </c>
      <c r="F72" s="31">
        <v>3727292131</v>
      </c>
      <c r="G72" s="31">
        <f t="shared" si="1"/>
        <v>-472000</v>
      </c>
      <c r="H72" s="31">
        <v>1797522639.9000001</v>
      </c>
      <c r="I72" s="31">
        <f t="shared" si="2"/>
        <v>-1929769491.0999999</v>
      </c>
      <c r="J72" s="31">
        <f t="shared" si="3"/>
        <v>48.225966109550434</v>
      </c>
    </row>
    <row r="73" spans="1:10" x14ac:dyDescent="0.25">
      <c r="A73" s="11" t="s">
        <v>106</v>
      </c>
      <c r="B73" s="20" t="s">
        <v>107</v>
      </c>
      <c r="C73" s="31">
        <v>3501500</v>
      </c>
      <c r="D73" s="31">
        <v>51681326</v>
      </c>
      <c r="E73" s="31">
        <f t="shared" si="0"/>
        <v>48179826</v>
      </c>
      <c r="F73" s="31">
        <v>54821276</v>
      </c>
      <c r="G73" s="31">
        <f t="shared" si="1"/>
        <v>3139950</v>
      </c>
      <c r="H73" s="31">
        <v>7249945</v>
      </c>
      <c r="I73" s="31">
        <f t="shared" si="2"/>
        <v>-47571331</v>
      </c>
      <c r="J73" s="31">
        <f t="shared" si="3"/>
        <v>13.224692179729637</v>
      </c>
    </row>
    <row r="74" spans="1:10" ht="31.5" x14ac:dyDescent="0.25">
      <c r="A74" s="11" t="s">
        <v>108</v>
      </c>
      <c r="B74" s="20" t="s">
        <v>109</v>
      </c>
      <c r="C74" s="31">
        <v>200000</v>
      </c>
      <c r="D74" s="31">
        <v>260951</v>
      </c>
      <c r="E74" s="31">
        <f t="shared" si="0"/>
        <v>60951</v>
      </c>
      <c r="F74" s="31">
        <v>260951</v>
      </c>
      <c r="G74" s="31">
        <f t="shared" si="1"/>
        <v>0</v>
      </c>
      <c r="H74" s="31">
        <v>0</v>
      </c>
      <c r="I74" s="31">
        <f t="shared" si="2"/>
        <v>-260951</v>
      </c>
      <c r="J74" s="31">
        <f t="shared" si="3"/>
        <v>0</v>
      </c>
    </row>
    <row r="75" spans="1:10" ht="47.25" x14ac:dyDescent="0.25">
      <c r="A75" s="11" t="s">
        <v>110</v>
      </c>
      <c r="B75" s="20" t="s">
        <v>111</v>
      </c>
      <c r="C75" s="31">
        <v>1500</v>
      </c>
      <c r="D75" s="31">
        <v>1500</v>
      </c>
      <c r="E75" s="31">
        <f t="shared" si="0"/>
        <v>0</v>
      </c>
      <c r="F75" s="31">
        <v>1500</v>
      </c>
      <c r="G75" s="31">
        <f t="shared" si="1"/>
        <v>0</v>
      </c>
      <c r="H75" s="31">
        <v>0</v>
      </c>
      <c r="I75" s="31">
        <f t="shared" si="2"/>
        <v>-1500</v>
      </c>
      <c r="J75" s="31">
        <f t="shared" si="3"/>
        <v>0</v>
      </c>
    </row>
    <row r="76" spans="1:10" ht="31.5" x14ac:dyDescent="0.25">
      <c r="A76" s="11" t="s">
        <v>112</v>
      </c>
      <c r="B76" s="20" t="s">
        <v>113</v>
      </c>
      <c r="C76" s="31"/>
      <c r="D76" s="31">
        <v>39600</v>
      </c>
      <c r="E76" s="31">
        <f t="shared" si="0"/>
        <v>39600</v>
      </c>
      <c r="F76" s="31">
        <v>39600</v>
      </c>
      <c r="G76" s="31">
        <f t="shared" si="1"/>
        <v>0</v>
      </c>
      <c r="H76" s="31">
        <v>160560.56</v>
      </c>
      <c r="I76" s="31">
        <f t="shared" si="2"/>
        <v>120960.56</v>
      </c>
      <c r="J76" s="31">
        <f t="shared" si="3"/>
        <v>405.4559595959596</v>
      </c>
    </row>
    <row r="77" spans="1:10" ht="47.25" x14ac:dyDescent="0.25">
      <c r="A77" s="11" t="s">
        <v>114</v>
      </c>
      <c r="B77" s="20" t="s">
        <v>115</v>
      </c>
      <c r="C77" s="31"/>
      <c r="D77" s="31">
        <v>-131238136</v>
      </c>
      <c r="E77" s="31">
        <f t="shared" si="0"/>
        <v>-131238136</v>
      </c>
      <c r="F77" s="31">
        <v>-131238136</v>
      </c>
      <c r="G77" s="31">
        <f t="shared" si="1"/>
        <v>0</v>
      </c>
      <c r="H77" s="31">
        <v>-131238135.63</v>
      </c>
      <c r="I77" s="31">
        <f t="shared" si="2"/>
        <v>0.37000000476837158</v>
      </c>
      <c r="J77" s="31">
        <f t="shared" si="3"/>
        <v>99.999999718069759</v>
      </c>
    </row>
    <row r="78" spans="1:10" s="26" customFormat="1" x14ac:dyDescent="0.25">
      <c r="A78" s="35"/>
      <c r="B78" s="36" t="s">
        <v>116</v>
      </c>
      <c r="C78" s="30">
        <f>C68+C10</f>
        <v>9680187974</v>
      </c>
      <c r="D78" s="30">
        <f>D68+D10</f>
        <v>9788301909.4099998</v>
      </c>
      <c r="E78" s="30">
        <f>D78-C78</f>
        <v>108113935.40999985</v>
      </c>
      <c r="F78" s="30">
        <f>F68+F10</f>
        <v>9792242659.4099998</v>
      </c>
      <c r="G78" s="30">
        <f>F78-D78</f>
        <v>3940750</v>
      </c>
      <c r="H78" s="30">
        <f>H68+H10</f>
        <v>3858846075.6300001</v>
      </c>
      <c r="I78" s="30">
        <f t="shared" si="2"/>
        <v>-5933396583.7799997</v>
      </c>
      <c r="J78" s="30">
        <f t="shared" si="3"/>
        <v>39.407173717470997</v>
      </c>
    </row>
  </sheetData>
  <autoFilter ref="A9:J78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2020-08-24T08:54:49Z</dcterms:modified>
</cp:coreProperties>
</file>