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505" windowWidth="14805" windowHeight="3990"/>
  </bookViews>
  <sheets>
    <sheet name="на 31.08.2020 г" sheetId="13" r:id="rId1"/>
  </sheets>
  <definedNames>
    <definedName name="_xlnm.Print_Area" localSheetId="0">'на 31.08.2020 г'!$A$1:$AD$95</definedName>
  </definedNames>
  <calcPr calcId="145621"/>
</workbook>
</file>

<file path=xl/calcChain.xml><?xml version="1.0" encoding="utf-8"?>
<calcChain xmlns="http://schemas.openxmlformats.org/spreadsheetml/2006/main">
  <c r="F92" i="13" l="1"/>
  <c r="AD24" i="13"/>
  <c r="Z24" i="13"/>
  <c r="T34" i="13"/>
  <c r="T27" i="13" l="1"/>
  <c r="S27" i="13"/>
  <c r="R27" i="13"/>
  <c r="Q27" i="13"/>
  <c r="P27" i="13"/>
  <c r="G27" i="13"/>
  <c r="H27" i="13"/>
  <c r="I27" i="13"/>
  <c r="J27" i="13"/>
  <c r="F27" i="13"/>
  <c r="AD59" i="13"/>
  <c r="P23" i="13"/>
  <c r="P24" i="13"/>
  <c r="P25" i="13"/>
  <c r="P26" i="13"/>
  <c r="F26" i="13"/>
  <c r="Y52" i="13" l="1"/>
  <c r="V51" i="13"/>
  <c r="T45" i="13" l="1"/>
  <c r="S45" i="13"/>
  <c r="R45" i="13"/>
  <c r="Q45" i="13"/>
  <c r="O45" i="13"/>
  <c r="N45" i="13"/>
  <c r="M45" i="13"/>
  <c r="L45" i="13"/>
  <c r="K45" i="13"/>
  <c r="K44" i="13"/>
  <c r="Y30" i="13"/>
  <c r="U30" i="13" s="1"/>
  <c r="U31" i="13"/>
  <c r="U32" i="13"/>
  <c r="Y34" i="13"/>
  <c r="U34" i="13" s="1"/>
  <c r="U35" i="13"/>
  <c r="V9" i="13"/>
  <c r="U9" i="13" s="1"/>
  <c r="V10" i="13"/>
  <c r="U10" i="13" s="1"/>
  <c r="V11" i="13"/>
  <c r="U11" i="13" s="1"/>
  <c r="U23" i="13"/>
  <c r="U24" i="13"/>
  <c r="U25" i="13"/>
  <c r="V8" i="13"/>
  <c r="W99" i="13" l="1"/>
  <c r="AJ98" i="13"/>
  <c r="AK98" i="13"/>
  <c r="AL98" i="13"/>
  <c r="AM98" i="13"/>
  <c r="AN98" i="13"/>
  <c r="AO98" i="13"/>
  <c r="AP98" i="13"/>
  <c r="AQ98" i="13"/>
  <c r="AR98" i="13"/>
  <c r="AS98" i="13"/>
  <c r="AT98" i="13"/>
  <c r="AU98" i="13"/>
  <c r="AV98" i="13"/>
  <c r="AW98" i="13"/>
  <c r="AX98" i="13"/>
  <c r="AY98" i="13"/>
  <c r="AZ98" i="13"/>
  <c r="BA98" i="13"/>
  <c r="BB98" i="13"/>
  <c r="BC98" i="13"/>
  <c r="BD98" i="13"/>
  <c r="BE98" i="13"/>
  <c r="BF98" i="13"/>
  <c r="BG98" i="13"/>
  <c r="BH98" i="13"/>
  <c r="BI98" i="13"/>
  <c r="BJ98" i="13"/>
  <c r="BK98" i="13"/>
  <c r="BL98" i="13"/>
  <c r="BM98" i="13"/>
  <c r="AC68" i="13" l="1"/>
  <c r="O72" i="13"/>
  <c r="L72" i="13"/>
  <c r="M72" i="13"/>
  <c r="N72" i="13"/>
  <c r="AA66" i="13"/>
  <c r="AA65" i="13"/>
  <c r="AD58" i="13"/>
  <c r="AD52" i="13"/>
  <c r="O27" i="13" l="1"/>
  <c r="M27" i="13"/>
  <c r="L27" i="13"/>
  <c r="T53" i="13"/>
  <c r="S53" i="13"/>
  <c r="R53" i="13"/>
  <c r="Q53" i="13"/>
  <c r="O53" i="13"/>
  <c r="N53" i="13"/>
  <c r="M53" i="13"/>
  <c r="L53" i="13"/>
  <c r="T60" i="13"/>
  <c r="S60" i="13"/>
  <c r="R60" i="13"/>
  <c r="Q60" i="13"/>
  <c r="O60" i="13"/>
  <c r="N60" i="13"/>
  <c r="M60" i="13"/>
  <c r="L60" i="13"/>
  <c r="T69" i="13"/>
  <c r="S69" i="13"/>
  <c r="R69" i="13"/>
  <c r="Q69" i="13"/>
  <c r="O69" i="13"/>
  <c r="N69" i="13"/>
  <c r="M69" i="13"/>
  <c r="L69" i="13"/>
  <c r="T79" i="13"/>
  <c r="S79" i="13"/>
  <c r="R79" i="13"/>
  <c r="Q79" i="13"/>
  <c r="O79" i="13"/>
  <c r="N79" i="13"/>
  <c r="N85" i="13" s="1"/>
  <c r="M79" i="13"/>
  <c r="L79" i="13"/>
  <c r="L85" i="13" s="1"/>
  <c r="O83" i="13"/>
  <c r="N83" i="13"/>
  <c r="M83" i="13"/>
  <c r="M85" i="13" s="1"/>
  <c r="L83" i="13"/>
  <c r="K82" i="13"/>
  <c r="K81" i="13"/>
  <c r="K83" i="13" s="1"/>
  <c r="S94" i="13"/>
  <c r="T41" i="13"/>
  <c r="S41" i="13"/>
  <c r="R41" i="13"/>
  <c r="Q41" i="13"/>
  <c r="O41" i="13"/>
  <c r="N41" i="13"/>
  <c r="M41" i="13"/>
  <c r="L41" i="13"/>
  <c r="G41" i="13"/>
  <c r="H41" i="13"/>
  <c r="I41" i="13"/>
  <c r="J41" i="13"/>
  <c r="P32" i="13"/>
  <c r="AB29" i="13"/>
  <c r="AA29" i="13"/>
  <c r="AD34" i="13"/>
  <c r="AD30" i="13"/>
  <c r="AD29" i="13" s="1"/>
  <c r="K37" i="13"/>
  <c r="O36" i="13"/>
  <c r="N36" i="13"/>
  <c r="M36" i="13"/>
  <c r="L36" i="13"/>
  <c r="K36" i="13"/>
  <c r="K35" i="13"/>
  <c r="K34" i="13"/>
  <c r="K33" i="13" s="1"/>
  <c r="O33" i="13"/>
  <c r="N33" i="13"/>
  <c r="M33" i="13"/>
  <c r="L33" i="13"/>
  <c r="K32" i="13"/>
  <c r="K31" i="13"/>
  <c r="K30" i="13"/>
  <c r="O29" i="13"/>
  <c r="O38" i="13" s="1"/>
  <c r="N29" i="13"/>
  <c r="N38" i="13" s="1"/>
  <c r="M29" i="13"/>
  <c r="M38" i="13" s="1"/>
  <c r="L29" i="13"/>
  <c r="L38" i="13" s="1"/>
  <c r="O48" i="13" l="1"/>
  <c r="O99" i="13" s="1"/>
  <c r="AD41" i="13"/>
  <c r="Y41" i="13"/>
  <c r="O85" i="13"/>
  <c r="X69" i="13"/>
  <c r="L48" i="13"/>
  <c r="L99" i="13" s="1"/>
  <c r="L94" i="13"/>
  <c r="Y53" i="13"/>
  <c r="M48" i="13"/>
  <c r="M99" i="13" s="1"/>
  <c r="V53" i="13"/>
  <c r="AC69" i="13"/>
  <c r="M94" i="13"/>
  <c r="N94" i="13"/>
  <c r="K29" i="13"/>
  <c r="K38" i="13" s="1"/>
  <c r="K24" i="13"/>
  <c r="T83" i="13" l="1"/>
  <c r="T85" i="13" s="1"/>
  <c r="S83" i="13"/>
  <c r="S85" i="13" s="1"/>
  <c r="R83" i="13"/>
  <c r="R85" i="13" s="1"/>
  <c r="Q83" i="13"/>
  <c r="Q85" i="13" s="1"/>
  <c r="T72" i="13" l="1"/>
  <c r="T73" i="13" s="1"/>
  <c r="S72" i="13"/>
  <c r="S73" i="13" s="1"/>
  <c r="R72" i="13"/>
  <c r="R73" i="13" s="1"/>
  <c r="Q72" i="13"/>
  <c r="Q73" i="13" s="1"/>
  <c r="G72" i="13"/>
  <c r="H72" i="13"/>
  <c r="I72" i="13"/>
  <c r="J72" i="13"/>
  <c r="G69" i="13"/>
  <c r="AA69" i="13" s="1"/>
  <c r="H69" i="13"/>
  <c r="I69" i="13"/>
  <c r="I73" i="13" s="1"/>
  <c r="J69" i="13"/>
  <c r="J73" i="13" s="1"/>
  <c r="Y69" i="13"/>
  <c r="T47" i="13"/>
  <c r="S47" i="13"/>
  <c r="R47" i="13"/>
  <c r="Q47" i="13"/>
  <c r="O47" i="13"/>
  <c r="N47" i="13"/>
  <c r="M47" i="13"/>
  <c r="L47" i="13"/>
  <c r="K47" i="13"/>
  <c r="J47" i="13"/>
  <c r="I47" i="13"/>
  <c r="H47" i="13"/>
  <c r="G47" i="13"/>
  <c r="G45" i="13"/>
  <c r="H45" i="13"/>
  <c r="I45" i="13"/>
  <c r="J45" i="13"/>
  <c r="Q29" i="13"/>
  <c r="T29" i="13"/>
  <c r="Y29" i="13" s="1"/>
  <c r="U29" i="13" s="1"/>
  <c r="AD73" i="13" l="1"/>
  <c r="Q94" i="13"/>
  <c r="N92" i="13"/>
  <c r="K92" i="13"/>
  <c r="O92" i="13"/>
  <c r="L92" i="13"/>
  <c r="H73" i="13"/>
  <c r="M92" i="13"/>
  <c r="N73" i="13"/>
  <c r="X73" i="13" s="1"/>
  <c r="L73" i="13"/>
  <c r="M73" i="13"/>
  <c r="O73" i="13"/>
  <c r="Y73" i="13" s="1"/>
  <c r="G73" i="13"/>
  <c r="AA73" i="13" s="1"/>
  <c r="AD72" i="13"/>
  <c r="AD69" i="13"/>
  <c r="G29" i="13"/>
  <c r="H29" i="13"/>
  <c r="I29" i="13"/>
  <c r="J29" i="13"/>
  <c r="F32" i="13"/>
  <c r="AC73" i="13" l="1"/>
  <c r="Y72" i="13"/>
  <c r="Q33" i="13"/>
  <c r="Q38" i="13" s="1"/>
  <c r="T33" i="13"/>
  <c r="G33" i="13"/>
  <c r="G38" i="13" s="1"/>
  <c r="G92" i="13" s="1"/>
  <c r="H33" i="13"/>
  <c r="H38" i="13" s="1"/>
  <c r="H92" i="13" s="1"/>
  <c r="I33" i="13"/>
  <c r="I38" i="13" s="1"/>
  <c r="I92" i="13" s="1"/>
  <c r="J33" i="13"/>
  <c r="J38" i="13" s="1"/>
  <c r="J92" i="13" s="1"/>
  <c r="T38" i="13" l="1"/>
  <c r="Y38" i="13" s="1"/>
  <c r="U38" i="13" s="1"/>
  <c r="Y33" i="13"/>
  <c r="U33" i="13" s="1"/>
  <c r="T48" i="13"/>
  <c r="T99" i="13" s="1"/>
  <c r="T92" i="13"/>
  <c r="Q92" i="13"/>
  <c r="Q48" i="13"/>
  <c r="Q99" i="13" s="1"/>
  <c r="G48" i="13"/>
  <c r="G99" i="13" s="1"/>
  <c r="H48" i="13"/>
  <c r="H99" i="13" s="1"/>
  <c r="I48" i="13"/>
  <c r="I99" i="13" s="1"/>
  <c r="J48" i="13"/>
  <c r="J99" i="13" s="1"/>
  <c r="F24" i="13"/>
  <c r="AD38" i="13" l="1"/>
  <c r="Y92" i="13"/>
  <c r="AD92" i="13"/>
  <c r="K8" i="13"/>
  <c r="K9" i="13"/>
  <c r="K10" i="13"/>
  <c r="K11" i="13"/>
  <c r="K12" i="13"/>
  <c r="K13" i="13"/>
  <c r="K14" i="13"/>
  <c r="K15" i="13"/>
  <c r="K16" i="13"/>
  <c r="N17" i="13"/>
  <c r="N27" i="13" s="1"/>
  <c r="N48" i="13" s="1"/>
  <c r="N99" i="13" s="1"/>
  <c r="K18" i="13"/>
  <c r="K19" i="13"/>
  <c r="K20" i="13"/>
  <c r="K21" i="13"/>
  <c r="K22" i="13"/>
  <c r="K23" i="13"/>
  <c r="K25" i="13"/>
  <c r="K40" i="13"/>
  <c r="K41" i="13" s="1"/>
  <c r="K46" i="13"/>
  <c r="K51" i="13"/>
  <c r="K52" i="13"/>
  <c r="K56" i="13"/>
  <c r="K57" i="13"/>
  <c r="K58" i="13"/>
  <c r="K59" i="13"/>
  <c r="K63" i="13"/>
  <c r="K64" i="13"/>
  <c r="K65" i="13"/>
  <c r="K66" i="13"/>
  <c r="K67" i="13"/>
  <c r="K68" i="13"/>
  <c r="K71" i="13"/>
  <c r="K72" i="13" s="1"/>
  <c r="K76" i="13"/>
  <c r="K77" i="13"/>
  <c r="K78" i="13"/>
  <c r="K88" i="13"/>
  <c r="K89" i="13" s="1"/>
  <c r="L89" i="13"/>
  <c r="L90" i="13" s="1"/>
  <c r="M89" i="13"/>
  <c r="M90" i="13" s="1"/>
  <c r="N89" i="13"/>
  <c r="O89" i="13"/>
  <c r="O90" i="13" s="1"/>
  <c r="F23" i="13"/>
  <c r="F25" i="13"/>
  <c r="M95" i="13" l="1"/>
  <c r="M98" i="13"/>
  <c r="K60" i="13"/>
  <c r="L95" i="13"/>
  <c r="L98" i="13"/>
  <c r="O95" i="13"/>
  <c r="O98" i="13"/>
  <c r="K69" i="13"/>
  <c r="K79" i="13"/>
  <c r="K85" i="13" s="1"/>
  <c r="K53" i="13"/>
  <c r="N90" i="13"/>
  <c r="K17" i="13"/>
  <c r="K27" i="13" s="1"/>
  <c r="K48" i="13" s="1"/>
  <c r="X17" i="13"/>
  <c r="N95" i="13" l="1"/>
  <c r="N98" i="13"/>
  <c r="K99" i="13"/>
  <c r="K73" i="13"/>
  <c r="K90" i="13" s="1"/>
  <c r="K98" i="13" s="1"/>
  <c r="K95" i="13" l="1"/>
  <c r="J89" i="13"/>
  <c r="I89" i="13"/>
  <c r="H89" i="13"/>
  <c r="G89" i="13"/>
  <c r="F88" i="13"/>
  <c r="F89" i="13" s="1"/>
  <c r="J83" i="13"/>
  <c r="I83" i="13"/>
  <c r="H83" i="13"/>
  <c r="G83" i="13"/>
  <c r="F82" i="13"/>
  <c r="F81" i="13"/>
  <c r="I79" i="13"/>
  <c r="H79" i="13"/>
  <c r="G79" i="13"/>
  <c r="F78" i="13"/>
  <c r="F77" i="13"/>
  <c r="F76" i="13"/>
  <c r="F71" i="13"/>
  <c r="F72" i="13" s="1"/>
  <c r="F68" i="13"/>
  <c r="F67" i="13"/>
  <c r="F66" i="13"/>
  <c r="F65" i="13"/>
  <c r="F64" i="13"/>
  <c r="F63" i="13"/>
  <c r="I60" i="13"/>
  <c r="H60" i="13"/>
  <c r="F59" i="13"/>
  <c r="F58" i="13"/>
  <c r="F57" i="13"/>
  <c r="F56" i="13"/>
  <c r="J53" i="13"/>
  <c r="AD53" i="13" s="1"/>
  <c r="I53" i="13"/>
  <c r="H53" i="13"/>
  <c r="G53" i="13"/>
  <c r="F52" i="13"/>
  <c r="F51" i="13"/>
  <c r="F46" i="13"/>
  <c r="F47" i="13" s="1"/>
  <c r="F44" i="13"/>
  <c r="F45" i="13" s="1"/>
  <c r="F40" i="13"/>
  <c r="F41" i="13" s="1"/>
  <c r="F37" i="13"/>
  <c r="F36" i="13" s="1"/>
  <c r="J36" i="13"/>
  <c r="I36" i="13"/>
  <c r="H36" i="13"/>
  <c r="G36" i="13"/>
  <c r="F35" i="13"/>
  <c r="F34" i="13"/>
  <c r="F31" i="13"/>
  <c r="F30" i="13"/>
  <c r="I94" i="13"/>
  <c r="H94" i="13"/>
  <c r="G94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I85" i="13" l="1"/>
  <c r="F29" i="13"/>
  <c r="F69" i="13"/>
  <c r="F73" i="13" s="1"/>
  <c r="F33" i="13"/>
  <c r="F38" i="13" s="1"/>
  <c r="F83" i="13"/>
  <c r="J60" i="13"/>
  <c r="AD60" i="13" s="1"/>
  <c r="H85" i="13"/>
  <c r="H90" i="13" s="1"/>
  <c r="F79" i="13"/>
  <c r="G85" i="13"/>
  <c r="F60" i="13"/>
  <c r="F53" i="13"/>
  <c r="J79" i="13"/>
  <c r="J85" i="13" s="1"/>
  <c r="J90" i="13" s="1"/>
  <c r="G60" i="13"/>
  <c r="F16" i="13"/>
  <c r="J95" i="13" l="1"/>
  <c r="J98" i="13"/>
  <c r="H95" i="13"/>
  <c r="H98" i="13"/>
  <c r="G90" i="13"/>
  <c r="F48" i="13"/>
  <c r="F99" i="13" s="1"/>
  <c r="I90" i="13"/>
  <c r="F85" i="13"/>
  <c r="F90" i="13" s="1"/>
  <c r="F98" i="13" s="1"/>
  <c r="I95" i="13" l="1"/>
  <c r="I98" i="13"/>
  <c r="G95" i="13"/>
  <c r="G98" i="13"/>
  <c r="F95" i="13"/>
  <c r="R30" i="13" l="1"/>
  <c r="S30" i="13"/>
  <c r="S35" i="13"/>
  <c r="R29" i="13" l="1"/>
  <c r="P30" i="13"/>
  <c r="Z30" i="13" s="1"/>
  <c r="Z29" i="13" s="1"/>
  <c r="AD63" i="13"/>
  <c r="AD64" i="13"/>
  <c r="AD67" i="13"/>
  <c r="AD71" i="13"/>
  <c r="R94" i="13" l="1"/>
  <c r="AD40" i="13"/>
  <c r="P77" i="13" l="1"/>
  <c r="P76" i="13"/>
  <c r="Y71" i="13"/>
  <c r="P71" i="13"/>
  <c r="P72" i="13" s="1"/>
  <c r="R34" i="13"/>
  <c r="S34" i="13"/>
  <c r="S33" i="13" s="1"/>
  <c r="S38" i="13" s="1"/>
  <c r="S92" i="13" l="1"/>
  <c r="S48" i="13"/>
  <c r="S99" i="13" s="1"/>
  <c r="R33" i="13"/>
  <c r="R38" i="13" s="1"/>
  <c r="P34" i="13"/>
  <c r="Z72" i="13"/>
  <c r="U72" i="13"/>
  <c r="U71" i="13"/>
  <c r="Z71" i="13"/>
  <c r="P37" i="13"/>
  <c r="AD44" i="13"/>
  <c r="P44" i="13"/>
  <c r="P45" i="13" s="1"/>
  <c r="Z34" i="13" l="1"/>
  <c r="P33" i="13"/>
  <c r="R92" i="13"/>
  <c r="R48" i="13"/>
  <c r="R99" i="13" s="1"/>
  <c r="Z44" i="13"/>
  <c r="V83" i="13"/>
  <c r="W83" i="13"/>
  <c r="W98" i="13" s="1"/>
  <c r="X83" i="13"/>
  <c r="P82" i="13"/>
  <c r="P40" i="13" l="1"/>
  <c r="P41" i="13" s="1"/>
  <c r="Z41" i="13" l="1"/>
  <c r="U41" i="13"/>
  <c r="Z40" i="13"/>
  <c r="P78" i="13"/>
  <c r="P79" i="13" s="1"/>
  <c r="AD79" i="13" l="1"/>
  <c r="Q36" i="13" l="1"/>
  <c r="R36" i="13"/>
  <c r="S36" i="13"/>
  <c r="T36" i="13"/>
  <c r="T89" i="13" l="1"/>
  <c r="T90" i="13" s="1"/>
  <c r="S89" i="13"/>
  <c r="S90" i="13" s="1"/>
  <c r="S98" i="13" s="1"/>
  <c r="R89" i="13"/>
  <c r="R90" i="13" s="1"/>
  <c r="Q89" i="13"/>
  <c r="Q90" i="13" s="1"/>
  <c r="Q98" i="13" s="1"/>
  <c r="AD88" i="13"/>
  <c r="U88" i="13"/>
  <c r="P88" i="13"/>
  <c r="P89" i="13" s="1"/>
  <c r="AD81" i="13"/>
  <c r="Y81" i="13"/>
  <c r="Y83" i="13" s="1"/>
  <c r="P81" i="13"/>
  <c r="P83" i="13" s="1"/>
  <c r="P85" i="13" s="1"/>
  <c r="AD76" i="13"/>
  <c r="AD77" i="13"/>
  <c r="Y76" i="13"/>
  <c r="Y77" i="13"/>
  <c r="Y40" i="13"/>
  <c r="AA11" i="13"/>
  <c r="P11" i="13"/>
  <c r="AA9" i="13"/>
  <c r="P9" i="13"/>
  <c r="R95" i="13" l="1"/>
  <c r="R98" i="13"/>
  <c r="T95" i="13"/>
  <c r="T98" i="13"/>
  <c r="Q95" i="13"/>
  <c r="AA90" i="13"/>
  <c r="S95" i="13"/>
  <c r="AC90" i="13"/>
  <c r="U40" i="13"/>
  <c r="AC27" i="13"/>
  <c r="Z88" i="13"/>
  <c r="Z9" i="13"/>
  <c r="Z76" i="13"/>
  <c r="Z81" i="13"/>
  <c r="U76" i="13"/>
  <c r="Y27" i="13"/>
  <c r="V27" i="13"/>
  <c r="Y79" i="13"/>
  <c r="Z77" i="13"/>
  <c r="U77" i="13"/>
  <c r="Z83" i="13"/>
  <c r="AD83" i="13"/>
  <c r="U81" i="13"/>
  <c r="U83" i="13" s="1"/>
  <c r="Z11" i="13"/>
  <c r="AC48" i="13" l="1"/>
  <c r="Z79" i="13"/>
  <c r="U79" i="13"/>
  <c r="V66" i="13" l="1"/>
  <c r="Y67" i="13"/>
  <c r="Y63" i="13"/>
  <c r="U59" i="13"/>
  <c r="Y58" i="13"/>
  <c r="U58" i="13" s="1"/>
  <c r="V56" i="13"/>
  <c r="W36" i="13"/>
  <c r="Y18" i="13"/>
  <c r="U18" i="13" s="1"/>
  <c r="Y20" i="13"/>
  <c r="Y21" i="13"/>
  <c r="V14" i="13"/>
  <c r="U14" i="13" s="1"/>
  <c r="U19" i="13"/>
  <c r="V20" i="13"/>
  <c r="V21" i="13"/>
  <c r="V22" i="13"/>
  <c r="U22" i="13" s="1"/>
  <c r="Y16" i="13"/>
  <c r="U16" i="13" s="1"/>
  <c r="Y15" i="13"/>
  <c r="U15" i="13" s="1"/>
  <c r="V12" i="13"/>
  <c r="U12" i="13" s="1"/>
  <c r="V13" i="13"/>
  <c r="U13" i="13" s="1"/>
  <c r="X21" i="13"/>
  <c r="W21" i="13"/>
  <c r="X20" i="13"/>
  <c r="W20" i="13"/>
  <c r="U21" i="13" l="1"/>
  <c r="U20" i="13"/>
  <c r="U36" i="13"/>
  <c r="P17" i="13" l="1"/>
  <c r="P68" i="13"/>
  <c r="X27" i="13" l="1"/>
  <c r="AA53" i="13"/>
  <c r="AD89" i="13"/>
  <c r="U17" i="13"/>
  <c r="AD27" i="13"/>
  <c r="AD48" i="13" l="1"/>
  <c r="X90" i="13" l="1"/>
  <c r="V90" i="13"/>
  <c r="V98" i="13" s="1"/>
  <c r="Y90" i="13"/>
  <c r="Y98" i="13" s="1"/>
  <c r="AD90" i="13"/>
  <c r="V60" i="13"/>
  <c r="Z89" i="13"/>
  <c r="AA60" i="13"/>
  <c r="Y60" i="13"/>
  <c r="Y85" i="13" l="1"/>
  <c r="AD85" i="13"/>
  <c r="Z85" i="13" l="1"/>
  <c r="U85" i="13"/>
  <c r="U8" i="13" l="1"/>
  <c r="AA12" i="13"/>
  <c r="AA13" i="13"/>
  <c r="AA14" i="13"/>
  <c r="AD15" i="13"/>
  <c r="AD16" i="13"/>
  <c r="Z17" i="13"/>
  <c r="AD18" i="13"/>
  <c r="AA19" i="13"/>
  <c r="AB19" i="13"/>
  <c r="AA20" i="13"/>
  <c r="AB20" i="13"/>
  <c r="AC20" i="13"/>
  <c r="AD20" i="13"/>
  <c r="AA21" i="13"/>
  <c r="AB21" i="13"/>
  <c r="AC21" i="13"/>
  <c r="AD21" i="13"/>
  <c r="AA22" i="13"/>
  <c r="U68" i="13"/>
  <c r="X68" i="13" l="1"/>
  <c r="X98" i="13" s="1"/>
  <c r="AA57" i="13"/>
  <c r="AA56" i="13"/>
  <c r="AB59" i="13"/>
  <c r="Y64" i="13" l="1"/>
  <c r="P36" i="13" l="1"/>
  <c r="P51" i="13"/>
  <c r="U51" i="13" s="1"/>
  <c r="AA51" i="13"/>
  <c r="P52" i="13"/>
  <c r="AB52" i="13"/>
  <c r="AB51" i="13" s="1"/>
  <c r="Z52" i="13" l="1"/>
  <c r="U52" i="13"/>
  <c r="Z51" i="13"/>
  <c r="P53" i="13"/>
  <c r="P20" i="13"/>
  <c r="P21" i="13"/>
  <c r="P22" i="13"/>
  <c r="Z53" i="13" l="1"/>
  <c r="U53" i="13"/>
  <c r="Z21" i="13"/>
  <c r="Z20" i="13"/>
  <c r="Z22" i="13"/>
  <c r="AA8" i="13" l="1"/>
  <c r="P46" i="13" l="1"/>
  <c r="P47" i="13" s="1"/>
  <c r="P63" i="13" l="1"/>
  <c r="AP48" i="13"/>
  <c r="Z63" i="13" l="1"/>
  <c r="AO48" i="13"/>
  <c r="AQ48" i="13"/>
  <c r="AR48" i="13" l="1"/>
  <c r="Y48" i="13"/>
  <c r="Y99" i="13" s="1"/>
  <c r="P65" i="13" l="1"/>
  <c r="Z65" i="13" s="1"/>
  <c r="U63" i="13" l="1"/>
  <c r="AN48" i="13" l="1"/>
  <c r="AA10" i="13"/>
  <c r="AC17" i="13"/>
  <c r="P67" i="13"/>
  <c r="P66" i="13"/>
  <c r="Z66" i="13" s="1"/>
  <c r="P64" i="13"/>
  <c r="P59" i="13"/>
  <c r="P58" i="13"/>
  <c r="P57" i="13"/>
  <c r="P56" i="13"/>
  <c r="P19" i="13"/>
  <c r="Z19" i="13" s="1"/>
  <c r="P18" i="13"/>
  <c r="P16" i="13"/>
  <c r="P15" i="13"/>
  <c r="Z15" i="13" s="1"/>
  <c r="P14" i="13"/>
  <c r="Z14" i="13" s="1"/>
  <c r="P13" i="13"/>
  <c r="Z13" i="13" s="1"/>
  <c r="P12" i="13"/>
  <c r="Z12" i="13" s="1"/>
  <c r="P10" i="13"/>
  <c r="P8" i="13"/>
  <c r="U56" i="13" l="1"/>
  <c r="P60" i="13"/>
  <c r="P69" i="13"/>
  <c r="P73" i="13" s="1"/>
  <c r="U73" i="13" s="1"/>
  <c r="Z16" i="13"/>
  <c r="U64" i="13"/>
  <c r="Z64" i="13"/>
  <c r="U67" i="13"/>
  <c r="Z67" i="13"/>
  <c r="U66" i="13"/>
  <c r="AA27" i="13"/>
  <c r="Z60" i="13"/>
  <c r="Z8" i="13"/>
  <c r="Z10" i="13"/>
  <c r="Z18" i="13"/>
  <c r="Z59" i="13"/>
  <c r="Z58" i="13"/>
  <c r="Z57" i="13"/>
  <c r="Z56" i="13"/>
  <c r="AB57" i="13"/>
  <c r="P90" i="13" l="1"/>
  <c r="P98" i="13" s="1"/>
  <c r="Z73" i="13"/>
  <c r="Z69" i="13"/>
  <c r="U69" i="13"/>
  <c r="U27" i="13"/>
  <c r="AA48" i="13"/>
  <c r="AD95" i="13"/>
  <c r="U60" i="13"/>
  <c r="Z27" i="13"/>
  <c r="AB56" i="13"/>
  <c r="Z90" i="13" l="1"/>
  <c r="U90" i="13"/>
  <c r="U98" i="13" s="1"/>
  <c r="Y95" i="13"/>
  <c r="AB48" i="13" l="1"/>
  <c r="AB36" i="13"/>
  <c r="Z36" i="13" s="1"/>
  <c r="Z48" i="13"/>
  <c r="V48" i="13" l="1"/>
  <c r="V99" i="13" s="1"/>
  <c r="V95" i="13" l="1"/>
  <c r="AA95" i="13"/>
  <c r="X48" i="13" l="1"/>
  <c r="X99" i="13" s="1"/>
  <c r="X95" i="13"/>
  <c r="S31" i="13"/>
  <c r="P31" i="13" s="1"/>
  <c r="P29" i="13" s="1"/>
  <c r="P38" i="13" s="1"/>
  <c r="AC95" i="13"/>
  <c r="Z38" i="13" l="1"/>
  <c r="P48" i="13"/>
  <c r="P99" i="13" s="1"/>
  <c r="P92" i="13"/>
  <c r="P95" i="13" l="1"/>
  <c r="Z95" i="13" s="1"/>
  <c r="Z92" i="13"/>
  <c r="U92" i="13"/>
  <c r="U48" i="13"/>
  <c r="U99" i="13" s="1"/>
  <c r="AS48" i="13"/>
  <c r="U95" i="13" l="1"/>
</calcChain>
</file>

<file path=xl/sharedStrings.xml><?xml version="1.0" encoding="utf-8"?>
<sst xmlns="http://schemas.openxmlformats.org/spreadsheetml/2006/main" count="285" uniqueCount="150">
  <si>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</si>
  <si>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</si>
  <si>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</si>
  <si>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</si>
  <si>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</si>
  <si>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</si>
  <si>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</si>
  <si>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</si>
  <si>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</si>
  <si>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</si>
  <si>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</si>
  <si>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</si>
  <si>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</si>
  <si>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</si>
  <si>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</si>
  <si>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</si>
  <si>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</si>
  <si>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</si>
  <si>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</si>
  <si>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</si>
  <si>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</si>
  <si>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</si>
  <si>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</si>
  <si>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</si>
  <si>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</si>
  <si>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</si>
  <si>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</si>
  <si>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</si>
  <si>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</si>
  <si>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</si>
  <si>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</si>
  <si>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</si>
  <si>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</si>
  <si>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</si>
  <si>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</si>
  <si>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</si>
  <si>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</si>
  <si>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</si>
  <si>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</si>
  <si>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</si>
  <si>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</si>
  <si>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</si>
  <si>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</si>
  <si>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</si>
  <si>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</si>
  <si>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</si>
  <si>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</si>
  <si>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</si>
  <si>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</si>
  <si>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</si>
  <si>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</si>
  <si>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</si>
  <si>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</si>
  <si>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</si>
  <si>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</si>
  <si>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</si>
  <si>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</si>
  <si>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</si>
  <si>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</si>
  <si>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</si>
  <si>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</si>
  <si>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</si>
  <si>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</si>
  <si>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</si>
  <si>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Итого 1.1</t>
  </si>
  <si>
    <t>Итого 1.2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</si>
  <si>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</si>
  <si>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</si>
  <si>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</si>
  <si>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</si>
  <si>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</si>
  <si>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</si>
  <si>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</si>
  <si>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</si>
  <si>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</si>
  <si>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</si>
  <si>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</si>
  <si>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</si>
  <si>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</si>
  <si>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</si>
  <si>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</si>
  <si>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</si>
  <si>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</si>
  <si>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Итого 5.1</t>
  </si>
  <si>
    <t>Подпрограмма II. «Система оценки качества образования и информационная прозрачность системы образования»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</si>
  <si>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</si>
  <si>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</si>
  <si>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</si>
  <si>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>Региональный проект «Современная школа» (показатель № 6)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</si>
  <si>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</si>
  <si>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</si>
  <si>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</si>
  <si>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</si>
  <si>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</si>
  <si>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</si>
  <si>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</si>
  <si>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0240299990</t>
  </si>
  <si>
    <t>% исполнения к годовому плану 2020 года</t>
  </si>
  <si>
    <t xml:space="preserve">Внебюджетные источники </t>
  </si>
  <si>
    <t>ПЛАН 2020 год (в рублях)</t>
  </si>
  <si>
    <t>"Развитие образования и молодёжной политики в городе Нефтеюганске"</t>
  </si>
  <si>
    <t xml:space="preserve"> Название программы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</si>
  <si>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</si>
  <si>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</si>
  <si>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</si>
  <si>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</si>
  <si>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</si>
  <si>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</si>
  <si>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</si>
  <si>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ИТОГО</t>
  </si>
  <si>
    <t xml:space="preserve">ИТОГО 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</si>
  <si>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</si>
  <si>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</si>
  <si>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02101S2480.</t>
  </si>
  <si>
    <t>ПЛАН на 6 месяцев 2020 года (рублей)</t>
  </si>
  <si>
    <t>Кассовый расход (в рублях)</t>
  </si>
  <si>
    <t>3</t>
  </si>
  <si>
    <t xml:space="preserve">ВСЕГО </t>
  </si>
  <si>
    <t>0210153030.</t>
  </si>
  <si>
    <t>0210182480.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</si>
  <si>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</si>
  <si>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Строительство и реконструкция объектов муниципальной собственности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</si>
  <si>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</si>
  <si>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</si>
  <si>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Детский сад-ясли на 310 мест (наружное освещение территории)</t>
  </si>
  <si>
    <t>Итого 1.4</t>
  </si>
  <si>
    <t>Итого 1.3</t>
  </si>
  <si>
    <t>Итого 1.5</t>
  </si>
  <si>
    <t>021E182690</t>
  </si>
  <si>
    <t>0220184305</t>
  </si>
  <si>
    <t>0250102400</t>
  </si>
  <si>
    <t>0260199990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</si>
  <si>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</si>
  <si>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Обеспечение предоставления дошкольного, общего, дополнительного образования (показатель №№ 1,2,5,7,8,21,22)</t>
  </si>
  <si>
    <t>Развитие материально-технической базы образовательных организаций (показатель № 6)</t>
  </si>
  <si>
    <t>Обеспечение организации и проведения государственной итоговой аттестации (показатель №№ 3, 4)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</si>
  <si>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 (показатель № 20)</t>
  </si>
  <si>
    <t>Обеспечение выполнения функции управления и контроля в сфере образования и молодёжной политики (показатель №№ 14,15,16,17,18,23)</t>
  </si>
  <si>
    <t xml:space="preserve">Обеспечение функционирования казённого учреждения (показатель №№ 4,15,16,17,18,23)
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</si>
  <si>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</t>
  </si>
  <si>
    <t>Подпрограмма I. «Общее образование. Дополнительное образование детей»</t>
  </si>
  <si>
    <t>Подпрограмма III. «Отдых и оздоровление детей в каникулярное время»</t>
  </si>
  <si>
    <t>Подпрограмма IV. «Молодёжь Нефтеюганска»</t>
  </si>
  <si>
    <t>Итого 4.1</t>
  </si>
  <si>
    <t>проверка</t>
  </si>
  <si>
    <t>п.1</t>
  </si>
  <si>
    <t>без внебюджета, без гуженко</t>
  </si>
  <si>
    <t>% исполнения к плану 6 месяцев 2020 года</t>
  </si>
  <si>
    <t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31.08.2020 года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</si>
  <si>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федерального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</si>
</sst>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charset val="204"/>
      <scheme val="minor"/>
    </font>
    <font>
      <sz val="11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sz val="11"/>
      <color theme="5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0" fillId="0" borderId="0"/>
    <xf numFmtId="164" fontId="11" fillId="0" borderId="0" applyFont="0" applyFill="0" applyBorder="0" applyAlignment="0" applyProtection="0"/>
    <xf numFmtId="0" fontId="12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</cellStyleXfs>
  <cellXfs count="66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15" fillId="2" borderId="19" xfId="0" applyNumberFormat="1" applyFont="1" applyFill="1" applyBorder="1" applyAlignment="1">
      <alignment horizontal="center" vertical="center"/>
    </xf>
    <xf numFmtId="3" fontId="15" fillId="2" borderId="20" xfId="0" applyNumberFormat="1" applyFont="1" applyFill="1" applyBorder="1" applyAlignment="1">
      <alignment horizontal="center" vertical="center"/>
    </xf>
    <xf numFmtId="4" fontId="15" fillId="2" borderId="21" xfId="0" applyNumberFormat="1" applyFont="1" applyFill="1" applyBorder="1" applyAlignment="1">
      <alignment horizontal="center" vertical="center"/>
    </xf>
    <xf numFmtId="4" fontId="15" fillId="2" borderId="32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3" fontId="15" fillId="2" borderId="16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22" fillId="2" borderId="35" xfId="0" applyNumberFormat="1" applyFont="1" applyFill="1" applyBorder="1" applyAlignment="1">
      <alignment horizontal="center" vertical="center"/>
    </xf>
    <xf numFmtId="4" fontId="22" fillId="2" borderId="29" xfId="0" applyNumberFormat="1" applyFont="1" applyFill="1" applyBorder="1" applyAlignment="1">
      <alignment horizontal="center" vertical="center"/>
    </xf>
    <xf numFmtId="4" fontId="22" fillId="2" borderId="36" xfId="0" applyNumberFormat="1" applyFont="1" applyFill="1" applyBorder="1" applyAlignment="1">
      <alignment horizontal="center" vertical="center"/>
    </xf>
    <xf numFmtId="4" fontId="22" fillId="2" borderId="14" xfId="0" applyNumberFormat="1" applyFont="1" applyFill="1" applyBorder="1" applyAlignment="1">
      <alignment horizontal="center" vertical="center"/>
    </xf>
    <xf numFmtId="3" fontId="22" fillId="2" borderId="14" xfId="0" applyNumberFormat="1" applyFont="1" applyFill="1" applyBorder="1" applyAlignment="1">
      <alignment horizontal="center" vertical="center"/>
    </xf>
    <xf numFmtId="3" fontId="22" fillId="2" borderId="20" xfId="0" applyNumberFormat="1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4" fontId="22" fillId="2" borderId="25" xfId="0" applyNumberFormat="1" applyFont="1" applyFill="1" applyBorder="1" applyAlignment="1">
      <alignment horizontal="center" vertical="center"/>
    </xf>
    <xf numFmtId="4" fontId="22" fillId="2" borderId="56" xfId="0" applyNumberFormat="1" applyFont="1" applyFill="1" applyBorder="1" applyAlignment="1">
      <alignment horizontal="center" vertical="center"/>
    </xf>
    <xf numFmtId="4" fontId="16" fillId="2" borderId="25" xfId="0" applyNumberFormat="1" applyFont="1" applyFill="1" applyBorder="1" applyAlignment="1">
      <alignment horizontal="center" vertical="center" wrapText="1"/>
    </xf>
    <xf numFmtId="4" fontId="22" fillId="2" borderId="4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21" fillId="2" borderId="19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4" fontId="15" fillId="2" borderId="20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/>
    </xf>
    <xf numFmtId="3" fontId="15" fillId="2" borderId="9" xfId="0" applyNumberFormat="1" applyFont="1" applyFill="1" applyBorder="1" applyAlignment="1">
      <alignment horizontal="center" vertical="center"/>
    </xf>
    <xf numFmtId="4" fontId="15" fillId="2" borderId="60" xfId="0" applyNumberFormat="1" applyFont="1" applyFill="1" applyBorder="1" applyAlignment="1">
      <alignment vertical="center" wrapText="1"/>
    </xf>
    <xf numFmtId="4" fontId="15" fillId="2" borderId="57" xfId="0" applyNumberFormat="1" applyFont="1" applyFill="1" applyBorder="1" applyAlignment="1">
      <alignment vertical="center" wrapText="1"/>
    </xf>
    <xf numFmtId="3" fontId="15" fillId="2" borderId="21" xfId="0" applyNumberFormat="1" applyFont="1" applyFill="1" applyBorder="1" applyAlignment="1">
      <alignment horizontal="center" vertical="center"/>
    </xf>
    <xf numFmtId="4" fontId="16" fillId="2" borderId="60" xfId="0" applyNumberFormat="1" applyFont="1" applyFill="1" applyBorder="1" applyAlignment="1">
      <alignment vertical="center" wrapText="1"/>
    </xf>
    <xf numFmtId="4" fontId="16" fillId="2" borderId="57" xfId="0" applyNumberFormat="1" applyFont="1" applyFill="1" applyBorder="1" applyAlignment="1">
      <alignment vertical="center" wrapText="1"/>
    </xf>
    <xf numFmtId="4" fontId="15" fillId="2" borderId="42" xfId="0" applyNumberFormat="1" applyFont="1" applyFill="1" applyBorder="1" applyAlignment="1">
      <alignment horizontal="center" vertical="center"/>
    </xf>
    <xf numFmtId="3" fontId="15" fillId="2" borderId="42" xfId="0" applyNumberFormat="1" applyFont="1" applyFill="1" applyBorder="1" applyAlignment="1">
      <alignment horizontal="center" vertical="center"/>
    </xf>
    <xf numFmtId="4" fontId="16" fillId="2" borderId="28" xfId="0" applyNumberFormat="1" applyFont="1" applyFill="1" applyBorder="1" applyAlignment="1">
      <alignment horizontal="center" vertical="center" wrapText="1"/>
    </xf>
    <xf numFmtId="4" fontId="16" fillId="2" borderId="68" xfId="0" applyNumberFormat="1" applyFont="1" applyFill="1" applyBorder="1" applyAlignment="1">
      <alignment horizontal="center" vertical="center" wrapText="1"/>
    </xf>
    <xf numFmtId="4" fontId="15" fillId="2" borderId="29" xfId="0" applyNumberFormat="1" applyFont="1" applyFill="1" applyBorder="1" applyAlignment="1">
      <alignment horizontal="center" vertical="center"/>
    </xf>
    <xf numFmtId="4" fontId="15" fillId="2" borderId="34" xfId="0" applyNumberFormat="1" applyFont="1" applyFill="1" applyBorder="1" applyAlignment="1">
      <alignment horizontal="center" vertical="center"/>
    </xf>
    <xf numFmtId="4" fontId="15" fillId="2" borderId="31" xfId="0" applyNumberFormat="1" applyFont="1" applyFill="1" applyBorder="1" applyAlignment="1">
      <alignment horizontal="center" vertical="center"/>
    </xf>
    <xf numFmtId="4" fontId="15" fillId="2" borderId="8" xfId="0" applyNumberFormat="1" applyFont="1" applyFill="1" applyBorder="1" applyAlignment="1">
      <alignment horizontal="center" vertical="center"/>
    </xf>
    <xf numFmtId="3" fontId="15" fillId="2" borderId="8" xfId="0" applyNumberFormat="1" applyFont="1" applyFill="1" applyBorder="1" applyAlignment="1">
      <alignment horizontal="center" vertical="center"/>
    </xf>
    <xf numFmtId="4" fontId="15" fillId="2" borderId="22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4" fontId="15" fillId="2" borderId="14" xfId="0" applyNumberFormat="1" applyFont="1" applyFill="1" applyBorder="1" applyAlignment="1">
      <alignment horizontal="center" vertical="center"/>
    </xf>
    <xf numFmtId="3" fontId="15" fillId="2" borderId="22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49" fontId="18" fillId="2" borderId="0" xfId="0" applyNumberFormat="1" applyFont="1" applyFill="1" applyAlignment="1">
      <alignment horizontal="center"/>
    </xf>
    <xf numFmtId="0" fontId="19" fillId="2" borderId="0" xfId="0" applyFont="1" applyFill="1" applyBorder="1" applyAlignment="1"/>
    <xf numFmtId="4" fontId="15" fillId="2" borderId="9" xfId="0" applyNumberFormat="1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 wrapText="1"/>
    </xf>
    <xf numFmtId="4" fontId="24" fillId="2" borderId="25" xfId="0" applyNumberFormat="1" applyFont="1" applyFill="1" applyBorder="1" applyAlignment="1">
      <alignment horizontal="center" vertical="center" wrapText="1"/>
    </xf>
    <xf numFmtId="4" fontId="22" fillId="2" borderId="36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22" fillId="2" borderId="14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3" fontId="15" fillId="2" borderId="34" xfId="0" applyNumberFormat="1" applyFont="1" applyFill="1" applyBorder="1" applyAlignment="1">
      <alignment horizontal="center" vertical="center"/>
    </xf>
    <xf numFmtId="3" fontId="15" fillId="2" borderId="7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4" fontId="15" fillId="2" borderId="45" xfId="0" applyNumberFormat="1" applyFont="1" applyFill="1" applyBorder="1" applyAlignment="1">
      <alignment horizontal="center" vertical="center"/>
    </xf>
    <xf numFmtId="166" fontId="15" fillId="2" borderId="42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6" fillId="2" borderId="63" xfId="0" applyNumberFormat="1" applyFont="1" applyFill="1" applyBorder="1" applyAlignment="1">
      <alignment vertical="center" wrapText="1"/>
    </xf>
    <xf numFmtId="4" fontId="15" fillId="2" borderId="39" xfId="0" applyNumberFormat="1" applyFont="1" applyFill="1" applyBorder="1" applyAlignment="1">
      <alignment horizontal="center" vertical="center"/>
    </xf>
    <xf numFmtId="4" fontId="21" fillId="2" borderId="24" xfId="0" applyNumberFormat="1" applyFont="1" applyFill="1" applyBorder="1" applyAlignment="1">
      <alignment horizontal="center" vertical="center" wrapText="1"/>
    </xf>
    <xf numFmtId="4" fontId="22" fillId="2" borderId="4" xfId="0" applyNumberFormat="1" applyFont="1" applyFill="1" applyBorder="1" applyAlignment="1">
      <alignment horizontal="center" vertical="center" wrapText="1"/>
    </xf>
    <xf numFmtId="4" fontId="22" fillId="2" borderId="47" xfId="0" applyNumberFormat="1" applyFont="1" applyFill="1" applyBorder="1" applyAlignment="1">
      <alignment horizontal="center" vertical="center" wrapText="1"/>
    </xf>
    <xf numFmtId="49" fontId="22" fillId="2" borderId="36" xfId="0" applyNumberFormat="1" applyFont="1" applyFill="1" applyBorder="1" applyAlignment="1">
      <alignment horizontal="center" vertical="center" wrapText="1"/>
    </xf>
    <xf numFmtId="4" fontId="21" fillId="2" borderId="22" xfId="0" applyNumberFormat="1" applyFont="1" applyFill="1" applyBorder="1" applyAlignment="1">
      <alignment horizontal="center" vertical="center" wrapText="1"/>
    </xf>
    <xf numFmtId="4" fontId="22" fillId="2" borderId="22" xfId="0" applyNumberFormat="1" applyFont="1" applyFill="1" applyBorder="1" applyAlignment="1">
      <alignment horizontal="left" vertical="top" wrapText="1"/>
    </xf>
    <xf numFmtId="4" fontId="22" fillId="2" borderId="22" xfId="0" applyNumberFormat="1" applyFont="1" applyFill="1" applyBorder="1" applyAlignment="1">
      <alignment horizontal="center" vertical="center"/>
    </xf>
    <xf numFmtId="4" fontId="22" fillId="2" borderId="23" xfId="0" applyNumberFormat="1" applyFont="1" applyFill="1" applyBorder="1" applyAlignment="1">
      <alignment horizontal="left" vertical="top" wrapText="1"/>
    </xf>
    <xf numFmtId="49" fontId="22" fillId="2" borderId="48" xfId="0" applyNumberFormat="1" applyFont="1" applyFill="1" applyBorder="1" applyAlignment="1">
      <alignment horizontal="center" vertical="center" wrapText="1"/>
    </xf>
    <xf numFmtId="4" fontId="22" fillId="2" borderId="3" xfId="0" applyNumberFormat="1" applyFont="1" applyFill="1" applyBorder="1" applyAlignment="1">
      <alignment horizontal="center" vertical="center"/>
    </xf>
    <xf numFmtId="4" fontId="22" fillId="2" borderId="48" xfId="0" applyNumberFormat="1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horizontal="center" vertical="center" wrapText="1"/>
    </xf>
    <xf numFmtId="4" fontId="22" fillId="2" borderId="5" xfId="0" applyNumberFormat="1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" vertical="center"/>
    </xf>
    <xf numFmtId="4" fontId="22" fillId="2" borderId="23" xfId="0" applyNumberFormat="1" applyFont="1" applyFill="1" applyBorder="1" applyAlignment="1">
      <alignment horizontal="center" vertical="center"/>
    </xf>
    <xf numFmtId="3" fontId="22" fillId="2" borderId="8" xfId="0" applyNumberFormat="1" applyFont="1" applyFill="1" applyBorder="1" applyAlignment="1">
      <alignment horizontal="center" vertical="center"/>
    </xf>
    <xf numFmtId="3" fontId="22" fillId="2" borderId="5" xfId="0" applyNumberFormat="1" applyFont="1" applyFill="1" applyBorder="1" applyAlignment="1">
      <alignment horizontal="center" vertical="center"/>
    </xf>
    <xf numFmtId="4" fontId="23" fillId="2" borderId="13" xfId="0" applyNumberFormat="1" applyFont="1" applyFill="1" applyBorder="1" applyAlignment="1">
      <alignment horizontal="left" vertical="center" wrapText="1"/>
    </xf>
    <xf numFmtId="49" fontId="23" fillId="2" borderId="40" xfId="0" applyNumberFormat="1" applyFont="1" applyFill="1" applyBorder="1" applyAlignment="1">
      <alignment horizontal="center" vertical="center" wrapText="1"/>
    </xf>
    <xf numFmtId="4" fontId="23" fillId="2" borderId="5" xfId="0" applyNumberFormat="1" applyFont="1" applyFill="1" applyBorder="1" applyAlignment="1">
      <alignment horizontal="center" vertical="center"/>
    </xf>
    <xf numFmtId="4" fontId="23" fillId="2" borderId="40" xfId="0" applyNumberFormat="1" applyFont="1" applyFill="1" applyBorder="1" applyAlignment="1">
      <alignment horizontal="center" vertical="center"/>
    </xf>
    <xf numFmtId="4" fontId="23" fillId="2" borderId="4" xfId="0" applyNumberFormat="1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 wrapText="1"/>
    </xf>
    <xf numFmtId="3" fontId="23" fillId="2" borderId="30" xfId="0" applyNumberFormat="1" applyFont="1" applyFill="1" applyBorder="1" applyAlignment="1">
      <alignment horizontal="center" vertical="center" wrapText="1"/>
    </xf>
    <xf numFmtId="4" fontId="16" fillId="2" borderId="14" xfId="0" applyNumberFormat="1" applyFont="1" applyFill="1" applyBorder="1" applyAlignment="1">
      <alignment horizontal="center" vertical="center" wrapText="1"/>
    </xf>
    <xf numFmtId="4" fontId="22" fillId="2" borderId="32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/>
    </xf>
    <xf numFmtId="3" fontId="21" fillId="2" borderId="4" xfId="0" applyNumberFormat="1" applyFont="1" applyFill="1" applyBorder="1" applyAlignment="1">
      <alignment horizontal="center" vertical="center" wrapText="1"/>
    </xf>
    <xf numFmtId="3" fontId="21" fillId="2" borderId="24" xfId="0" applyNumberFormat="1" applyFont="1" applyFill="1" applyBorder="1" applyAlignment="1">
      <alignment horizontal="center" vertical="center" wrapText="1"/>
    </xf>
    <xf numFmtId="3" fontId="21" fillId="2" borderId="30" xfId="0" applyNumberFormat="1" applyFont="1" applyFill="1" applyBorder="1" applyAlignment="1">
      <alignment horizontal="center" vertical="center" wrapText="1"/>
    </xf>
    <xf numFmtId="4" fontId="22" fillId="2" borderId="30" xfId="0" applyNumberFormat="1" applyFont="1" applyFill="1" applyBorder="1" applyAlignment="1">
      <alignment horizontal="center" vertical="center" wrapText="1"/>
    </xf>
    <xf numFmtId="4" fontId="21" fillId="2" borderId="13" xfId="0" applyNumberFormat="1" applyFont="1" applyFill="1" applyBorder="1" applyAlignment="1">
      <alignment horizontal="center" vertical="center" wrapText="1"/>
    </xf>
    <xf numFmtId="4" fontId="22" fillId="2" borderId="27" xfId="0" applyNumberFormat="1" applyFont="1" applyFill="1" applyBorder="1" applyAlignment="1">
      <alignment horizontal="center" vertical="center" wrapText="1"/>
    </xf>
    <xf numFmtId="4" fontId="22" fillId="2" borderId="48" xfId="0" applyNumberFormat="1" applyFont="1" applyFill="1" applyBorder="1" applyAlignment="1">
      <alignment horizontal="center" vertical="center" wrapText="1"/>
    </xf>
    <xf numFmtId="49" fontId="21" fillId="2" borderId="10" xfId="0" applyNumberFormat="1" applyFont="1" applyFill="1" applyBorder="1" applyAlignment="1">
      <alignment horizontal="center" vertical="center" wrapText="1"/>
    </xf>
    <xf numFmtId="4" fontId="22" fillId="2" borderId="22" xfId="0" applyNumberFormat="1" applyFont="1" applyFill="1" applyBorder="1" applyAlignment="1">
      <alignment horizontal="center" vertical="center" wrapText="1"/>
    </xf>
    <xf numFmtId="4" fontId="21" fillId="2" borderId="35" xfId="0" applyNumberFormat="1" applyFont="1" applyFill="1" applyBorder="1" applyAlignment="1">
      <alignment horizontal="center" vertical="center" wrapText="1"/>
    </xf>
    <xf numFmtId="4" fontId="22" fillId="2" borderId="3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" fontId="22" fillId="2" borderId="24" xfId="0" applyNumberFormat="1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left" vertical="center" wrapText="1"/>
    </xf>
    <xf numFmtId="4" fontId="22" fillId="2" borderId="38" xfId="0" applyNumberFormat="1" applyFont="1" applyFill="1" applyBorder="1" applyAlignment="1">
      <alignment horizontal="center" vertical="center"/>
    </xf>
    <xf numFmtId="4" fontId="22" fillId="2" borderId="13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66" fontId="22" fillId="2" borderId="8" xfId="0" applyNumberFormat="1" applyFont="1" applyFill="1" applyBorder="1" applyAlignment="1">
      <alignment horizontal="center" vertical="center"/>
    </xf>
    <xf numFmtId="49" fontId="27" fillId="2" borderId="23" xfId="0" applyNumberFormat="1" applyFont="1" applyFill="1" applyBorder="1" applyAlignment="1" applyProtection="1">
      <alignment horizontal="center" vertical="center" wrapText="1"/>
    </xf>
    <xf numFmtId="166" fontId="22" fillId="2" borderId="3" xfId="0" applyNumberFormat="1" applyFont="1" applyFill="1" applyBorder="1" applyAlignment="1">
      <alignment horizontal="center" vertical="center" wrapText="1"/>
    </xf>
    <xf numFmtId="4" fontId="27" fillId="2" borderId="27" xfId="0" applyNumberFormat="1" applyFont="1" applyFill="1" applyBorder="1" applyAlignment="1" applyProtection="1">
      <alignment horizontal="center" vertical="center" wrapText="1"/>
    </xf>
    <xf numFmtId="4" fontId="22" fillId="2" borderId="23" xfId="0" applyNumberFormat="1" applyFont="1" applyFill="1" applyBorder="1" applyAlignment="1">
      <alignment horizontal="center" vertical="center" wrapText="1"/>
    </xf>
    <xf numFmtId="4" fontId="22" fillId="2" borderId="27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 wrapText="1"/>
    </xf>
    <xf numFmtId="4" fontId="22" fillId="2" borderId="1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1" fillId="2" borderId="25" xfId="0" applyFont="1" applyFill="1" applyBorder="1" applyAlignment="1">
      <alignment horizontal="left" vertical="center" wrapText="1"/>
    </xf>
    <xf numFmtId="49" fontId="21" fillId="2" borderId="0" xfId="0" applyNumberFormat="1" applyFont="1" applyFill="1" applyBorder="1" applyAlignment="1">
      <alignment horizontal="center" vertical="center" wrapText="1"/>
    </xf>
    <xf numFmtId="166" fontId="22" fillId="2" borderId="41" xfId="0" applyNumberFormat="1" applyFont="1" applyFill="1" applyBorder="1" applyAlignment="1">
      <alignment horizontal="center" vertical="center"/>
    </xf>
    <xf numFmtId="4" fontId="22" fillId="2" borderId="15" xfId="0" applyNumberFormat="1" applyFont="1" applyFill="1" applyBorder="1" applyAlignment="1">
      <alignment horizontal="center" vertical="center"/>
    </xf>
    <xf numFmtId="3" fontId="22" fillId="2" borderId="17" xfId="0" applyNumberFormat="1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/>
    </xf>
    <xf numFmtId="4" fontId="0" fillId="2" borderId="14" xfId="0" applyNumberFormat="1" applyFont="1" applyFill="1" applyBorder="1" applyAlignment="1">
      <alignment horizontal="center"/>
    </xf>
    <xf numFmtId="4" fontId="15" fillId="2" borderId="11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/>
    </xf>
    <xf numFmtId="4" fontId="16" fillId="2" borderId="32" xfId="0" applyNumberFormat="1" applyFont="1" applyFill="1" applyBorder="1" applyAlignment="1">
      <alignment horizontal="center" vertical="center" wrapText="1"/>
    </xf>
    <xf numFmtId="4" fontId="16" fillId="2" borderId="16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/>
    </xf>
    <xf numFmtId="0" fontId="30" fillId="2" borderId="0" xfId="0" applyFont="1" applyFill="1" applyBorder="1" applyAlignment="1">
      <alignment horizontal="center"/>
    </xf>
    <xf numFmtId="4" fontId="22" fillId="2" borderId="32" xfId="0" applyNumberFormat="1" applyFont="1" applyFill="1" applyBorder="1" applyAlignment="1">
      <alignment horizontal="center" vertical="center"/>
    </xf>
    <xf numFmtId="4" fontId="15" fillId="2" borderId="63" xfId="0" applyNumberFormat="1" applyFont="1" applyFill="1" applyBorder="1" applyAlignment="1">
      <alignment horizontal="center" vertical="center" wrapText="1"/>
    </xf>
    <xf numFmtId="4" fontId="22" fillId="2" borderId="5" xfId="0" applyNumberFormat="1" applyFont="1" applyFill="1" applyBorder="1" applyAlignment="1">
      <alignment horizontal="center" vertical="center" wrapText="1"/>
    </xf>
    <xf numFmtId="4" fontId="22" fillId="2" borderId="40" xfId="0" applyNumberFormat="1" applyFont="1" applyFill="1" applyBorder="1" applyAlignment="1">
      <alignment horizontal="center" vertical="center" wrapText="1"/>
    </xf>
    <xf numFmtId="4" fontId="22" fillId="2" borderId="63" xfId="0" applyNumberFormat="1" applyFont="1" applyFill="1" applyBorder="1" applyAlignment="1">
      <alignment horizontal="center" vertical="center" wrapText="1"/>
    </xf>
    <xf numFmtId="4" fontId="22" fillId="2" borderId="20" xfId="0" applyNumberFormat="1" applyFont="1" applyFill="1" applyBorder="1" applyAlignment="1">
      <alignment horizontal="center" vertical="center" wrapText="1"/>
    </xf>
    <xf numFmtId="4" fontId="22" fillId="2" borderId="21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2" fillId="2" borderId="0" xfId="0" applyFont="1" applyFill="1" applyBorder="1" applyAlignment="1"/>
    <xf numFmtId="4" fontId="22" fillId="2" borderId="15" xfId="0" applyNumberFormat="1" applyFont="1" applyFill="1" applyBorder="1" applyAlignment="1">
      <alignment horizontal="center" vertical="center" wrapText="1"/>
    </xf>
    <xf numFmtId="4" fontId="22" fillId="2" borderId="17" xfId="0" applyNumberFormat="1" applyFont="1" applyFill="1" applyBorder="1" applyAlignment="1">
      <alignment horizontal="center" vertical="center" wrapText="1"/>
    </xf>
    <xf numFmtId="3" fontId="22" fillId="2" borderId="55" xfId="0" applyNumberFormat="1" applyFont="1" applyFill="1" applyBorder="1" applyAlignment="1">
      <alignment horizontal="center" vertical="center" wrapText="1"/>
    </xf>
    <xf numFmtId="3" fontId="22" fillId="2" borderId="17" xfId="0" applyNumberFormat="1" applyFont="1" applyFill="1" applyBorder="1" applyAlignment="1">
      <alignment horizontal="center" vertical="center" wrapText="1"/>
    </xf>
    <xf numFmtId="3" fontId="22" fillId="2" borderId="35" xfId="0" applyNumberFormat="1" applyFont="1" applyFill="1" applyBorder="1" applyAlignment="1">
      <alignment horizontal="center" vertical="center" wrapText="1"/>
    </xf>
    <xf numFmtId="4" fontId="22" fillId="2" borderId="38" xfId="0" applyNumberFormat="1" applyFont="1" applyFill="1" applyBorder="1" applyAlignment="1">
      <alignment horizontal="center" vertical="center" wrapText="1"/>
    </xf>
    <xf numFmtId="4" fontId="22" fillId="2" borderId="37" xfId="0" applyNumberFormat="1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49" fontId="21" fillId="2" borderId="41" xfId="0" applyNumberFormat="1" applyFont="1" applyFill="1" applyBorder="1" applyAlignment="1">
      <alignment horizontal="center" vertical="center" wrapText="1"/>
    </xf>
    <xf numFmtId="4" fontId="16" fillId="2" borderId="18" xfId="0" applyNumberFormat="1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2" borderId="0" xfId="0" applyFont="1" applyFill="1" applyBorder="1"/>
    <xf numFmtId="0" fontId="29" fillId="2" borderId="32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4" fontId="21" fillId="2" borderId="38" xfId="0" applyNumberFormat="1" applyFont="1" applyFill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71" xfId="0" applyFont="1" applyFill="1" applyBorder="1" applyAlignment="1">
      <alignment horizontal="center" vertical="center" wrapText="1"/>
    </xf>
    <xf numFmtId="4" fontId="22" fillId="2" borderId="55" xfId="0" applyNumberFormat="1" applyFont="1" applyFill="1" applyBorder="1" applyAlignment="1">
      <alignment horizontal="center" vertical="center" wrapText="1"/>
    </xf>
    <xf numFmtId="4" fontId="23" fillId="2" borderId="25" xfId="0" applyNumberFormat="1" applyFont="1" applyFill="1" applyBorder="1" applyAlignment="1">
      <alignment horizontal="center" vertical="center" wrapText="1"/>
    </xf>
    <xf numFmtId="4" fontId="21" fillId="2" borderId="70" xfId="0" applyNumberFormat="1" applyFont="1" applyFill="1" applyBorder="1" applyAlignment="1">
      <alignment horizontal="center" vertical="center" wrapText="1"/>
    </xf>
    <xf numFmtId="4" fontId="16" fillId="2" borderId="70" xfId="0" applyNumberFormat="1" applyFont="1" applyFill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4" fontId="16" fillId="2" borderId="71" xfId="0" applyNumberFormat="1" applyFont="1" applyFill="1" applyBorder="1" applyAlignment="1">
      <alignment horizontal="center" vertical="center" wrapText="1"/>
    </xf>
    <xf numFmtId="4" fontId="21" fillId="2" borderId="73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3" fontId="15" fillId="2" borderId="19" xfId="0" applyNumberFormat="1" applyFont="1" applyFill="1" applyBorder="1" applyAlignment="1">
      <alignment horizontal="center" vertical="center"/>
    </xf>
    <xf numFmtId="4" fontId="16" fillId="2" borderId="19" xfId="0" applyNumberFormat="1" applyFont="1" applyFill="1" applyBorder="1" applyAlignment="1">
      <alignment horizontal="center" vertical="center" wrapText="1"/>
    </xf>
    <xf numFmtId="0" fontId="21" fillId="2" borderId="68" xfId="0" applyFont="1" applyFill="1" applyBorder="1" applyAlignment="1">
      <alignment horizontal="center" vertical="center" wrapText="1"/>
    </xf>
    <xf numFmtId="4" fontId="15" fillId="2" borderId="11" xfId="0" applyNumberFormat="1" applyFont="1" applyFill="1" applyBorder="1" applyAlignment="1">
      <alignment horizontal="center" vertical="center" wrapText="1"/>
    </xf>
    <xf numFmtId="4" fontId="15" fillId="2" borderId="70" xfId="0" applyNumberFormat="1" applyFont="1" applyFill="1" applyBorder="1" applyAlignment="1">
      <alignment horizontal="center" vertical="center" wrapText="1"/>
    </xf>
    <xf numFmtId="4" fontId="22" fillId="2" borderId="65" xfId="0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 applyBorder="1" applyAlignment="1">
      <alignment horizontal="center" vertical="center" wrapText="1"/>
    </xf>
    <xf numFmtId="4" fontId="16" fillId="2" borderId="52" xfId="0" applyNumberFormat="1" applyFont="1" applyFill="1" applyBorder="1" applyAlignment="1">
      <alignment horizontal="center" vertical="center" wrapText="1"/>
    </xf>
    <xf numFmtId="4" fontId="22" fillId="2" borderId="52" xfId="0" applyNumberFormat="1" applyFont="1" applyFill="1" applyBorder="1" applyAlignment="1">
      <alignment horizontal="center" vertical="center" wrapText="1"/>
    </xf>
    <xf numFmtId="4" fontId="15" fillId="2" borderId="60" xfId="0" applyNumberFormat="1" applyFont="1" applyFill="1" applyBorder="1" applyAlignment="1">
      <alignment horizontal="center" vertical="center" wrapText="1"/>
    </xf>
    <xf numFmtId="4" fontId="15" fillId="2" borderId="5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" fontId="22" fillId="2" borderId="24" xfId="0" applyNumberFormat="1" applyFont="1" applyFill="1" applyBorder="1" applyAlignment="1">
      <alignment horizontal="center" vertical="center" wrapText="1"/>
    </xf>
    <xf numFmtId="3" fontId="15" fillId="2" borderId="39" xfId="0" applyNumberFormat="1" applyFont="1" applyFill="1" applyBorder="1" applyAlignment="1">
      <alignment horizontal="center" vertical="center"/>
    </xf>
    <xf numFmtId="4" fontId="22" fillId="2" borderId="19" xfId="0" applyNumberFormat="1" applyFont="1" applyFill="1" applyBorder="1" applyAlignment="1">
      <alignment horizontal="center" vertical="center" wrapText="1"/>
    </xf>
    <xf numFmtId="3" fontId="21" fillId="2" borderId="6" xfId="0" applyNumberFormat="1" applyFont="1" applyFill="1" applyBorder="1" applyAlignment="1">
      <alignment horizontal="center" vertical="center" wrapText="1"/>
    </xf>
    <xf numFmtId="3" fontId="21" fillId="2" borderId="40" xfId="0" applyNumberFormat="1" applyFont="1" applyFill="1" applyBorder="1" applyAlignment="1">
      <alignment horizontal="center" vertical="center" wrapText="1"/>
    </xf>
    <xf numFmtId="3" fontId="22" fillId="2" borderId="35" xfId="0" applyNumberFormat="1" applyFont="1" applyFill="1" applyBorder="1" applyAlignment="1">
      <alignment horizontal="center" vertical="center"/>
    </xf>
    <xf numFmtId="4" fontId="22" fillId="2" borderId="10" xfId="0" applyNumberFormat="1" applyFont="1" applyFill="1" applyBorder="1" applyAlignment="1">
      <alignment horizontal="center" vertical="center"/>
    </xf>
    <xf numFmtId="4" fontId="21" fillId="2" borderId="43" xfId="0" applyNumberFormat="1" applyFont="1" applyFill="1" applyBorder="1" applyAlignment="1">
      <alignment horizontal="center" vertical="center" wrapText="1"/>
    </xf>
    <xf numFmtId="4" fontId="22" fillId="2" borderId="11" xfId="0" applyNumberFormat="1" applyFont="1" applyFill="1" applyBorder="1" applyAlignment="1">
      <alignment horizontal="center" vertical="center"/>
    </xf>
    <xf numFmtId="3" fontId="22" fillId="2" borderId="36" xfId="0" applyNumberFormat="1" applyFont="1" applyFill="1" applyBorder="1" applyAlignment="1">
      <alignment horizontal="center" vertical="center"/>
    </xf>
    <xf numFmtId="3" fontId="22" fillId="2" borderId="40" xfId="0" applyNumberFormat="1" applyFont="1" applyFill="1" applyBorder="1" applyAlignment="1">
      <alignment horizontal="center" vertical="center"/>
    </xf>
    <xf numFmtId="4" fontId="22" fillId="2" borderId="50" xfId="0" applyNumberFormat="1" applyFont="1" applyFill="1" applyBorder="1" applyAlignment="1">
      <alignment horizontal="center" vertical="center"/>
    </xf>
    <xf numFmtId="4" fontId="22" fillId="2" borderId="55" xfId="0" applyNumberFormat="1" applyFont="1" applyFill="1" applyBorder="1" applyAlignment="1">
      <alignment horizontal="center" vertical="center"/>
    </xf>
    <xf numFmtId="4" fontId="22" fillId="2" borderId="41" xfId="0" applyNumberFormat="1" applyFont="1" applyFill="1" applyBorder="1" applyAlignment="1">
      <alignment horizontal="center" vertical="center"/>
    </xf>
    <xf numFmtId="4" fontId="22" fillId="2" borderId="19" xfId="0" applyNumberFormat="1" applyFont="1" applyFill="1" applyBorder="1" applyAlignment="1">
      <alignment horizontal="center" vertical="center"/>
    </xf>
    <xf numFmtId="4" fontId="22" fillId="2" borderId="20" xfId="0" applyNumberFormat="1" applyFont="1" applyFill="1" applyBorder="1" applyAlignment="1">
      <alignment horizontal="center" vertical="center"/>
    </xf>
    <xf numFmtId="4" fontId="15" fillId="2" borderId="23" xfId="0" applyNumberFormat="1" applyFont="1" applyFill="1" applyBorder="1" applyAlignment="1">
      <alignment horizontal="center" vertical="center"/>
    </xf>
    <xf numFmtId="4" fontId="15" fillId="2" borderId="43" xfId="0" applyNumberFormat="1" applyFont="1" applyFill="1" applyBorder="1" applyAlignment="1">
      <alignment horizontal="center" vertical="center"/>
    </xf>
    <xf numFmtId="4" fontId="16" fillId="2" borderId="36" xfId="0" applyNumberFormat="1" applyFont="1" applyFill="1" applyBorder="1" applyAlignment="1">
      <alignment horizontal="center" vertical="center" wrapText="1"/>
    </xf>
    <xf numFmtId="3" fontId="15" fillId="2" borderId="43" xfId="0" applyNumberFormat="1" applyFont="1" applyFill="1" applyBorder="1" applyAlignment="1">
      <alignment horizontal="center" vertical="center"/>
    </xf>
    <xf numFmtId="4" fontId="15" fillId="2" borderId="44" xfId="0" applyNumberFormat="1" applyFont="1" applyFill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46" xfId="0" applyNumberFormat="1" applyFont="1" applyFill="1" applyBorder="1" applyAlignment="1">
      <alignment horizontal="center" vertical="center" wrapText="1"/>
    </xf>
    <xf numFmtId="165" fontId="15" fillId="2" borderId="21" xfId="0" applyNumberFormat="1" applyFont="1" applyFill="1" applyBorder="1" applyAlignment="1">
      <alignment horizontal="center" vertical="center"/>
    </xf>
    <xf numFmtId="165" fontId="15" fillId="2" borderId="42" xfId="0" applyNumberFormat="1" applyFont="1" applyFill="1" applyBorder="1" applyAlignment="1">
      <alignment horizontal="center" vertical="center"/>
    </xf>
    <xf numFmtId="4" fontId="22" fillId="2" borderId="71" xfId="0" applyNumberFormat="1" applyFont="1" applyFill="1" applyBorder="1" applyAlignment="1">
      <alignment vertical="center" wrapText="1"/>
    </xf>
    <xf numFmtId="49" fontId="22" fillId="2" borderId="51" xfId="0" applyNumberFormat="1" applyFont="1" applyFill="1" applyBorder="1" applyAlignment="1">
      <alignment horizontal="center" vertical="center" wrapText="1"/>
    </xf>
    <xf numFmtId="3" fontId="22" fillId="2" borderId="43" xfId="0" applyNumberFormat="1" applyFont="1" applyFill="1" applyBorder="1" applyAlignment="1">
      <alignment horizontal="center" vertical="center"/>
    </xf>
    <xf numFmtId="4" fontId="22" fillId="2" borderId="73" xfId="0" applyNumberFormat="1" applyFont="1" applyFill="1" applyBorder="1" applyAlignment="1">
      <alignment vertical="center" wrapText="1"/>
    </xf>
    <xf numFmtId="4" fontId="36" fillId="2" borderId="22" xfId="0" applyNumberFormat="1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/>
    </xf>
    <xf numFmtId="0" fontId="37" fillId="2" borderId="0" xfId="0" applyFont="1" applyFill="1" applyBorder="1" applyAlignment="1">
      <alignment horizontal="center"/>
    </xf>
    <xf numFmtId="4" fontId="22" fillId="2" borderId="72" xfId="0" applyNumberFormat="1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4" fontId="36" fillId="2" borderId="1" xfId="0" applyNumberFormat="1" applyFont="1" applyFill="1" applyBorder="1" applyAlignment="1">
      <alignment horizontal="center" vertical="center" wrapText="1"/>
    </xf>
    <xf numFmtId="4" fontId="36" fillId="2" borderId="14" xfId="0" applyNumberFormat="1" applyFont="1" applyFill="1" applyBorder="1" applyAlignment="1">
      <alignment horizontal="center" vertical="center" wrapText="1"/>
    </xf>
    <xf numFmtId="0" fontId="37" fillId="2" borderId="0" xfId="0" applyFont="1" applyFill="1" applyBorder="1" applyAlignment="1"/>
    <xf numFmtId="3" fontId="36" fillId="2" borderId="43" xfId="0" applyNumberFormat="1" applyFont="1" applyFill="1" applyBorder="1" applyAlignment="1">
      <alignment horizontal="center" vertical="center"/>
    </xf>
    <xf numFmtId="4" fontId="22" fillId="2" borderId="35" xfId="0" applyNumberFormat="1" applyFont="1" applyFill="1" applyBorder="1" applyAlignment="1" applyProtection="1">
      <alignment horizontal="center" vertical="center" wrapText="1"/>
    </xf>
    <xf numFmtId="4" fontId="21" fillId="2" borderId="26" xfId="0" applyNumberFormat="1" applyFont="1" applyFill="1" applyBorder="1" applyAlignment="1">
      <alignment horizontal="center" vertical="center" wrapText="1"/>
    </xf>
    <xf numFmtId="4" fontId="22" fillId="2" borderId="17" xfId="0" applyNumberFormat="1" applyFont="1" applyFill="1" applyBorder="1" applyAlignment="1">
      <alignment horizontal="center" vertical="center"/>
    </xf>
    <xf numFmtId="0" fontId="16" fillId="2" borderId="68" xfId="0" applyFont="1" applyFill="1" applyBorder="1" applyAlignment="1">
      <alignment horizontal="center" vertical="center" wrapText="1"/>
    </xf>
    <xf numFmtId="49" fontId="22" fillId="2" borderId="15" xfId="0" applyNumberFormat="1" applyFont="1" applyFill="1" applyBorder="1" applyAlignment="1" applyProtection="1">
      <alignment horizontal="left" vertical="center" wrapText="1"/>
    </xf>
    <xf numFmtId="4" fontId="22" fillId="2" borderId="19" xfId="0" applyNumberFormat="1" applyFont="1" applyFill="1" applyBorder="1" applyAlignment="1">
      <alignment horizontal="left" vertical="center" wrapText="1"/>
    </xf>
    <xf numFmtId="49" fontId="22" fillId="2" borderId="55" xfId="0" applyNumberFormat="1" applyFont="1" applyFill="1" applyBorder="1" applyAlignment="1">
      <alignment vertical="center" wrapText="1"/>
    </xf>
    <xf numFmtId="49" fontId="22" fillId="2" borderId="20" xfId="0" applyNumberFormat="1" applyFont="1" applyFill="1" applyBorder="1" applyAlignment="1">
      <alignment horizontal="left" vertical="center" wrapText="1"/>
    </xf>
    <xf numFmtId="4" fontId="22" fillId="2" borderId="21" xfId="0" applyNumberFormat="1" applyFont="1" applyFill="1" applyBorder="1" applyAlignment="1">
      <alignment horizontal="left" vertical="center" wrapText="1"/>
    </xf>
    <xf numFmtId="3" fontId="35" fillId="2" borderId="0" xfId="0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/>
    </xf>
    <xf numFmtId="0" fontId="35" fillId="2" borderId="0" xfId="0" applyFont="1" applyFill="1" applyBorder="1" applyAlignment="1">
      <alignment horizontal="center"/>
    </xf>
    <xf numFmtId="49" fontId="39" fillId="2" borderId="41" xfId="0" applyNumberFormat="1" applyFont="1" applyFill="1" applyBorder="1" applyAlignment="1">
      <alignment horizontal="center" vertical="center" wrapText="1"/>
    </xf>
    <xf numFmtId="4" fontId="39" fillId="2" borderId="73" xfId="0" applyNumberFormat="1" applyFont="1" applyFill="1" applyBorder="1" applyAlignment="1">
      <alignment horizontal="center" vertical="center" wrapText="1"/>
    </xf>
    <xf numFmtId="4" fontId="39" fillId="2" borderId="25" xfId="0" applyNumberFormat="1" applyFont="1" applyFill="1" applyBorder="1" applyAlignment="1">
      <alignment horizontal="center" vertical="center" wrapText="1"/>
    </xf>
    <xf numFmtId="4" fontId="39" fillId="2" borderId="5" xfId="0" applyNumberFormat="1" applyFont="1" applyFill="1" applyBorder="1" applyAlignment="1">
      <alignment horizontal="center" vertical="center" wrapText="1"/>
    </xf>
    <xf numFmtId="4" fontId="39" fillId="2" borderId="40" xfId="0" applyNumberFormat="1" applyFont="1" applyFill="1" applyBorder="1" applyAlignment="1">
      <alignment horizontal="center" vertical="center" wrapText="1"/>
    </xf>
    <xf numFmtId="4" fontId="39" fillId="2" borderId="48" xfId="0" applyNumberFormat="1" applyFont="1" applyFill="1" applyBorder="1" applyAlignment="1">
      <alignment horizontal="center" vertical="center"/>
    </xf>
    <xf numFmtId="4" fontId="39" fillId="2" borderId="26" xfId="0" applyNumberFormat="1" applyFont="1" applyFill="1" applyBorder="1" applyAlignment="1">
      <alignment horizontal="center" vertical="center" wrapText="1"/>
    </xf>
    <xf numFmtId="4" fontId="39" fillId="2" borderId="17" xfId="0" applyNumberFormat="1" applyFont="1" applyFill="1" applyBorder="1" applyAlignment="1">
      <alignment horizontal="center" vertical="center" wrapText="1"/>
    </xf>
    <xf numFmtId="4" fontId="39" fillId="2" borderId="18" xfId="0" applyNumberFormat="1" applyFont="1" applyFill="1" applyBorder="1" applyAlignment="1">
      <alignment horizontal="center" vertical="center"/>
    </xf>
    <xf numFmtId="4" fontId="39" fillId="2" borderId="13" xfId="0" applyNumberFormat="1" applyFont="1" applyFill="1" applyBorder="1" applyAlignment="1">
      <alignment horizontal="center" vertical="center" wrapText="1"/>
    </xf>
    <xf numFmtId="4" fontId="39" fillId="2" borderId="27" xfId="0" applyNumberFormat="1" applyFont="1" applyFill="1" applyBorder="1" applyAlignment="1">
      <alignment horizontal="center" vertical="center" wrapText="1"/>
    </xf>
    <xf numFmtId="4" fontId="39" fillId="2" borderId="0" xfId="0" applyNumberFormat="1" applyFont="1" applyFill="1" applyBorder="1" applyAlignment="1">
      <alignment horizontal="center" vertical="center"/>
    </xf>
    <xf numFmtId="3" fontId="39" fillId="2" borderId="40" xfId="0" applyNumberFormat="1" applyFont="1" applyFill="1" applyBorder="1" applyAlignment="1">
      <alignment horizontal="center" vertical="center"/>
    </xf>
    <xf numFmtId="4" fontId="39" fillId="2" borderId="40" xfId="0" applyNumberFormat="1" applyFont="1" applyFill="1" applyBorder="1" applyAlignment="1">
      <alignment horizontal="center" vertical="center"/>
    </xf>
    <xf numFmtId="3" fontId="39" fillId="2" borderId="3" xfId="0" applyNumberFormat="1" applyFont="1" applyFill="1" applyBorder="1" applyAlignment="1">
      <alignment horizontal="center" vertical="center"/>
    </xf>
    <xf numFmtId="3" fontId="39" fillId="2" borderId="27" xfId="0" applyNumberFormat="1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/>
    </xf>
    <xf numFmtId="0" fontId="39" fillId="2" borderId="0" xfId="0" applyFont="1" applyFill="1" applyBorder="1" applyAlignment="1">
      <alignment horizontal="center"/>
    </xf>
    <xf numFmtId="3" fontId="22" fillId="2" borderId="15" xfId="0" applyNumberFormat="1" applyFont="1" applyFill="1" applyBorder="1" applyAlignment="1">
      <alignment horizontal="center" vertical="center"/>
    </xf>
    <xf numFmtId="3" fontId="22" fillId="2" borderId="76" xfId="0" applyNumberFormat="1" applyFont="1" applyFill="1" applyBorder="1" applyAlignment="1">
      <alignment horizontal="center" vertical="center"/>
    </xf>
    <xf numFmtId="4" fontId="35" fillId="2" borderId="68" xfId="0" applyNumberFormat="1" applyFont="1" applyFill="1" applyBorder="1" applyAlignment="1">
      <alignment horizontal="left" vertical="center" wrapText="1"/>
    </xf>
    <xf numFmtId="4" fontId="35" fillId="2" borderId="63" xfId="0" applyNumberFormat="1" applyFont="1" applyFill="1" applyBorder="1" applyAlignment="1">
      <alignment horizontal="center" vertical="center" wrapText="1"/>
    </xf>
    <xf numFmtId="4" fontId="35" fillId="2" borderId="60" xfId="0" applyNumberFormat="1" applyFont="1" applyFill="1" applyBorder="1" applyAlignment="1">
      <alignment horizontal="center" vertical="center" wrapText="1"/>
    </xf>
    <xf numFmtId="4" fontId="35" fillId="2" borderId="57" xfId="0" applyNumberFormat="1" applyFont="1" applyFill="1" applyBorder="1" applyAlignment="1">
      <alignment horizontal="center" vertical="center" wrapText="1"/>
    </xf>
    <xf numFmtId="4" fontId="39" fillId="2" borderId="15" xfId="0" applyNumberFormat="1" applyFont="1" applyFill="1" applyBorder="1" applyAlignment="1">
      <alignment horizontal="left" vertical="top" wrapText="1"/>
    </xf>
    <xf numFmtId="0" fontId="21" fillId="2" borderId="31" xfId="0" applyFont="1" applyFill="1" applyBorder="1" applyAlignment="1">
      <alignment horizontal="left" vertical="top" wrapText="1"/>
    </xf>
    <xf numFmtId="4" fontId="16" fillId="2" borderId="63" xfId="0" applyNumberFormat="1" applyFont="1" applyFill="1" applyBorder="1" applyAlignment="1">
      <alignment horizontal="center" vertical="center" wrapText="1"/>
    </xf>
    <xf numFmtId="165" fontId="15" fillId="2" borderId="28" xfId="0" applyNumberFormat="1" applyFont="1" applyFill="1" applyBorder="1" applyAlignment="1">
      <alignment horizontal="center" vertical="center"/>
    </xf>
    <xf numFmtId="165" fontId="15" fillId="2" borderId="39" xfId="0" applyNumberFormat="1" applyFont="1" applyFill="1" applyBorder="1" applyAlignment="1">
      <alignment horizontal="center" vertical="center"/>
    </xf>
    <xf numFmtId="165" fontId="15" fillId="2" borderId="34" xfId="0" applyNumberFormat="1" applyFont="1" applyFill="1" applyBorder="1" applyAlignment="1">
      <alignment horizontal="center" vertical="center"/>
    </xf>
    <xf numFmtId="165" fontId="15" fillId="2" borderId="69" xfId="0" applyNumberFormat="1" applyFont="1" applyFill="1" applyBorder="1" applyAlignment="1">
      <alignment horizontal="center" vertical="center"/>
    </xf>
    <xf numFmtId="4" fontId="36" fillId="2" borderId="36" xfId="0" applyNumberFormat="1" applyFont="1" applyFill="1" applyBorder="1" applyAlignment="1">
      <alignment horizontal="center" vertical="center" wrapText="1"/>
    </xf>
    <xf numFmtId="4" fontId="36" fillId="2" borderId="8" xfId="0" applyNumberFormat="1" applyFont="1" applyFill="1" applyBorder="1" applyAlignment="1">
      <alignment horizontal="center" vertical="center" wrapText="1"/>
    </xf>
    <xf numFmtId="4" fontId="36" fillId="2" borderId="29" xfId="0" applyNumberFormat="1" applyFont="1" applyFill="1" applyBorder="1" applyAlignment="1">
      <alignment horizontal="center" vertical="center" wrapText="1"/>
    </xf>
    <xf numFmtId="4" fontId="23" fillId="2" borderId="56" xfId="0" applyNumberFormat="1" applyFont="1" applyFill="1" applyBorder="1" applyAlignment="1">
      <alignment horizontal="center" vertical="center" wrapText="1"/>
    </xf>
    <xf numFmtId="4" fontId="36" fillId="2" borderId="46" xfId="0" applyNumberFormat="1" applyFont="1" applyFill="1" applyBorder="1" applyAlignment="1">
      <alignment horizontal="center" vertical="center" wrapText="1"/>
    </xf>
    <xf numFmtId="4" fontId="36" fillId="2" borderId="11" xfId="0" applyNumberFormat="1" applyFont="1" applyFill="1" applyBorder="1" applyAlignment="1">
      <alignment horizontal="center" vertical="center" wrapText="1"/>
    </xf>
    <xf numFmtId="4" fontId="23" fillId="2" borderId="13" xfId="0" applyNumberFormat="1" applyFont="1" applyFill="1" applyBorder="1" applyAlignment="1">
      <alignment horizontal="center" vertical="center" wrapText="1"/>
    </xf>
    <xf numFmtId="4" fontId="36" fillId="2" borderId="67" xfId="0" applyNumberFormat="1" applyFont="1" applyFill="1" applyBorder="1" applyAlignment="1">
      <alignment horizontal="center" vertical="center" wrapText="1"/>
    </xf>
    <xf numFmtId="4" fontId="23" fillId="2" borderId="38" xfId="0" applyNumberFormat="1" applyFont="1" applyFill="1" applyBorder="1" applyAlignment="1">
      <alignment horizontal="center" vertical="center"/>
    </xf>
    <xf numFmtId="3" fontId="36" fillId="2" borderId="14" xfId="0" applyNumberFormat="1" applyFont="1" applyFill="1" applyBorder="1" applyAlignment="1">
      <alignment horizontal="center" vertical="center"/>
    </xf>
    <xf numFmtId="3" fontId="22" fillId="2" borderId="16" xfId="0" applyNumberFormat="1" applyFont="1" applyFill="1" applyBorder="1" applyAlignment="1">
      <alignment horizontal="center" vertical="center"/>
    </xf>
    <xf numFmtId="3" fontId="22" fillId="2" borderId="18" xfId="0" applyNumberFormat="1" applyFont="1" applyFill="1" applyBorder="1" applyAlignment="1">
      <alignment horizontal="center" vertical="center"/>
    </xf>
    <xf numFmtId="165" fontId="15" fillId="2" borderId="19" xfId="0" applyNumberFormat="1" applyFont="1" applyFill="1" applyBorder="1" applyAlignment="1">
      <alignment horizontal="center" vertical="center"/>
    </xf>
    <xf numFmtId="4" fontId="16" fillId="2" borderId="24" xfId="0" applyNumberFormat="1" applyFont="1" applyFill="1" applyBorder="1" applyAlignment="1">
      <alignment horizontal="center" vertical="center" wrapText="1"/>
    </xf>
    <xf numFmtId="3" fontId="15" fillId="2" borderId="45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/>
    </xf>
    <xf numFmtId="4" fontId="16" fillId="2" borderId="31" xfId="0" applyNumberFormat="1" applyFont="1" applyFill="1" applyBorder="1" applyAlignment="1">
      <alignment horizontal="center" vertical="center" wrapText="1"/>
    </xf>
    <xf numFmtId="166" fontId="15" fillId="2" borderId="20" xfId="0" applyNumberFormat="1" applyFont="1" applyFill="1" applyBorder="1" applyAlignment="1">
      <alignment horizontal="center" vertical="center"/>
    </xf>
    <xf numFmtId="4" fontId="15" fillId="2" borderId="41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3" fontId="39" fillId="2" borderId="65" xfId="0" applyNumberFormat="1" applyFont="1" applyFill="1" applyBorder="1" applyAlignment="1">
      <alignment horizontal="center" vertical="center"/>
    </xf>
    <xf numFmtId="3" fontId="39" fillId="2" borderId="16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35" xfId="0" applyNumberFormat="1" applyFont="1" applyFill="1" applyBorder="1" applyAlignment="1">
      <alignment horizontal="center" vertical="center"/>
    </xf>
    <xf numFmtId="4" fontId="22" fillId="2" borderId="16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4" fontId="36" fillId="2" borderId="12" xfId="0" applyNumberFormat="1" applyFont="1" applyFill="1" applyBorder="1" applyAlignment="1">
      <alignment horizontal="center" vertical="center" wrapText="1"/>
    </xf>
    <xf numFmtId="4" fontId="22" fillId="2" borderId="43" xfId="0" applyNumberFormat="1" applyFont="1" applyFill="1" applyBorder="1" applyAlignment="1">
      <alignment horizontal="center" vertical="center"/>
    </xf>
    <xf numFmtId="3" fontId="22" fillId="2" borderId="44" xfId="0" applyNumberFormat="1" applyFont="1" applyFill="1" applyBorder="1" applyAlignment="1">
      <alignment horizontal="center" vertical="center"/>
    </xf>
    <xf numFmtId="3" fontId="23" fillId="2" borderId="2" xfId="0" applyNumberFormat="1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3" fontId="22" fillId="2" borderId="22" xfId="0" applyNumberFormat="1" applyFont="1" applyFill="1" applyBorder="1" applyAlignment="1">
      <alignment horizontal="center" vertical="center" wrapText="1"/>
    </xf>
    <xf numFmtId="3" fontId="22" fillId="2" borderId="14" xfId="0" applyNumberFormat="1" applyFont="1" applyFill="1" applyBorder="1" applyAlignment="1">
      <alignment horizontal="center" vertical="center" wrapText="1"/>
    </xf>
    <xf numFmtId="3" fontId="23" fillId="2" borderId="23" xfId="0" applyNumberFormat="1" applyFont="1" applyFill="1" applyBorder="1" applyAlignment="1">
      <alignment horizontal="center" vertical="center" wrapText="1"/>
    </xf>
    <xf numFmtId="3" fontId="23" fillId="2" borderId="3" xfId="0" applyNumberFormat="1" applyFont="1" applyFill="1" applyBorder="1" applyAlignment="1">
      <alignment horizontal="center" vertical="center" wrapText="1"/>
    </xf>
    <xf numFmtId="3" fontId="23" fillId="2" borderId="27" xfId="0" applyNumberFormat="1" applyFont="1" applyFill="1" applyBorder="1" applyAlignment="1">
      <alignment horizontal="center" vertical="center" wrapText="1"/>
    </xf>
    <xf numFmtId="4" fontId="22" fillId="2" borderId="21" xfId="0" applyNumberFormat="1" applyFont="1" applyFill="1" applyBorder="1" applyAlignment="1">
      <alignment horizontal="center" vertical="center"/>
    </xf>
    <xf numFmtId="4" fontId="22" fillId="2" borderId="38" xfId="0" applyNumberFormat="1" applyFont="1" applyFill="1" applyBorder="1" applyAlignment="1" applyProtection="1">
      <alignment horizontal="center" vertical="center" wrapText="1"/>
    </xf>
    <xf numFmtId="4" fontId="39" fillId="2" borderId="42" xfId="0" applyNumberFormat="1" applyFont="1" applyFill="1" applyBorder="1" applyAlignment="1">
      <alignment horizontal="center" vertical="center"/>
    </xf>
    <xf numFmtId="166" fontId="22" fillId="2" borderId="10" xfId="0" applyNumberFormat="1" applyFont="1" applyFill="1" applyBorder="1" applyAlignment="1">
      <alignment horizontal="center" vertical="center"/>
    </xf>
    <xf numFmtId="4" fontId="15" fillId="2" borderId="49" xfId="0" applyNumberFormat="1" applyFont="1" applyFill="1" applyBorder="1" applyAlignment="1">
      <alignment horizontal="center" vertical="center"/>
    </xf>
    <xf numFmtId="4" fontId="15" fillId="2" borderId="4" xfId="0" applyNumberFormat="1" applyFont="1" applyFill="1" applyBorder="1" applyAlignment="1">
      <alignment horizontal="center" vertical="center"/>
    </xf>
    <xf numFmtId="4" fontId="15" fillId="2" borderId="47" xfId="0" applyNumberFormat="1" applyFont="1" applyFill="1" applyBorder="1" applyAlignment="1">
      <alignment horizontal="center" vertical="center"/>
    </xf>
    <xf numFmtId="4" fontId="22" fillId="2" borderId="18" xfId="0" applyNumberFormat="1" applyFont="1" applyFill="1" applyBorder="1" applyAlignment="1">
      <alignment horizontal="center" vertical="center" wrapText="1"/>
    </xf>
    <xf numFmtId="4" fontId="22" fillId="2" borderId="35" xfId="0" applyNumberFormat="1" applyFont="1" applyFill="1" applyBorder="1" applyAlignment="1">
      <alignment horizontal="center" vertical="center" wrapText="1"/>
    </xf>
    <xf numFmtId="4" fontId="23" fillId="2" borderId="24" xfId="0" applyNumberFormat="1" applyFont="1" applyFill="1" applyBorder="1" applyAlignment="1">
      <alignment horizontal="center" vertical="center" wrapText="1"/>
    </xf>
    <xf numFmtId="4" fontId="23" fillId="2" borderId="30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/>
    </xf>
    <xf numFmtId="4" fontId="42" fillId="2" borderId="21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center"/>
    </xf>
    <xf numFmtId="4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4" fontId="31" fillId="2" borderId="0" xfId="0" applyNumberFormat="1" applyFont="1" applyFill="1" applyBorder="1" applyAlignment="1">
      <alignment horizontal="center"/>
    </xf>
    <xf numFmtId="165" fontId="15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/>
    </xf>
    <xf numFmtId="4" fontId="16" fillId="2" borderId="0" xfId="0" applyNumberFormat="1" applyFont="1" applyFill="1" applyBorder="1" applyAlignment="1">
      <alignment horizontal="center" vertical="center" wrapText="1"/>
    </xf>
    <xf numFmtId="4" fontId="39" fillId="2" borderId="77" xfId="0" applyNumberFormat="1" applyFont="1" applyFill="1" applyBorder="1" applyAlignment="1">
      <alignment horizontal="center" vertical="center" wrapText="1"/>
    </xf>
    <xf numFmtId="4" fontId="15" fillId="2" borderId="65" xfId="0" applyNumberFormat="1" applyFont="1" applyFill="1" applyBorder="1" applyAlignment="1">
      <alignment horizontal="center" vertical="center" wrapText="1"/>
    </xf>
    <xf numFmtId="4" fontId="15" fillId="2" borderId="24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4" fontId="15" fillId="2" borderId="30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/>
    </xf>
    <xf numFmtId="4" fontId="15" fillId="2" borderId="56" xfId="0" applyNumberFormat="1" applyFont="1" applyFill="1" applyBorder="1" applyAlignment="1">
      <alignment horizontal="center" vertical="center" wrapText="1"/>
    </xf>
    <xf numFmtId="4" fontId="21" fillId="2" borderId="53" xfId="0" applyNumberFormat="1" applyFont="1" applyFill="1" applyBorder="1" applyAlignment="1">
      <alignment horizontal="center" vertical="center" wrapText="1"/>
    </xf>
    <xf numFmtId="165" fontId="15" fillId="2" borderId="63" xfId="0" applyNumberFormat="1" applyFont="1" applyFill="1" applyBorder="1" applyAlignment="1">
      <alignment horizontal="center" vertical="center"/>
    </xf>
    <xf numFmtId="0" fontId="16" fillId="2" borderId="63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  <xf numFmtId="4" fontId="36" fillId="2" borderId="53" xfId="0" applyNumberFormat="1" applyFont="1" applyFill="1" applyBorder="1" applyAlignment="1">
      <alignment horizontal="center" vertical="center" wrapText="1"/>
    </xf>
    <xf numFmtId="4" fontId="15" fillId="2" borderId="63" xfId="0" applyNumberFormat="1" applyFont="1" applyFill="1" applyBorder="1" applyAlignment="1">
      <alignment horizontal="center" vertical="center"/>
    </xf>
    <xf numFmtId="4" fontId="15" fillId="2" borderId="60" xfId="0" applyNumberFormat="1" applyFont="1" applyFill="1" applyBorder="1" applyAlignment="1">
      <alignment horizontal="center" vertical="center"/>
    </xf>
    <xf numFmtId="4" fontId="15" fillId="2" borderId="57" xfId="0" applyNumberFormat="1" applyFont="1" applyFill="1" applyBorder="1" applyAlignment="1">
      <alignment horizontal="center" vertical="center"/>
    </xf>
    <xf numFmtId="4" fontId="16" fillId="2" borderId="11" xfId="0" applyNumberFormat="1" applyFont="1" applyFill="1" applyBorder="1" applyAlignment="1">
      <alignment horizontal="center" vertical="center" wrapText="1"/>
    </xf>
    <xf numFmtId="4" fontId="16" fillId="2" borderId="26" xfId="0" applyNumberFormat="1" applyFont="1" applyFill="1" applyBorder="1" applyAlignment="1">
      <alignment horizontal="center" vertical="center" wrapText="1"/>
    </xf>
    <xf numFmtId="4" fontId="16" fillId="2" borderId="60" xfId="0" applyNumberFormat="1" applyFont="1" applyFill="1" applyBorder="1" applyAlignment="1">
      <alignment horizontal="center" vertical="center" wrapText="1"/>
    </xf>
    <xf numFmtId="4" fontId="16" fillId="2" borderId="57" xfId="0" applyNumberFormat="1" applyFont="1" applyFill="1" applyBorder="1" applyAlignment="1">
      <alignment horizontal="center" vertical="center" wrapText="1"/>
    </xf>
    <xf numFmtId="4" fontId="22" fillId="2" borderId="26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21" fillId="2" borderId="5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5" fillId="2" borderId="28" xfId="0" applyNumberFormat="1" applyFont="1" applyFill="1" applyBorder="1" applyAlignment="1">
      <alignment horizontal="center" vertical="center"/>
    </xf>
    <xf numFmtId="4" fontId="22" fillId="2" borderId="59" xfId="0" applyNumberFormat="1" applyFont="1" applyFill="1" applyBorder="1" applyAlignment="1">
      <alignment horizontal="center" vertical="center" wrapText="1"/>
    </xf>
    <xf numFmtId="4" fontId="15" fillId="2" borderId="19" xfId="0" applyNumberFormat="1" applyFont="1" applyFill="1" applyBorder="1" applyAlignment="1">
      <alignment horizontal="center" vertical="center" wrapText="1"/>
    </xf>
    <xf numFmtId="4" fontId="15" fillId="2" borderId="68" xfId="0" applyNumberFormat="1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63" xfId="0" applyFont="1" applyFill="1" applyBorder="1" applyAlignment="1">
      <alignment horizontal="center" vertical="center" wrapText="1"/>
    </xf>
    <xf numFmtId="0" fontId="15" fillId="2" borderId="60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9" fillId="2" borderId="63" xfId="0" applyFont="1" applyFill="1" applyBorder="1" applyAlignment="1">
      <alignment horizontal="center" vertical="center" wrapText="1"/>
    </xf>
    <xf numFmtId="0" fontId="29" fillId="2" borderId="60" xfId="0" applyFont="1" applyFill="1" applyBorder="1" applyAlignment="1">
      <alignment horizontal="center" vertical="center" wrapText="1"/>
    </xf>
    <xf numFmtId="0" fontId="29" fillId="2" borderId="57" xfId="0" applyFont="1" applyFill="1" applyBorder="1" applyAlignment="1">
      <alignment horizontal="center" vertical="center" wrapText="1"/>
    </xf>
    <xf numFmtId="0" fontId="29" fillId="2" borderId="46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67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29" fillId="2" borderId="55" xfId="0" applyFont="1" applyFill="1" applyBorder="1" applyAlignment="1">
      <alignment horizontal="center" vertical="center" wrapText="1"/>
    </xf>
    <xf numFmtId="0" fontId="29" fillId="2" borderId="62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69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49" fontId="16" fillId="2" borderId="39" xfId="0" applyNumberFormat="1" applyFont="1" applyFill="1" applyBorder="1" applyAlignment="1">
      <alignment horizontal="center" vertical="center" wrapText="1"/>
    </xf>
    <xf numFmtId="49" fontId="16" fillId="2" borderId="41" xfId="0" applyNumberFormat="1" applyFont="1" applyFill="1" applyBorder="1" applyAlignment="1">
      <alignment horizontal="center" vertical="center" wrapText="1"/>
    </xf>
    <xf numFmtId="4" fontId="15" fillId="2" borderId="28" xfId="0" applyNumberFormat="1" applyFont="1" applyFill="1" applyBorder="1" applyAlignment="1">
      <alignment horizontal="center" vertical="center"/>
    </xf>
    <xf numFmtId="4" fontId="15" fillId="2" borderId="54" xfId="0" applyNumberFormat="1" applyFont="1" applyFill="1" applyBorder="1" applyAlignment="1">
      <alignment horizontal="center" vertical="center"/>
    </xf>
    <xf numFmtId="4" fontId="15" fillId="2" borderId="60" xfId="0" applyNumberFormat="1" applyFont="1" applyFill="1" applyBorder="1" applyAlignment="1">
      <alignment horizontal="center" vertical="center"/>
    </xf>
    <xf numFmtId="4" fontId="15" fillId="2" borderId="57" xfId="0" applyNumberFormat="1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4" fontId="16" fillId="2" borderId="64" xfId="0" applyNumberFormat="1" applyFont="1" applyFill="1" applyBorder="1" applyAlignment="1">
      <alignment horizontal="center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left" vertical="center" wrapText="1"/>
    </xf>
    <xf numFmtId="0" fontId="16" fillId="2" borderId="60" xfId="0" applyFont="1" applyFill="1" applyBorder="1" applyAlignment="1">
      <alignment horizontal="left" vertical="center" wrapText="1"/>
    </xf>
    <xf numFmtId="0" fontId="16" fillId="2" borderId="57" xfId="0" applyFont="1" applyFill="1" applyBorder="1" applyAlignment="1">
      <alignment horizontal="left" vertical="center" wrapText="1"/>
    </xf>
    <xf numFmtId="0" fontId="21" fillId="2" borderId="59" xfId="0" applyFont="1" applyFill="1" applyBorder="1" applyAlignment="1">
      <alignment horizontal="center" vertical="center" wrapText="1"/>
    </xf>
    <xf numFmtId="0" fontId="21" fillId="2" borderId="51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54" xfId="0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 vertical="center" wrapText="1"/>
    </xf>
    <xf numFmtId="165" fontId="16" fillId="2" borderId="63" xfId="0" applyNumberFormat="1" applyFont="1" applyFill="1" applyBorder="1" applyAlignment="1">
      <alignment horizontal="center" vertical="center" wrapText="1"/>
    </xf>
    <xf numFmtId="165" fontId="16" fillId="2" borderId="60" xfId="0" applyNumberFormat="1" applyFont="1" applyFill="1" applyBorder="1" applyAlignment="1">
      <alignment horizontal="center" vertical="center" wrapText="1"/>
    </xf>
    <xf numFmtId="165" fontId="16" fillId="2" borderId="57" xfId="0" applyNumberFormat="1" applyFont="1" applyFill="1" applyBorder="1" applyAlignment="1">
      <alignment horizontal="center" vertical="center" wrapText="1"/>
    </xf>
    <xf numFmtId="4" fontId="16" fillId="2" borderId="69" xfId="0" applyNumberFormat="1" applyFont="1" applyFill="1" applyBorder="1" applyAlignment="1">
      <alignment horizontal="center" vertical="top" wrapText="1"/>
    </xf>
    <xf numFmtId="4" fontId="16" fillId="2" borderId="53" xfId="0" applyNumberFormat="1" applyFont="1" applyFill="1" applyBorder="1" applyAlignment="1">
      <alignment horizontal="center" vertical="top" wrapText="1"/>
    </xf>
    <xf numFmtId="0" fontId="39" fillId="2" borderId="0" xfId="0" applyFont="1" applyFill="1" applyBorder="1" applyAlignment="1">
      <alignment horizontal="left"/>
    </xf>
    <xf numFmtId="0" fontId="15" fillId="2" borderId="42" xfId="0" applyFont="1" applyFill="1" applyBorder="1" applyAlignment="1">
      <alignment horizontal="left" vertical="center" wrapText="1"/>
    </xf>
    <xf numFmtId="0" fontId="15" fillId="2" borderId="60" xfId="0" applyFont="1" applyFill="1" applyBorder="1" applyAlignment="1">
      <alignment horizontal="left" vertical="center" wrapText="1"/>
    </xf>
    <xf numFmtId="0" fontId="15" fillId="2" borderId="57" xfId="0" applyFont="1" applyFill="1" applyBorder="1" applyAlignment="1">
      <alignment horizontal="left" vertical="center" wrapText="1"/>
    </xf>
    <xf numFmtId="4" fontId="22" fillId="2" borderId="26" xfId="0" applyNumberFormat="1" applyFont="1" applyFill="1" applyBorder="1" applyAlignment="1">
      <alignment horizontal="center" vertical="center" wrapText="1"/>
    </xf>
    <xf numFmtId="4" fontId="22" fillId="2" borderId="62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4" fontId="15" fillId="2" borderId="69" xfId="0" applyNumberFormat="1" applyFont="1" applyFill="1" applyBorder="1" applyAlignment="1">
      <alignment horizontal="center" vertical="top" wrapText="1"/>
    </xf>
    <xf numFmtId="4" fontId="15" fillId="2" borderId="66" xfId="0" applyNumberFormat="1" applyFont="1" applyFill="1" applyBorder="1" applyAlignment="1">
      <alignment horizontal="center" vertical="top" wrapText="1"/>
    </xf>
    <xf numFmtId="4" fontId="15" fillId="2" borderId="53" xfId="0" applyNumberFormat="1" applyFont="1" applyFill="1" applyBorder="1" applyAlignment="1">
      <alignment horizontal="center" vertical="top" wrapText="1"/>
    </xf>
    <xf numFmtId="4" fontId="16" fillId="2" borderId="28" xfId="0" applyNumberFormat="1" applyFont="1" applyFill="1" applyBorder="1" applyAlignment="1">
      <alignment horizontal="center" vertical="top" wrapText="1"/>
    </xf>
    <xf numFmtId="4" fontId="16" fillId="2" borderId="25" xfId="0" applyNumberFormat="1" applyFont="1" applyFill="1" applyBorder="1" applyAlignment="1">
      <alignment horizontal="center" vertical="top" wrapText="1"/>
    </xf>
    <xf numFmtId="4" fontId="16" fillId="2" borderId="26" xfId="0" applyNumberFormat="1" applyFont="1" applyFill="1" applyBorder="1" applyAlignment="1">
      <alignment horizontal="center" vertical="top" wrapText="1"/>
    </xf>
    <xf numFmtId="0" fontId="32" fillId="2" borderId="63" xfId="0" applyFont="1" applyFill="1" applyBorder="1" applyAlignment="1">
      <alignment horizontal="center" vertical="center" wrapText="1"/>
    </xf>
    <xf numFmtId="0" fontId="32" fillId="2" borderId="60" xfId="0" applyFont="1" applyFill="1" applyBorder="1" applyAlignment="1">
      <alignment horizontal="center" vertical="center" wrapText="1"/>
    </xf>
    <xf numFmtId="0" fontId="32" fillId="2" borderId="57" xfId="0" applyFont="1" applyFill="1" applyBorder="1" applyAlignment="1">
      <alignment horizontal="center" vertical="center" wrapText="1"/>
    </xf>
    <xf numFmtId="165" fontId="15" fillId="2" borderId="63" xfId="0" applyNumberFormat="1" applyFont="1" applyFill="1" applyBorder="1" applyAlignment="1">
      <alignment horizontal="center" vertical="center"/>
    </xf>
    <xf numFmtId="165" fontId="15" fillId="2" borderId="60" xfId="0" applyNumberFormat="1" applyFont="1" applyFill="1" applyBorder="1" applyAlignment="1">
      <alignment horizontal="center" vertical="center"/>
    </xf>
    <xf numFmtId="165" fontId="15" fillId="2" borderId="57" xfId="0" applyNumberFormat="1" applyFont="1" applyFill="1" applyBorder="1" applyAlignment="1">
      <alignment horizontal="center" vertical="center"/>
    </xf>
    <xf numFmtId="0" fontId="16" fillId="2" borderId="63" xfId="0" applyFont="1" applyFill="1" applyBorder="1" applyAlignment="1">
      <alignment horizontal="left" vertical="top" wrapText="1"/>
    </xf>
    <xf numFmtId="0" fontId="16" fillId="2" borderId="60" xfId="0" applyFont="1" applyFill="1" applyBorder="1" applyAlignment="1">
      <alignment horizontal="left" vertical="top" wrapText="1"/>
    </xf>
    <xf numFmtId="0" fontId="16" fillId="2" borderId="57" xfId="0" applyFont="1" applyFill="1" applyBorder="1" applyAlignment="1">
      <alignment horizontal="left" vertical="top" wrapText="1"/>
    </xf>
    <xf numFmtId="0" fontId="29" fillId="2" borderId="33" xfId="0" applyFont="1" applyFill="1" applyBorder="1" applyAlignment="1">
      <alignment horizontal="center" vertical="center" wrapText="1"/>
    </xf>
    <xf numFmtId="4" fontId="15" fillId="2" borderId="63" xfId="0" applyNumberFormat="1" applyFont="1" applyFill="1" applyBorder="1" applyAlignment="1">
      <alignment horizontal="left" vertical="center" wrapText="1"/>
    </xf>
    <xf numFmtId="4" fontId="15" fillId="2" borderId="57" xfId="0" applyNumberFormat="1" applyFont="1" applyFill="1" applyBorder="1" applyAlignment="1">
      <alignment horizontal="left" vertical="center" wrapText="1"/>
    </xf>
    <xf numFmtId="4" fontId="15" fillId="2" borderId="28" xfId="0" applyNumberFormat="1" applyFont="1" applyFill="1" applyBorder="1" applyAlignment="1">
      <alignment horizontal="center" vertical="center" wrapText="1"/>
    </xf>
    <xf numFmtId="4" fontId="15" fillId="2" borderId="54" xfId="0" applyNumberFormat="1" applyFont="1" applyFill="1" applyBorder="1" applyAlignment="1">
      <alignment horizontal="center" vertical="center" wrapText="1"/>
    </xf>
    <xf numFmtId="4" fontId="15" fillId="2" borderId="61" xfId="0" applyNumberFormat="1" applyFont="1" applyFill="1" applyBorder="1" applyAlignment="1">
      <alignment horizontal="center" vertical="center" wrapText="1"/>
    </xf>
    <xf numFmtId="4" fontId="16" fillId="2" borderId="46" xfId="0" applyNumberFormat="1" applyFont="1" applyFill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2" borderId="67" xfId="0" applyNumberFormat="1" applyFont="1" applyFill="1" applyBorder="1" applyAlignment="1">
      <alignment horizontal="center" vertical="center" wrapText="1"/>
    </xf>
    <xf numFmtId="4" fontId="16" fillId="2" borderId="26" xfId="0" applyNumberFormat="1" applyFont="1" applyFill="1" applyBorder="1" applyAlignment="1">
      <alignment horizontal="center" vertical="center" wrapText="1"/>
    </xf>
    <xf numFmtId="4" fontId="16" fillId="2" borderId="55" xfId="0" applyNumberFormat="1" applyFont="1" applyFill="1" applyBorder="1" applyAlignment="1">
      <alignment horizontal="center" vertical="center" wrapText="1"/>
    </xf>
    <xf numFmtId="4" fontId="16" fillId="2" borderId="60" xfId="0" applyNumberFormat="1" applyFont="1" applyFill="1" applyBorder="1" applyAlignment="1">
      <alignment horizontal="center" vertical="center" wrapText="1"/>
    </xf>
    <xf numFmtId="4" fontId="16" fillId="2" borderId="57" xfId="0" applyNumberFormat="1" applyFont="1" applyFill="1" applyBorder="1" applyAlignment="1">
      <alignment horizontal="center" vertical="center" wrapText="1"/>
    </xf>
    <xf numFmtId="4" fontId="36" fillId="2" borderId="46" xfId="0" applyNumberFormat="1" applyFont="1" applyFill="1" applyBorder="1" applyAlignment="1">
      <alignment horizontal="left" vertical="center" wrapText="1"/>
    </xf>
    <xf numFmtId="4" fontId="36" fillId="2" borderId="67" xfId="0" applyNumberFormat="1" applyFont="1" applyFill="1" applyBorder="1" applyAlignment="1">
      <alignment horizontal="left" vertical="center" wrapText="1"/>
    </xf>
    <xf numFmtId="4" fontId="36" fillId="2" borderId="59" xfId="0" applyNumberFormat="1" applyFont="1" applyFill="1" applyBorder="1" applyAlignment="1">
      <alignment horizontal="left" vertical="center" wrapText="1"/>
    </xf>
    <xf numFmtId="4" fontId="36" fillId="2" borderId="75" xfId="0" applyNumberFormat="1" applyFont="1" applyFill="1" applyBorder="1" applyAlignment="1">
      <alignment horizontal="left" vertical="center" wrapText="1"/>
    </xf>
    <xf numFmtId="4" fontId="36" fillId="2" borderId="63" xfId="0" applyNumberFormat="1" applyFont="1" applyFill="1" applyBorder="1" applyAlignment="1">
      <alignment horizontal="left" vertical="center" wrapText="1"/>
    </xf>
    <xf numFmtId="4" fontId="36" fillId="2" borderId="57" xfId="0" applyNumberFormat="1" applyFont="1" applyFill="1" applyBorder="1" applyAlignment="1">
      <alignment horizontal="left" vertical="center" wrapText="1"/>
    </xf>
    <xf numFmtId="4" fontId="15" fillId="2" borderId="56" xfId="0" applyNumberFormat="1" applyFont="1" applyFill="1" applyBorder="1" applyAlignment="1">
      <alignment horizontal="center" vertical="center" wrapText="1"/>
    </xf>
    <xf numFmtId="4" fontId="15" fillId="2" borderId="25" xfId="0" applyNumberFormat="1" applyFont="1" applyFill="1" applyBorder="1" applyAlignment="1">
      <alignment horizontal="center" vertical="center" wrapText="1"/>
    </xf>
    <xf numFmtId="4" fontId="15" fillId="2" borderId="64" xfId="0" applyNumberFormat="1" applyFont="1" applyFill="1" applyBorder="1" applyAlignment="1">
      <alignment horizontal="center" vertical="center" wrapText="1"/>
    </xf>
    <xf numFmtId="4" fontId="21" fillId="2" borderId="69" xfId="0" applyNumberFormat="1" applyFont="1" applyFill="1" applyBorder="1" applyAlignment="1">
      <alignment horizontal="center" vertical="center" wrapText="1"/>
    </xf>
    <xf numFmtId="4" fontId="21" fillId="2" borderId="66" xfId="0" applyNumberFormat="1" applyFont="1" applyFill="1" applyBorder="1" applyAlignment="1">
      <alignment horizontal="center" vertical="center" wrapText="1"/>
    </xf>
    <xf numFmtId="4" fontId="21" fillId="2" borderId="53" xfId="0" applyNumberFormat="1" applyFont="1" applyFill="1" applyBorder="1" applyAlignment="1">
      <alignment horizontal="center" vertical="center" wrapText="1"/>
    </xf>
    <xf numFmtId="4" fontId="15" fillId="2" borderId="46" xfId="0" applyNumberFormat="1" applyFont="1" applyFill="1" applyBorder="1" applyAlignment="1">
      <alignment horizontal="left" vertical="center" wrapText="1"/>
    </xf>
    <xf numFmtId="4" fontId="15" fillId="2" borderId="11" xfId="0" applyNumberFormat="1" applyFont="1" applyFill="1" applyBorder="1" applyAlignment="1">
      <alignment horizontal="left" vertical="center" wrapText="1"/>
    </xf>
    <xf numFmtId="4" fontId="15" fillId="2" borderId="67" xfId="0" applyNumberFormat="1" applyFont="1" applyFill="1" applyBorder="1" applyAlignment="1">
      <alignment horizontal="left" vertical="center" wrapText="1"/>
    </xf>
    <xf numFmtId="4" fontId="15" fillId="2" borderId="60" xfId="0" applyNumberFormat="1" applyFont="1" applyFill="1" applyBorder="1" applyAlignment="1">
      <alignment horizontal="left" vertical="center" wrapText="1"/>
    </xf>
    <xf numFmtId="4" fontId="36" fillId="2" borderId="69" xfId="0" applyNumberFormat="1" applyFont="1" applyFill="1" applyBorder="1" applyAlignment="1">
      <alignment horizontal="center" vertical="center" wrapText="1"/>
    </xf>
    <xf numFmtId="4" fontId="36" fillId="2" borderId="66" xfId="0" applyNumberFormat="1" applyFont="1" applyFill="1" applyBorder="1" applyAlignment="1">
      <alignment horizontal="center" vertical="center" wrapText="1"/>
    </xf>
    <xf numFmtId="4" fontId="36" fillId="2" borderId="53" xfId="0" applyNumberFormat="1" applyFont="1" applyFill="1" applyBorder="1" applyAlignment="1">
      <alignment horizontal="center" vertical="center" wrapText="1"/>
    </xf>
    <xf numFmtId="4" fontId="15" fillId="2" borderId="63" xfId="0" applyNumberFormat="1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left" vertical="center" wrapText="1"/>
    </xf>
    <xf numFmtId="0" fontId="16" fillId="2" borderId="55" xfId="0" applyFont="1" applyFill="1" applyBorder="1" applyAlignment="1">
      <alignment horizontal="left" vertical="center" wrapText="1"/>
    </xf>
    <xf numFmtId="0" fontId="16" fillId="2" borderId="62" xfId="0" applyFont="1" applyFill="1" applyBorder="1" applyAlignment="1">
      <alignment horizontal="left" vertical="center" wrapText="1"/>
    </xf>
    <xf numFmtId="4" fontId="16" fillId="2" borderId="66" xfId="0" applyNumberFormat="1" applyFont="1" applyFill="1" applyBorder="1" applyAlignment="1">
      <alignment horizontal="center" vertical="top" wrapText="1"/>
    </xf>
    <xf numFmtId="4" fontId="16" fillId="2" borderId="72" xfId="0" applyNumberFormat="1" applyFont="1" applyFill="1" applyBorder="1" applyAlignment="1">
      <alignment horizontal="center" vertical="top" wrapText="1"/>
    </xf>
    <xf numFmtId="0" fontId="22" fillId="2" borderId="31" xfId="0" applyFont="1" applyFill="1" applyBorder="1" applyAlignment="1">
      <alignment horizontal="left" vertical="top" wrapText="1"/>
    </xf>
    <xf numFmtId="49" fontId="22" fillId="2" borderId="29" xfId="0" applyNumberFormat="1" applyFont="1" applyFill="1" applyBorder="1" applyAlignment="1">
      <alignment horizontal="center" vertical="center" wrapText="1"/>
    </xf>
    <xf numFmtId="0" fontId="21" fillId="2" borderId="70" xfId="0" applyFont="1" applyFill="1" applyBorder="1" applyAlignment="1">
      <alignment horizontal="center" vertical="center" wrapText="1"/>
    </xf>
    <xf numFmtId="0" fontId="22" fillId="2" borderId="46" xfId="0" applyFont="1" applyFill="1" applyBorder="1" applyAlignment="1">
      <alignment horizontal="center" vertical="center" wrapText="1"/>
    </xf>
    <xf numFmtId="4" fontId="21" fillId="2" borderId="46" xfId="0" applyNumberFormat="1" applyFont="1" applyFill="1" applyBorder="1" applyAlignment="1">
      <alignment horizontal="center" vertical="center" wrapText="1"/>
    </xf>
    <xf numFmtId="4" fontId="13" fillId="2" borderId="8" xfId="0" applyNumberFormat="1" applyFont="1" applyFill="1" applyBorder="1" applyAlignment="1" applyProtection="1">
      <alignment horizontal="right" vertical="center" wrapText="1"/>
    </xf>
    <xf numFmtId="4" fontId="22" fillId="2" borderId="12" xfId="0" applyNumberFormat="1" applyFont="1" applyFill="1" applyBorder="1" applyAlignment="1">
      <alignment horizontal="center" vertical="center" wrapText="1"/>
    </xf>
    <xf numFmtId="4" fontId="22" fillId="2" borderId="8" xfId="0" applyNumberFormat="1" applyFont="1" applyFill="1" applyBorder="1" applyAlignment="1">
      <alignment horizontal="center" vertical="center" wrapText="1"/>
    </xf>
    <xf numFmtId="4" fontId="22" fillId="2" borderId="29" xfId="0" applyNumberFormat="1" applyFont="1" applyFill="1" applyBorder="1" applyAlignment="1">
      <alignment horizontal="center" vertical="center" wrapText="1"/>
    </xf>
    <xf numFmtId="4" fontId="21" fillId="2" borderId="12" xfId="0" applyNumberFormat="1" applyFont="1" applyFill="1" applyBorder="1" applyAlignment="1">
      <alignment horizontal="center" vertical="center" wrapText="1"/>
    </xf>
    <xf numFmtId="4" fontId="22" fillId="2" borderId="10" xfId="0" applyNumberFormat="1" applyFont="1" applyFill="1" applyBorder="1" applyAlignment="1">
      <alignment horizontal="center" vertical="center" wrapText="1"/>
    </xf>
    <xf numFmtId="4" fontId="21" fillId="2" borderId="31" xfId="0" applyNumberFormat="1" applyFont="1" applyFill="1" applyBorder="1" applyAlignment="1">
      <alignment horizontal="center" vertical="center" wrapText="1"/>
    </xf>
    <xf numFmtId="4" fontId="22" fillId="2" borderId="46" xfId="0" applyNumberFormat="1" applyFont="1" applyFill="1" applyBorder="1" applyAlignment="1">
      <alignment horizontal="center" vertical="center"/>
    </xf>
    <xf numFmtId="4" fontId="22" fillId="2" borderId="8" xfId="0" applyNumberFormat="1" applyFont="1" applyFill="1" applyBorder="1" applyAlignment="1">
      <alignment horizontal="center" vertical="center"/>
    </xf>
    <xf numFmtId="3" fontId="22" fillId="2" borderId="10" xfId="0" applyNumberFormat="1" applyFont="1" applyFill="1" applyBorder="1" applyAlignment="1">
      <alignment horizontal="center" vertical="center"/>
    </xf>
    <xf numFmtId="3" fontId="22" fillId="2" borderId="29" xfId="0" applyNumberFormat="1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left" vertical="top" wrapText="1"/>
    </xf>
    <xf numFmtId="49" fontId="22" fillId="2" borderId="47" xfId="0" applyNumberFormat="1" applyFont="1" applyFill="1" applyBorder="1" applyAlignment="1">
      <alignment horizontal="center" vertical="center" wrapText="1"/>
    </xf>
    <xf numFmtId="0" fontId="21" fillId="2" borderId="72" xfId="0" applyFont="1" applyFill="1" applyBorder="1" applyAlignment="1">
      <alignment horizontal="center" vertical="center" wrapText="1"/>
    </xf>
    <xf numFmtId="0" fontId="22" fillId="2" borderId="56" xfId="0" applyFont="1" applyFill="1" applyBorder="1" applyAlignment="1">
      <alignment horizontal="center" vertical="center" wrapText="1"/>
    </xf>
    <xf numFmtId="4" fontId="21" fillId="2" borderId="56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22" fillId="2" borderId="49" xfId="0" applyNumberFormat="1" applyFont="1" applyFill="1" applyBorder="1" applyAlignment="1">
      <alignment horizontal="center" vertical="center" wrapText="1"/>
    </xf>
    <xf numFmtId="4" fontId="21" fillId="2" borderId="49" xfId="0" applyNumberFormat="1" applyFont="1" applyFill="1" applyBorder="1" applyAlignment="1">
      <alignment horizontal="center" vertical="center" wrapText="1"/>
    </xf>
    <xf numFmtId="4" fontId="22" fillId="2" borderId="4" xfId="0" applyNumberFormat="1" applyFont="1" applyFill="1" applyBorder="1" applyAlignment="1">
      <alignment horizontal="center" vertical="center"/>
    </xf>
    <xf numFmtId="3" fontId="22" fillId="2" borderId="4" xfId="0" applyNumberFormat="1" applyFont="1" applyFill="1" applyBorder="1" applyAlignment="1">
      <alignment horizontal="center" vertical="center"/>
    </xf>
    <xf numFmtId="3" fontId="22" fillId="2" borderId="47" xfId="0" applyNumberFormat="1" applyFont="1" applyFill="1" applyBorder="1" applyAlignment="1">
      <alignment horizontal="center" vertical="center"/>
    </xf>
    <xf numFmtId="3" fontId="22" fillId="2" borderId="30" xfId="0" applyNumberFormat="1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left" vertical="top" wrapText="1"/>
    </xf>
    <xf numFmtId="0" fontId="22" fillId="2" borderId="59" xfId="0" applyFont="1" applyFill="1" applyBorder="1" applyAlignment="1">
      <alignment horizontal="center" vertical="center" wrapText="1"/>
    </xf>
    <xf numFmtId="4" fontId="22" fillId="2" borderId="43" xfId="0" applyNumberFormat="1" applyFont="1" applyFill="1" applyBorder="1" applyAlignment="1">
      <alignment horizontal="center" vertical="center" wrapText="1"/>
    </xf>
    <xf numFmtId="4" fontId="22" fillId="2" borderId="59" xfId="0" applyNumberFormat="1" applyFont="1" applyFill="1" applyBorder="1" applyAlignment="1">
      <alignment horizontal="center" vertical="center"/>
    </xf>
    <xf numFmtId="3" fontId="22" fillId="2" borderId="59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" fontId="39" fillId="2" borderId="22" xfId="0" applyNumberFormat="1" applyFont="1" applyFill="1" applyBorder="1" applyAlignment="1">
      <alignment horizontal="left" vertical="top" wrapText="1"/>
    </xf>
    <xf numFmtId="49" fontId="39" fillId="2" borderId="36" xfId="0" applyNumberFormat="1" applyFont="1" applyFill="1" applyBorder="1" applyAlignment="1">
      <alignment horizontal="center" vertical="center" wrapText="1"/>
    </xf>
    <xf numFmtId="0" fontId="39" fillId="2" borderId="71" xfId="0" applyFont="1" applyFill="1" applyBorder="1" applyAlignment="1">
      <alignment horizontal="center" vertical="center" wrapText="1"/>
    </xf>
    <xf numFmtId="4" fontId="39" fillId="2" borderId="59" xfId="0" applyNumberFormat="1" applyFont="1" applyFill="1" applyBorder="1" applyAlignment="1">
      <alignment horizontal="center" vertical="center" wrapText="1"/>
    </xf>
    <xf numFmtId="4" fontId="39" fillId="2" borderId="24" xfId="0" applyNumberFormat="1" applyFont="1" applyFill="1" applyBorder="1" applyAlignment="1">
      <alignment horizontal="center" vertical="center" wrapText="1"/>
    </xf>
    <xf numFmtId="4" fontId="39" fillId="2" borderId="1" xfId="0" applyNumberFormat="1" applyFont="1" applyFill="1" applyBorder="1" applyAlignment="1">
      <alignment horizontal="center" vertical="center"/>
    </xf>
    <xf numFmtId="4" fontId="39" fillId="2" borderId="14" xfId="0" applyNumberFormat="1" applyFont="1" applyFill="1" applyBorder="1" applyAlignment="1">
      <alignment horizontal="center" vertical="center" wrapText="1"/>
    </xf>
    <xf numFmtId="4" fontId="39" fillId="2" borderId="43" xfId="0" applyNumberFormat="1" applyFont="1" applyFill="1" applyBorder="1" applyAlignment="1">
      <alignment horizontal="center" vertical="center" wrapText="1"/>
    </xf>
    <xf numFmtId="4" fontId="39" fillId="2" borderId="36" xfId="0" applyNumberFormat="1" applyFont="1" applyFill="1" applyBorder="1" applyAlignment="1">
      <alignment horizontal="center" vertical="center"/>
    </xf>
    <xf numFmtId="4" fontId="39" fillId="2" borderId="22" xfId="0" applyNumberFormat="1" applyFont="1" applyFill="1" applyBorder="1" applyAlignment="1">
      <alignment horizontal="center" vertical="center" wrapText="1"/>
    </xf>
    <xf numFmtId="4" fontId="39" fillId="2" borderId="14" xfId="0" applyNumberFormat="1" applyFont="1" applyFill="1" applyBorder="1" applyAlignment="1">
      <alignment horizontal="center" vertical="center"/>
    </xf>
    <xf numFmtId="4" fontId="39" fillId="2" borderId="56" xfId="0" applyNumberFormat="1" applyFont="1" applyFill="1" applyBorder="1" applyAlignment="1">
      <alignment horizontal="center" vertical="center"/>
    </xf>
    <xf numFmtId="3" fontId="39" fillId="2" borderId="1" xfId="0" applyNumberFormat="1" applyFont="1" applyFill="1" applyBorder="1" applyAlignment="1">
      <alignment horizontal="center" vertical="center"/>
    </xf>
    <xf numFmtId="3" fontId="39" fillId="2" borderId="36" xfId="0" applyNumberFormat="1" applyFont="1" applyFill="1" applyBorder="1" applyAlignment="1">
      <alignment horizontal="center" vertical="center"/>
    </xf>
    <xf numFmtId="4" fontId="39" fillId="2" borderId="59" xfId="0" applyNumberFormat="1" applyFont="1" applyFill="1" applyBorder="1" applyAlignment="1">
      <alignment horizontal="center" vertical="center"/>
    </xf>
    <xf numFmtId="3" fontId="39" fillId="2" borderId="14" xfId="0" applyNumberFormat="1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left"/>
    </xf>
    <xf numFmtId="0" fontId="40" fillId="2" borderId="0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left" vertical="center"/>
    </xf>
    <xf numFmtId="0" fontId="40" fillId="2" borderId="0" xfId="0" applyFont="1" applyFill="1" applyAlignment="1">
      <alignment horizontal="center"/>
    </xf>
    <xf numFmtId="3" fontId="22" fillId="2" borderId="56" xfId="0" applyNumberFormat="1" applyFont="1" applyFill="1" applyBorder="1" applyAlignment="1">
      <alignment horizontal="center" vertical="center"/>
    </xf>
    <xf numFmtId="3" fontId="22" fillId="2" borderId="22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 wrapText="1"/>
    </xf>
    <xf numFmtId="4" fontId="21" fillId="2" borderId="4" xfId="0" applyNumberFormat="1" applyFont="1" applyFill="1" applyBorder="1" applyAlignment="1">
      <alignment horizontal="center" vertical="center" wrapText="1"/>
    </xf>
    <xf numFmtId="4" fontId="22" fillId="2" borderId="30" xfId="0" applyNumberFormat="1" applyFont="1" applyFill="1" applyBorder="1" applyAlignment="1">
      <alignment horizontal="center" vertical="center"/>
    </xf>
    <xf numFmtId="4" fontId="22" fillId="2" borderId="47" xfId="0" applyNumberFormat="1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left" vertical="center" wrapText="1"/>
    </xf>
    <xf numFmtId="0" fontId="22" fillId="2" borderId="48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165" fontId="22" fillId="2" borderId="14" xfId="0" applyNumberFormat="1" applyFont="1" applyFill="1" applyBorder="1" applyAlignment="1" applyProtection="1">
      <alignment horizontal="center" vertical="center"/>
    </xf>
    <xf numFmtId="0" fontId="22" fillId="2" borderId="36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 applyProtection="1">
      <alignment horizontal="center" vertical="center" wrapText="1"/>
    </xf>
    <xf numFmtId="0" fontId="22" fillId="2" borderId="32" xfId="0" applyFont="1" applyFill="1" applyBorder="1" applyAlignment="1">
      <alignment horizontal="left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1" fillId="2" borderId="73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4" fontId="21" fillId="2" borderId="16" xfId="0" applyNumberFormat="1" applyFont="1" applyFill="1" applyBorder="1" applyAlignment="1">
      <alignment horizontal="center" vertical="center" wrapText="1"/>
    </xf>
    <xf numFmtId="165" fontId="22" fillId="2" borderId="16" xfId="0" applyNumberFormat="1" applyFont="1" applyFill="1" applyBorder="1" applyAlignment="1" applyProtection="1">
      <alignment horizontal="center" vertical="center" wrapText="1"/>
    </xf>
    <xf numFmtId="4" fontId="22" fillId="2" borderId="18" xfId="0" applyNumberFormat="1" applyFont="1" applyFill="1" applyBorder="1" applyAlignment="1">
      <alignment horizontal="center" vertical="center"/>
    </xf>
    <xf numFmtId="4" fontId="21" fillId="2" borderId="44" xfId="0" applyNumberFormat="1" applyFont="1" applyFill="1" applyBorder="1" applyAlignment="1">
      <alignment horizontal="center" vertical="center" wrapText="1"/>
    </xf>
    <xf numFmtId="3" fontId="22" fillId="2" borderId="37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 wrapText="1"/>
    </xf>
    <xf numFmtId="4" fontId="22" fillId="2" borderId="15" xfId="0" applyNumberFormat="1" applyFont="1" applyFill="1" applyBorder="1" applyAlignment="1">
      <alignment horizontal="left" vertical="center" wrapText="1"/>
    </xf>
    <xf numFmtId="49" fontId="22" fillId="2" borderId="41" xfId="0" applyNumberFormat="1" applyFont="1" applyFill="1" applyBorder="1" applyAlignment="1">
      <alignment horizontal="center" vertical="center" wrapText="1"/>
    </xf>
    <xf numFmtId="4" fontId="22" fillId="2" borderId="53" xfId="0" applyNumberFormat="1" applyFont="1" applyFill="1" applyBorder="1" applyAlignment="1">
      <alignment horizontal="center" vertical="center" wrapText="1"/>
    </xf>
    <xf numFmtId="4" fontId="21" fillId="2" borderId="65" xfId="0" applyNumberFormat="1" applyFont="1" applyFill="1" applyBorder="1" applyAlignment="1">
      <alignment horizontal="center" vertical="center" wrapText="1"/>
    </xf>
    <xf numFmtId="4" fontId="21" fillId="2" borderId="23" xfId="0" applyNumberFormat="1" applyFont="1" applyFill="1" applyBorder="1" applyAlignment="1">
      <alignment horizontal="center" vertical="center" wrapText="1"/>
    </xf>
    <xf numFmtId="4" fontId="21" fillId="2" borderId="3" xfId="0" applyNumberFormat="1" applyFont="1" applyFill="1" applyBorder="1" applyAlignment="1">
      <alignment horizontal="center" vertical="center" wrapText="1"/>
    </xf>
    <xf numFmtId="4" fontId="21" fillId="2" borderId="32" xfId="0" applyNumberFormat="1" applyFont="1" applyFill="1" applyBorder="1" applyAlignment="1">
      <alignment horizontal="center" vertical="center" wrapText="1"/>
    </xf>
    <xf numFmtId="3" fontId="21" fillId="2" borderId="16" xfId="0" applyNumberFormat="1" applyFont="1" applyFill="1" applyBorder="1" applyAlignment="1">
      <alignment horizontal="center" vertical="center" wrapText="1"/>
    </xf>
    <xf numFmtId="4" fontId="13" fillId="2" borderId="24" xfId="0" applyNumberFormat="1" applyFont="1" applyFill="1" applyBorder="1" applyAlignment="1">
      <alignment horizontal="left" wrapText="1"/>
    </xf>
    <xf numFmtId="49" fontId="13" fillId="2" borderId="47" xfId="0" applyNumberFormat="1" applyFont="1" applyFill="1" applyBorder="1" applyAlignment="1">
      <alignment horizontal="center" vertical="center" wrapText="1"/>
    </xf>
    <xf numFmtId="4" fontId="13" fillId="2" borderId="70" xfId="0" applyNumberFormat="1" applyFont="1" applyFill="1" applyBorder="1" applyAlignment="1">
      <alignment horizontal="center" vertical="center" wrapText="1"/>
    </xf>
    <xf numFmtId="4" fontId="13" fillId="2" borderId="46" xfId="0" applyNumberFormat="1" applyFont="1" applyFill="1" applyBorder="1" applyAlignment="1">
      <alignment horizontal="center" vertical="center" wrapText="1"/>
    </xf>
    <xf numFmtId="4" fontId="34" fillId="2" borderId="31" xfId="0" applyNumberFormat="1" applyFont="1" applyFill="1" applyBorder="1" applyAlignment="1">
      <alignment horizontal="center" vertical="center" wrapText="1"/>
    </xf>
    <xf numFmtId="4" fontId="13" fillId="2" borderId="8" xfId="0" applyNumberFormat="1" applyFont="1" applyFill="1" applyBorder="1" applyAlignment="1">
      <alignment horizontal="center" vertical="center" wrapText="1"/>
    </xf>
    <xf numFmtId="4" fontId="13" fillId="2" borderId="29" xfId="0" applyNumberFormat="1" applyFont="1" applyFill="1" applyBorder="1" applyAlignment="1">
      <alignment horizontal="center" vertical="center" wrapText="1"/>
    </xf>
    <xf numFmtId="4" fontId="34" fillId="2" borderId="24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4" fontId="13" fillId="2" borderId="47" xfId="0" applyNumberFormat="1" applyFont="1" applyFill="1" applyBorder="1" applyAlignment="1">
      <alignment horizontal="center" vertical="center" wrapText="1"/>
    </xf>
    <xf numFmtId="4" fontId="13" fillId="2" borderId="30" xfId="0" applyNumberFormat="1" applyFont="1" applyFill="1" applyBorder="1" applyAlignment="1">
      <alignment horizontal="center" vertical="center" wrapText="1"/>
    </xf>
    <xf numFmtId="4" fontId="22" fillId="2" borderId="28" xfId="0" applyNumberFormat="1" applyFont="1" applyFill="1" applyBorder="1" applyAlignment="1">
      <alignment horizontal="center" vertical="center"/>
    </xf>
    <xf numFmtId="4" fontId="22" fillId="2" borderId="39" xfId="0" applyNumberFormat="1" applyFont="1" applyFill="1" applyBorder="1" applyAlignment="1">
      <alignment horizontal="center" vertical="center"/>
    </xf>
    <xf numFmtId="3" fontId="22" fillId="2" borderId="39" xfId="0" applyNumberFormat="1" applyFont="1" applyFill="1" applyBorder="1" applyAlignment="1">
      <alignment horizontal="center" vertical="center"/>
    </xf>
    <xf numFmtId="4" fontId="22" fillId="2" borderId="34" xfId="0" applyNumberFormat="1" applyFont="1" applyFill="1" applyBorder="1" applyAlignment="1">
      <alignment horizontal="center" vertical="center"/>
    </xf>
    <xf numFmtId="4" fontId="34" fillId="2" borderId="8" xfId="0" applyNumberFormat="1" applyFont="1" applyFill="1" applyBorder="1" applyAlignment="1">
      <alignment horizontal="center" vertical="center" wrapText="1"/>
    </xf>
    <xf numFmtId="3" fontId="34" fillId="2" borderId="8" xfId="0" applyNumberFormat="1" applyFont="1" applyFill="1" applyBorder="1" applyAlignment="1">
      <alignment horizontal="center" vertical="center" wrapText="1"/>
    </xf>
    <xf numFmtId="3" fontId="34" fillId="2" borderId="29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/>
    </xf>
    <xf numFmtId="4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4" fontId="22" fillId="2" borderId="32" xfId="0" applyNumberFormat="1" applyFont="1" applyFill="1" applyBorder="1" applyAlignment="1">
      <alignment horizontal="left" vertical="top" wrapText="1"/>
    </xf>
    <xf numFmtId="49" fontId="22" fillId="2" borderId="37" xfId="0" applyNumberFormat="1" applyFont="1" applyFill="1" applyBorder="1" applyAlignment="1">
      <alignment horizontal="center" vertical="center" wrapText="1"/>
    </xf>
    <xf numFmtId="4" fontId="22" fillId="2" borderId="3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4" fontId="34" fillId="2" borderId="38" xfId="0" applyNumberFormat="1" applyFont="1" applyFill="1" applyBorder="1" applyAlignment="1">
      <alignment horizontal="center" vertical="center" wrapText="1"/>
    </xf>
    <xf numFmtId="4" fontId="22" fillId="2" borderId="24" xfId="0" applyNumberFormat="1" applyFont="1" applyFill="1" applyBorder="1" applyAlignment="1">
      <alignment horizontal="left" vertical="top" wrapText="1"/>
    </xf>
    <xf numFmtId="4" fontId="22" fillId="2" borderId="56" xfId="0" applyNumberFormat="1" applyFont="1" applyFill="1" applyBorder="1" applyAlignment="1">
      <alignment horizontal="center" vertical="center" wrapText="1"/>
    </xf>
    <xf numFmtId="3" fontId="22" fillId="2" borderId="46" xfId="0" applyNumberFormat="1" applyFont="1" applyFill="1" applyBorder="1" applyAlignment="1">
      <alignment horizontal="center" vertical="center"/>
    </xf>
    <xf numFmtId="3" fontId="21" fillId="2" borderId="8" xfId="0" applyNumberFormat="1" applyFont="1" applyFill="1" applyBorder="1" applyAlignment="1">
      <alignment horizontal="center" vertical="center" wrapText="1"/>
    </xf>
    <xf numFmtId="3" fontId="21" fillId="2" borderId="29" xfId="0" applyNumberFormat="1" applyFont="1" applyFill="1" applyBorder="1" applyAlignment="1">
      <alignment horizontal="center" vertical="center" wrapText="1"/>
    </xf>
    <xf numFmtId="4" fontId="21" fillId="2" borderId="22" xfId="0" applyNumberFormat="1" applyFont="1" applyFill="1" applyBorder="1" applyAlignment="1">
      <alignment horizontal="left" vertical="top" wrapText="1"/>
    </xf>
    <xf numFmtId="49" fontId="21" fillId="2" borderId="36" xfId="0" applyNumberFormat="1" applyFont="1" applyFill="1" applyBorder="1" applyAlignment="1">
      <alignment horizontal="center" vertical="center" wrapText="1"/>
    </xf>
    <xf numFmtId="4" fontId="21" fillId="2" borderId="71" xfId="0" applyNumberFormat="1" applyFont="1" applyFill="1" applyBorder="1" applyAlignment="1">
      <alignment horizontal="center" vertical="center" wrapText="1"/>
    </xf>
    <xf numFmtId="4" fontId="21" fillId="2" borderId="59" xfId="0" applyNumberFormat="1" applyFont="1" applyFill="1" applyBorder="1" applyAlignment="1">
      <alignment horizontal="center" vertical="center" wrapText="1"/>
    </xf>
    <xf numFmtId="4" fontId="21" fillId="2" borderId="14" xfId="0" applyNumberFormat="1" applyFont="1" applyFill="1" applyBorder="1" applyAlignment="1">
      <alignment horizontal="center" vertical="center" wrapText="1"/>
    </xf>
    <xf numFmtId="4" fontId="21" fillId="2" borderId="36" xfId="0" applyNumberFormat="1" applyFont="1" applyFill="1" applyBorder="1" applyAlignment="1">
      <alignment horizontal="center" vertical="center" wrapText="1"/>
    </xf>
    <xf numFmtId="166" fontId="22" fillId="2" borderId="56" xfId="0" applyNumberFormat="1" applyFont="1" applyFill="1" applyBorder="1" applyAlignment="1">
      <alignment horizontal="center" vertical="center"/>
    </xf>
    <xf numFmtId="166" fontId="22" fillId="2" borderId="47" xfId="0" applyNumberFormat="1" applyFont="1" applyFill="1" applyBorder="1" applyAlignment="1">
      <alignment horizontal="center" vertical="center"/>
    </xf>
    <xf numFmtId="166" fontId="22" fillId="2" borderId="30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 wrapText="1"/>
    </xf>
    <xf numFmtId="3" fontId="21" fillId="2" borderId="14" xfId="0" applyNumberFormat="1" applyFont="1" applyFill="1" applyBorder="1" applyAlignment="1">
      <alignment horizontal="center" vertical="center" wrapText="1"/>
    </xf>
    <xf numFmtId="4" fontId="21" fillId="2" borderId="32" xfId="0" applyNumberFormat="1" applyFont="1" applyFill="1" applyBorder="1" applyAlignment="1">
      <alignment horizontal="left" vertical="top" wrapText="1"/>
    </xf>
    <xf numFmtId="49" fontId="21" fillId="2" borderId="37" xfId="0" applyNumberFormat="1" applyFont="1" applyFill="1" applyBorder="1" applyAlignment="1">
      <alignment horizontal="center" vertical="center" wrapText="1"/>
    </xf>
    <xf numFmtId="4" fontId="21" fillId="2" borderId="27" xfId="0" applyNumberFormat="1" applyFont="1" applyFill="1" applyBorder="1" applyAlignment="1">
      <alignment horizontal="center" vertical="center" wrapText="1"/>
    </xf>
    <xf numFmtId="4" fontId="21" fillId="2" borderId="50" xfId="0" applyNumberFormat="1" applyFont="1" applyFill="1" applyBorder="1" applyAlignment="1">
      <alignment horizontal="center" vertical="center" wrapText="1"/>
    </xf>
    <xf numFmtId="4" fontId="21" fillId="2" borderId="48" xfId="0" applyNumberFormat="1" applyFont="1" applyFill="1" applyBorder="1" applyAlignment="1">
      <alignment horizontal="center" vertical="center" wrapText="1"/>
    </xf>
    <xf numFmtId="3" fontId="22" fillId="2" borderId="13" xfId="0" applyNumberFormat="1" applyFont="1" applyFill="1" applyBorder="1" applyAlignment="1">
      <alignment horizontal="center" vertical="center"/>
    </xf>
    <xf numFmtId="4" fontId="21" fillId="2" borderId="31" xfId="0" applyNumberFormat="1" applyFont="1" applyFill="1" applyBorder="1" applyAlignment="1">
      <alignment horizontal="left" vertical="top" wrapText="1"/>
    </xf>
    <xf numFmtId="4" fontId="21" fillId="2" borderId="74" xfId="0" applyNumberFormat="1" applyFont="1" applyFill="1" applyBorder="1" applyAlignment="1">
      <alignment horizontal="center" vertical="center" wrapText="1"/>
    </xf>
    <xf numFmtId="4" fontId="21" fillId="2" borderId="8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4" fontId="21" fillId="2" borderId="29" xfId="0" applyNumberFormat="1" applyFont="1" applyFill="1" applyBorder="1" applyAlignment="1">
      <alignment horizontal="center" vertical="center" wrapText="1"/>
    </xf>
    <xf numFmtId="4" fontId="22" fillId="2" borderId="75" xfId="0" applyNumberFormat="1" applyFont="1" applyFill="1" applyBorder="1" applyAlignment="1">
      <alignment horizontal="center" vertical="center" wrapText="1"/>
    </xf>
    <xf numFmtId="4" fontId="22" fillId="2" borderId="51" xfId="0" applyNumberFormat="1" applyFont="1" applyFill="1" applyBorder="1" applyAlignment="1">
      <alignment horizontal="center" vertical="center"/>
    </xf>
    <xf numFmtId="4" fontId="21" fillId="2" borderId="75" xfId="0" applyNumberFormat="1" applyFont="1" applyFill="1" applyBorder="1" applyAlignment="1">
      <alignment horizontal="center" vertical="center" wrapText="1"/>
    </xf>
    <xf numFmtId="3" fontId="22" fillId="2" borderId="51" xfId="0" applyNumberFormat="1" applyFont="1" applyFill="1" applyBorder="1" applyAlignment="1">
      <alignment horizontal="center" vertical="center"/>
    </xf>
    <xf numFmtId="4" fontId="21" fillId="2" borderId="24" xfId="0" applyNumberFormat="1" applyFont="1" applyFill="1" applyBorder="1" applyAlignment="1">
      <alignment horizontal="left" vertical="top" wrapText="1"/>
    </xf>
    <xf numFmtId="49" fontId="21" fillId="2" borderId="47" xfId="0" applyNumberFormat="1" applyFont="1" applyFill="1" applyBorder="1" applyAlignment="1">
      <alignment horizontal="center" vertical="center" wrapText="1"/>
    </xf>
    <xf numFmtId="4" fontId="21" fillId="2" borderId="68" xfId="0" applyNumberFormat="1" applyFont="1" applyFill="1" applyBorder="1" applyAlignment="1">
      <alignment horizontal="center" vertical="center" wrapText="1"/>
    </xf>
    <xf numFmtId="4" fontId="21" fillId="2" borderId="15" xfId="0" applyNumberFormat="1" applyFont="1" applyFill="1" applyBorder="1" applyAlignment="1">
      <alignment horizontal="center" vertical="center" wrapText="1"/>
    </xf>
    <xf numFmtId="4" fontId="21" fillId="2" borderId="17" xfId="0" applyNumberFormat="1" applyFont="1" applyFill="1" applyBorder="1" applyAlignment="1">
      <alignment horizontal="center" vertical="center" wrapText="1"/>
    </xf>
    <xf numFmtId="4" fontId="21" fillId="2" borderId="41" xfId="0" applyNumberFormat="1" applyFont="1" applyFill="1" applyBorder="1" applyAlignment="1">
      <alignment horizontal="center" vertical="center" wrapText="1"/>
    </xf>
    <xf numFmtId="4" fontId="21" fillId="2" borderId="7" xfId="0" applyNumberFormat="1" applyFont="1" applyFill="1" applyBorder="1" applyAlignment="1">
      <alignment horizontal="center" vertical="center" wrapText="1"/>
    </xf>
    <xf numFmtId="4" fontId="21" fillId="2" borderId="9" xfId="0" applyNumberFormat="1" applyFont="1" applyFill="1" applyBorder="1" applyAlignment="1">
      <alignment horizontal="center" vertical="center" wrapText="1"/>
    </xf>
    <xf numFmtId="4" fontId="21" fillId="2" borderId="34" xfId="0" applyNumberFormat="1" applyFont="1" applyFill="1" applyBorder="1" applyAlignment="1">
      <alignment horizontal="center" vertical="center" wrapText="1"/>
    </xf>
    <xf numFmtId="4" fontId="22" fillId="2" borderId="0" xfId="0" applyNumberFormat="1" applyFont="1" applyFill="1" applyBorder="1" applyAlignment="1">
      <alignment horizontal="center" vertical="center"/>
    </xf>
    <xf numFmtId="166" fontId="22" fillId="2" borderId="21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/>
    </xf>
    <xf numFmtId="0" fontId="21" fillId="2" borderId="28" xfId="0" applyFont="1" applyFill="1" applyBorder="1" applyAlignment="1">
      <alignment horizontal="left" vertical="center" wrapText="1"/>
    </xf>
    <xf numFmtId="4" fontId="21" fillId="2" borderId="72" xfId="0" applyNumberFormat="1" applyFont="1" applyFill="1" applyBorder="1" applyAlignment="1">
      <alignment horizontal="center" vertical="center" wrapText="1"/>
    </xf>
    <xf numFmtId="0" fontId="21" fillId="2" borderId="59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left" vertical="top" wrapText="1"/>
    </xf>
    <xf numFmtId="49" fontId="21" fillId="2" borderId="42" xfId="0" applyNumberFormat="1" applyFont="1" applyFill="1" applyBorder="1" applyAlignment="1">
      <alignment horizontal="center" vertical="center" wrapText="1"/>
    </xf>
    <xf numFmtId="4" fontId="21" fillId="2" borderId="60" xfId="0" applyNumberFormat="1" applyFont="1" applyFill="1" applyBorder="1" applyAlignment="1">
      <alignment horizontal="center" vertical="center" wrapText="1"/>
    </xf>
    <xf numFmtId="4" fontId="21" fillId="2" borderId="19" xfId="0" applyNumberFormat="1" applyFont="1" applyFill="1" applyBorder="1" applyAlignment="1">
      <alignment horizontal="center" vertical="center" wrapText="1"/>
    </xf>
    <xf numFmtId="4" fontId="21" fillId="2" borderId="20" xfId="0" applyNumberFormat="1" applyFont="1" applyFill="1" applyBorder="1" applyAlignment="1">
      <alignment horizontal="center" vertical="center" wrapText="1"/>
    </xf>
    <xf numFmtId="4" fontId="21" fillId="2" borderId="21" xfId="0" applyNumberFormat="1" applyFont="1" applyFill="1" applyBorder="1" applyAlignment="1">
      <alignment horizontal="center" vertical="center" wrapText="1"/>
    </xf>
    <xf numFmtId="4" fontId="21" fillId="2" borderId="42" xfId="0" applyNumberFormat="1" applyFont="1" applyFill="1" applyBorder="1" applyAlignment="1">
      <alignment horizontal="center" vertical="center" wrapText="1"/>
    </xf>
    <xf numFmtId="3" fontId="22" fillId="2" borderId="19" xfId="0" applyNumberFormat="1" applyFont="1" applyFill="1" applyBorder="1" applyAlignment="1">
      <alignment horizontal="center" vertical="center"/>
    </xf>
    <xf numFmtId="3" fontId="22" fillId="2" borderId="21" xfId="0" applyNumberFormat="1" applyFont="1" applyFill="1" applyBorder="1" applyAlignment="1">
      <alignment horizontal="center" vertical="center"/>
    </xf>
    <xf numFmtId="4" fontId="22" fillId="2" borderId="78" xfId="0" applyNumberFormat="1" applyFont="1" applyFill="1" applyBorder="1" applyAlignment="1">
      <alignment horizontal="center" vertical="center" wrapText="1"/>
    </xf>
    <xf numFmtId="4" fontId="22" fillId="2" borderId="66" xfId="0" applyNumberFormat="1" applyFont="1" applyFill="1" applyBorder="1" applyAlignment="1">
      <alignment horizontal="center" vertical="center" wrapText="1"/>
    </xf>
    <xf numFmtId="4" fontId="22" fillId="2" borderId="53" xfId="0" applyNumberFormat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02"/>
  <sheetViews>
    <sheetView tabSelected="1" view="pageBreakPreview" zoomScale="70" zoomScaleNormal="70" zoomScaleSheetLayoutView="70" workbookViewId="0">
      <pane ySplit="3" topLeftCell="A4" activePane="bottomLeft" state="frozen"/>
      <selection activeCell="A5" sqref="A5"/>
      <selection pane="bottomLeft" activeCell="H25" sqref="H25"/>
    </sheetView>
  </sheetViews>
  <sheetFormatPr defaultColWidth="9.140625" defaultRowHeight="15" x14ac:dyDescent="0.25"/>
  <cols>
    <col min="1" max="1" width="4.7109375" style="34" customWidth="1"/>
    <col min="2" max="2" width="95" style="59" customWidth="1"/>
    <col min="3" max="3" width="12.28515625" style="60" customWidth="1"/>
    <col min="4" max="4" width="16.85546875" style="185" customWidth="1"/>
    <col min="5" max="5" width="17.28515625" style="198" customWidth="1"/>
    <col min="6" max="6" width="17.85546875" style="29" customWidth="1"/>
    <col min="7" max="7" width="16.140625" style="29" customWidth="1"/>
    <col min="8" max="8" width="14" style="29" customWidth="1"/>
    <col min="9" max="9" width="14.5703125" style="29" customWidth="1"/>
    <col min="10" max="10" width="16.42578125" style="29" customWidth="1"/>
    <col min="11" max="11" width="16.140625" style="29" hidden="1" customWidth="1"/>
    <col min="12" max="12" width="16" style="29" hidden="1" customWidth="1"/>
    <col min="13" max="13" width="13.85546875" style="29" hidden="1" customWidth="1"/>
    <col min="14" max="14" width="16" style="29" hidden="1" customWidth="1"/>
    <col min="15" max="15" width="15.85546875" style="29" hidden="1" customWidth="1"/>
    <col min="16" max="16" width="17.42578125" style="29" customWidth="1"/>
    <col min="17" max="17" width="16.28515625" style="29" customWidth="1"/>
    <col min="18" max="18" width="14.7109375" style="29" customWidth="1"/>
    <col min="19" max="20" width="15" style="29" customWidth="1"/>
    <col min="21" max="21" width="8.5703125" style="29" hidden="1" customWidth="1"/>
    <col min="22" max="22" width="11.28515625" style="29" hidden="1" customWidth="1"/>
    <col min="23" max="23" width="14.7109375" style="29" hidden="1" customWidth="1"/>
    <col min="24" max="24" width="11.7109375" style="29" hidden="1" customWidth="1"/>
    <col min="25" max="25" width="9.85546875" style="29" hidden="1" customWidth="1"/>
    <col min="26" max="26" width="9" style="29" customWidth="1"/>
    <col min="27" max="27" width="11.7109375" style="29" customWidth="1"/>
    <col min="28" max="28" width="14.28515625" style="29" customWidth="1"/>
    <col min="29" max="29" width="11.28515625" style="29" customWidth="1"/>
    <col min="30" max="30" width="9.7109375" style="29" customWidth="1"/>
    <col min="31" max="31" width="18.28515625" style="30" customWidth="1"/>
    <col min="32" max="32" width="15.7109375" style="30" customWidth="1"/>
    <col min="33" max="33" width="15.140625" style="333" customWidth="1"/>
    <col min="34" max="34" width="14.85546875" style="30" customWidth="1"/>
    <col min="35" max="35" width="118.28515625" style="30" customWidth="1"/>
    <col min="36" max="36" width="18.5703125" style="30" customWidth="1"/>
    <col min="37" max="38" width="9.140625" style="30" customWidth="1"/>
    <col min="39" max="39" width="18" style="30" customWidth="1"/>
    <col min="40" max="40" width="17.28515625" style="30" customWidth="1"/>
    <col min="41" max="41" width="14.85546875" style="30" customWidth="1"/>
    <col min="42" max="43" width="9.140625" style="30" customWidth="1"/>
    <col min="44" max="44" width="15.140625" style="30" customWidth="1"/>
    <col min="45" max="45" width="21.140625" style="30" customWidth="1"/>
    <col min="46" max="65" width="9.140625" style="30" customWidth="1"/>
    <col min="66" max="148" width="9.140625" style="30"/>
    <col min="149" max="16384" width="9.140625" style="29"/>
  </cols>
  <sheetData>
    <row r="1" spans="1:148" ht="28.5" customHeight="1" thickBot="1" x14ac:dyDescent="0.3">
      <c r="A1" s="386" t="s">
        <v>148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</row>
    <row r="2" spans="1:148" s="169" customFormat="1" ht="18.600000000000001" customHeight="1" thickBot="1" x14ac:dyDescent="0.3">
      <c r="A2" s="397" t="s">
        <v>32</v>
      </c>
      <c r="B2" s="168" t="s">
        <v>101</v>
      </c>
      <c r="C2" s="401" t="s">
        <v>38</v>
      </c>
      <c r="D2" s="399" t="s">
        <v>33</v>
      </c>
      <c r="E2" s="399" t="s">
        <v>6</v>
      </c>
      <c r="F2" s="390" t="s">
        <v>99</v>
      </c>
      <c r="G2" s="391"/>
      <c r="H2" s="391"/>
      <c r="I2" s="391"/>
      <c r="J2" s="392"/>
      <c r="K2" s="390" t="s">
        <v>114</v>
      </c>
      <c r="L2" s="391"/>
      <c r="M2" s="391"/>
      <c r="N2" s="391"/>
      <c r="O2" s="392"/>
      <c r="P2" s="390" t="s">
        <v>115</v>
      </c>
      <c r="Q2" s="391"/>
      <c r="R2" s="391"/>
      <c r="S2" s="391"/>
      <c r="T2" s="392"/>
      <c r="U2" s="387" t="s">
        <v>147</v>
      </c>
      <c r="V2" s="388"/>
      <c r="W2" s="388"/>
      <c r="X2" s="388"/>
      <c r="Y2" s="389"/>
      <c r="Z2" s="390" t="s">
        <v>97</v>
      </c>
      <c r="AA2" s="391"/>
      <c r="AB2" s="391"/>
      <c r="AC2" s="391"/>
      <c r="AD2" s="392"/>
      <c r="AE2" s="170"/>
      <c r="AF2" s="170"/>
      <c r="AG2" s="333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</row>
    <row r="3" spans="1:148" s="34" customFormat="1" ht="32.25" customHeight="1" thickBot="1" x14ac:dyDescent="0.3">
      <c r="A3" s="398"/>
      <c r="B3" s="171" t="s">
        <v>31</v>
      </c>
      <c r="C3" s="402"/>
      <c r="D3" s="400"/>
      <c r="E3" s="400"/>
      <c r="F3" s="172" t="s">
        <v>110</v>
      </c>
      <c r="G3" s="173" t="s">
        <v>3</v>
      </c>
      <c r="H3" s="173" t="s">
        <v>4</v>
      </c>
      <c r="I3" s="173" t="s">
        <v>29</v>
      </c>
      <c r="J3" s="174" t="s">
        <v>5</v>
      </c>
      <c r="K3" s="172" t="s">
        <v>109</v>
      </c>
      <c r="L3" s="173" t="s">
        <v>3</v>
      </c>
      <c r="M3" s="173" t="s">
        <v>4</v>
      </c>
      <c r="N3" s="173" t="s">
        <v>29</v>
      </c>
      <c r="O3" s="174" t="s">
        <v>5</v>
      </c>
      <c r="P3" s="172" t="s">
        <v>109</v>
      </c>
      <c r="Q3" s="173" t="s">
        <v>3</v>
      </c>
      <c r="R3" s="173" t="s">
        <v>4</v>
      </c>
      <c r="S3" s="173" t="s">
        <v>29</v>
      </c>
      <c r="T3" s="174" t="s">
        <v>5</v>
      </c>
      <c r="U3" s="372" t="s">
        <v>110</v>
      </c>
      <c r="V3" s="373" t="s">
        <v>3</v>
      </c>
      <c r="W3" s="373" t="s">
        <v>4</v>
      </c>
      <c r="X3" s="373" t="s">
        <v>29</v>
      </c>
      <c r="Y3" s="374" t="s">
        <v>5</v>
      </c>
      <c r="Z3" s="233" t="s">
        <v>110</v>
      </c>
      <c r="AA3" s="234" t="s">
        <v>3</v>
      </c>
      <c r="AB3" s="234" t="s">
        <v>4</v>
      </c>
      <c r="AC3" s="234" t="s">
        <v>29</v>
      </c>
      <c r="AD3" s="235" t="s">
        <v>5</v>
      </c>
      <c r="AE3" s="35"/>
      <c r="AF3" s="35"/>
      <c r="AG3" s="333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</row>
    <row r="4" spans="1:148" s="7" customFormat="1" ht="15.6" customHeight="1" thickBot="1" x14ac:dyDescent="0.3">
      <c r="A4" s="31">
        <v>1</v>
      </c>
      <c r="B4" s="32">
        <v>2</v>
      </c>
      <c r="C4" s="166" t="s">
        <v>116</v>
      </c>
      <c r="D4" s="176">
        <v>4</v>
      </c>
      <c r="E4" s="188">
        <v>5</v>
      </c>
      <c r="F4" s="33">
        <v>6</v>
      </c>
      <c r="G4" s="32">
        <v>7</v>
      </c>
      <c r="H4" s="32">
        <v>8</v>
      </c>
      <c r="I4" s="32">
        <v>9</v>
      </c>
      <c r="J4" s="63">
        <v>10</v>
      </c>
      <c r="K4" s="33">
        <v>9</v>
      </c>
      <c r="L4" s="32">
        <v>10</v>
      </c>
      <c r="M4" s="32">
        <v>11</v>
      </c>
      <c r="N4" s="32">
        <v>12</v>
      </c>
      <c r="O4" s="63">
        <v>13</v>
      </c>
      <c r="P4" s="33">
        <v>11</v>
      </c>
      <c r="Q4" s="32">
        <v>12</v>
      </c>
      <c r="R4" s="32">
        <v>13</v>
      </c>
      <c r="S4" s="32">
        <v>14</v>
      </c>
      <c r="T4" s="63">
        <v>15</v>
      </c>
      <c r="U4" s="33">
        <v>19</v>
      </c>
      <c r="V4" s="32">
        <v>20</v>
      </c>
      <c r="W4" s="32">
        <v>21</v>
      </c>
      <c r="X4" s="32">
        <v>22</v>
      </c>
      <c r="Y4" s="63">
        <v>23</v>
      </c>
      <c r="Z4" s="33">
        <v>16</v>
      </c>
      <c r="AA4" s="32">
        <v>17</v>
      </c>
      <c r="AB4" s="32">
        <v>18</v>
      </c>
      <c r="AC4" s="32">
        <v>19</v>
      </c>
      <c r="AD4" s="63">
        <v>20</v>
      </c>
      <c r="AE4" s="8"/>
      <c r="AF4" s="8"/>
      <c r="AG4" s="334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</row>
    <row r="5" spans="1:148" s="146" customFormat="1" ht="20.25" customHeight="1" thickBot="1" x14ac:dyDescent="0.3">
      <c r="A5" s="451" t="s">
        <v>100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3"/>
      <c r="AE5" s="147"/>
      <c r="AF5" s="147"/>
      <c r="AG5" s="335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</row>
    <row r="6" spans="1:148" s="146" customFormat="1" ht="20.25" customHeight="1" thickBot="1" x14ac:dyDescent="0.3">
      <c r="A6" s="387" t="s">
        <v>140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9"/>
      <c r="AE6" s="147"/>
      <c r="AF6" s="147"/>
      <c r="AG6" s="336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</row>
    <row r="7" spans="1:148" s="34" customFormat="1" ht="33.75" customHeight="1" thickBot="1" x14ac:dyDescent="0.3">
      <c r="A7" s="359" t="s">
        <v>8</v>
      </c>
      <c r="B7" s="413" t="s">
        <v>133</v>
      </c>
      <c r="C7" s="414"/>
      <c r="D7" s="243" t="s">
        <v>9</v>
      </c>
      <c r="E7" s="360"/>
      <c r="F7" s="403"/>
      <c r="G7" s="404"/>
      <c r="H7" s="404"/>
      <c r="I7" s="404"/>
      <c r="J7" s="404"/>
      <c r="K7" s="405"/>
      <c r="L7" s="405"/>
      <c r="M7" s="405"/>
      <c r="N7" s="405"/>
      <c r="O7" s="405"/>
      <c r="P7" s="404"/>
      <c r="Q7" s="404"/>
      <c r="R7" s="404"/>
      <c r="S7" s="404"/>
      <c r="T7" s="404"/>
      <c r="U7" s="405"/>
      <c r="V7" s="405"/>
      <c r="W7" s="405"/>
      <c r="X7" s="405"/>
      <c r="Y7" s="405"/>
      <c r="Z7" s="405"/>
      <c r="AA7" s="405"/>
      <c r="AB7" s="405"/>
      <c r="AC7" s="405"/>
      <c r="AD7" s="406"/>
      <c r="AE7" s="35"/>
      <c r="AF7" s="35"/>
      <c r="AG7" s="337"/>
      <c r="AH7" s="338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</row>
    <row r="8" spans="1:148" s="7" customFormat="1" ht="44.25" customHeight="1" x14ac:dyDescent="0.25">
      <c r="A8" s="380"/>
      <c r="B8" s="499" t="s">
        <v>75</v>
      </c>
      <c r="C8" s="500" t="s">
        <v>68</v>
      </c>
      <c r="D8" s="501" t="s">
        <v>9</v>
      </c>
      <c r="E8" s="502" t="s">
        <v>10</v>
      </c>
      <c r="F8" s="503">
        <f>G8+H8+J8</f>
        <v>934917600</v>
      </c>
      <c r="G8" s="504">
        <v>934917600</v>
      </c>
      <c r="H8" s="505">
        <v>0</v>
      </c>
      <c r="I8" s="506">
        <v>0</v>
      </c>
      <c r="J8" s="507">
        <v>0</v>
      </c>
      <c r="K8" s="508">
        <f>L8+M8+N8+O8</f>
        <v>490323630</v>
      </c>
      <c r="L8" s="506">
        <v>490323630</v>
      </c>
      <c r="M8" s="506">
        <v>0</v>
      </c>
      <c r="N8" s="506">
        <v>0</v>
      </c>
      <c r="O8" s="509">
        <v>0</v>
      </c>
      <c r="P8" s="510">
        <f t="shared" ref="P8:P26" si="0">Q8+R8+S8+T8</f>
        <v>548494209.53999996</v>
      </c>
      <c r="Q8" s="504">
        <v>548494209.53999996</v>
      </c>
      <c r="R8" s="506">
        <v>0</v>
      </c>
      <c r="S8" s="506">
        <v>0</v>
      </c>
      <c r="T8" s="507">
        <v>0</v>
      </c>
      <c r="U8" s="511">
        <f>V8+W8+X8+Y8</f>
        <v>111.86371122680747</v>
      </c>
      <c r="V8" s="512">
        <f t="shared" ref="V8:V14" si="1">Q8/L8*100</f>
        <v>111.86371122680747</v>
      </c>
      <c r="W8" s="93">
        <v>0</v>
      </c>
      <c r="X8" s="93">
        <v>0</v>
      </c>
      <c r="Y8" s="513">
        <v>0</v>
      </c>
      <c r="Z8" s="511">
        <f t="shared" ref="Z8:AA14" si="2">P8/F8*100</f>
        <v>58.667652586709238</v>
      </c>
      <c r="AA8" s="512">
        <f t="shared" si="2"/>
        <v>58.667652586709238</v>
      </c>
      <c r="AB8" s="93">
        <v>0</v>
      </c>
      <c r="AC8" s="93">
        <v>0</v>
      </c>
      <c r="AD8" s="514">
        <v>0</v>
      </c>
      <c r="AE8" s="8"/>
      <c r="AF8" s="8"/>
      <c r="AG8" s="370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</row>
    <row r="9" spans="1:148" s="7" customFormat="1" ht="42.75" customHeight="1" x14ac:dyDescent="0.25">
      <c r="A9" s="381"/>
      <c r="B9" s="515" t="s">
        <v>76</v>
      </c>
      <c r="C9" s="516" t="s">
        <v>69</v>
      </c>
      <c r="D9" s="517" t="s">
        <v>9</v>
      </c>
      <c r="E9" s="518" t="s">
        <v>10</v>
      </c>
      <c r="F9" s="519">
        <f>G9+H9+J9</f>
        <v>203133400</v>
      </c>
      <c r="G9" s="520">
        <v>203133400</v>
      </c>
      <c r="H9" s="521">
        <v>0</v>
      </c>
      <c r="I9" s="79">
        <v>0</v>
      </c>
      <c r="J9" s="109">
        <v>0</v>
      </c>
      <c r="K9" s="522">
        <f>L9+M9+N9+O9</f>
        <v>69195800</v>
      </c>
      <c r="L9" s="79">
        <v>69195800</v>
      </c>
      <c r="M9" s="79">
        <v>0</v>
      </c>
      <c r="N9" s="79">
        <v>0</v>
      </c>
      <c r="O9" s="80">
        <v>0</v>
      </c>
      <c r="P9" s="78">
        <f t="shared" si="0"/>
        <v>91233780</v>
      </c>
      <c r="Q9" s="520">
        <v>91233780</v>
      </c>
      <c r="R9" s="79">
        <v>0</v>
      </c>
      <c r="S9" s="79">
        <v>0</v>
      </c>
      <c r="T9" s="109">
        <v>0</v>
      </c>
      <c r="U9" s="24">
        <f>V9+W9+X9+Y9</f>
        <v>131.8487249226109</v>
      </c>
      <c r="V9" s="523">
        <f t="shared" si="1"/>
        <v>131.8487249226109</v>
      </c>
      <c r="W9" s="524">
        <v>0</v>
      </c>
      <c r="X9" s="524">
        <v>0</v>
      </c>
      <c r="Y9" s="525">
        <v>0</v>
      </c>
      <c r="Z9" s="24">
        <f t="shared" si="2"/>
        <v>44.913234357323809</v>
      </c>
      <c r="AA9" s="523">
        <f t="shared" si="2"/>
        <v>44.913234357323809</v>
      </c>
      <c r="AB9" s="524">
        <v>0</v>
      </c>
      <c r="AC9" s="524">
        <v>0</v>
      </c>
      <c r="AD9" s="526">
        <v>0</v>
      </c>
      <c r="AE9" s="8"/>
      <c r="AF9" s="8"/>
      <c r="AG9" s="370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</row>
    <row r="10" spans="1:148" s="7" customFormat="1" ht="44.25" customHeight="1" x14ac:dyDescent="0.25">
      <c r="A10" s="381"/>
      <c r="B10" s="527" t="s">
        <v>77</v>
      </c>
      <c r="C10" s="81" t="s">
        <v>70</v>
      </c>
      <c r="D10" s="177" t="s">
        <v>9</v>
      </c>
      <c r="E10" s="528" t="s">
        <v>10</v>
      </c>
      <c r="F10" s="519">
        <f t="shared" ref="F10:F37" si="3">G10+H10+J10</f>
        <v>2046586774</v>
      </c>
      <c r="G10" s="520">
        <v>2046586774</v>
      </c>
      <c r="H10" s="529">
        <v>0</v>
      </c>
      <c r="I10" s="66">
        <v>0</v>
      </c>
      <c r="J10" s="67">
        <v>0</v>
      </c>
      <c r="K10" s="206">
        <f t="shared" ref="K10:K25" si="4">L10+M10+N10+O10</f>
        <v>1123679074</v>
      </c>
      <c r="L10" s="66">
        <v>1123679074</v>
      </c>
      <c r="M10" s="66">
        <v>0</v>
      </c>
      <c r="N10" s="66">
        <v>0</v>
      </c>
      <c r="O10" s="65">
        <v>0</v>
      </c>
      <c r="P10" s="82">
        <f t="shared" si="0"/>
        <v>1227709159.72</v>
      </c>
      <c r="Q10" s="520">
        <v>1227709159.72</v>
      </c>
      <c r="R10" s="66">
        <v>0</v>
      </c>
      <c r="S10" s="66">
        <v>0</v>
      </c>
      <c r="T10" s="67">
        <v>0</v>
      </c>
      <c r="U10" s="24">
        <f t="shared" ref="U10:U21" si="5">V10+W10+X10+Y10</f>
        <v>109.25798905818193</v>
      </c>
      <c r="V10" s="74">
        <f t="shared" si="1"/>
        <v>109.25798905818193</v>
      </c>
      <c r="W10" s="22">
        <v>0</v>
      </c>
      <c r="X10" s="22">
        <v>0</v>
      </c>
      <c r="Y10" s="208">
        <v>0</v>
      </c>
      <c r="Z10" s="530">
        <f t="shared" si="2"/>
        <v>59.98813122985618</v>
      </c>
      <c r="AA10" s="74">
        <f t="shared" si="2"/>
        <v>59.98813122985618</v>
      </c>
      <c r="AB10" s="22">
        <v>0</v>
      </c>
      <c r="AC10" s="22">
        <v>0</v>
      </c>
      <c r="AD10" s="20">
        <v>0</v>
      </c>
      <c r="AE10" s="8"/>
      <c r="AF10" s="8"/>
      <c r="AG10" s="370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</row>
    <row r="11" spans="1:148" s="7" customFormat="1" ht="45" customHeight="1" x14ac:dyDescent="0.25">
      <c r="A11" s="381"/>
      <c r="B11" s="527" t="s">
        <v>78</v>
      </c>
      <c r="C11" s="81" t="s">
        <v>71</v>
      </c>
      <c r="D11" s="177" t="s">
        <v>9</v>
      </c>
      <c r="E11" s="528" t="s">
        <v>10</v>
      </c>
      <c r="F11" s="519">
        <f t="shared" si="3"/>
        <v>24748000</v>
      </c>
      <c r="G11" s="520">
        <v>24748000</v>
      </c>
      <c r="H11" s="529">
        <v>0</v>
      </c>
      <c r="I11" s="66">
        <v>0</v>
      </c>
      <c r="J11" s="67">
        <v>0</v>
      </c>
      <c r="K11" s="206">
        <f t="shared" si="4"/>
        <v>15444600</v>
      </c>
      <c r="L11" s="66">
        <v>15444600</v>
      </c>
      <c r="M11" s="66">
        <v>0</v>
      </c>
      <c r="N11" s="66">
        <v>0</v>
      </c>
      <c r="O11" s="65">
        <v>0</v>
      </c>
      <c r="P11" s="82">
        <f t="shared" si="0"/>
        <v>14573057.199999999</v>
      </c>
      <c r="Q11" s="520">
        <v>14573057.199999999</v>
      </c>
      <c r="R11" s="66">
        <v>0</v>
      </c>
      <c r="S11" s="66">
        <v>0</v>
      </c>
      <c r="T11" s="67">
        <v>0</v>
      </c>
      <c r="U11" s="24">
        <f t="shared" ref="U11" si="6">V11+W11+X11+Y11</f>
        <v>94.356973958535661</v>
      </c>
      <c r="V11" s="74">
        <f t="shared" si="1"/>
        <v>94.356973958535661</v>
      </c>
      <c r="W11" s="22">
        <v>0</v>
      </c>
      <c r="X11" s="22">
        <v>0</v>
      </c>
      <c r="Y11" s="208">
        <v>0</v>
      </c>
      <c r="Z11" s="530">
        <f t="shared" si="2"/>
        <v>58.885797640213347</v>
      </c>
      <c r="AA11" s="74">
        <f t="shared" si="2"/>
        <v>58.885797640213347</v>
      </c>
      <c r="AB11" s="22">
        <v>0</v>
      </c>
      <c r="AC11" s="22">
        <v>0</v>
      </c>
      <c r="AD11" s="20">
        <v>0</v>
      </c>
      <c r="AE11" s="8"/>
      <c r="AF11" s="8"/>
      <c r="AG11" s="370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</row>
    <row r="12" spans="1:148" s="7" customFormat="1" ht="60" customHeight="1" x14ac:dyDescent="0.25">
      <c r="A12" s="381"/>
      <c r="B12" s="83" t="s">
        <v>123</v>
      </c>
      <c r="C12" s="81" t="s">
        <v>49</v>
      </c>
      <c r="D12" s="177" t="s">
        <v>9</v>
      </c>
      <c r="E12" s="377" t="s">
        <v>10</v>
      </c>
      <c r="F12" s="78">
        <f t="shared" si="3"/>
        <v>121393400</v>
      </c>
      <c r="G12" s="79">
        <v>121393400</v>
      </c>
      <c r="H12" s="66">
        <v>0</v>
      </c>
      <c r="I12" s="66">
        <v>0</v>
      </c>
      <c r="J12" s="67">
        <v>0</v>
      </c>
      <c r="K12" s="206">
        <f t="shared" si="4"/>
        <v>64019781</v>
      </c>
      <c r="L12" s="66">
        <v>64019781</v>
      </c>
      <c r="M12" s="66">
        <v>0</v>
      </c>
      <c r="N12" s="66">
        <v>0</v>
      </c>
      <c r="O12" s="65">
        <v>0</v>
      </c>
      <c r="P12" s="82">
        <f t="shared" si="0"/>
        <v>42472146.420000002</v>
      </c>
      <c r="Q12" s="66">
        <v>42472146.420000002</v>
      </c>
      <c r="R12" s="66">
        <v>0</v>
      </c>
      <c r="S12" s="66">
        <v>0</v>
      </c>
      <c r="T12" s="67">
        <v>0</v>
      </c>
      <c r="U12" s="24">
        <f t="shared" si="5"/>
        <v>66.342223851093777</v>
      </c>
      <c r="V12" s="74">
        <f t="shared" si="1"/>
        <v>66.342223851093777</v>
      </c>
      <c r="W12" s="524">
        <v>0</v>
      </c>
      <c r="X12" s="524">
        <v>0</v>
      </c>
      <c r="Y12" s="525">
        <v>0</v>
      </c>
      <c r="Z12" s="24">
        <f t="shared" si="2"/>
        <v>34.987195695976887</v>
      </c>
      <c r="AA12" s="523">
        <f t="shared" si="2"/>
        <v>34.987195695976887</v>
      </c>
      <c r="AB12" s="524">
        <v>0</v>
      </c>
      <c r="AC12" s="524">
        <v>0</v>
      </c>
      <c r="AD12" s="526">
        <v>0</v>
      </c>
      <c r="AE12" s="8"/>
      <c r="AF12" s="8"/>
      <c r="AG12" s="370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</row>
    <row r="13" spans="1:148" s="7" customFormat="1" ht="43.9" customHeight="1" x14ac:dyDescent="0.25">
      <c r="A13" s="381"/>
      <c r="B13" s="83" t="s">
        <v>74</v>
      </c>
      <c r="C13" s="81" t="s">
        <v>51</v>
      </c>
      <c r="D13" s="177" t="s">
        <v>9</v>
      </c>
      <c r="E13" s="377" t="s">
        <v>10</v>
      </c>
      <c r="F13" s="78">
        <f t="shared" si="3"/>
        <v>66067000</v>
      </c>
      <c r="G13" s="66">
        <v>66067000</v>
      </c>
      <c r="H13" s="66">
        <v>0</v>
      </c>
      <c r="I13" s="66">
        <v>0</v>
      </c>
      <c r="J13" s="67">
        <v>0</v>
      </c>
      <c r="K13" s="206">
        <f t="shared" si="4"/>
        <v>46359700</v>
      </c>
      <c r="L13" s="66">
        <v>46359700</v>
      </c>
      <c r="M13" s="66">
        <v>0</v>
      </c>
      <c r="N13" s="66">
        <v>0</v>
      </c>
      <c r="O13" s="65">
        <v>0</v>
      </c>
      <c r="P13" s="82">
        <f t="shared" si="0"/>
        <v>41175902.299999997</v>
      </c>
      <c r="Q13" s="66">
        <v>41175902.299999997</v>
      </c>
      <c r="R13" s="66">
        <v>0</v>
      </c>
      <c r="S13" s="66">
        <v>0</v>
      </c>
      <c r="T13" s="67">
        <v>0</v>
      </c>
      <c r="U13" s="24">
        <f t="shared" si="5"/>
        <v>88.818310515382976</v>
      </c>
      <c r="V13" s="74">
        <f t="shared" si="1"/>
        <v>88.818310515382976</v>
      </c>
      <c r="W13" s="22">
        <v>0</v>
      </c>
      <c r="X13" s="22">
        <v>0</v>
      </c>
      <c r="Y13" s="208">
        <v>0</v>
      </c>
      <c r="Z13" s="530">
        <f t="shared" si="2"/>
        <v>62.324461985560106</v>
      </c>
      <c r="AA13" s="74">
        <f t="shared" si="2"/>
        <v>62.324461985560106</v>
      </c>
      <c r="AB13" s="22">
        <v>0</v>
      </c>
      <c r="AC13" s="22">
        <v>0</v>
      </c>
      <c r="AD13" s="20">
        <v>0</v>
      </c>
      <c r="AE13" s="8"/>
      <c r="AF13" s="8"/>
      <c r="AG13" s="370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</row>
    <row r="14" spans="1:148" s="7" customFormat="1" ht="59.25" customHeight="1" x14ac:dyDescent="0.25">
      <c r="A14" s="381"/>
      <c r="B14" s="83" t="s">
        <v>73</v>
      </c>
      <c r="C14" s="81" t="s">
        <v>42</v>
      </c>
      <c r="D14" s="177" t="s">
        <v>9</v>
      </c>
      <c r="E14" s="377" t="s">
        <v>10</v>
      </c>
      <c r="F14" s="78">
        <f t="shared" si="3"/>
        <v>37872000</v>
      </c>
      <c r="G14" s="66">
        <v>37872000</v>
      </c>
      <c r="H14" s="66">
        <v>0</v>
      </c>
      <c r="I14" s="66">
        <v>0</v>
      </c>
      <c r="J14" s="67">
        <v>0</v>
      </c>
      <c r="K14" s="206">
        <f t="shared" si="4"/>
        <v>11169000</v>
      </c>
      <c r="L14" s="66">
        <v>11169000</v>
      </c>
      <c r="M14" s="66">
        <v>0</v>
      </c>
      <c r="N14" s="66">
        <v>0</v>
      </c>
      <c r="O14" s="65">
        <v>0</v>
      </c>
      <c r="P14" s="82">
        <f t="shared" si="0"/>
        <v>16129000</v>
      </c>
      <c r="Q14" s="66">
        <v>16129000</v>
      </c>
      <c r="R14" s="66">
        <v>0</v>
      </c>
      <c r="S14" s="66">
        <v>0</v>
      </c>
      <c r="T14" s="67">
        <v>0</v>
      </c>
      <c r="U14" s="24">
        <f t="shared" si="5"/>
        <v>144.40863103232161</v>
      </c>
      <c r="V14" s="74">
        <f t="shared" si="1"/>
        <v>144.40863103232161</v>
      </c>
      <c r="W14" s="22">
        <v>0</v>
      </c>
      <c r="X14" s="22">
        <v>0</v>
      </c>
      <c r="Y14" s="208">
        <v>0</v>
      </c>
      <c r="Z14" s="531">
        <f t="shared" si="2"/>
        <v>42.58819180397127</v>
      </c>
      <c r="AA14" s="22">
        <f t="shared" si="2"/>
        <v>42.58819180397127</v>
      </c>
      <c r="AB14" s="22">
        <v>0</v>
      </c>
      <c r="AC14" s="22">
        <v>0</v>
      </c>
      <c r="AD14" s="20">
        <v>0</v>
      </c>
      <c r="AE14" s="8"/>
      <c r="AF14" s="8"/>
      <c r="AG14" s="370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</row>
    <row r="15" spans="1:148" s="7" customFormat="1" ht="45" customHeight="1" x14ac:dyDescent="0.25">
      <c r="A15" s="381"/>
      <c r="B15" s="83" t="s">
        <v>52</v>
      </c>
      <c r="C15" s="81" t="s">
        <v>67</v>
      </c>
      <c r="D15" s="177" t="s">
        <v>9</v>
      </c>
      <c r="E15" s="377" t="s">
        <v>5</v>
      </c>
      <c r="F15" s="78">
        <f t="shared" si="3"/>
        <v>633600</v>
      </c>
      <c r="G15" s="74">
        <v>0</v>
      </c>
      <c r="H15" s="74">
        <v>0</v>
      </c>
      <c r="I15" s="74">
        <v>0</v>
      </c>
      <c r="J15" s="19">
        <v>633600</v>
      </c>
      <c r="K15" s="206">
        <f t="shared" si="4"/>
        <v>290000</v>
      </c>
      <c r="L15" s="74">
        <v>0</v>
      </c>
      <c r="M15" s="74">
        <v>0</v>
      </c>
      <c r="N15" s="74">
        <v>0</v>
      </c>
      <c r="O15" s="18">
        <v>290000</v>
      </c>
      <c r="P15" s="82">
        <f t="shared" si="0"/>
        <v>125004</v>
      </c>
      <c r="Q15" s="74">
        <v>0</v>
      </c>
      <c r="R15" s="74">
        <v>0</v>
      </c>
      <c r="S15" s="74">
        <v>0</v>
      </c>
      <c r="T15" s="19">
        <v>125004</v>
      </c>
      <c r="U15" s="24">
        <f t="shared" si="5"/>
        <v>43.104827586206895</v>
      </c>
      <c r="V15" s="22">
        <v>0</v>
      </c>
      <c r="W15" s="22">
        <v>0</v>
      </c>
      <c r="X15" s="22">
        <v>0</v>
      </c>
      <c r="Y15" s="18">
        <f>T15/O15*100</f>
        <v>43.104827586206895</v>
      </c>
      <c r="Z15" s="531">
        <f t="shared" ref="Z15:Z22" si="7">P15/F15*100</f>
        <v>19.729166666666668</v>
      </c>
      <c r="AA15" s="22">
        <v>0</v>
      </c>
      <c r="AB15" s="22">
        <v>0</v>
      </c>
      <c r="AC15" s="22">
        <v>0</v>
      </c>
      <c r="AD15" s="20">
        <f>T15/J15*100</f>
        <v>19.729166666666668</v>
      </c>
      <c r="AE15" s="8"/>
      <c r="AF15" s="8"/>
      <c r="AG15" s="370"/>
      <c r="AH15" s="8"/>
      <c r="AI15" s="532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</row>
    <row r="16" spans="1:148" s="7" customFormat="1" ht="28.9" customHeight="1" x14ac:dyDescent="0.25">
      <c r="A16" s="381"/>
      <c r="B16" s="83" t="s">
        <v>53</v>
      </c>
      <c r="C16" s="81" t="s">
        <v>50</v>
      </c>
      <c r="D16" s="177" t="s">
        <v>9</v>
      </c>
      <c r="E16" s="377" t="s">
        <v>5</v>
      </c>
      <c r="F16" s="78">
        <f t="shared" si="3"/>
        <v>555559380</v>
      </c>
      <c r="G16" s="74">
        <v>0</v>
      </c>
      <c r="H16" s="74">
        <v>0</v>
      </c>
      <c r="I16" s="74">
        <v>0</v>
      </c>
      <c r="J16" s="19">
        <v>555559380</v>
      </c>
      <c r="K16" s="206">
        <f t="shared" si="4"/>
        <v>287917496.18000001</v>
      </c>
      <c r="L16" s="74">
        <v>0</v>
      </c>
      <c r="M16" s="74">
        <v>0</v>
      </c>
      <c r="N16" s="74">
        <v>0</v>
      </c>
      <c r="O16" s="18">
        <v>287917496.18000001</v>
      </c>
      <c r="P16" s="82">
        <f t="shared" si="0"/>
        <v>286293228.48000002</v>
      </c>
      <c r="Q16" s="74">
        <v>0</v>
      </c>
      <c r="R16" s="74">
        <v>0</v>
      </c>
      <c r="S16" s="74">
        <v>0</v>
      </c>
      <c r="T16" s="19">
        <v>286293228.48000002</v>
      </c>
      <c r="U16" s="24">
        <f t="shared" si="5"/>
        <v>99.435856548646655</v>
      </c>
      <c r="V16" s="22">
        <v>0</v>
      </c>
      <c r="W16" s="22">
        <v>0</v>
      </c>
      <c r="X16" s="22">
        <v>0</v>
      </c>
      <c r="Y16" s="18">
        <f>T16/O16*100</f>
        <v>99.435856548646655</v>
      </c>
      <c r="Z16" s="530">
        <f t="shared" si="7"/>
        <v>51.532426377176819</v>
      </c>
      <c r="AA16" s="22">
        <v>0</v>
      </c>
      <c r="AB16" s="22">
        <v>0</v>
      </c>
      <c r="AC16" s="22">
        <v>0</v>
      </c>
      <c r="AD16" s="19">
        <f>T16/J16*100</f>
        <v>51.532426377176819</v>
      </c>
      <c r="AE16" s="8"/>
      <c r="AF16" s="8"/>
      <c r="AG16" s="370"/>
      <c r="AH16" s="8"/>
      <c r="AI16" s="533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</row>
    <row r="17" spans="1:148" s="553" customFormat="1" ht="41.25" customHeight="1" x14ac:dyDescent="0.25">
      <c r="A17" s="381"/>
      <c r="B17" s="534" t="s">
        <v>98</v>
      </c>
      <c r="C17" s="535"/>
      <c r="D17" s="536" t="s">
        <v>9</v>
      </c>
      <c r="E17" s="537" t="s">
        <v>11</v>
      </c>
      <c r="F17" s="538">
        <f>G17+H17+I17+J17</f>
        <v>341067780</v>
      </c>
      <c r="G17" s="539">
        <v>0</v>
      </c>
      <c r="H17" s="539">
        <v>0</v>
      </c>
      <c r="I17" s="256">
        <v>341067780</v>
      </c>
      <c r="J17" s="540">
        <v>0</v>
      </c>
      <c r="K17" s="541">
        <f>L17+M17+N17+O17</f>
        <v>341067780</v>
      </c>
      <c r="L17" s="539">
        <v>0</v>
      </c>
      <c r="M17" s="539">
        <v>0</v>
      </c>
      <c r="N17" s="539">
        <f>I17</f>
        <v>341067780</v>
      </c>
      <c r="O17" s="542">
        <v>0</v>
      </c>
      <c r="P17" s="543">
        <f>Q17+R17+S17+T17</f>
        <v>332129354.33999997</v>
      </c>
      <c r="Q17" s="539">
        <v>0</v>
      </c>
      <c r="R17" s="539">
        <v>0</v>
      </c>
      <c r="S17" s="539">
        <v>332129354.33999997</v>
      </c>
      <c r="T17" s="544">
        <v>0</v>
      </c>
      <c r="U17" s="545">
        <f t="shared" si="5"/>
        <v>97.379281719311024</v>
      </c>
      <c r="V17" s="546">
        <v>0</v>
      </c>
      <c r="W17" s="546">
        <v>0</v>
      </c>
      <c r="X17" s="539">
        <f>S17/N17*100</f>
        <v>97.379281719311024</v>
      </c>
      <c r="Y17" s="547">
        <v>0</v>
      </c>
      <c r="Z17" s="548">
        <f t="shared" si="7"/>
        <v>97.379281719311024</v>
      </c>
      <c r="AA17" s="546">
        <v>0</v>
      </c>
      <c r="AB17" s="546">
        <v>0</v>
      </c>
      <c r="AC17" s="539">
        <f>S17/I17*100</f>
        <v>97.379281719311024</v>
      </c>
      <c r="AD17" s="549">
        <v>0</v>
      </c>
      <c r="AE17" s="550"/>
      <c r="AF17" s="550"/>
      <c r="AG17" s="550"/>
      <c r="AH17" s="551"/>
      <c r="AI17" s="552"/>
      <c r="AJ17" s="552"/>
      <c r="AK17" s="552"/>
      <c r="AL17" s="552"/>
      <c r="AM17" s="552"/>
      <c r="AN17" s="551"/>
      <c r="AO17" s="551"/>
      <c r="AP17" s="551"/>
      <c r="AQ17" s="551"/>
      <c r="AR17" s="551"/>
      <c r="AS17" s="551"/>
      <c r="AT17" s="551"/>
      <c r="AU17" s="551"/>
      <c r="AV17" s="551"/>
      <c r="AW17" s="551"/>
      <c r="AX17" s="551"/>
      <c r="AY17" s="551"/>
      <c r="AZ17" s="551"/>
      <c r="BA17" s="551"/>
      <c r="BB17" s="551"/>
      <c r="BC17" s="551"/>
      <c r="BD17" s="551"/>
      <c r="BE17" s="551"/>
      <c r="BF17" s="551"/>
      <c r="BG17" s="551"/>
      <c r="BH17" s="551"/>
      <c r="BI17" s="551"/>
      <c r="BJ17" s="551"/>
      <c r="BK17" s="551"/>
      <c r="BL17" s="551"/>
      <c r="BM17" s="551"/>
      <c r="BN17" s="551"/>
      <c r="BO17" s="551"/>
      <c r="BP17" s="551"/>
      <c r="BQ17" s="551"/>
      <c r="BR17" s="551"/>
      <c r="BS17" s="551"/>
      <c r="BT17" s="551"/>
      <c r="BU17" s="551"/>
      <c r="BV17" s="551"/>
      <c r="BW17" s="551"/>
      <c r="BX17" s="551"/>
      <c r="BY17" s="551"/>
      <c r="BZ17" s="551"/>
      <c r="CA17" s="551"/>
      <c r="CB17" s="551"/>
      <c r="CC17" s="551"/>
      <c r="CD17" s="551"/>
      <c r="CE17" s="551"/>
      <c r="CF17" s="551"/>
      <c r="CG17" s="551"/>
      <c r="CH17" s="551"/>
      <c r="CI17" s="551"/>
      <c r="CJ17" s="551"/>
      <c r="CK17" s="551"/>
      <c r="CL17" s="551"/>
      <c r="CM17" s="551"/>
      <c r="CN17" s="551"/>
      <c r="CO17" s="551"/>
      <c r="CP17" s="551"/>
      <c r="CQ17" s="551"/>
      <c r="CR17" s="551"/>
      <c r="CS17" s="551"/>
      <c r="CT17" s="551"/>
      <c r="CU17" s="551"/>
      <c r="CV17" s="551"/>
      <c r="CW17" s="551"/>
      <c r="CX17" s="551"/>
      <c r="CY17" s="551"/>
      <c r="CZ17" s="551"/>
      <c r="DA17" s="551"/>
      <c r="DB17" s="551"/>
      <c r="DC17" s="551"/>
      <c r="DD17" s="551"/>
      <c r="DE17" s="551"/>
      <c r="DF17" s="551"/>
      <c r="DG17" s="551"/>
      <c r="DH17" s="551"/>
      <c r="DI17" s="551"/>
      <c r="DJ17" s="551"/>
      <c r="DK17" s="551"/>
      <c r="DL17" s="551"/>
      <c r="DM17" s="551"/>
      <c r="DN17" s="551"/>
      <c r="DO17" s="551"/>
      <c r="DP17" s="551"/>
      <c r="DQ17" s="551"/>
      <c r="DR17" s="551"/>
      <c r="DS17" s="551"/>
      <c r="DT17" s="551"/>
      <c r="DU17" s="551"/>
      <c r="DV17" s="551"/>
      <c r="DW17" s="551"/>
      <c r="DX17" s="551"/>
      <c r="DY17" s="551"/>
      <c r="DZ17" s="551"/>
      <c r="EA17" s="551"/>
      <c r="EB17" s="551"/>
      <c r="EC17" s="551"/>
      <c r="ED17" s="551"/>
      <c r="EE17" s="551"/>
      <c r="EF17" s="551"/>
      <c r="EG17" s="551"/>
      <c r="EH17" s="551"/>
      <c r="EI17" s="551"/>
      <c r="EJ17" s="551"/>
      <c r="EK17" s="551"/>
      <c r="EL17" s="551"/>
      <c r="EM17" s="551"/>
      <c r="EN17" s="551"/>
      <c r="EO17" s="551"/>
      <c r="EP17" s="551"/>
      <c r="EQ17" s="551"/>
      <c r="ER17" s="551"/>
    </row>
    <row r="18" spans="1:148" s="7" customFormat="1" ht="30" customHeight="1" x14ac:dyDescent="0.25">
      <c r="A18" s="381"/>
      <c r="B18" s="83" t="s">
        <v>0</v>
      </c>
      <c r="C18" s="81" t="s">
        <v>63</v>
      </c>
      <c r="D18" s="177" t="s">
        <v>9</v>
      </c>
      <c r="E18" s="377" t="s">
        <v>5</v>
      </c>
      <c r="F18" s="78">
        <f t="shared" si="3"/>
        <v>3994900</v>
      </c>
      <c r="G18" s="74">
        <v>0</v>
      </c>
      <c r="H18" s="74">
        <v>0</v>
      </c>
      <c r="I18" s="74">
        <v>0</v>
      </c>
      <c r="J18" s="19">
        <v>3994900</v>
      </c>
      <c r="K18" s="206">
        <f t="shared" si="4"/>
        <v>2051120</v>
      </c>
      <c r="L18" s="74">
        <v>0</v>
      </c>
      <c r="M18" s="74">
        <v>0</v>
      </c>
      <c r="N18" s="74">
        <v>0</v>
      </c>
      <c r="O18" s="18">
        <v>2051120</v>
      </c>
      <c r="P18" s="82">
        <f t="shared" si="0"/>
        <v>836445.46</v>
      </c>
      <c r="Q18" s="74">
        <v>0</v>
      </c>
      <c r="R18" s="74">
        <v>0</v>
      </c>
      <c r="S18" s="74">
        <v>0</v>
      </c>
      <c r="T18" s="19">
        <v>836445.46</v>
      </c>
      <c r="U18" s="24">
        <f t="shared" si="5"/>
        <v>40.779937790085413</v>
      </c>
      <c r="V18" s="22">
        <v>0</v>
      </c>
      <c r="W18" s="22">
        <v>0</v>
      </c>
      <c r="X18" s="22">
        <v>0</v>
      </c>
      <c r="Y18" s="18">
        <f>T18/O18*100</f>
        <v>40.779937790085413</v>
      </c>
      <c r="Z18" s="530">
        <f t="shared" si="7"/>
        <v>20.937832236101027</v>
      </c>
      <c r="AA18" s="22">
        <v>0</v>
      </c>
      <c r="AB18" s="22">
        <v>0</v>
      </c>
      <c r="AC18" s="22">
        <v>0</v>
      </c>
      <c r="AD18" s="19">
        <f>T18/J18*100</f>
        <v>20.937832236101027</v>
      </c>
      <c r="AE18" s="8"/>
      <c r="AF18" s="8"/>
      <c r="AG18" s="370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</row>
    <row r="19" spans="1:148" s="7" customFormat="1" ht="45" customHeight="1" x14ac:dyDescent="0.25">
      <c r="A19" s="381"/>
      <c r="B19" s="83" t="s">
        <v>61</v>
      </c>
      <c r="C19" s="81" t="s">
        <v>40</v>
      </c>
      <c r="D19" s="177" t="s">
        <v>9</v>
      </c>
      <c r="E19" s="528" t="s">
        <v>10</v>
      </c>
      <c r="F19" s="78">
        <f t="shared" si="3"/>
        <v>72700</v>
      </c>
      <c r="G19" s="74">
        <v>72700</v>
      </c>
      <c r="H19" s="74">
        <v>0</v>
      </c>
      <c r="I19" s="74">
        <v>0</v>
      </c>
      <c r="J19" s="19">
        <v>0</v>
      </c>
      <c r="K19" s="206">
        <f t="shared" si="4"/>
        <v>72700</v>
      </c>
      <c r="L19" s="74">
        <v>72700</v>
      </c>
      <c r="M19" s="74">
        <v>0</v>
      </c>
      <c r="N19" s="74">
        <v>0</v>
      </c>
      <c r="O19" s="18">
        <v>0</v>
      </c>
      <c r="P19" s="82">
        <f t="shared" si="0"/>
        <v>72690</v>
      </c>
      <c r="Q19" s="74">
        <v>72690</v>
      </c>
      <c r="R19" s="74">
        <v>0</v>
      </c>
      <c r="S19" s="74">
        <v>0</v>
      </c>
      <c r="T19" s="19">
        <v>0</v>
      </c>
      <c r="U19" s="554">
        <f t="shared" si="5"/>
        <v>0</v>
      </c>
      <c r="V19" s="22">
        <v>0</v>
      </c>
      <c r="W19" s="22">
        <v>0</v>
      </c>
      <c r="X19" s="22">
        <v>0</v>
      </c>
      <c r="Y19" s="208">
        <v>0</v>
      </c>
      <c r="Z19" s="555">
        <f t="shared" si="7"/>
        <v>99.98624484181569</v>
      </c>
      <c r="AA19" s="22">
        <f>Q19/G19*100</f>
        <v>99.98624484181569</v>
      </c>
      <c r="AB19" s="22">
        <f>Q19/G19*100</f>
        <v>99.98624484181569</v>
      </c>
      <c r="AC19" s="22">
        <v>0</v>
      </c>
      <c r="AD19" s="20">
        <v>0</v>
      </c>
      <c r="AE19" s="556"/>
      <c r="AF19" s="556"/>
      <c r="AG19" s="129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</row>
    <row r="20" spans="1:148" s="7" customFormat="1" ht="21.75" hidden="1" customHeight="1" x14ac:dyDescent="0.25">
      <c r="A20" s="381"/>
      <c r="B20" s="83"/>
      <c r="C20" s="81"/>
      <c r="D20" s="177" t="s">
        <v>9</v>
      </c>
      <c r="E20" s="377" t="s">
        <v>10</v>
      </c>
      <c r="F20" s="78">
        <f t="shared" si="3"/>
        <v>0</v>
      </c>
      <c r="G20" s="74"/>
      <c r="H20" s="74"/>
      <c r="I20" s="74"/>
      <c r="J20" s="19"/>
      <c r="K20" s="206">
        <f t="shared" si="4"/>
        <v>0</v>
      </c>
      <c r="L20" s="74"/>
      <c r="M20" s="74"/>
      <c r="N20" s="74"/>
      <c r="O20" s="18"/>
      <c r="P20" s="82">
        <f t="shared" si="0"/>
        <v>0</v>
      </c>
      <c r="Q20" s="74"/>
      <c r="R20" s="74"/>
      <c r="S20" s="74"/>
      <c r="T20" s="19"/>
      <c r="U20" s="24" t="e">
        <f t="shared" si="5"/>
        <v>#DIV/0!</v>
      </c>
      <c r="V20" s="74" t="e">
        <f>Q20/L20*100</f>
        <v>#DIV/0!</v>
      </c>
      <c r="W20" s="22" t="e">
        <f>L20/#REF!*100</f>
        <v>#REF!</v>
      </c>
      <c r="X20" s="74" t="e">
        <f>N20/D20*100</f>
        <v>#VALUE!</v>
      </c>
      <c r="Y20" s="18" t="e">
        <f>T20/O20*100</f>
        <v>#DIV/0!</v>
      </c>
      <c r="Z20" s="84" t="e">
        <f t="shared" si="7"/>
        <v>#DIV/0!</v>
      </c>
      <c r="AA20" s="74" t="e">
        <f>Q20/G20*100</f>
        <v>#DIV/0!</v>
      </c>
      <c r="AB20" s="22" t="e">
        <f>Q20/G20*100</f>
        <v>#DIV/0!</v>
      </c>
      <c r="AC20" s="74" t="e">
        <f>S20/I20*100</f>
        <v>#DIV/0!</v>
      </c>
      <c r="AD20" s="19" t="e">
        <f>T20/J20*100</f>
        <v>#DIV/0!</v>
      </c>
      <c r="AE20" s="8"/>
      <c r="AF20" s="8"/>
      <c r="AG20" s="333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</row>
    <row r="21" spans="1:148" s="7" customFormat="1" ht="18.75" hidden="1" customHeight="1" x14ac:dyDescent="0.25">
      <c r="A21" s="381"/>
      <c r="B21" s="85"/>
      <c r="C21" s="86"/>
      <c r="D21" s="177" t="s">
        <v>9</v>
      </c>
      <c r="E21" s="191" t="s">
        <v>5</v>
      </c>
      <c r="F21" s="78">
        <f t="shared" si="3"/>
        <v>0</v>
      </c>
      <c r="G21" s="87"/>
      <c r="H21" s="87"/>
      <c r="I21" s="87"/>
      <c r="J21" s="128"/>
      <c r="K21" s="206">
        <f t="shared" si="4"/>
        <v>0</v>
      </c>
      <c r="L21" s="87"/>
      <c r="M21" s="87"/>
      <c r="N21" s="87"/>
      <c r="O21" s="88"/>
      <c r="P21" s="82">
        <f t="shared" si="0"/>
        <v>0</v>
      </c>
      <c r="Q21" s="87"/>
      <c r="R21" s="87"/>
      <c r="S21" s="87"/>
      <c r="T21" s="128"/>
      <c r="U21" s="24" t="e">
        <f t="shared" si="5"/>
        <v>#DIV/0!</v>
      </c>
      <c r="V21" s="74" t="e">
        <f>Q21/L21*100</f>
        <v>#DIV/0!</v>
      </c>
      <c r="W21" s="22" t="e">
        <f>L21/#REF!*100</f>
        <v>#REF!</v>
      </c>
      <c r="X21" s="74" t="e">
        <f>N21/D21*100</f>
        <v>#VALUE!</v>
      </c>
      <c r="Y21" s="18" t="e">
        <f>T21/O21*100</f>
        <v>#DIV/0!</v>
      </c>
      <c r="Z21" s="84" t="e">
        <f t="shared" si="7"/>
        <v>#DIV/0!</v>
      </c>
      <c r="AA21" s="74" t="e">
        <f>Q21/G21*100</f>
        <v>#DIV/0!</v>
      </c>
      <c r="AB21" s="22" t="e">
        <f>Q21/G21*100</f>
        <v>#DIV/0!</v>
      </c>
      <c r="AC21" s="74" t="e">
        <f>S21/I21*100</f>
        <v>#DIV/0!</v>
      </c>
      <c r="AD21" s="19" t="e">
        <f>T21/J21*100</f>
        <v>#DIV/0!</v>
      </c>
      <c r="AE21" s="8"/>
      <c r="AF21" s="8"/>
      <c r="AG21" s="333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</row>
    <row r="22" spans="1:148" s="7" customFormat="1" ht="47.25" customHeight="1" x14ac:dyDescent="0.25">
      <c r="A22" s="381"/>
      <c r="B22" s="83" t="s">
        <v>54</v>
      </c>
      <c r="C22" s="516" t="s">
        <v>41</v>
      </c>
      <c r="D22" s="177" t="s">
        <v>9</v>
      </c>
      <c r="E22" s="528" t="s">
        <v>10</v>
      </c>
      <c r="F22" s="519">
        <f t="shared" si="3"/>
        <v>3960490</v>
      </c>
      <c r="G22" s="557">
        <v>3960490</v>
      </c>
      <c r="H22" s="523">
        <v>0</v>
      </c>
      <c r="I22" s="523">
        <v>0</v>
      </c>
      <c r="J22" s="558">
        <v>0</v>
      </c>
      <c r="K22" s="165">
        <f t="shared" si="4"/>
        <v>1925000</v>
      </c>
      <c r="L22" s="557">
        <v>1925000</v>
      </c>
      <c r="M22" s="523">
        <v>0</v>
      </c>
      <c r="N22" s="523">
        <v>0</v>
      </c>
      <c r="O22" s="559">
        <v>0</v>
      </c>
      <c r="P22" s="519">
        <f t="shared" si="0"/>
        <v>3015961</v>
      </c>
      <c r="Q22" s="557">
        <v>3015961</v>
      </c>
      <c r="R22" s="523">
        <v>0</v>
      </c>
      <c r="S22" s="523">
        <v>0</v>
      </c>
      <c r="T22" s="558">
        <v>0</v>
      </c>
      <c r="U22" s="24">
        <f>V22+W22+X22+Y22</f>
        <v>156.67329870129868</v>
      </c>
      <c r="V22" s="74">
        <f>Q22/L22*100</f>
        <v>156.67329870129868</v>
      </c>
      <c r="W22" s="22">
        <v>0</v>
      </c>
      <c r="X22" s="22">
        <v>0</v>
      </c>
      <c r="Y22" s="208">
        <v>0</v>
      </c>
      <c r="Z22" s="555">
        <f t="shared" si="7"/>
        <v>76.151208562576855</v>
      </c>
      <c r="AA22" s="22">
        <f>Q22/G22*100</f>
        <v>76.151208562576855</v>
      </c>
      <c r="AB22" s="22">
        <v>0</v>
      </c>
      <c r="AC22" s="22">
        <v>0</v>
      </c>
      <c r="AD22" s="20">
        <v>0</v>
      </c>
      <c r="AE22" s="8"/>
      <c r="AF22" s="8"/>
      <c r="AG22" s="333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</row>
    <row r="23" spans="1:148" s="7" customFormat="1" ht="65.45" customHeight="1" x14ac:dyDescent="0.25">
      <c r="A23" s="381"/>
      <c r="B23" s="560" t="s">
        <v>120</v>
      </c>
      <c r="C23" s="561" t="s">
        <v>119</v>
      </c>
      <c r="D23" s="177" t="s">
        <v>9</v>
      </c>
      <c r="E23" s="377" t="s">
        <v>5</v>
      </c>
      <c r="F23" s="519">
        <f t="shared" si="3"/>
        <v>32700700</v>
      </c>
      <c r="G23" s="562">
        <v>32700700</v>
      </c>
      <c r="H23" s="74">
        <v>0</v>
      </c>
      <c r="I23" s="74">
        <v>0</v>
      </c>
      <c r="J23" s="563">
        <v>0</v>
      </c>
      <c r="K23" s="165">
        <f t="shared" si="4"/>
        <v>0</v>
      </c>
      <c r="L23" s="562">
        <v>0</v>
      </c>
      <c r="M23" s="74">
        <v>0</v>
      </c>
      <c r="N23" s="74">
        <v>0</v>
      </c>
      <c r="O23" s="18">
        <v>0</v>
      </c>
      <c r="P23" s="519">
        <f t="shared" si="0"/>
        <v>0</v>
      </c>
      <c r="Q23" s="562">
        <v>0</v>
      </c>
      <c r="R23" s="74">
        <v>0</v>
      </c>
      <c r="S23" s="74">
        <v>0</v>
      </c>
      <c r="T23" s="19">
        <v>0</v>
      </c>
      <c r="U23" s="24">
        <f t="shared" ref="U23:U25" si="8">V23+W23+X23+Y23</f>
        <v>0</v>
      </c>
      <c r="V23" s="74">
        <v>0</v>
      </c>
      <c r="W23" s="22">
        <v>0</v>
      </c>
      <c r="X23" s="22">
        <v>0</v>
      </c>
      <c r="Y23" s="208">
        <v>0</v>
      </c>
      <c r="Z23" s="555">
        <v>0</v>
      </c>
      <c r="AA23" s="22">
        <v>0</v>
      </c>
      <c r="AB23" s="22">
        <v>0</v>
      </c>
      <c r="AC23" s="22">
        <v>0</v>
      </c>
      <c r="AD23" s="20">
        <v>0</v>
      </c>
      <c r="AE23" s="8"/>
      <c r="AF23" s="8"/>
      <c r="AG23" s="333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</row>
    <row r="24" spans="1:148" s="7" customFormat="1" ht="57.75" customHeight="1" x14ac:dyDescent="0.25">
      <c r="A24" s="381"/>
      <c r="B24" s="560" t="s">
        <v>111</v>
      </c>
      <c r="C24" s="564" t="s">
        <v>113</v>
      </c>
      <c r="D24" s="177" t="s">
        <v>9</v>
      </c>
      <c r="E24" s="377" t="s">
        <v>5</v>
      </c>
      <c r="F24" s="519">
        <f t="shared" si="3"/>
        <v>8175170</v>
      </c>
      <c r="G24" s="562">
        <v>0</v>
      </c>
      <c r="H24" s="74">
        <v>0</v>
      </c>
      <c r="I24" s="74">
        <v>0</v>
      </c>
      <c r="J24" s="563">
        <v>8175170</v>
      </c>
      <c r="K24" s="165">
        <f t="shared" ref="K24" si="9">L24+M24+N24+O24</f>
        <v>0</v>
      </c>
      <c r="L24" s="562">
        <v>0</v>
      </c>
      <c r="M24" s="74">
        <v>0</v>
      </c>
      <c r="N24" s="74">
        <v>0</v>
      </c>
      <c r="O24" s="18">
        <v>0</v>
      </c>
      <c r="P24" s="519">
        <f t="shared" si="0"/>
        <v>0</v>
      </c>
      <c r="Q24" s="562">
        <v>0</v>
      </c>
      <c r="R24" s="74">
        <v>0</v>
      </c>
      <c r="S24" s="74">
        <v>0</v>
      </c>
      <c r="T24" s="19">
        <v>0</v>
      </c>
      <c r="U24" s="24">
        <f t="shared" si="8"/>
        <v>0</v>
      </c>
      <c r="V24" s="74">
        <v>0</v>
      </c>
      <c r="W24" s="22">
        <v>0</v>
      </c>
      <c r="X24" s="22">
        <v>0</v>
      </c>
      <c r="Y24" s="208">
        <v>0</v>
      </c>
      <c r="Z24" s="531">
        <f t="shared" ref="Z24" si="10">P24/F24*100</f>
        <v>0</v>
      </c>
      <c r="AA24" s="22">
        <v>0</v>
      </c>
      <c r="AB24" s="22">
        <v>0</v>
      </c>
      <c r="AC24" s="22">
        <v>0</v>
      </c>
      <c r="AD24" s="20">
        <f>T24/J24*100</f>
        <v>0</v>
      </c>
      <c r="AE24" s="8"/>
      <c r="AF24" s="8"/>
      <c r="AG24" s="333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</row>
    <row r="25" spans="1:148" s="7" customFormat="1" ht="46.5" customHeight="1" x14ac:dyDescent="0.25">
      <c r="A25" s="381"/>
      <c r="B25" s="560" t="s">
        <v>112</v>
      </c>
      <c r="C25" s="565" t="s">
        <v>118</v>
      </c>
      <c r="D25" s="177" t="s">
        <v>9</v>
      </c>
      <c r="E25" s="564" t="s">
        <v>4</v>
      </c>
      <c r="F25" s="82">
        <f t="shared" si="3"/>
        <v>34086400</v>
      </c>
      <c r="G25" s="562">
        <v>0</v>
      </c>
      <c r="H25" s="566">
        <v>34086400</v>
      </c>
      <c r="I25" s="74">
        <v>0</v>
      </c>
      <c r="J25" s="19">
        <v>0</v>
      </c>
      <c r="K25" s="206">
        <f t="shared" si="4"/>
        <v>0</v>
      </c>
      <c r="L25" s="562">
        <v>0</v>
      </c>
      <c r="M25" s="74">
        <v>0</v>
      </c>
      <c r="N25" s="74">
        <v>0</v>
      </c>
      <c r="O25" s="74">
        <v>0</v>
      </c>
      <c r="P25" s="519">
        <f t="shared" si="0"/>
        <v>0</v>
      </c>
      <c r="Q25" s="562">
        <v>0</v>
      </c>
      <c r="R25" s="74">
        <v>0</v>
      </c>
      <c r="S25" s="74">
        <v>0</v>
      </c>
      <c r="T25" s="74">
        <v>0</v>
      </c>
      <c r="U25" s="74">
        <f t="shared" si="8"/>
        <v>0</v>
      </c>
      <c r="V25" s="74">
        <v>0</v>
      </c>
      <c r="W25" s="22">
        <v>0</v>
      </c>
      <c r="X25" s="22">
        <v>0</v>
      </c>
      <c r="Y25" s="208">
        <v>0</v>
      </c>
      <c r="Z25" s="555">
        <v>0</v>
      </c>
      <c r="AA25" s="22">
        <v>0</v>
      </c>
      <c r="AB25" s="22">
        <v>0</v>
      </c>
      <c r="AC25" s="22">
        <v>0</v>
      </c>
      <c r="AD25" s="20">
        <v>0</v>
      </c>
      <c r="AE25" s="8"/>
      <c r="AF25" s="8"/>
      <c r="AG25" s="333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</row>
    <row r="26" spans="1:148" s="7" customFormat="1" ht="46.5" customHeight="1" thickBot="1" x14ac:dyDescent="0.3">
      <c r="A26" s="382"/>
      <c r="B26" s="567" t="s">
        <v>149</v>
      </c>
      <c r="C26" s="568" t="s">
        <v>119</v>
      </c>
      <c r="D26" s="569" t="s">
        <v>9</v>
      </c>
      <c r="E26" s="570" t="s">
        <v>4</v>
      </c>
      <c r="F26" s="82">
        <f t="shared" si="3"/>
        <v>6872812.8200000003</v>
      </c>
      <c r="G26" s="571">
        <v>0</v>
      </c>
      <c r="H26" s="572">
        <v>6872812.8200000003</v>
      </c>
      <c r="I26" s="307">
        <v>0</v>
      </c>
      <c r="J26" s="573">
        <v>0</v>
      </c>
      <c r="K26" s="574"/>
      <c r="L26" s="571"/>
      <c r="M26" s="307"/>
      <c r="N26" s="307"/>
      <c r="O26" s="307"/>
      <c r="P26" s="519">
        <f t="shared" si="0"/>
        <v>0</v>
      </c>
      <c r="Q26" s="571">
        <v>0</v>
      </c>
      <c r="R26" s="307">
        <v>0</v>
      </c>
      <c r="S26" s="307">
        <v>0</v>
      </c>
      <c r="T26" s="307">
        <v>0</v>
      </c>
      <c r="U26" s="307"/>
      <c r="V26" s="307"/>
      <c r="W26" s="293"/>
      <c r="X26" s="293"/>
      <c r="Y26" s="575"/>
      <c r="Z26" s="555">
        <v>0</v>
      </c>
      <c r="AA26" s="22">
        <v>0</v>
      </c>
      <c r="AB26" s="22">
        <v>0</v>
      </c>
      <c r="AC26" s="22">
        <v>0</v>
      </c>
      <c r="AD26" s="20">
        <v>0</v>
      </c>
      <c r="AE26" s="8"/>
      <c r="AF26" s="8"/>
      <c r="AG26" s="333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</row>
    <row r="27" spans="1:148" s="155" customFormat="1" ht="19.5" customHeight="1" thickBot="1" x14ac:dyDescent="0.3">
      <c r="A27" s="378"/>
      <c r="B27" s="434" t="s">
        <v>64</v>
      </c>
      <c r="C27" s="435"/>
      <c r="D27" s="436"/>
      <c r="E27" s="379"/>
      <c r="F27" s="362">
        <f>F8+F10+F12+F13+F14+F15+F16+F17+F18+F19+F22+F9+F11+F23+F25+F24+F26</f>
        <v>4421842106.8199997</v>
      </c>
      <c r="G27" s="45">
        <f t="shared" ref="G27:J27" si="11">G8+G10+G12+G13+G14+G15+G16+G17+G18+G19+G22+G9+G11+G23+G25+G24+G26</f>
        <v>3471452064</v>
      </c>
      <c r="H27" s="45">
        <f t="shared" si="11"/>
        <v>40959212.82</v>
      </c>
      <c r="I27" s="45">
        <f t="shared" si="11"/>
        <v>341067780</v>
      </c>
      <c r="J27" s="11">
        <f t="shared" si="11"/>
        <v>568363050</v>
      </c>
      <c r="K27" s="9">
        <f>K8+K10+K12+K13+K14+K15+K16+K17+K18+K19+K22+K9+K11+K23+K25+K24</f>
        <v>2453515681.1800003</v>
      </c>
      <c r="L27" s="72">
        <f t="shared" ref="L27:O27" si="12">L8+L10+L12+L13+L14+L15+L16+L17+L18+L19+L22+L9+L11+L23+L25+L24</f>
        <v>1822189285</v>
      </c>
      <c r="M27" s="72">
        <f t="shared" si="12"/>
        <v>0</v>
      </c>
      <c r="N27" s="72">
        <f t="shared" si="12"/>
        <v>341067780</v>
      </c>
      <c r="O27" s="364">
        <f t="shared" si="12"/>
        <v>290258616.18000001</v>
      </c>
      <c r="P27" s="362">
        <f>P8+P10+P12+P13+P14+P15+P16+P17+P18+P19+P22+P9+P11+P23+P25+P24+P26</f>
        <v>2604259938.46</v>
      </c>
      <c r="Q27" s="45">
        <f t="shared" ref="Q27" si="13">Q8+Q10+Q12+Q13+Q14+Q15+Q16+Q17+Q18+Q19+Q22+Q9+Q11+Q23+Q25+Q24+Q26</f>
        <v>1984875906.1800001</v>
      </c>
      <c r="R27" s="45">
        <f t="shared" ref="R27" si="14">R8+R10+R12+R13+R14+R15+R16+R17+R18+R19+R22+R9+R11+R23+R25+R24+R26</f>
        <v>0</v>
      </c>
      <c r="S27" s="45">
        <f t="shared" ref="S27" si="15">S8+S10+S12+S13+S14+S15+S16+S17+S18+S19+S22+S9+S11+S23+S25+S24+S26</f>
        <v>332129354.33999997</v>
      </c>
      <c r="T27" s="11">
        <f t="shared" ref="T27" si="16">T8+T10+T12+T13+T14+T15+T16+T17+T18+T19+T22+T9+T11+T23+T25+T24+T26</f>
        <v>287254677.94</v>
      </c>
      <c r="U27" s="362">
        <f>P27/K27*100</f>
        <v>106.1440103454933</v>
      </c>
      <c r="V27" s="45">
        <f>Q27/L27*100</f>
        <v>108.92808571091999</v>
      </c>
      <c r="W27" s="46">
        <v>0</v>
      </c>
      <c r="X27" s="45">
        <f>S27/N27*100</f>
        <v>97.379281719311024</v>
      </c>
      <c r="Y27" s="11">
        <f>T27/O27*100</f>
        <v>98.965082146558174</v>
      </c>
      <c r="Z27" s="9">
        <f>P27/F27*100</f>
        <v>58.895362510645434</v>
      </c>
      <c r="AA27" s="36">
        <f>Q27/G27*100</f>
        <v>57.17710829896685</v>
      </c>
      <c r="AB27" s="10">
        <v>0</v>
      </c>
      <c r="AC27" s="36">
        <f>S27/I27*100</f>
        <v>97.379281719311024</v>
      </c>
      <c r="AD27" s="11">
        <f>T27/J27*100</f>
        <v>50.54070245066071</v>
      </c>
      <c r="AE27" s="156"/>
      <c r="AF27" s="156"/>
      <c r="AG27" s="339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</row>
    <row r="28" spans="1:148" s="155" customFormat="1" ht="19.5" customHeight="1" thickBot="1" x14ac:dyDescent="0.3">
      <c r="A28" s="445" t="s">
        <v>12</v>
      </c>
      <c r="B28" s="461" t="s">
        <v>134</v>
      </c>
      <c r="C28" s="462"/>
      <c r="D28" s="490" t="s">
        <v>14</v>
      </c>
      <c r="E28" s="189" t="s">
        <v>7</v>
      </c>
      <c r="F28" s="463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5"/>
      <c r="AE28" s="156"/>
      <c r="AF28" s="156"/>
      <c r="AG28" s="340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</row>
    <row r="29" spans="1:148" s="230" customFormat="1" ht="15.75" customHeight="1" x14ac:dyDescent="0.25">
      <c r="A29" s="446"/>
      <c r="B29" s="474" t="s">
        <v>121</v>
      </c>
      <c r="C29" s="475"/>
      <c r="D29" s="491"/>
      <c r="E29" s="666" t="s">
        <v>5</v>
      </c>
      <c r="F29" s="287">
        <f>F30+F31+F32</f>
        <v>11581313</v>
      </c>
      <c r="G29" s="284">
        <f t="shared" ref="G29:J29" si="17">G30+G31+G32</f>
        <v>0</v>
      </c>
      <c r="H29" s="284">
        <f t="shared" si="17"/>
        <v>0</v>
      </c>
      <c r="I29" s="284">
        <f t="shared" si="17"/>
        <v>0</v>
      </c>
      <c r="J29" s="288">
        <f t="shared" si="17"/>
        <v>11581313</v>
      </c>
      <c r="K29" s="287">
        <f>K30+K31+K32</f>
        <v>4497</v>
      </c>
      <c r="L29" s="284">
        <f t="shared" ref="L29:O29" si="18">L30+L31+L32</f>
        <v>0</v>
      </c>
      <c r="M29" s="284">
        <f t="shared" si="18"/>
        <v>0</v>
      </c>
      <c r="N29" s="284">
        <f t="shared" si="18"/>
        <v>0</v>
      </c>
      <c r="O29" s="290">
        <f t="shared" si="18"/>
        <v>4497</v>
      </c>
      <c r="P29" s="287">
        <f>P30+P31+P32</f>
        <v>4496.3599999999997</v>
      </c>
      <c r="Q29" s="284">
        <f t="shared" ref="Q29:T29" si="19">Q30+Q31+Q32</f>
        <v>0</v>
      </c>
      <c r="R29" s="284">
        <f t="shared" si="19"/>
        <v>0</v>
      </c>
      <c r="S29" s="284">
        <v>0</v>
      </c>
      <c r="T29" s="290">
        <f t="shared" si="19"/>
        <v>4496.3599999999997</v>
      </c>
      <c r="U29" s="116">
        <f t="shared" ref="U29" si="20">V29+W29+X29+Y29</f>
        <v>99.985768289971091</v>
      </c>
      <c r="V29" s="93">
        <v>0</v>
      </c>
      <c r="W29" s="93">
        <v>0</v>
      </c>
      <c r="X29" s="93">
        <v>0</v>
      </c>
      <c r="Y29" s="17">
        <f>T29/O29*100</f>
        <v>99.985768289971091</v>
      </c>
      <c r="Z29" s="309">
        <f>Z30+Z31+Z32</f>
        <v>99.985768289971091</v>
      </c>
      <c r="AA29" s="284">
        <f t="shared" ref="AA29:AD29" si="21">AA30+AA31+AA32</f>
        <v>0</v>
      </c>
      <c r="AB29" s="284">
        <f t="shared" si="21"/>
        <v>0</v>
      </c>
      <c r="AC29" s="284">
        <v>0</v>
      </c>
      <c r="AD29" s="285">
        <f t="shared" si="21"/>
        <v>99.985768289971091</v>
      </c>
      <c r="AE29" s="231"/>
      <c r="AF29" s="231"/>
      <c r="AG29" s="341"/>
      <c r="AH29" s="231"/>
      <c r="AI29" s="238"/>
      <c r="AJ29" s="238"/>
      <c r="AK29" s="238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</row>
    <row r="30" spans="1:148" s="3" customFormat="1" ht="18" customHeight="1" x14ac:dyDescent="0.25">
      <c r="A30" s="446"/>
      <c r="B30" s="224" t="s">
        <v>106</v>
      </c>
      <c r="C30" s="225" t="s">
        <v>107</v>
      </c>
      <c r="D30" s="491"/>
      <c r="E30" s="667"/>
      <c r="F30" s="199">
        <f t="shared" ref="F30:F35" si="22">G30+H30+I30+J30</f>
        <v>4497</v>
      </c>
      <c r="G30" s="79">
        <v>0</v>
      </c>
      <c r="H30" s="79">
        <v>0</v>
      </c>
      <c r="I30" s="79">
        <v>0</v>
      </c>
      <c r="J30" s="80">
        <v>4497</v>
      </c>
      <c r="K30" s="199">
        <f t="shared" ref="K30:K32" si="23">L30+M30+N30+O30</f>
        <v>4497</v>
      </c>
      <c r="L30" s="79">
        <v>0</v>
      </c>
      <c r="M30" s="79">
        <v>0</v>
      </c>
      <c r="N30" s="79">
        <v>0</v>
      </c>
      <c r="O30" s="109">
        <v>4497</v>
      </c>
      <c r="P30" s="199">
        <f>Q30+R30+S30+T30</f>
        <v>4496.3599999999997</v>
      </c>
      <c r="Q30" s="151">
        <v>0</v>
      </c>
      <c r="R30" s="151">
        <f>R37</f>
        <v>0</v>
      </c>
      <c r="S30" s="151">
        <f>S37</f>
        <v>0</v>
      </c>
      <c r="T30" s="163">
        <v>4496.3599999999997</v>
      </c>
      <c r="U30" s="84">
        <f t="shared" ref="U30:U35" si="24">V30+W30+X30+Y30</f>
        <v>99.985768289971091</v>
      </c>
      <c r="V30" s="22">
        <v>0</v>
      </c>
      <c r="W30" s="22">
        <v>0</v>
      </c>
      <c r="X30" s="22">
        <v>0</v>
      </c>
      <c r="Y30" s="19">
        <f t="shared" ref="Y30:Y34" si="25">T30/O30*100</f>
        <v>99.985768289971091</v>
      </c>
      <c r="Z30" s="310">
        <f>P30/F30*100</f>
        <v>99.985768289971091</v>
      </c>
      <c r="AA30" s="22">
        <v>0</v>
      </c>
      <c r="AB30" s="22">
        <v>0</v>
      </c>
      <c r="AC30" s="22">
        <v>0</v>
      </c>
      <c r="AD30" s="19">
        <f>T30/J30*100</f>
        <v>99.985768289971091</v>
      </c>
      <c r="AE30" s="4"/>
      <c r="AF30" s="4"/>
      <c r="AG30" s="342"/>
      <c r="AH30" s="4"/>
      <c r="AI30" s="61"/>
      <c r="AJ30" s="61"/>
      <c r="AK30" s="61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</row>
    <row r="31" spans="1:148" s="3" customFormat="1" ht="27.6" customHeight="1" x14ac:dyDescent="0.25">
      <c r="A31" s="446"/>
      <c r="B31" s="224" t="s">
        <v>105</v>
      </c>
      <c r="C31" s="225" t="s">
        <v>107</v>
      </c>
      <c r="D31" s="491"/>
      <c r="E31" s="667"/>
      <c r="F31" s="114">
        <f t="shared" si="22"/>
        <v>613476</v>
      </c>
      <c r="G31" s="66">
        <v>0</v>
      </c>
      <c r="H31" s="66">
        <v>0</v>
      </c>
      <c r="I31" s="66">
        <v>0</v>
      </c>
      <c r="J31" s="65">
        <v>613476</v>
      </c>
      <c r="K31" s="114">
        <f t="shared" si="23"/>
        <v>0</v>
      </c>
      <c r="L31" s="66">
        <v>0</v>
      </c>
      <c r="M31" s="66">
        <v>0</v>
      </c>
      <c r="N31" s="66">
        <v>0</v>
      </c>
      <c r="O31" s="67">
        <v>0</v>
      </c>
      <c r="P31" s="199">
        <f t="shared" ref="P31:P34" si="26">Q31+R31+S31+T31</f>
        <v>0</v>
      </c>
      <c r="Q31" s="112">
        <v>0</v>
      </c>
      <c r="R31" s="112">
        <v>0</v>
      </c>
      <c r="S31" s="112">
        <f>S38</f>
        <v>0</v>
      </c>
      <c r="T31" s="111">
        <v>0</v>
      </c>
      <c r="U31" s="84">
        <f t="shared" si="24"/>
        <v>0</v>
      </c>
      <c r="V31" s="22">
        <v>0</v>
      </c>
      <c r="W31" s="22">
        <v>0</v>
      </c>
      <c r="X31" s="22">
        <v>0</v>
      </c>
      <c r="Y31" s="19">
        <v>0</v>
      </c>
      <c r="Z31" s="226">
        <v>0</v>
      </c>
      <c r="AA31" s="22">
        <v>0</v>
      </c>
      <c r="AB31" s="22">
        <v>0</v>
      </c>
      <c r="AC31" s="22">
        <v>0</v>
      </c>
      <c r="AD31" s="20">
        <v>0</v>
      </c>
      <c r="AE31" s="4"/>
      <c r="AF31" s="4"/>
      <c r="AG31" s="342"/>
      <c r="AH31" s="4"/>
      <c r="AI31" s="61"/>
      <c r="AJ31" s="61"/>
      <c r="AK31" s="61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</row>
    <row r="32" spans="1:148" s="3" customFormat="1" ht="20.25" customHeight="1" x14ac:dyDescent="0.25">
      <c r="A32" s="446"/>
      <c r="B32" s="224" t="s">
        <v>124</v>
      </c>
      <c r="C32" s="225" t="s">
        <v>107</v>
      </c>
      <c r="D32" s="491"/>
      <c r="E32" s="667"/>
      <c r="F32" s="114">
        <f t="shared" si="22"/>
        <v>10963340</v>
      </c>
      <c r="G32" s="66">
        <v>0</v>
      </c>
      <c r="H32" s="66">
        <v>0</v>
      </c>
      <c r="I32" s="66">
        <v>0</v>
      </c>
      <c r="J32" s="65">
        <v>10963340</v>
      </c>
      <c r="K32" s="114">
        <f t="shared" si="23"/>
        <v>0</v>
      </c>
      <c r="L32" s="66">
        <v>0</v>
      </c>
      <c r="M32" s="66">
        <v>0</v>
      </c>
      <c r="N32" s="66">
        <v>0</v>
      </c>
      <c r="O32" s="67">
        <v>0</v>
      </c>
      <c r="P32" s="199">
        <f t="shared" si="26"/>
        <v>0</v>
      </c>
      <c r="Q32" s="112">
        <v>0</v>
      </c>
      <c r="R32" s="112">
        <v>0</v>
      </c>
      <c r="S32" s="112">
        <v>0</v>
      </c>
      <c r="T32" s="111">
        <v>0</v>
      </c>
      <c r="U32" s="84">
        <f t="shared" si="24"/>
        <v>0</v>
      </c>
      <c r="V32" s="22">
        <v>0</v>
      </c>
      <c r="W32" s="22">
        <v>0</v>
      </c>
      <c r="X32" s="22">
        <v>0</v>
      </c>
      <c r="Y32" s="19">
        <v>0</v>
      </c>
      <c r="Z32" s="226">
        <v>0</v>
      </c>
      <c r="AA32" s="22">
        <v>0</v>
      </c>
      <c r="AB32" s="22">
        <v>0</v>
      </c>
      <c r="AC32" s="22">
        <v>0</v>
      </c>
      <c r="AD32" s="20">
        <v>0</v>
      </c>
      <c r="AE32" s="4"/>
      <c r="AF32" s="4"/>
      <c r="AG32" s="342"/>
      <c r="AH32" s="4"/>
      <c r="AI32" s="61"/>
      <c r="AJ32" s="61"/>
      <c r="AK32" s="61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</row>
    <row r="33" spans="1:148" s="230" customFormat="1" ht="17.25" customHeight="1" x14ac:dyDescent="0.25">
      <c r="A33" s="446"/>
      <c r="B33" s="476" t="s">
        <v>0</v>
      </c>
      <c r="C33" s="477"/>
      <c r="D33" s="491"/>
      <c r="E33" s="667"/>
      <c r="F33" s="228">
        <f>F34+F35</f>
        <v>29604397</v>
      </c>
      <c r="G33" s="236">
        <f t="shared" ref="G33:J33" si="27">G34+G35</f>
        <v>0</v>
      </c>
      <c r="H33" s="236">
        <f t="shared" si="27"/>
        <v>0</v>
      </c>
      <c r="I33" s="236">
        <f t="shared" si="27"/>
        <v>0</v>
      </c>
      <c r="J33" s="283">
        <f t="shared" si="27"/>
        <v>29604397</v>
      </c>
      <c r="K33" s="228">
        <f>K34+K35</f>
        <v>499000</v>
      </c>
      <c r="L33" s="236">
        <f t="shared" ref="L33:O33" si="28">L34+L35</f>
        <v>0</v>
      </c>
      <c r="M33" s="236">
        <f t="shared" si="28"/>
        <v>0</v>
      </c>
      <c r="N33" s="236">
        <f t="shared" si="28"/>
        <v>0</v>
      </c>
      <c r="O33" s="237">
        <f t="shared" si="28"/>
        <v>499000</v>
      </c>
      <c r="P33" s="228">
        <f>P34+P35</f>
        <v>3858593</v>
      </c>
      <c r="Q33" s="236">
        <f t="shared" ref="Q33:T33" si="29">Q34+Q35</f>
        <v>0</v>
      </c>
      <c r="R33" s="236">
        <f t="shared" si="29"/>
        <v>0</v>
      </c>
      <c r="S33" s="236">
        <f>S34+S35</f>
        <v>0</v>
      </c>
      <c r="T33" s="237">
        <f t="shared" si="29"/>
        <v>3858593</v>
      </c>
      <c r="U33" s="84">
        <f t="shared" si="24"/>
        <v>773.26513026052112</v>
      </c>
      <c r="V33" s="22">
        <v>0</v>
      </c>
      <c r="W33" s="22">
        <v>0</v>
      </c>
      <c r="X33" s="22">
        <v>0</v>
      </c>
      <c r="Y33" s="19">
        <f t="shared" si="25"/>
        <v>773.26513026052112</v>
      </c>
      <c r="Z33" s="239">
        <v>0</v>
      </c>
      <c r="AA33" s="229">
        <v>0</v>
      </c>
      <c r="AB33" s="229">
        <v>0</v>
      </c>
      <c r="AC33" s="229">
        <v>0</v>
      </c>
      <c r="AD33" s="292">
        <v>0</v>
      </c>
      <c r="AE33" s="231"/>
      <c r="AF33" s="231"/>
      <c r="AG33" s="341"/>
      <c r="AH33" s="231"/>
      <c r="AI33" s="238"/>
      <c r="AJ33" s="238"/>
      <c r="AK33" s="238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</row>
    <row r="34" spans="1:148" s="3" customFormat="1" ht="27.6" customHeight="1" x14ac:dyDescent="0.25">
      <c r="A34" s="446"/>
      <c r="B34" s="224" t="s">
        <v>108</v>
      </c>
      <c r="C34" s="225" t="s">
        <v>92</v>
      </c>
      <c r="D34" s="491"/>
      <c r="E34" s="667"/>
      <c r="F34" s="114">
        <f t="shared" si="22"/>
        <v>29318834</v>
      </c>
      <c r="G34" s="66">
        <v>0</v>
      </c>
      <c r="H34" s="66">
        <v>0</v>
      </c>
      <c r="I34" s="66">
        <v>0</v>
      </c>
      <c r="J34" s="65">
        <v>29318834</v>
      </c>
      <c r="K34" s="114">
        <f t="shared" ref="K34:K35" si="30">L34+M34+N34+O34</f>
        <v>499000</v>
      </c>
      <c r="L34" s="66">
        <v>0</v>
      </c>
      <c r="M34" s="66">
        <v>0</v>
      </c>
      <c r="N34" s="66">
        <v>0</v>
      </c>
      <c r="O34" s="67">
        <v>499000</v>
      </c>
      <c r="P34" s="199">
        <f t="shared" si="26"/>
        <v>3858593</v>
      </c>
      <c r="Q34" s="112">
        <v>0</v>
      </c>
      <c r="R34" s="112">
        <f t="shared" ref="R34:S34" si="31">R39</f>
        <v>0</v>
      </c>
      <c r="S34" s="112">
        <f t="shared" si="31"/>
        <v>0</v>
      </c>
      <c r="T34" s="111">
        <f>499000+1086177+2273416</f>
        <v>3858593</v>
      </c>
      <c r="U34" s="84">
        <f t="shared" si="24"/>
        <v>773.26513026052112</v>
      </c>
      <c r="V34" s="22">
        <v>0</v>
      </c>
      <c r="W34" s="22">
        <v>0</v>
      </c>
      <c r="X34" s="22">
        <v>0</v>
      </c>
      <c r="Y34" s="19">
        <f t="shared" si="25"/>
        <v>773.26513026052112</v>
      </c>
      <c r="Z34" s="310">
        <f>P34/F34*100</f>
        <v>13.160799641622855</v>
      </c>
      <c r="AA34" s="22">
        <v>0</v>
      </c>
      <c r="AB34" s="22">
        <v>0</v>
      </c>
      <c r="AC34" s="22">
        <v>0</v>
      </c>
      <c r="AD34" s="19">
        <f>T34/J34*100</f>
        <v>13.160799641622855</v>
      </c>
      <c r="AE34" s="4"/>
      <c r="AF34" s="4"/>
      <c r="AG34" s="342"/>
      <c r="AH34" s="4"/>
      <c r="AI34" s="61"/>
      <c r="AJ34" s="61"/>
      <c r="AK34" s="61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</row>
    <row r="35" spans="1:148" s="104" customFormat="1" ht="18" customHeight="1" thickBot="1" x14ac:dyDescent="0.3">
      <c r="A35" s="447"/>
      <c r="B35" s="227" t="s">
        <v>104</v>
      </c>
      <c r="C35" s="225" t="s">
        <v>92</v>
      </c>
      <c r="D35" s="492"/>
      <c r="E35" s="668"/>
      <c r="F35" s="103">
        <f t="shared" si="22"/>
        <v>285563</v>
      </c>
      <c r="G35" s="150">
        <v>0</v>
      </c>
      <c r="H35" s="150">
        <v>0</v>
      </c>
      <c r="I35" s="150">
        <v>0</v>
      </c>
      <c r="J35" s="151">
        <v>285563</v>
      </c>
      <c r="K35" s="103">
        <f t="shared" si="30"/>
        <v>0</v>
      </c>
      <c r="L35" s="150">
        <v>0</v>
      </c>
      <c r="M35" s="150">
        <v>0</v>
      </c>
      <c r="N35" s="150">
        <v>0</v>
      </c>
      <c r="O35" s="163">
        <v>0</v>
      </c>
      <c r="P35" s="103">
        <v>0</v>
      </c>
      <c r="Q35" s="164">
        <v>0</v>
      </c>
      <c r="R35" s="164">
        <v>0</v>
      </c>
      <c r="S35" s="164">
        <f t="shared" ref="S35" si="32">S40</f>
        <v>0</v>
      </c>
      <c r="T35" s="326">
        <v>0</v>
      </c>
      <c r="U35" s="84">
        <f t="shared" si="24"/>
        <v>0</v>
      </c>
      <c r="V35" s="22">
        <v>0</v>
      </c>
      <c r="W35" s="22">
        <v>0</v>
      </c>
      <c r="X35" s="22">
        <v>0</v>
      </c>
      <c r="Y35" s="19">
        <v>0</v>
      </c>
      <c r="Z35" s="311">
        <v>0</v>
      </c>
      <c r="AA35" s="293">
        <v>0</v>
      </c>
      <c r="AB35" s="293">
        <v>0</v>
      </c>
      <c r="AC35" s="293">
        <v>0</v>
      </c>
      <c r="AD35" s="294">
        <v>0</v>
      </c>
      <c r="AE35" s="157"/>
      <c r="AF35" s="157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</row>
    <row r="36" spans="1:148" s="104" customFormat="1" ht="18.600000000000001" hidden="1" customHeight="1" thickBot="1" x14ac:dyDescent="0.3">
      <c r="A36" s="152"/>
      <c r="B36" s="437"/>
      <c r="C36" s="438"/>
      <c r="D36" s="178" t="s">
        <v>13</v>
      </c>
      <c r="E36" s="152" t="s">
        <v>5</v>
      </c>
      <c r="F36" s="201">
        <f t="shared" ref="F36:T36" si="33">F37</f>
        <v>0</v>
      </c>
      <c r="G36" s="153">
        <f t="shared" si="33"/>
        <v>0</v>
      </c>
      <c r="H36" s="153">
        <f t="shared" si="33"/>
        <v>0</v>
      </c>
      <c r="I36" s="153">
        <f t="shared" si="33"/>
        <v>0</v>
      </c>
      <c r="J36" s="154">
        <f t="shared" si="33"/>
        <v>0</v>
      </c>
      <c r="K36" s="201">
        <f t="shared" si="33"/>
        <v>0</v>
      </c>
      <c r="L36" s="153">
        <f t="shared" si="33"/>
        <v>0</v>
      </c>
      <c r="M36" s="153">
        <f t="shared" si="33"/>
        <v>0</v>
      </c>
      <c r="N36" s="153">
        <f t="shared" si="33"/>
        <v>0</v>
      </c>
      <c r="O36" s="154">
        <f t="shared" si="33"/>
        <v>0</v>
      </c>
      <c r="P36" s="158">
        <f t="shared" si="33"/>
        <v>0</v>
      </c>
      <c r="Q36" s="159">
        <f t="shared" si="33"/>
        <v>0</v>
      </c>
      <c r="R36" s="159">
        <f t="shared" si="33"/>
        <v>0</v>
      </c>
      <c r="S36" s="159">
        <f t="shared" si="33"/>
        <v>0</v>
      </c>
      <c r="T36" s="327">
        <f t="shared" si="33"/>
        <v>0</v>
      </c>
      <c r="U36" s="314">
        <f t="shared" ref="U36" si="34">V36+W36+X36+Y36</f>
        <v>0</v>
      </c>
      <c r="V36" s="313">
        <v>0</v>
      </c>
      <c r="W36" s="313">
        <f>SUM(W39:W39)</f>
        <v>0</v>
      </c>
      <c r="X36" s="313">
        <v>0</v>
      </c>
      <c r="Y36" s="315">
        <v>0</v>
      </c>
      <c r="Z36" s="160">
        <f t="shared" ref="Z36" si="35">AA36+AB36+AC36+AD36</f>
        <v>0</v>
      </c>
      <c r="AA36" s="161">
        <v>0</v>
      </c>
      <c r="AB36" s="161">
        <f>SUM(AB39:AB39)</f>
        <v>0</v>
      </c>
      <c r="AC36" s="161">
        <v>0</v>
      </c>
      <c r="AD36" s="162">
        <v>0</v>
      </c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</row>
    <row r="37" spans="1:148" s="37" customFormat="1" ht="42.75" hidden="1" customHeight="1" thickBot="1" x14ac:dyDescent="0.3">
      <c r="A37" s="64"/>
      <c r="B37" s="95"/>
      <c r="C37" s="96"/>
      <c r="D37" s="179" t="s">
        <v>13</v>
      </c>
      <c r="E37" s="286"/>
      <c r="F37" s="289">
        <f t="shared" si="3"/>
        <v>0</v>
      </c>
      <c r="G37" s="97">
        <v>0</v>
      </c>
      <c r="H37" s="97">
        <v>0</v>
      </c>
      <c r="I37" s="97">
        <v>0</v>
      </c>
      <c r="J37" s="98">
        <v>0</v>
      </c>
      <c r="K37" s="289">
        <f t="shared" ref="K37" si="36">L37+M37+O37</f>
        <v>0</v>
      </c>
      <c r="L37" s="97">
        <v>0</v>
      </c>
      <c r="M37" s="97">
        <v>0</v>
      </c>
      <c r="N37" s="97">
        <v>0</v>
      </c>
      <c r="O37" s="291">
        <v>0</v>
      </c>
      <c r="P37" s="328">
        <f>Q37+R37+T37</f>
        <v>0</v>
      </c>
      <c r="Q37" s="99">
        <v>0</v>
      </c>
      <c r="R37" s="99">
        <v>0</v>
      </c>
      <c r="S37" s="99">
        <v>0</v>
      </c>
      <c r="T37" s="329">
        <v>0</v>
      </c>
      <c r="U37" s="316">
        <v>0</v>
      </c>
      <c r="V37" s="317">
        <v>0</v>
      </c>
      <c r="W37" s="317">
        <v>0</v>
      </c>
      <c r="X37" s="317">
        <v>0</v>
      </c>
      <c r="Y37" s="318">
        <v>0</v>
      </c>
      <c r="Z37" s="312">
        <v>0</v>
      </c>
      <c r="AA37" s="100">
        <v>0</v>
      </c>
      <c r="AB37" s="100">
        <v>0</v>
      </c>
      <c r="AC37" s="100">
        <v>0</v>
      </c>
      <c r="AD37" s="101">
        <v>0</v>
      </c>
      <c r="AE37" s="38"/>
      <c r="AF37" s="38"/>
      <c r="AG37" s="343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</row>
    <row r="38" spans="1:148" s="7" customFormat="1" ht="19.5" customHeight="1" thickBot="1" x14ac:dyDescent="0.3">
      <c r="A38" s="47"/>
      <c r="B38" s="413" t="s">
        <v>65</v>
      </c>
      <c r="C38" s="414"/>
      <c r="D38" s="415"/>
      <c r="E38" s="47" t="s">
        <v>7</v>
      </c>
      <c r="F38" s="358">
        <f>F29+F33</f>
        <v>41185710</v>
      </c>
      <c r="G38" s="223">
        <f t="shared" ref="G38:T38" si="37">G29+G33</f>
        <v>0</v>
      </c>
      <c r="H38" s="223">
        <f t="shared" si="37"/>
        <v>0</v>
      </c>
      <c r="I38" s="223">
        <f t="shared" si="37"/>
        <v>0</v>
      </c>
      <c r="J38" s="222">
        <f t="shared" si="37"/>
        <v>41185710</v>
      </c>
      <c r="K38" s="358">
        <f>K29+K33</f>
        <v>503497</v>
      </c>
      <c r="L38" s="223">
        <f t="shared" si="37"/>
        <v>0</v>
      </c>
      <c r="M38" s="223">
        <f t="shared" si="37"/>
        <v>0</v>
      </c>
      <c r="N38" s="223">
        <f t="shared" si="37"/>
        <v>0</v>
      </c>
      <c r="O38" s="222">
        <f t="shared" si="37"/>
        <v>503497</v>
      </c>
      <c r="P38" s="358">
        <f>P29+P33</f>
        <v>3863089.36</v>
      </c>
      <c r="Q38" s="223">
        <f t="shared" si="37"/>
        <v>0</v>
      </c>
      <c r="R38" s="223">
        <f t="shared" si="37"/>
        <v>0</v>
      </c>
      <c r="S38" s="223">
        <f t="shared" si="37"/>
        <v>0</v>
      </c>
      <c r="T38" s="222">
        <f t="shared" si="37"/>
        <v>3863089.36</v>
      </c>
      <c r="U38" s="213">
        <f t="shared" ref="U38" si="38">V38+W38+X38+Y38</f>
        <v>767.25171351567133</v>
      </c>
      <c r="V38" s="21">
        <v>0</v>
      </c>
      <c r="W38" s="21">
        <v>0</v>
      </c>
      <c r="X38" s="21">
        <v>0</v>
      </c>
      <c r="Y38" s="319">
        <f t="shared" ref="Y38" si="39">T38/O38*100</f>
        <v>767.25171351567133</v>
      </c>
      <c r="Z38" s="216">
        <f>P38/F38*100</f>
        <v>9.3796837786698344</v>
      </c>
      <c r="AA38" s="55">
        <v>0</v>
      </c>
      <c r="AB38" s="55">
        <v>0</v>
      </c>
      <c r="AC38" s="55">
        <v>0</v>
      </c>
      <c r="AD38" s="56">
        <f>T38/J38*100</f>
        <v>9.3796837786698344</v>
      </c>
      <c r="AE38" s="8"/>
      <c r="AF38" s="8"/>
      <c r="AG38" s="344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</row>
    <row r="39" spans="1:148" s="34" customFormat="1" ht="16.5" customHeight="1" x14ac:dyDescent="0.25">
      <c r="A39" s="221" t="s">
        <v>2</v>
      </c>
      <c r="B39" s="486" t="s">
        <v>66</v>
      </c>
      <c r="C39" s="487"/>
      <c r="D39" s="488"/>
      <c r="E39" s="190" t="s">
        <v>7</v>
      </c>
      <c r="F39" s="466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7"/>
      <c r="T39" s="467"/>
      <c r="U39" s="468"/>
      <c r="V39" s="468"/>
      <c r="W39" s="468"/>
      <c r="X39" s="468"/>
      <c r="Y39" s="468"/>
      <c r="Z39" s="467"/>
      <c r="AA39" s="467"/>
      <c r="AB39" s="467"/>
      <c r="AC39" s="467"/>
      <c r="AD39" s="469"/>
      <c r="AE39" s="35"/>
      <c r="AF39" s="35"/>
      <c r="AG39" s="333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</row>
    <row r="40" spans="1:148" s="7" customFormat="1" ht="30.75" customHeight="1" thickBot="1" x14ac:dyDescent="0.3">
      <c r="A40" s="576"/>
      <c r="B40" s="577" t="s">
        <v>0</v>
      </c>
      <c r="C40" s="578" t="s">
        <v>103</v>
      </c>
      <c r="D40" s="579" t="s">
        <v>9</v>
      </c>
      <c r="E40" s="579" t="s">
        <v>5</v>
      </c>
      <c r="F40" s="580">
        <f t="shared" ref="F40" si="40">G40+H40+J40</f>
        <v>116614780</v>
      </c>
      <c r="G40" s="87">
        <v>0</v>
      </c>
      <c r="H40" s="87">
        <v>0</v>
      </c>
      <c r="I40" s="87">
        <v>0</v>
      </c>
      <c r="J40" s="128">
        <v>116614780</v>
      </c>
      <c r="K40" s="581">
        <f t="shared" ref="K40" si="41">L40+M40+N40+O40</f>
        <v>70675254</v>
      </c>
      <c r="L40" s="582">
        <v>0</v>
      </c>
      <c r="M40" s="582">
        <v>0</v>
      </c>
      <c r="N40" s="582">
        <v>0</v>
      </c>
      <c r="O40" s="88">
        <v>70675254</v>
      </c>
      <c r="P40" s="583">
        <f>T40</f>
        <v>72066340.890000001</v>
      </c>
      <c r="Q40" s="571">
        <v>0</v>
      </c>
      <c r="R40" s="571">
        <v>0</v>
      </c>
      <c r="S40" s="571">
        <v>0</v>
      </c>
      <c r="T40" s="573">
        <v>72066340.890000001</v>
      </c>
      <c r="U40" s="583">
        <f t="shared" ref="U40" si="42">V40+W40+X40+Y40</f>
        <v>101.9682800008048</v>
      </c>
      <c r="V40" s="584">
        <v>0</v>
      </c>
      <c r="W40" s="584">
        <v>0</v>
      </c>
      <c r="X40" s="584">
        <v>0</v>
      </c>
      <c r="Y40" s="573">
        <f>T40/O40*100</f>
        <v>101.9682800008048</v>
      </c>
      <c r="Z40" s="148">
        <f>P40/F40*100</f>
        <v>61.798633835265136</v>
      </c>
      <c r="AA40" s="138">
        <v>0</v>
      </c>
      <c r="AB40" s="138">
        <v>0</v>
      </c>
      <c r="AC40" s="138">
        <v>0</v>
      </c>
      <c r="AD40" s="16">
        <f>T40/J40*100</f>
        <v>61.798633835265136</v>
      </c>
      <c r="AE40" s="8"/>
      <c r="AF40" s="8"/>
      <c r="AG40" s="333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</row>
    <row r="41" spans="1:148" s="7" customFormat="1" ht="19.5" customHeight="1" thickBot="1" x14ac:dyDescent="0.3">
      <c r="A41" s="278"/>
      <c r="B41" s="413" t="s">
        <v>126</v>
      </c>
      <c r="C41" s="414"/>
      <c r="D41" s="415"/>
      <c r="E41" s="278" t="s">
        <v>7</v>
      </c>
      <c r="F41" s="9">
        <f>F40</f>
        <v>116614780</v>
      </c>
      <c r="G41" s="36">
        <f t="shared" ref="G41:J41" si="43">G40</f>
        <v>0</v>
      </c>
      <c r="H41" s="36">
        <f t="shared" si="43"/>
        <v>0</v>
      </c>
      <c r="I41" s="36">
        <f t="shared" si="43"/>
        <v>0</v>
      </c>
      <c r="J41" s="11">
        <f t="shared" si="43"/>
        <v>116614780</v>
      </c>
      <c r="K41" s="9">
        <f>K40</f>
        <v>70675254</v>
      </c>
      <c r="L41" s="36">
        <f t="shared" ref="L41" si="44">L40</f>
        <v>0</v>
      </c>
      <c r="M41" s="36">
        <f t="shared" ref="M41" si="45">M40</f>
        <v>0</v>
      </c>
      <c r="N41" s="36">
        <f t="shared" ref="N41" si="46">N40</f>
        <v>0</v>
      </c>
      <c r="O41" s="11">
        <f t="shared" ref="O41" si="47">O40</f>
        <v>70675254</v>
      </c>
      <c r="P41" s="295">
        <f>P40</f>
        <v>72066340.890000001</v>
      </c>
      <c r="Q41" s="36">
        <f t="shared" ref="Q41" si="48">Q40</f>
        <v>0</v>
      </c>
      <c r="R41" s="36">
        <f t="shared" ref="R41" si="49">R40</f>
        <v>0</v>
      </c>
      <c r="S41" s="36">
        <f t="shared" ref="S41" si="50">S40</f>
        <v>0</v>
      </c>
      <c r="T41" s="11">
        <f t="shared" ref="T41" si="51">T40</f>
        <v>72066340.890000001</v>
      </c>
      <c r="U41" s="376">
        <f>P41/K41*100</f>
        <v>101.9682800008048</v>
      </c>
      <c r="V41" s="77">
        <v>0</v>
      </c>
      <c r="W41" s="200">
        <v>0</v>
      </c>
      <c r="X41" s="77">
        <v>0</v>
      </c>
      <c r="Y41" s="50">
        <f>T41/O41*100</f>
        <v>101.9682800008048</v>
      </c>
      <c r="Z41" s="148">
        <f>P41/F41*100</f>
        <v>61.798633835265136</v>
      </c>
      <c r="AA41" s="138">
        <v>0</v>
      </c>
      <c r="AB41" s="138">
        <v>0</v>
      </c>
      <c r="AC41" s="138">
        <v>0</v>
      </c>
      <c r="AD41" s="16">
        <f>T41/J41*100</f>
        <v>61.798633835265136</v>
      </c>
      <c r="AE41" s="8"/>
      <c r="AF41" s="8"/>
      <c r="AG41" s="344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</row>
    <row r="42" spans="1:148" s="68" customFormat="1" ht="15" customHeight="1" thickBot="1" x14ac:dyDescent="0.25">
      <c r="A42" s="480" t="s">
        <v>34</v>
      </c>
      <c r="B42" s="461" t="s">
        <v>88</v>
      </c>
      <c r="C42" s="489"/>
      <c r="D42" s="462"/>
      <c r="E42" s="149" t="s">
        <v>7</v>
      </c>
      <c r="F42" s="470"/>
      <c r="G42" s="471"/>
      <c r="H42" s="471"/>
      <c r="I42" s="471"/>
      <c r="J42" s="471"/>
      <c r="K42" s="471"/>
      <c r="L42" s="471"/>
      <c r="M42" s="471"/>
      <c r="N42" s="471"/>
      <c r="O42" s="471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3"/>
      <c r="AE42" s="330"/>
      <c r="AF42" s="330"/>
      <c r="AG42" s="330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</row>
    <row r="43" spans="1:148" s="250" customFormat="1" ht="30.75" customHeight="1" thickBot="1" x14ac:dyDescent="0.25">
      <c r="A43" s="481"/>
      <c r="B43" s="478" t="s">
        <v>94</v>
      </c>
      <c r="C43" s="479"/>
      <c r="D43" s="272"/>
      <c r="E43" s="273"/>
      <c r="F43" s="273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5"/>
      <c r="AE43" s="249"/>
      <c r="AF43" s="249"/>
      <c r="AG43" s="249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  <c r="BT43" s="251"/>
      <c r="BU43" s="251"/>
      <c r="BV43" s="251"/>
      <c r="BW43" s="251"/>
      <c r="BX43" s="251"/>
      <c r="BY43" s="251"/>
      <c r="BZ43" s="251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  <c r="CK43" s="251"/>
      <c r="CL43" s="251"/>
      <c r="CM43" s="251"/>
      <c r="CN43" s="251"/>
      <c r="CO43" s="251"/>
      <c r="CP43" s="251"/>
      <c r="CQ43" s="251"/>
      <c r="CR43" s="251"/>
      <c r="CS43" s="251"/>
      <c r="CT43" s="251"/>
      <c r="CU43" s="251"/>
      <c r="CV43" s="251"/>
      <c r="CW43" s="251"/>
      <c r="CX43" s="251"/>
      <c r="CY43" s="251"/>
      <c r="CZ43" s="251"/>
      <c r="DA43" s="251"/>
      <c r="DB43" s="251"/>
      <c r="DC43" s="251"/>
      <c r="DD43" s="251"/>
      <c r="DE43" s="251"/>
      <c r="DF43" s="251"/>
      <c r="DG43" s="251"/>
      <c r="DH43" s="251"/>
      <c r="DI43" s="251"/>
      <c r="DJ43" s="251"/>
      <c r="DK43" s="251"/>
      <c r="DL43" s="251"/>
      <c r="DM43" s="251"/>
      <c r="DN43" s="251"/>
      <c r="DO43" s="251"/>
      <c r="DP43" s="251"/>
      <c r="DQ43" s="251"/>
      <c r="DR43" s="251"/>
      <c r="DS43" s="251"/>
      <c r="DT43" s="251"/>
      <c r="DU43" s="251"/>
      <c r="DV43" s="251"/>
      <c r="DW43" s="251"/>
      <c r="DX43" s="251"/>
      <c r="DY43" s="251"/>
      <c r="DZ43" s="251"/>
      <c r="EA43" s="251"/>
      <c r="EB43" s="251"/>
      <c r="EC43" s="251"/>
      <c r="ED43" s="251"/>
      <c r="EE43" s="251"/>
      <c r="EF43" s="251"/>
      <c r="EG43" s="251"/>
      <c r="EH43" s="251"/>
      <c r="EI43" s="251"/>
      <c r="EJ43" s="251"/>
      <c r="EK43" s="251"/>
      <c r="EL43" s="251"/>
      <c r="EM43" s="251"/>
      <c r="EN43" s="251"/>
      <c r="EO43" s="251"/>
      <c r="EP43" s="251"/>
      <c r="EQ43" s="251"/>
      <c r="ER43" s="251"/>
    </row>
    <row r="44" spans="1:148" s="104" customFormat="1" ht="33" customHeight="1" thickBot="1" x14ac:dyDescent="0.3">
      <c r="A44" s="482"/>
      <c r="B44" s="244" t="s">
        <v>132</v>
      </c>
      <c r="C44" s="246" t="s">
        <v>128</v>
      </c>
      <c r="D44" s="361" t="s">
        <v>14</v>
      </c>
      <c r="E44" s="369" t="s">
        <v>5</v>
      </c>
      <c r="F44" s="369">
        <f>G44+H44+J44</f>
        <v>83006880</v>
      </c>
      <c r="G44" s="159">
        <v>0</v>
      </c>
      <c r="H44" s="159">
        <v>0</v>
      </c>
      <c r="I44" s="159">
        <v>0</v>
      </c>
      <c r="J44" s="240">
        <v>83006880</v>
      </c>
      <c r="K44" s="130">
        <f>L44+M44+O44</f>
        <v>0</v>
      </c>
      <c r="L44" s="150">
        <v>0</v>
      </c>
      <c r="M44" s="150">
        <v>0</v>
      </c>
      <c r="N44" s="150">
        <v>0</v>
      </c>
      <c r="O44" s="320">
        <v>0</v>
      </c>
      <c r="P44" s="158">
        <f>Q44+R44+T44</f>
        <v>0</v>
      </c>
      <c r="Q44" s="159">
        <v>0</v>
      </c>
      <c r="R44" s="159">
        <v>0</v>
      </c>
      <c r="S44" s="159">
        <v>0</v>
      </c>
      <c r="T44" s="240">
        <v>0</v>
      </c>
      <c r="U44" s="270">
        <v>0</v>
      </c>
      <c r="V44" s="138">
        <v>0</v>
      </c>
      <c r="W44" s="138">
        <v>0</v>
      </c>
      <c r="X44" s="138">
        <v>0</v>
      </c>
      <c r="Y44" s="204">
        <v>0</v>
      </c>
      <c r="Z44" s="271">
        <f>P44/F44*100</f>
        <v>0</v>
      </c>
      <c r="AA44" s="138">
        <v>0</v>
      </c>
      <c r="AB44" s="138">
        <v>0</v>
      </c>
      <c r="AC44" s="138">
        <v>0</v>
      </c>
      <c r="AD44" s="204">
        <f>T44/J44*100</f>
        <v>0</v>
      </c>
      <c r="AE44" s="105"/>
      <c r="AF44" s="105"/>
      <c r="AG44" s="34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</row>
    <row r="45" spans="1:148" s="7" customFormat="1" ht="19.5" customHeight="1" thickBot="1" x14ac:dyDescent="0.3">
      <c r="A45" s="278"/>
      <c r="B45" s="413" t="s">
        <v>125</v>
      </c>
      <c r="C45" s="414"/>
      <c r="D45" s="414"/>
      <c r="E45" s="48" t="s">
        <v>7</v>
      </c>
      <c r="F45" s="362">
        <f>F44</f>
        <v>83006880</v>
      </c>
      <c r="G45" s="45">
        <f t="shared" ref="G45:T45" si="52">G44</f>
        <v>0</v>
      </c>
      <c r="H45" s="45">
        <f t="shared" si="52"/>
        <v>0</v>
      </c>
      <c r="I45" s="45">
        <f t="shared" si="52"/>
        <v>0</v>
      </c>
      <c r="J45" s="45">
        <f t="shared" si="52"/>
        <v>83006880</v>
      </c>
      <c r="K45" s="362">
        <f>K44</f>
        <v>0</v>
      </c>
      <c r="L45" s="45">
        <f t="shared" si="52"/>
        <v>0</v>
      </c>
      <c r="M45" s="45">
        <f t="shared" si="52"/>
        <v>0</v>
      </c>
      <c r="N45" s="45">
        <f t="shared" si="52"/>
        <v>0</v>
      </c>
      <c r="O45" s="45">
        <f t="shared" si="52"/>
        <v>0</v>
      </c>
      <c r="P45" s="362">
        <f>P44</f>
        <v>0</v>
      </c>
      <c r="Q45" s="45">
        <f t="shared" si="52"/>
        <v>0</v>
      </c>
      <c r="R45" s="45">
        <f t="shared" si="52"/>
        <v>0</v>
      </c>
      <c r="S45" s="45">
        <f t="shared" si="52"/>
        <v>0</v>
      </c>
      <c r="T45" s="45">
        <f t="shared" si="52"/>
        <v>0</v>
      </c>
      <c r="U45" s="70">
        <v>0</v>
      </c>
      <c r="V45" s="39">
        <v>0</v>
      </c>
      <c r="W45" s="39">
        <v>0</v>
      </c>
      <c r="X45" s="39">
        <v>0</v>
      </c>
      <c r="Y45" s="69">
        <v>0</v>
      </c>
      <c r="Z45" s="186">
        <v>0</v>
      </c>
      <c r="AA45" s="10">
        <v>0</v>
      </c>
      <c r="AB45" s="10">
        <v>0</v>
      </c>
      <c r="AC45" s="10">
        <v>0</v>
      </c>
      <c r="AD45" s="42">
        <v>0</v>
      </c>
      <c r="AE45" s="8"/>
      <c r="AF45" s="8"/>
      <c r="AG45" s="344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</row>
    <row r="46" spans="1:148" s="7" customFormat="1" ht="31.5" hidden="1" customHeight="1" thickBot="1" x14ac:dyDescent="0.3">
      <c r="A46" s="356" t="s">
        <v>35</v>
      </c>
      <c r="B46" s="245" t="s">
        <v>36</v>
      </c>
      <c r="C46" s="247"/>
      <c r="D46" s="248" t="s">
        <v>9</v>
      </c>
      <c r="E46" s="232" t="s">
        <v>7</v>
      </c>
      <c r="F46" s="241">
        <f t="shared" ref="F46" si="53">G46+H46+J46</f>
        <v>0</v>
      </c>
      <c r="G46" s="242">
        <v>0</v>
      </c>
      <c r="H46" s="242">
        <v>0</v>
      </c>
      <c r="I46" s="242">
        <v>0</v>
      </c>
      <c r="J46" s="115">
        <v>0</v>
      </c>
      <c r="K46" s="110">
        <f t="shared" ref="K46" si="54">L46+M46+O46</f>
        <v>0</v>
      </c>
      <c r="L46" s="90">
        <v>0</v>
      </c>
      <c r="M46" s="90">
        <v>0</v>
      </c>
      <c r="N46" s="89">
        <v>0</v>
      </c>
      <c r="O46" s="175">
        <v>0</v>
      </c>
      <c r="P46" s="110">
        <f t="shared" ref="P46" si="55">Q46+R46+S46+T46</f>
        <v>0</v>
      </c>
      <c r="Q46" s="89">
        <v>0</v>
      </c>
      <c r="R46" s="89">
        <v>0</v>
      </c>
      <c r="S46" s="89">
        <v>0</v>
      </c>
      <c r="T46" s="175">
        <v>0</v>
      </c>
      <c r="U46" s="202">
        <v>0</v>
      </c>
      <c r="V46" s="139">
        <v>0</v>
      </c>
      <c r="W46" s="139">
        <v>0</v>
      </c>
      <c r="X46" s="139">
        <v>0</v>
      </c>
      <c r="Y46" s="203">
        <v>0</v>
      </c>
      <c r="Z46" s="107">
        <v>0</v>
      </c>
      <c r="AA46" s="106">
        <v>0</v>
      </c>
      <c r="AB46" s="106">
        <v>0</v>
      </c>
      <c r="AC46" s="106">
        <v>0</v>
      </c>
      <c r="AD46" s="108">
        <v>0</v>
      </c>
      <c r="AE46" s="8"/>
      <c r="AF46" s="8"/>
      <c r="AG46" s="333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</row>
    <row r="47" spans="1:148" s="7" customFormat="1" ht="19.5" hidden="1" customHeight="1" thickBot="1" x14ac:dyDescent="0.3">
      <c r="A47" s="278"/>
      <c r="B47" s="413" t="s">
        <v>127</v>
      </c>
      <c r="C47" s="414"/>
      <c r="D47" s="415"/>
      <c r="E47" s="48" t="s">
        <v>7</v>
      </c>
      <c r="F47" s="279">
        <f>F46</f>
        <v>0</v>
      </c>
      <c r="G47" s="280">
        <f t="shared" ref="G47" si="56">G46</f>
        <v>0</v>
      </c>
      <c r="H47" s="280">
        <f t="shared" ref="H47" si="57">H46</f>
        <v>0</v>
      </c>
      <c r="I47" s="280">
        <f t="shared" ref="I47" si="58">I46</f>
        <v>0</v>
      </c>
      <c r="J47" s="281">
        <f t="shared" ref="J47" si="59">J46</f>
        <v>0</v>
      </c>
      <c r="K47" s="282">
        <f>K35</f>
        <v>0</v>
      </c>
      <c r="L47" s="282">
        <f>L35</f>
        <v>0</v>
      </c>
      <c r="M47" s="282">
        <f>M35</f>
        <v>0</v>
      </c>
      <c r="N47" s="282">
        <f>N35</f>
        <v>0</v>
      </c>
      <c r="O47" s="282">
        <f>O35</f>
        <v>0</v>
      </c>
      <c r="P47" s="358">
        <f>P46</f>
        <v>0</v>
      </c>
      <c r="Q47" s="223">
        <f t="shared" ref="Q47" si="60">Q46</f>
        <v>0</v>
      </c>
      <c r="R47" s="223">
        <f t="shared" ref="R47" si="61">R46</f>
        <v>0</v>
      </c>
      <c r="S47" s="223">
        <f t="shared" ref="S47" si="62">S46</f>
        <v>0</v>
      </c>
      <c r="T47" s="222">
        <f t="shared" ref="T47" si="63">T46</f>
        <v>0</v>
      </c>
      <c r="U47" s="70">
        <v>0</v>
      </c>
      <c r="V47" s="39">
        <v>0</v>
      </c>
      <c r="W47" s="39">
        <v>0</v>
      </c>
      <c r="X47" s="39">
        <v>0</v>
      </c>
      <c r="Y47" s="69">
        <v>0</v>
      </c>
      <c r="Z47" s="186">
        <v>0</v>
      </c>
      <c r="AA47" s="10">
        <v>0</v>
      </c>
      <c r="AB47" s="10">
        <v>0</v>
      </c>
      <c r="AC47" s="10">
        <v>0</v>
      </c>
      <c r="AD47" s="42">
        <v>0</v>
      </c>
      <c r="AE47" s="8"/>
      <c r="AF47" s="8"/>
      <c r="AG47" s="344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</row>
    <row r="48" spans="1:148" s="7" customFormat="1" ht="17.25" customHeight="1" thickBot="1" x14ac:dyDescent="0.3">
      <c r="A48" s="296"/>
      <c r="B48" s="440" t="s">
        <v>15</v>
      </c>
      <c r="C48" s="441"/>
      <c r="D48" s="441"/>
      <c r="E48" s="366"/>
      <c r="F48" s="9">
        <f>F45+F41+F38+F27</f>
        <v>4662649476.8199997</v>
      </c>
      <c r="G48" s="36">
        <f t="shared" ref="G48:T48" si="64">G45+G41+G38+G27</f>
        <v>3471452064</v>
      </c>
      <c r="H48" s="36">
        <f t="shared" si="64"/>
        <v>40959212.82</v>
      </c>
      <c r="I48" s="36">
        <f t="shared" si="64"/>
        <v>341067780</v>
      </c>
      <c r="J48" s="45">
        <f t="shared" si="64"/>
        <v>809170420</v>
      </c>
      <c r="K48" s="9">
        <f>K45+K41+K38+K27</f>
        <v>2524694432.1800003</v>
      </c>
      <c r="L48" s="36">
        <f t="shared" ref="L48:O48" si="65">L45+L41+L38+L27</f>
        <v>1822189285</v>
      </c>
      <c r="M48" s="36">
        <f t="shared" si="65"/>
        <v>0</v>
      </c>
      <c r="N48" s="36">
        <f t="shared" si="65"/>
        <v>341067780</v>
      </c>
      <c r="O48" s="11">
        <f t="shared" si="65"/>
        <v>361437367.18000001</v>
      </c>
      <c r="P48" s="72">
        <f>P45+P41+P38+P27</f>
        <v>2680189368.71</v>
      </c>
      <c r="Q48" s="36">
        <f t="shared" si="64"/>
        <v>1984875906.1800001</v>
      </c>
      <c r="R48" s="36">
        <f t="shared" si="64"/>
        <v>0</v>
      </c>
      <c r="S48" s="36">
        <f t="shared" si="64"/>
        <v>332129354.33999997</v>
      </c>
      <c r="T48" s="11">
        <f t="shared" si="64"/>
        <v>363184108.19</v>
      </c>
      <c r="U48" s="363">
        <f>P48/K48*100</f>
        <v>106.15896064680328</v>
      </c>
      <c r="V48" s="45">
        <f>Q48/L48*100</f>
        <v>108.92808571091999</v>
      </c>
      <c r="W48" s="45">
        <v>0</v>
      </c>
      <c r="X48" s="45">
        <f>S48/N48*100</f>
        <v>97.379281719311024</v>
      </c>
      <c r="Y48" s="11">
        <f>T48/O48*100</f>
        <v>100.48327626543663</v>
      </c>
      <c r="Z48" s="72">
        <f>Z27+Z39+Z42</f>
        <v>58.895362510645434</v>
      </c>
      <c r="AA48" s="72">
        <f>AA27+AA39+AA42</f>
        <v>57.17710829896685</v>
      </c>
      <c r="AB48" s="297">
        <f>AB27+AB39+AB42</f>
        <v>0</v>
      </c>
      <c r="AC48" s="72">
        <f>AC27+AC39+AC42</f>
        <v>97.379281719311024</v>
      </c>
      <c r="AD48" s="364">
        <f>AD27+AD39+AD42</f>
        <v>50.54070245066071</v>
      </c>
      <c r="AE48" s="8"/>
      <c r="AF48" s="8"/>
      <c r="AG48" s="344"/>
      <c r="AH48" s="8"/>
      <c r="AI48" s="298"/>
      <c r="AJ48" s="298"/>
      <c r="AK48" s="298"/>
      <c r="AL48" s="298"/>
      <c r="AM48" s="298"/>
      <c r="AN48" s="298">
        <f>K48-F42-K17</f>
        <v>2183626652.1800003</v>
      </c>
      <c r="AO48" s="298">
        <f>L48-L42-L17</f>
        <v>1822189285</v>
      </c>
      <c r="AP48" s="298">
        <f>M48-M42-M17</f>
        <v>0</v>
      </c>
      <c r="AQ48" s="298">
        <f>N48-N42-N17</f>
        <v>0</v>
      </c>
      <c r="AR48" s="298">
        <f>O48-O42-O17</f>
        <v>361437367.18000001</v>
      </c>
      <c r="AS48" s="298">
        <f>P48-P42-P17</f>
        <v>2348060014.3699999</v>
      </c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</row>
    <row r="49" spans="1:148" s="146" customFormat="1" ht="20.25" customHeight="1" thickBot="1" x14ac:dyDescent="0.3">
      <c r="A49" s="387" t="s">
        <v>84</v>
      </c>
      <c r="B49" s="388"/>
      <c r="C49" s="388"/>
      <c r="D49" s="388"/>
      <c r="E49" s="388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88"/>
      <c r="AA49" s="388"/>
      <c r="AB49" s="388"/>
      <c r="AC49" s="388"/>
      <c r="AD49" s="389"/>
      <c r="AE49" s="147"/>
      <c r="AF49" s="147"/>
      <c r="AG49" s="346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</row>
    <row r="50" spans="1:148" s="7" customFormat="1" ht="15" customHeight="1" thickBot="1" x14ac:dyDescent="0.3">
      <c r="A50" s="445" t="s">
        <v>16</v>
      </c>
      <c r="B50" s="413" t="s">
        <v>135</v>
      </c>
      <c r="C50" s="414"/>
      <c r="D50" s="4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1"/>
      <c r="Z50" s="40"/>
      <c r="AA50" s="40"/>
      <c r="AB50" s="40"/>
      <c r="AC50" s="40"/>
      <c r="AD50" s="41"/>
      <c r="AE50" s="8"/>
      <c r="AF50" s="8"/>
      <c r="AG50" s="333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</row>
    <row r="51" spans="1:148" s="605" customFormat="1" ht="66.75" customHeight="1" thickBot="1" x14ac:dyDescent="0.25">
      <c r="A51" s="446"/>
      <c r="B51" s="585" t="s">
        <v>122</v>
      </c>
      <c r="C51" s="586" t="s">
        <v>129</v>
      </c>
      <c r="D51" s="587" t="s">
        <v>9</v>
      </c>
      <c r="E51" s="588" t="s">
        <v>10</v>
      </c>
      <c r="F51" s="589">
        <f t="shared" ref="F51:F52" si="66">G51+H51+J51</f>
        <v>2980326</v>
      </c>
      <c r="G51" s="590">
        <v>2980326</v>
      </c>
      <c r="H51" s="590">
        <v>0</v>
      </c>
      <c r="I51" s="590">
        <v>0</v>
      </c>
      <c r="J51" s="591">
        <v>0</v>
      </c>
      <c r="K51" s="592">
        <f t="shared" ref="K51:K52" si="67">L51+M51+N51+O51</f>
        <v>2980326</v>
      </c>
      <c r="L51" s="593">
        <v>2980326</v>
      </c>
      <c r="M51" s="593">
        <v>0</v>
      </c>
      <c r="N51" s="593">
        <v>0</v>
      </c>
      <c r="O51" s="594">
        <v>0</v>
      </c>
      <c r="P51" s="592">
        <f t="shared" ref="P51:P52" si="68">Q51+R51+S51+T51</f>
        <v>2082926.23</v>
      </c>
      <c r="Q51" s="593">
        <v>2082926.23</v>
      </c>
      <c r="R51" s="593">
        <v>0</v>
      </c>
      <c r="S51" s="593">
        <v>0</v>
      </c>
      <c r="T51" s="595">
        <v>0</v>
      </c>
      <c r="U51" s="596">
        <f>P51/K51*100</f>
        <v>69.889207757809046</v>
      </c>
      <c r="V51" s="597">
        <f>Q51/L51*100</f>
        <v>69.889207757809046</v>
      </c>
      <c r="W51" s="598">
        <v>0</v>
      </c>
      <c r="X51" s="597">
        <v>0</v>
      </c>
      <c r="Y51" s="599">
        <v>0</v>
      </c>
      <c r="Z51" s="116">
        <f>P51/F51*100</f>
        <v>69.889207757809046</v>
      </c>
      <c r="AA51" s="600">
        <f>Q51/G51*100</f>
        <v>69.889207757809046</v>
      </c>
      <c r="AB51" s="601">
        <f>SUM(AB52:AB53)</f>
        <v>0</v>
      </c>
      <c r="AC51" s="601">
        <v>0</v>
      </c>
      <c r="AD51" s="602">
        <v>0</v>
      </c>
      <c r="AE51" s="603"/>
      <c r="AF51" s="604"/>
      <c r="AG51" s="439"/>
      <c r="AH51" s="603"/>
      <c r="AI51" s="603"/>
      <c r="AJ51" s="603"/>
      <c r="AK51" s="603"/>
      <c r="AL51" s="603"/>
      <c r="AM51" s="603"/>
      <c r="AN51" s="603"/>
      <c r="AO51" s="603"/>
      <c r="AP51" s="603"/>
      <c r="AQ51" s="603"/>
      <c r="AR51" s="603"/>
      <c r="AS51" s="603"/>
      <c r="AT51" s="603"/>
      <c r="AU51" s="603"/>
      <c r="AV51" s="603"/>
      <c r="AW51" s="603"/>
      <c r="AX51" s="603"/>
      <c r="AY51" s="603"/>
      <c r="AZ51" s="603"/>
      <c r="BA51" s="603"/>
      <c r="BB51" s="603"/>
      <c r="BC51" s="603"/>
      <c r="BD51" s="603"/>
      <c r="BE51" s="603"/>
      <c r="BF51" s="603"/>
      <c r="BG51" s="603"/>
      <c r="BH51" s="603"/>
      <c r="BI51" s="603"/>
      <c r="BJ51" s="603"/>
      <c r="BK51" s="603"/>
      <c r="BL51" s="603"/>
      <c r="BM51" s="603"/>
      <c r="BN51" s="603"/>
      <c r="BO51" s="603"/>
      <c r="BP51" s="603"/>
      <c r="BQ51" s="603"/>
      <c r="BR51" s="603"/>
      <c r="BS51" s="603"/>
      <c r="BT51" s="603"/>
      <c r="BU51" s="603"/>
      <c r="BV51" s="603"/>
      <c r="BW51" s="603"/>
      <c r="BX51" s="603"/>
      <c r="BY51" s="603"/>
      <c r="BZ51" s="603"/>
      <c r="CA51" s="603"/>
      <c r="CB51" s="603"/>
      <c r="CC51" s="603"/>
      <c r="CD51" s="603"/>
      <c r="CE51" s="603"/>
      <c r="CF51" s="603"/>
      <c r="CG51" s="603"/>
      <c r="CH51" s="603"/>
      <c r="CI51" s="603"/>
      <c r="CJ51" s="603"/>
      <c r="CK51" s="603"/>
      <c r="CL51" s="603"/>
      <c r="CM51" s="603"/>
      <c r="CN51" s="603"/>
      <c r="CO51" s="603"/>
      <c r="CP51" s="603"/>
      <c r="CQ51" s="603"/>
      <c r="CR51" s="603"/>
      <c r="CS51" s="603"/>
      <c r="CT51" s="603"/>
      <c r="CU51" s="603"/>
      <c r="CV51" s="603"/>
      <c r="CW51" s="603"/>
      <c r="CX51" s="603"/>
      <c r="CY51" s="603"/>
      <c r="CZ51" s="603"/>
      <c r="DA51" s="603"/>
      <c r="DB51" s="603"/>
      <c r="DC51" s="603"/>
      <c r="DD51" s="603"/>
      <c r="DE51" s="603"/>
      <c r="DF51" s="603"/>
      <c r="DG51" s="603"/>
      <c r="DH51" s="603"/>
      <c r="DI51" s="603"/>
      <c r="DJ51" s="603"/>
      <c r="DK51" s="603"/>
      <c r="DL51" s="603"/>
      <c r="DM51" s="603"/>
      <c r="DN51" s="603"/>
      <c r="DO51" s="603"/>
      <c r="DP51" s="603"/>
      <c r="DQ51" s="603"/>
      <c r="DR51" s="603"/>
      <c r="DS51" s="603"/>
      <c r="DT51" s="603"/>
      <c r="DU51" s="603"/>
      <c r="DV51" s="603"/>
      <c r="DW51" s="603"/>
      <c r="DX51" s="603"/>
      <c r="DY51" s="603"/>
      <c r="DZ51" s="603"/>
      <c r="EA51" s="603"/>
      <c r="EB51" s="603"/>
      <c r="EC51" s="603"/>
      <c r="ED51" s="603"/>
      <c r="EE51" s="603"/>
      <c r="EF51" s="603"/>
      <c r="EG51" s="603"/>
      <c r="EH51" s="603"/>
      <c r="EI51" s="603"/>
      <c r="EJ51" s="603"/>
      <c r="EK51" s="603"/>
      <c r="EL51" s="603"/>
      <c r="EM51" s="603"/>
      <c r="EN51" s="603"/>
      <c r="EO51" s="603"/>
      <c r="EP51" s="603"/>
      <c r="EQ51" s="603"/>
      <c r="ER51" s="603"/>
    </row>
    <row r="52" spans="1:148" s="7" customFormat="1" ht="51.75" customHeight="1" thickBot="1" x14ac:dyDescent="0.3">
      <c r="A52" s="447"/>
      <c r="B52" s="606" t="s">
        <v>0</v>
      </c>
      <c r="C52" s="607" t="s">
        <v>102</v>
      </c>
      <c r="D52" s="579" t="s">
        <v>9</v>
      </c>
      <c r="E52" s="191" t="s">
        <v>10</v>
      </c>
      <c r="F52" s="110">
        <f t="shared" si="66"/>
        <v>693200</v>
      </c>
      <c r="G52" s="608">
        <v>0</v>
      </c>
      <c r="H52" s="608">
        <v>0</v>
      </c>
      <c r="I52" s="608">
        <v>0</v>
      </c>
      <c r="J52" s="111">
        <v>693200</v>
      </c>
      <c r="K52" s="581">
        <f t="shared" si="67"/>
        <v>693200</v>
      </c>
      <c r="L52" s="608">
        <v>0</v>
      </c>
      <c r="M52" s="608">
        <v>0</v>
      </c>
      <c r="N52" s="608">
        <v>0</v>
      </c>
      <c r="O52" s="112">
        <v>693200</v>
      </c>
      <c r="P52" s="581">
        <f t="shared" si="68"/>
        <v>300000</v>
      </c>
      <c r="Q52" s="608">
        <v>0</v>
      </c>
      <c r="R52" s="608">
        <v>0</v>
      </c>
      <c r="S52" s="608">
        <v>0</v>
      </c>
      <c r="T52" s="111">
        <v>300000</v>
      </c>
      <c r="U52" s="596">
        <f>P52/K52*100</f>
        <v>43.277553375649163</v>
      </c>
      <c r="V52" s="597">
        <v>0</v>
      </c>
      <c r="W52" s="598">
        <v>0</v>
      </c>
      <c r="X52" s="597">
        <v>0</v>
      </c>
      <c r="Y52" s="599">
        <f>T52/O52*100</f>
        <v>43.277553375649163</v>
      </c>
      <c r="Z52" s="121">
        <f>P52/F52*100</f>
        <v>43.277553375649163</v>
      </c>
      <c r="AA52" s="139">
        <v>0</v>
      </c>
      <c r="AB52" s="609">
        <f>SUM(AB53:AB53)</f>
        <v>0</v>
      </c>
      <c r="AC52" s="609">
        <v>0</v>
      </c>
      <c r="AD52" s="610">
        <f>T52/J52*100</f>
        <v>43.277553375649163</v>
      </c>
      <c r="AE52" s="8"/>
      <c r="AF52" s="8"/>
      <c r="AG52" s="439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</row>
    <row r="53" spans="1:148" s="7" customFormat="1" ht="15.75" customHeight="1" thickBot="1" x14ac:dyDescent="0.3">
      <c r="A53" s="299"/>
      <c r="B53" s="393" t="s">
        <v>17</v>
      </c>
      <c r="C53" s="394"/>
      <c r="D53" s="394"/>
      <c r="E53" s="278" t="s">
        <v>7</v>
      </c>
      <c r="F53" s="9">
        <f>F51+F52</f>
        <v>3673526</v>
      </c>
      <c r="G53" s="36">
        <f t="shared" ref="G53:T53" si="69">G51+G52</f>
        <v>2980326</v>
      </c>
      <c r="H53" s="36">
        <f t="shared" si="69"/>
        <v>0</v>
      </c>
      <c r="I53" s="36">
        <f t="shared" si="69"/>
        <v>0</v>
      </c>
      <c r="J53" s="11">
        <f t="shared" si="69"/>
        <v>693200</v>
      </c>
      <c r="K53" s="9">
        <f>K51+K52</f>
        <v>3673526</v>
      </c>
      <c r="L53" s="36">
        <f t="shared" si="69"/>
        <v>2980326</v>
      </c>
      <c r="M53" s="36">
        <f t="shared" si="69"/>
        <v>0</v>
      </c>
      <c r="N53" s="36">
        <f t="shared" si="69"/>
        <v>0</v>
      </c>
      <c r="O53" s="11">
        <f t="shared" si="69"/>
        <v>693200</v>
      </c>
      <c r="P53" s="9">
        <f>P51+P52</f>
        <v>2382926.23</v>
      </c>
      <c r="Q53" s="36">
        <f t="shared" si="69"/>
        <v>2082926.23</v>
      </c>
      <c r="R53" s="36">
        <f t="shared" si="69"/>
        <v>0</v>
      </c>
      <c r="S53" s="36">
        <f t="shared" si="69"/>
        <v>0</v>
      </c>
      <c r="T53" s="11">
        <f t="shared" si="69"/>
        <v>300000</v>
      </c>
      <c r="U53" s="376">
        <f>P53/K53*100</f>
        <v>64.867547691237249</v>
      </c>
      <c r="V53" s="77">
        <f>Q53/L53*100</f>
        <v>69.889207757809046</v>
      </c>
      <c r="W53" s="200">
        <v>0</v>
      </c>
      <c r="X53" s="77">
        <v>0</v>
      </c>
      <c r="Y53" s="77">
        <f>T53/O53*100</f>
        <v>43.277553375649163</v>
      </c>
      <c r="Z53" s="9">
        <f>P53/F53*100</f>
        <v>64.867547691237249</v>
      </c>
      <c r="AA53" s="36">
        <f>Q53/G53*100</f>
        <v>69.889207757809046</v>
      </c>
      <c r="AB53" s="10">
        <v>0</v>
      </c>
      <c r="AC53" s="10">
        <v>0</v>
      </c>
      <c r="AD53" s="332">
        <f>T53/J53*100</f>
        <v>43.277553375649163</v>
      </c>
      <c r="AE53" s="8"/>
      <c r="AF53" s="8"/>
      <c r="AG53" s="333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</row>
    <row r="54" spans="1:148" s="146" customFormat="1" ht="21.75" customHeight="1" thickBot="1" x14ac:dyDescent="0.3">
      <c r="A54" s="387" t="s">
        <v>141</v>
      </c>
      <c r="B54" s="388"/>
      <c r="C54" s="388"/>
      <c r="D54" s="388"/>
      <c r="E54" s="388"/>
      <c r="F54" s="395"/>
      <c r="G54" s="395"/>
      <c r="H54" s="395"/>
      <c r="I54" s="395"/>
      <c r="J54" s="395"/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95"/>
      <c r="AA54" s="395"/>
      <c r="AB54" s="395"/>
      <c r="AC54" s="395"/>
      <c r="AD54" s="396"/>
      <c r="AE54" s="147"/>
      <c r="AF54" s="147"/>
      <c r="AG54" s="336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47"/>
      <c r="EL54" s="147"/>
      <c r="EM54" s="147"/>
      <c r="EN54" s="147"/>
      <c r="EO54" s="147"/>
      <c r="EP54" s="147"/>
      <c r="EQ54" s="147"/>
      <c r="ER54" s="147"/>
    </row>
    <row r="55" spans="1:148" s="34" customFormat="1" ht="19.5" customHeight="1" thickBot="1" x14ac:dyDescent="0.3">
      <c r="A55" s="448" t="s">
        <v>18</v>
      </c>
      <c r="B55" s="422" t="s">
        <v>19</v>
      </c>
      <c r="C55" s="423"/>
      <c r="D55" s="424"/>
      <c r="E55" s="76"/>
      <c r="F55" s="76"/>
      <c r="G55" s="43"/>
      <c r="H55" s="43"/>
      <c r="I55" s="43"/>
      <c r="J55" s="44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4"/>
      <c r="Z55" s="43"/>
      <c r="AA55" s="43"/>
      <c r="AB55" s="43"/>
      <c r="AC55" s="43"/>
      <c r="AD55" s="44"/>
      <c r="AE55" s="35"/>
      <c r="AF55" s="35"/>
      <c r="AG55" s="333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</row>
    <row r="56" spans="1:148" s="7" customFormat="1" ht="29.25" customHeight="1" x14ac:dyDescent="0.25">
      <c r="A56" s="449"/>
      <c r="B56" s="611" t="s">
        <v>59</v>
      </c>
      <c r="C56" s="516" t="s">
        <v>58</v>
      </c>
      <c r="D56" s="180" t="s">
        <v>9</v>
      </c>
      <c r="E56" s="612" t="s">
        <v>10</v>
      </c>
      <c r="F56" s="78">
        <f t="shared" ref="F56:F59" si="70">G56+H56+I56+J56</f>
        <v>26174800</v>
      </c>
      <c r="G56" s="79">
        <v>26174800</v>
      </c>
      <c r="H56" s="79">
        <v>0</v>
      </c>
      <c r="I56" s="79">
        <v>0</v>
      </c>
      <c r="J56" s="109">
        <v>0</v>
      </c>
      <c r="K56" s="522">
        <f t="shared" ref="K56:K59" si="71">L56+M56+N56+O56</f>
        <v>15337200</v>
      </c>
      <c r="L56" s="79">
        <v>15337200</v>
      </c>
      <c r="M56" s="79">
        <v>0</v>
      </c>
      <c r="N56" s="79">
        <v>0</v>
      </c>
      <c r="O56" s="80">
        <v>0</v>
      </c>
      <c r="P56" s="78">
        <f t="shared" ref="P56:P59" si="72">Q56+R56+S56+T56</f>
        <v>0</v>
      </c>
      <c r="Q56" s="79">
        <v>0</v>
      </c>
      <c r="R56" s="79">
        <v>0</v>
      </c>
      <c r="S56" s="79">
        <v>0</v>
      </c>
      <c r="T56" s="109">
        <v>0</v>
      </c>
      <c r="U56" s="511">
        <f>P56/K56*100</f>
        <v>0</v>
      </c>
      <c r="V56" s="205">
        <f>Q56/L56*100</f>
        <v>0</v>
      </c>
      <c r="W56" s="513">
        <v>0</v>
      </c>
      <c r="X56" s="513">
        <v>0</v>
      </c>
      <c r="Y56" s="514">
        <v>0</v>
      </c>
      <c r="Z56" s="613">
        <f>P56/F56*100</f>
        <v>0</v>
      </c>
      <c r="AA56" s="93">
        <f>Q56/G56*100</f>
        <v>0</v>
      </c>
      <c r="AB56" s="614">
        <f t="shared" ref="AB56:AB57" si="73">SUM(AB57:AB59)</f>
        <v>0</v>
      </c>
      <c r="AC56" s="614">
        <v>0</v>
      </c>
      <c r="AD56" s="615">
        <v>0</v>
      </c>
      <c r="AE56" s="8"/>
      <c r="AF56" s="8"/>
      <c r="AG56" s="333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</row>
    <row r="57" spans="1:148" s="7" customFormat="1" ht="60" customHeight="1" x14ac:dyDescent="0.25">
      <c r="A57" s="449"/>
      <c r="B57" s="616" t="s">
        <v>79</v>
      </c>
      <c r="C57" s="617" t="s">
        <v>56</v>
      </c>
      <c r="D57" s="618" t="s">
        <v>9</v>
      </c>
      <c r="E57" s="619" t="s">
        <v>10</v>
      </c>
      <c r="F57" s="82">
        <f t="shared" si="70"/>
        <v>11445498</v>
      </c>
      <c r="G57" s="562">
        <v>11445498</v>
      </c>
      <c r="H57" s="562">
        <v>0</v>
      </c>
      <c r="I57" s="562">
        <v>0</v>
      </c>
      <c r="J57" s="620">
        <v>0</v>
      </c>
      <c r="K57" s="206">
        <f t="shared" si="71"/>
        <v>2187867</v>
      </c>
      <c r="L57" s="562">
        <v>2187867</v>
      </c>
      <c r="M57" s="562">
        <v>0</v>
      </c>
      <c r="N57" s="562">
        <v>0</v>
      </c>
      <c r="O57" s="621">
        <v>0</v>
      </c>
      <c r="P57" s="82">
        <f t="shared" si="72"/>
        <v>342685</v>
      </c>
      <c r="Q57" s="66">
        <v>342685</v>
      </c>
      <c r="R57" s="562">
        <v>0</v>
      </c>
      <c r="S57" s="562">
        <v>0</v>
      </c>
      <c r="T57" s="620">
        <v>0</v>
      </c>
      <c r="U57" s="622">
        <v>0</v>
      </c>
      <c r="V57" s="623">
        <v>0</v>
      </c>
      <c r="W57" s="623">
        <v>0</v>
      </c>
      <c r="X57" s="623">
        <v>0</v>
      </c>
      <c r="Y57" s="624">
        <v>0</v>
      </c>
      <c r="Z57" s="530">
        <f>P57/F57*100</f>
        <v>2.9940593235873179</v>
      </c>
      <c r="AA57" s="74">
        <f>Q57/G57*100</f>
        <v>2.9940593235873179</v>
      </c>
      <c r="AB57" s="625">
        <f t="shared" si="73"/>
        <v>0</v>
      </c>
      <c r="AC57" s="625">
        <v>0</v>
      </c>
      <c r="AD57" s="626">
        <v>0</v>
      </c>
      <c r="AE57" s="8"/>
      <c r="AF57" s="8"/>
      <c r="AG57" s="333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</row>
    <row r="58" spans="1:148" s="7" customFormat="1" ht="28.5" customHeight="1" x14ac:dyDescent="0.25">
      <c r="A58" s="449"/>
      <c r="B58" s="616" t="s">
        <v>55</v>
      </c>
      <c r="C58" s="617" t="s">
        <v>57</v>
      </c>
      <c r="D58" s="618" t="s">
        <v>9</v>
      </c>
      <c r="E58" s="619" t="s">
        <v>5</v>
      </c>
      <c r="F58" s="82">
        <f t="shared" si="70"/>
        <v>8347858</v>
      </c>
      <c r="G58" s="562">
        <v>0</v>
      </c>
      <c r="H58" s="562">
        <v>0</v>
      </c>
      <c r="I58" s="562">
        <v>0</v>
      </c>
      <c r="J58" s="620">
        <v>8347858</v>
      </c>
      <c r="K58" s="206">
        <f t="shared" si="71"/>
        <v>4398482</v>
      </c>
      <c r="L58" s="562">
        <v>0</v>
      </c>
      <c r="M58" s="562">
        <v>0</v>
      </c>
      <c r="N58" s="562">
        <v>0</v>
      </c>
      <c r="O58" s="621">
        <v>4398482</v>
      </c>
      <c r="P58" s="82">
        <f t="shared" si="72"/>
        <v>632807.18000000005</v>
      </c>
      <c r="Q58" s="562">
        <v>0</v>
      </c>
      <c r="R58" s="562">
        <v>0</v>
      </c>
      <c r="S58" s="621">
        <v>0</v>
      </c>
      <c r="T58" s="620">
        <v>632807.18000000005</v>
      </c>
      <c r="U58" s="24">
        <f t="shared" ref="U58:U59" si="74">V58+W58+X58+Y58</f>
        <v>14.386944859612932</v>
      </c>
      <c r="V58" s="22">
        <v>0</v>
      </c>
      <c r="W58" s="22">
        <v>0</v>
      </c>
      <c r="X58" s="22">
        <v>0</v>
      </c>
      <c r="Y58" s="19">
        <f>T58/O58*100</f>
        <v>14.386944859612932</v>
      </c>
      <c r="Z58" s="84">
        <f>P58/F58*100</f>
        <v>7.5804736975640941</v>
      </c>
      <c r="AA58" s="22">
        <v>0</v>
      </c>
      <c r="AB58" s="22">
        <v>0</v>
      </c>
      <c r="AC58" s="22">
        <v>0</v>
      </c>
      <c r="AD58" s="19">
        <f>T58/J58*100</f>
        <v>7.5804736975640941</v>
      </c>
      <c r="AE58" s="8"/>
      <c r="AF58" s="8"/>
      <c r="AG58" s="333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</row>
    <row r="59" spans="1:148" s="7" customFormat="1" ht="32.25" customHeight="1" thickBot="1" x14ac:dyDescent="0.3">
      <c r="A59" s="450"/>
      <c r="B59" s="627" t="s">
        <v>60</v>
      </c>
      <c r="C59" s="628" t="s">
        <v>46</v>
      </c>
      <c r="D59" s="357" t="s">
        <v>9</v>
      </c>
      <c r="E59" s="580" t="s">
        <v>5</v>
      </c>
      <c r="F59" s="581">
        <f t="shared" si="70"/>
        <v>7278242</v>
      </c>
      <c r="G59" s="582">
        <v>0</v>
      </c>
      <c r="H59" s="582">
        <v>0</v>
      </c>
      <c r="I59" s="582">
        <v>0</v>
      </c>
      <c r="J59" s="629">
        <v>7278242</v>
      </c>
      <c r="K59" s="630">
        <f t="shared" si="71"/>
        <v>937660</v>
      </c>
      <c r="L59" s="582">
        <v>0</v>
      </c>
      <c r="M59" s="582">
        <v>0</v>
      </c>
      <c r="N59" s="582">
        <v>0</v>
      </c>
      <c r="O59" s="631">
        <v>937660</v>
      </c>
      <c r="P59" s="581">
        <f t="shared" si="72"/>
        <v>35</v>
      </c>
      <c r="Q59" s="582">
        <v>0</v>
      </c>
      <c r="R59" s="582">
        <v>0</v>
      </c>
      <c r="S59" s="582">
        <v>0</v>
      </c>
      <c r="T59" s="629">
        <v>35</v>
      </c>
      <c r="U59" s="554">
        <f t="shared" si="74"/>
        <v>0</v>
      </c>
      <c r="V59" s="22">
        <v>0</v>
      </c>
      <c r="W59" s="22">
        <v>0</v>
      </c>
      <c r="X59" s="22">
        <v>0</v>
      </c>
      <c r="Y59" s="20">
        <v>0</v>
      </c>
      <c r="Z59" s="632">
        <f>P59/F59*100</f>
        <v>4.8088535665618149E-4</v>
      </c>
      <c r="AA59" s="94">
        <v>0</v>
      </c>
      <c r="AB59" s="94">
        <f>SUM(AB60:AB60)</f>
        <v>0</v>
      </c>
      <c r="AC59" s="94">
        <v>0</v>
      </c>
      <c r="AD59" s="20">
        <f>T59/J59*100</f>
        <v>4.8088535665618149E-4</v>
      </c>
      <c r="AE59" s="8"/>
      <c r="AF59" s="8"/>
      <c r="AG59" s="333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</row>
    <row r="60" spans="1:148" s="7" customFormat="1" ht="15.75" customHeight="1" thickBot="1" x14ac:dyDescent="0.3">
      <c r="A60" s="187"/>
      <c r="B60" s="442" t="s">
        <v>20</v>
      </c>
      <c r="C60" s="423"/>
      <c r="D60" s="423"/>
      <c r="E60" s="278" t="s">
        <v>7</v>
      </c>
      <c r="F60" s="9">
        <f>F56+F57+F58+F59</f>
        <v>53246398</v>
      </c>
      <c r="G60" s="36">
        <f t="shared" ref="G60:T60" si="75">G56+G57+G58+G59</f>
        <v>37620298</v>
      </c>
      <c r="H60" s="36">
        <f t="shared" si="75"/>
        <v>0</v>
      </c>
      <c r="I60" s="36">
        <f t="shared" si="75"/>
        <v>0</v>
      </c>
      <c r="J60" s="11">
        <f t="shared" si="75"/>
        <v>15626100</v>
      </c>
      <c r="K60" s="9">
        <f>K56+K57+K58+K59</f>
        <v>22861209</v>
      </c>
      <c r="L60" s="36">
        <f t="shared" si="75"/>
        <v>17525067</v>
      </c>
      <c r="M60" s="36">
        <f t="shared" si="75"/>
        <v>0</v>
      </c>
      <c r="N60" s="36">
        <f t="shared" si="75"/>
        <v>0</v>
      </c>
      <c r="O60" s="11">
        <f t="shared" si="75"/>
        <v>5336142</v>
      </c>
      <c r="P60" s="9">
        <f>P56+P57+P58+P59</f>
        <v>975527.18</v>
      </c>
      <c r="Q60" s="36">
        <f t="shared" si="75"/>
        <v>342685</v>
      </c>
      <c r="R60" s="36">
        <f t="shared" si="75"/>
        <v>0</v>
      </c>
      <c r="S60" s="36">
        <f t="shared" si="75"/>
        <v>0</v>
      </c>
      <c r="T60" s="11">
        <f t="shared" si="75"/>
        <v>632842.18000000005</v>
      </c>
      <c r="U60" s="362">
        <f>P60/K60*100</f>
        <v>4.2671723092160176</v>
      </c>
      <c r="V60" s="46">
        <f>Q60/L60*100</f>
        <v>1.9553990863487141</v>
      </c>
      <c r="W60" s="46">
        <v>0</v>
      </c>
      <c r="X60" s="46">
        <v>0</v>
      </c>
      <c r="Y60" s="11">
        <f>T60/O60*100</f>
        <v>11.859545341934306</v>
      </c>
      <c r="Z60" s="362">
        <f>P60/F60*100</f>
        <v>1.8320998539657087</v>
      </c>
      <c r="AA60" s="36">
        <f>Q60/G60*100</f>
        <v>0.91090453350475853</v>
      </c>
      <c r="AB60" s="10">
        <v>0</v>
      </c>
      <c r="AC60" s="10">
        <v>0</v>
      </c>
      <c r="AD60" s="11">
        <f>T60/J60*100</f>
        <v>4.0499048386993559</v>
      </c>
      <c r="AE60" s="8"/>
      <c r="AF60" s="8"/>
      <c r="AG60" s="333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</row>
    <row r="61" spans="1:148" s="146" customFormat="1" ht="21" customHeight="1" thickBot="1" x14ac:dyDescent="0.3">
      <c r="A61" s="443" t="s">
        <v>142</v>
      </c>
      <c r="B61" s="444"/>
      <c r="C61" s="444"/>
      <c r="D61" s="444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6"/>
      <c r="AE61" s="147"/>
      <c r="AF61" s="147"/>
      <c r="AG61" s="336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</row>
    <row r="62" spans="1:148" s="34" customFormat="1" ht="17.25" customHeight="1" thickBot="1" x14ac:dyDescent="0.3">
      <c r="A62" s="448" t="s">
        <v>21</v>
      </c>
      <c r="B62" s="422" t="s">
        <v>85</v>
      </c>
      <c r="C62" s="423"/>
      <c r="D62" s="424"/>
      <c r="E62" s="48" t="s">
        <v>7</v>
      </c>
      <c r="F62" s="493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6"/>
      <c r="AE62" s="35"/>
      <c r="AF62" s="35"/>
      <c r="AG62" s="333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</row>
    <row r="63" spans="1:148" s="7" customFormat="1" ht="31.15" customHeight="1" x14ac:dyDescent="0.25">
      <c r="A63" s="449"/>
      <c r="B63" s="633" t="s">
        <v>53</v>
      </c>
      <c r="C63" s="113" t="s">
        <v>45</v>
      </c>
      <c r="D63" s="180" t="s">
        <v>9</v>
      </c>
      <c r="E63" s="634" t="s">
        <v>5</v>
      </c>
      <c r="F63" s="510">
        <f t="shared" ref="F63:F67" si="76">G63+H63+I63+J63</f>
        <v>40790600</v>
      </c>
      <c r="G63" s="635">
        <v>0</v>
      </c>
      <c r="H63" s="635">
        <v>0</v>
      </c>
      <c r="I63" s="635">
        <v>0</v>
      </c>
      <c r="J63" s="636">
        <v>40790600</v>
      </c>
      <c r="K63" s="510">
        <f t="shared" ref="K63:K67" si="77">L63+M63+N63+O63</f>
        <v>20459854</v>
      </c>
      <c r="L63" s="635">
        <v>0</v>
      </c>
      <c r="M63" s="635">
        <v>0</v>
      </c>
      <c r="N63" s="635">
        <v>0</v>
      </c>
      <c r="O63" s="637">
        <v>20459854</v>
      </c>
      <c r="P63" s="510">
        <f t="shared" ref="P63:P67" si="78">Q63+R63+S63+T63</f>
        <v>23856149.07</v>
      </c>
      <c r="Q63" s="635">
        <v>0</v>
      </c>
      <c r="R63" s="635">
        <v>0</v>
      </c>
      <c r="S63" s="635">
        <v>0</v>
      </c>
      <c r="T63" s="637">
        <v>23856149.07</v>
      </c>
      <c r="U63" s="207">
        <f>P63/K63*100</f>
        <v>116.59980110317503</v>
      </c>
      <c r="V63" s="513">
        <v>0</v>
      </c>
      <c r="W63" s="513">
        <v>0</v>
      </c>
      <c r="X63" s="513">
        <v>0</v>
      </c>
      <c r="Y63" s="205">
        <f>T63/O63*100</f>
        <v>116.59980110317503</v>
      </c>
      <c r="Z63" s="24">
        <f t="shared" ref="Z63:AA73" si="79">P63/F63*100</f>
        <v>58.484427956440946</v>
      </c>
      <c r="AA63" s="512">
        <v>0</v>
      </c>
      <c r="AB63" s="524">
        <v>0</v>
      </c>
      <c r="AC63" s="524">
        <v>0</v>
      </c>
      <c r="AD63" s="558">
        <f>T63/J63*100</f>
        <v>58.484427956440946</v>
      </c>
      <c r="AE63" s="8"/>
      <c r="AF63" s="8"/>
      <c r="AG63" s="333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</row>
    <row r="64" spans="1:148" s="3" customFormat="1" ht="29.45" customHeight="1" x14ac:dyDescent="0.25">
      <c r="A64" s="449"/>
      <c r="B64" s="83" t="s">
        <v>1</v>
      </c>
      <c r="C64" s="81" t="s">
        <v>47</v>
      </c>
      <c r="D64" s="618" t="s">
        <v>9</v>
      </c>
      <c r="E64" s="638" t="s">
        <v>5</v>
      </c>
      <c r="F64" s="114">
        <f t="shared" si="76"/>
        <v>4142220</v>
      </c>
      <c r="G64" s="66">
        <v>0</v>
      </c>
      <c r="H64" s="66">
        <v>0</v>
      </c>
      <c r="I64" s="66">
        <v>0</v>
      </c>
      <c r="J64" s="65">
        <v>4142220</v>
      </c>
      <c r="K64" s="114">
        <f t="shared" si="77"/>
        <v>3435040</v>
      </c>
      <c r="L64" s="66">
        <v>0</v>
      </c>
      <c r="M64" s="66">
        <v>0</v>
      </c>
      <c r="N64" s="66">
        <v>0</v>
      </c>
      <c r="O64" s="67">
        <v>3435040</v>
      </c>
      <c r="P64" s="114">
        <f t="shared" si="78"/>
        <v>2979286.63</v>
      </c>
      <c r="Q64" s="66">
        <v>0</v>
      </c>
      <c r="R64" s="66">
        <v>0</v>
      </c>
      <c r="S64" s="66">
        <v>0</v>
      </c>
      <c r="T64" s="67">
        <v>2979286.63</v>
      </c>
      <c r="U64" s="639">
        <f>P64/K64*100</f>
        <v>86.73222524337416</v>
      </c>
      <c r="V64" s="208">
        <v>0</v>
      </c>
      <c r="W64" s="208">
        <v>0</v>
      </c>
      <c r="X64" s="208">
        <v>0</v>
      </c>
      <c r="Y64" s="18">
        <f>T64/O64*100</f>
        <v>86.73222524337416</v>
      </c>
      <c r="Z64" s="530">
        <f t="shared" si="79"/>
        <v>71.924876756908134</v>
      </c>
      <c r="AA64" s="74">
        <v>0</v>
      </c>
      <c r="AB64" s="22">
        <v>0</v>
      </c>
      <c r="AC64" s="22">
        <v>0</v>
      </c>
      <c r="AD64" s="19">
        <f>T64/J64*100</f>
        <v>71.924876756908134</v>
      </c>
      <c r="AE64" s="4"/>
      <c r="AF64" s="4"/>
      <c r="AG64" s="340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</row>
    <row r="65" spans="1:148" s="7" customFormat="1" ht="30.6" customHeight="1" x14ac:dyDescent="0.25">
      <c r="A65" s="449"/>
      <c r="B65" s="616" t="s">
        <v>62</v>
      </c>
      <c r="C65" s="617" t="s">
        <v>44</v>
      </c>
      <c r="D65" s="618" t="s">
        <v>9</v>
      </c>
      <c r="E65" s="640" t="s">
        <v>10</v>
      </c>
      <c r="F65" s="82">
        <f t="shared" si="76"/>
        <v>489000</v>
      </c>
      <c r="G65" s="562">
        <v>489000</v>
      </c>
      <c r="H65" s="562">
        <v>0</v>
      </c>
      <c r="I65" s="562">
        <v>0</v>
      </c>
      <c r="J65" s="621">
        <v>0</v>
      </c>
      <c r="K65" s="82">
        <f t="shared" si="77"/>
        <v>150000</v>
      </c>
      <c r="L65" s="562">
        <v>150000</v>
      </c>
      <c r="M65" s="562">
        <v>0</v>
      </c>
      <c r="N65" s="562">
        <v>0</v>
      </c>
      <c r="O65" s="620">
        <v>0</v>
      </c>
      <c r="P65" s="82">
        <f t="shared" si="78"/>
        <v>175200</v>
      </c>
      <c r="Q65" s="562">
        <v>175200</v>
      </c>
      <c r="R65" s="562">
        <v>0</v>
      </c>
      <c r="S65" s="562">
        <v>0</v>
      </c>
      <c r="T65" s="620">
        <v>0</v>
      </c>
      <c r="U65" s="641">
        <v>0</v>
      </c>
      <c r="V65" s="208">
        <v>0</v>
      </c>
      <c r="W65" s="208">
        <v>0</v>
      </c>
      <c r="X65" s="208">
        <v>0</v>
      </c>
      <c r="Y65" s="208">
        <v>0</v>
      </c>
      <c r="Z65" s="530">
        <f t="shared" si="79"/>
        <v>35.828220858895705</v>
      </c>
      <c r="AA65" s="74">
        <f t="shared" si="79"/>
        <v>35.828220858895705</v>
      </c>
      <c r="AB65" s="22">
        <v>0</v>
      </c>
      <c r="AC65" s="22">
        <v>0</v>
      </c>
      <c r="AD65" s="20">
        <v>0</v>
      </c>
      <c r="AE65" s="8"/>
      <c r="AF65" s="8"/>
      <c r="AG65" s="333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</row>
    <row r="66" spans="1:148" s="7" customFormat="1" ht="41.25" customHeight="1" x14ac:dyDescent="0.25">
      <c r="A66" s="449"/>
      <c r="B66" s="616" t="s">
        <v>61</v>
      </c>
      <c r="C66" s="617" t="s">
        <v>39</v>
      </c>
      <c r="D66" s="618" t="s">
        <v>9</v>
      </c>
      <c r="E66" s="640" t="s">
        <v>10</v>
      </c>
      <c r="F66" s="82">
        <f t="shared" si="76"/>
        <v>11281826</v>
      </c>
      <c r="G66" s="562">
        <v>11281826</v>
      </c>
      <c r="H66" s="562">
        <v>0</v>
      </c>
      <c r="I66" s="562">
        <v>0</v>
      </c>
      <c r="J66" s="621">
        <v>0</v>
      </c>
      <c r="K66" s="82">
        <f t="shared" si="77"/>
        <v>1631850</v>
      </c>
      <c r="L66" s="562">
        <v>1631850</v>
      </c>
      <c r="M66" s="562">
        <v>0</v>
      </c>
      <c r="N66" s="562">
        <v>0</v>
      </c>
      <c r="O66" s="620">
        <v>0</v>
      </c>
      <c r="P66" s="82">
        <f t="shared" si="78"/>
        <v>612789.53</v>
      </c>
      <c r="Q66" s="562">
        <v>612789.53</v>
      </c>
      <c r="R66" s="562">
        <v>0</v>
      </c>
      <c r="S66" s="562">
        <v>0</v>
      </c>
      <c r="T66" s="620">
        <v>0</v>
      </c>
      <c r="U66" s="639">
        <f>P66/K66*100</f>
        <v>37.551829518644489</v>
      </c>
      <c r="V66" s="18">
        <f>Q66/L66*100</f>
        <v>37.551829518644489</v>
      </c>
      <c r="W66" s="208">
        <v>0</v>
      </c>
      <c r="X66" s="208">
        <v>0</v>
      </c>
      <c r="Y66" s="208">
        <v>0</v>
      </c>
      <c r="Z66" s="530">
        <f t="shared" si="79"/>
        <v>5.4316520215787767</v>
      </c>
      <c r="AA66" s="74">
        <f t="shared" si="79"/>
        <v>5.4316520215787767</v>
      </c>
      <c r="AB66" s="22">
        <v>0</v>
      </c>
      <c r="AC66" s="22">
        <v>0</v>
      </c>
      <c r="AD66" s="20">
        <v>0</v>
      </c>
      <c r="AE66" s="8"/>
      <c r="AF66" s="8"/>
      <c r="AG66" s="333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</row>
    <row r="67" spans="1:148" s="7" customFormat="1" ht="29.45" customHeight="1" x14ac:dyDescent="0.25">
      <c r="A67" s="449"/>
      <c r="B67" s="616" t="s">
        <v>80</v>
      </c>
      <c r="C67" s="617" t="s">
        <v>43</v>
      </c>
      <c r="D67" s="618" t="s">
        <v>9</v>
      </c>
      <c r="E67" s="640" t="s">
        <v>5</v>
      </c>
      <c r="F67" s="82">
        <f t="shared" si="76"/>
        <v>13606555</v>
      </c>
      <c r="G67" s="562">
        <v>0</v>
      </c>
      <c r="H67" s="562">
        <v>0</v>
      </c>
      <c r="I67" s="562">
        <v>0</v>
      </c>
      <c r="J67" s="621">
        <v>13606555</v>
      </c>
      <c r="K67" s="82">
        <f t="shared" si="77"/>
        <v>9040700</v>
      </c>
      <c r="L67" s="562">
        <v>0</v>
      </c>
      <c r="M67" s="562">
        <v>0</v>
      </c>
      <c r="N67" s="562">
        <v>0</v>
      </c>
      <c r="O67" s="620">
        <v>9040700</v>
      </c>
      <c r="P67" s="82">
        <f t="shared" si="78"/>
        <v>1747490.18</v>
      </c>
      <c r="Q67" s="562">
        <v>0</v>
      </c>
      <c r="R67" s="562">
        <v>0</v>
      </c>
      <c r="S67" s="562">
        <v>0</v>
      </c>
      <c r="T67" s="620">
        <v>1747490.18</v>
      </c>
      <c r="U67" s="639">
        <f>P67/K67*100</f>
        <v>19.329146858097271</v>
      </c>
      <c r="V67" s="208">
        <v>0</v>
      </c>
      <c r="W67" s="208">
        <v>0</v>
      </c>
      <c r="X67" s="22">
        <v>0</v>
      </c>
      <c r="Y67" s="18">
        <f>T67/O67*100</f>
        <v>19.329146858097271</v>
      </c>
      <c r="Z67" s="530">
        <f t="shared" si="79"/>
        <v>12.843002361729328</v>
      </c>
      <c r="AA67" s="22">
        <v>0</v>
      </c>
      <c r="AB67" s="22">
        <v>0</v>
      </c>
      <c r="AC67" s="22">
        <v>0</v>
      </c>
      <c r="AD67" s="19">
        <f>T67/J67*100</f>
        <v>12.843002361729328</v>
      </c>
      <c r="AE67" s="8"/>
      <c r="AF67" s="8"/>
      <c r="AG67" s="333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</row>
    <row r="68" spans="1:148" s="268" customFormat="1" ht="46.5" customHeight="1" thickBot="1" x14ac:dyDescent="0.3">
      <c r="A68" s="450"/>
      <c r="B68" s="276" t="s">
        <v>30</v>
      </c>
      <c r="C68" s="252"/>
      <c r="D68" s="253" t="s">
        <v>9</v>
      </c>
      <c r="E68" s="350" t="s">
        <v>11</v>
      </c>
      <c r="F68" s="254">
        <f>G68+H68+I68+J68</f>
        <v>234414.93</v>
      </c>
      <c r="G68" s="255">
        <v>0</v>
      </c>
      <c r="H68" s="255">
        <v>0</v>
      </c>
      <c r="I68" s="256">
        <v>234414.93</v>
      </c>
      <c r="J68" s="257">
        <v>0</v>
      </c>
      <c r="K68" s="258">
        <f>L68+M68+N68+O68</f>
        <v>234414.93</v>
      </c>
      <c r="L68" s="259">
        <v>0</v>
      </c>
      <c r="M68" s="259">
        <v>0</v>
      </c>
      <c r="N68" s="256">
        <v>234414.93</v>
      </c>
      <c r="O68" s="260">
        <v>0</v>
      </c>
      <c r="P68" s="261">
        <f>Q68+R68+S68+T68</f>
        <v>234435.3</v>
      </c>
      <c r="Q68" s="255">
        <v>0</v>
      </c>
      <c r="R68" s="255">
        <v>0</v>
      </c>
      <c r="S68" s="256">
        <v>234435.3</v>
      </c>
      <c r="T68" s="262">
        <v>0</v>
      </c>
      <c r="U68" s="263">
        <f>P68/K68*100</f>
        <v>100.00868971954986</v>
      </c>
      <c r="V68" s="264">
        <v>0</v>
      </c>
      <c r="W68" s="264">
        <v>0</v>
      </c>
      <c r="X68" s="265">
        <f>S68/N68*100</f>
        <v>100.00868971954986</v>
      </c>
      <c r="Y68" s="265">
        <v>0</v>
      </c>
      <c r="Z68" s="303">
        <v>0</v>
      </c>
      <c r="AA68" s="304">
        <v>0</v>
      </c>
      <c r="AB68" s="266">
        <v>0</v>
      </c>
      <c r="AC68" s="307">
        <f>S68/N68*100</f>
        <v>100.00868971954986</v>
      </c>
      <c r="AD68" s="267">
        <v>0</v>
      </c>
      <c r="AE68" s="433"/>
      <c r="AF68" s="433"/>
      <c r="AG68" s="433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69"/>
      <c r="ED68" s="269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/>
      <c r="ER68" s="269"/>
    </row>
    <row r="69" spans="1:148" s="27" customFormat="1" ht="17.25" customHeight="1" thickBot="1" x14ac:dyDescent="0.3">
      <c r="A69" s="47"/>
      <c r="B69" s="494" t="s">
        <v>143</v>
      </c>
      <c r="C69" s="495"/>
      <c r="D69" s="496"/>
      <c r="E69" s="349"/>
      <c r="F69" s="376">
        <f>F63+F64+F65+F66+F67+F68</f>
        <v>70544615.930000007</v>
      </c>
      <c r="G69" s="36">
        <f t="shared" ref="G69:T69" si="80">G63+G64+G65+G66+G67+G68</f>
        <v>11770826</v>
      </c>
      <c r="H69" s="45">
        <f t="shared" si="80"/>
        <v>0</v>
      </c>
      <c r="I69" s="45">
        <f t="shared" si="80"/>
        <v>234414.93</v>
      </c>
      <c r="J69" s="11">
        <f t="shared" si="80"/>
        <v>58539375</v>
      </c>
      <c r="K69" s="376">
        <f>K63+K64+K65+K66+K67+K68</f>
        <v>34951858.93</v>
      </c>
      <c r="L69" s="36">
        <f t="shared" si="80"/>
        <v>1781850</v>
      </c>
      <c r="M69" s="45">
        <f t="shared" si="80"/>
        <v>0</v>
      </c>
      <c r="N69" s="45">
        <f t="shared" si="80"/>
        <v>234414.93</v>
      </c>
      <c r="O69" s="11">
        <f t="shared" si="80"/>
        <v>32935594</v>
      </c>
      <c r="P69" s="376">
        <f>P63+P64+P65+P66+P67+P68</f>
        <v>29605350.710000001</v>
      </c>
      <c r="Q69" s="36">
        <f t="shared" si="80"/>
        <v>787989.53</v>
      </c>
      <c r="R69" s="45">
        <f t="shared" si="80"/>
        <v>0</v>
      </c>
      <c r="S69" s="45">
        <f t="shared" si="80"/>
        <v>234435.3</v>
      </c>
      <c r="T69" s="11">
        <f t="shared" si="80"/>
        <v>28582925.879999999</v>
      </c>
      <c r="U69" s="362">
        <f>P69/K69*100</f>
        <v>84.703222135601592</v>
      </c>
      <c r="V69" s="46">
        <v>0</v>
      </c>
      <c r="W69" s="46">
        <v>0</v>
      </c>
      <c r="X69" s="321">
        <f>S69/N69*100</f>
        <v>100.00868971954986</v>
      </c>
      <c r="Y69" s="11">
        <f>T69/O69*100</f>
        <v>86.784303571388449</v>
      </c>
      <c r="Z69" s="362">
        <f>P69/F69*100</f>
        <v>41.966846540601757</v>
      </c>
      <c r="AA69" s="75">
        <f t="shared" si="79"/>
        <v>6.6944284963519136</v>
      </c>
      <c r="AB69" s="46">
        <v>0</v>
      </c>
      <c r="AC69" s="13">
        <f>S69/N69*100</f>
        <v>100.00868971954986</v>
      </c>
      <c r="AD69" s="11">
        <f>T69/J69*100</f>
        <v>48.826838140994845</v>
      </c>
      <c r="AE69" s="28"/>
      <c r="AF69" s="28"/>
      <c r="AG69" s="122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</row>
    <row r="70" spans="1:148" s="34" customFormat="1" ht="31.5" customHeight="1" thickBot="1" x14ac:dyDescent="0.3">
      <c r="A70" s="448" t="s">
        <v>95</v>
      </c>
      <c r="B70" s="457" t="s">
        <v>136</v>
      </c>
      <c r="C70" s="458"/>
      <c r="D70" s="459"/>
      <c r="E70" s="367" t="s">
        <v>7</v>
      </c>
      <c r="F70" s="493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6"/>
      <c r="AE70" s="331"/>
      <c r="AF70" s="331"/>
      <c r="AG70" s="331"/>
      <c r="AH70" s="331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</row>
    <row r="71" spans="1:148" s="7" customFormat="1" ht="30.75" customHeight="1" thickBot="1" x14ac:dyDescent="0.3">
      <c r="A71" s="450"/>
      <c r="B71" s="642" t="s">
        <v>0</v>
      </c>
      <c r="C71" s="643" t="s">
        <v>96</v>
      </c>
      <c r="D71" s="357" t="s">
        <v>9</v>
      </c>
      <c r="E71" s="644" t="s">
        <v>5</v>
      </c>
      <c r="F71" s="645">
        <f t="shared" ref="F71" si="81">G71+H71+I71+J71</f>
        <v>12000</v>
      </c>
      <c r="G71" s="646">
        <v>0</v>
      </c>
      <c r="H71" s="646">
        <v>0</v>
      </c>
      <c r="I71" s="646">
        <v>0</v>
      </c>
      <c r="J71" s="647">
        <v>12000</v>
      </c>
      <c r="K71" s="648">
        <f t="shared" ref="K71" si="82">L71+M71+N71+O71</f>
        <v>12000</v>
      </c>
      <c r="L71" s="649">
        <v>0</v>
      </c>
      <c r="M71" s="649">
        <v>0</v>
      </c>
      <c r="N71" s="649">
        <v>0</v>
      </c>
      <c r="O71" s="650">
        <v>12000</v>
      </c>
      <c r="P71" s="510">
        <f t="shared" ref="P71" si="83">Q71+R71+S71+T71</f>
        <v>6000</v>
      </c>
      <c r="Q71" s="635">
        <v>0</v>
      </c>
      <c r="R71" s="635">
        <v>0</v>
      </c>
      <c r="S71" s="635">
        <v>0</v>
      </c>
      <c r="T71" s="637">
        <v>6000</v>
      </c>
      <c r="U71" s="651">
        <f>P71/K71*100</f>
        <v>50</v>
      </c>
      <c r="V71" s="209">
        <v>0</v>
      </c>
      <c r="W71" s="209">
        <v>0</v>
      </c>
      <c r="X71" s="209">
        <v>0</v>
      </c>
      <c r="Y71" s="26">
        <f>T71/O71*100</f>
        <v>50</v>
      </c>
      <c r="Z71" s="213">
        <f>P71/F71*100</f>
        <v>50</v>
      </c>
      <c r="AA71" s="214">
        <v>0</v>
      </c>
      <c r="AB71" s="21">
        <v>0</v>
      </c>
      <c r="AC71" s="293">
        <v>0</v>
      </c>
      <c r="AD71" s="652">
        <f>T71/J71*100</f>
        <v>50</v>
      </c>
      <c r="AE71" s="653"/>
      <c r="AF71" s="8"/>
      <c r="AG71" s="333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</row>
    <row r="72" spans="1:148" s="27" customFormat="1" ht="17.25" customHeight="1" thickBot="1" x14ac:dyDescent="0.3">
      <c r="A72" s="47"/>
      <c r="B72" s="413" t="s">
        <v>143</v>
      </c>
      <c r="C72" s="414"/>
      <c r="D72" s="415"/>
      <c r="E72" s="349"/>
      <c r="F72" s="376">
        <f>F71</f>
        <v>12000</v>
      </c>
      <c r="G72" s="36">
        <f t="shared" ref="G72:J72" si="84">G71</f>
        <v>0</v>
      </c>
      <c r="H72" s="45">
        <f t="shared" si="84"/>
        <v>0</v>
      </c>
      <c r="I72" s="45">
        <f t="shared" si="84"/>
        <v>0</v>
      </c>
      <c r="J72" s="45">
        <f t="shared" si="84"/>
        <v>12000</v>
      </c>
      <c r="K72" s="9">
        <f>K71</f>
        <v>12000</v>
      </c>
      <c r="L72" s="36">
        <f t="shared" ref="L72:O72" si="85">L71</f>
        <v>0</v>
      </c>
      <c r="M72" s="36">
        <f t="shared" si="85"/>
        <v>0</v>
      </c>
      <c r="N72" s="36">
        <f t="shared" si="85"/>
        <v>0</v>
      </c>
      <c r="O72" s="11">
        <f t="shared" si="85"/>
        <v>12000</v>
      </c>
      <c r="P72" s="376">
        <f>P71</f>
        <v>6000</v>
      </c>
      <c r="Q72" s="36">
        <f t="shared" ref="Q72" si="86">Q71</f>
        <v>0</v>
      </c>
      <c r="R72" s="45">
        <f t="shared" ref="R72" si="87">R71</f>
        <v>0</v>
      </c>
      <c r="S72" s="45">
        <f t="shared" ref="S72" si="88">S71</f>
        <v>0</v>
      </c>
      <c r="T72" s="11">
        <f t="shared" ref="T72" si="89">T71</f>
        <v>6000</v>
      </c>
      <c r="U72" s="362">
        <f>P72/K72*100</f>
        <v>50</v>
      </c>
      <c r="V72" s="46">
        <v>0</v>
      </c>
      <c r="W72" s="46">
        <v>0</v>
      </c>
      <c r="X72" s="46">
        <v>0</v>
      </c>
      <c r="Y72" s="45">
        <f>T72/O72*100</f>
        <v>50</v>
      </c>
      <c r="Z72" s="362">
        <f>P72/F72*100</f>
        <v>50</v>
      </c>
      <c r="AA72" s="214">
        <v>0</v>
      </c>
      <c r="AB72" s="46">
        <v>0</v>
      </c>
      <c r="AC72" s="14">
        <v>0</v>
      </c>
      <c r="AD72" s="11">
        <f>T72/J72*100</f>
        <v>50</v>
      </c>
      <c r="AE72" s="28"/>
      <c r="AF72" s="28"/>
      <c r="AG72" s="122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</row>
    <row r="73" spans="1:148" s="7" customFormat="1" ht="18.75" customHeight="1" thickBot="1" x14ac:dyDescent="0.3">
      <c r="A73" s="278"/>
      <c r="B73" s="422" t="s">
        <v>22</v>
      </c>
      <c r="C73" s="423"/>
      <c r="D73" s="424"/>
      <c r="E73" s="365"/>
      <c r="F73" s="362">
        <f>F69+F72</f>
        <v>70556615.930000007</v>
      </c>
      <c r="G73" s="36">
        <f t="shared" ref="G73:T73" si="90">G69+G72</f>
        <v>11770826</v>
      </c>
      <c r="H73" s="45">
        <f t="shared" si="90"/>
        <v>0</v>
      </c>
      <c r="I73" s="45">
        <f t="shared" si="90"/>
        <v>234414.93</v>
      </c>
      <c r="J73" s="45">
        <f t="shared" si="90"/>
        <v>58551375</v>
      </c>
      <c r="K73" s="305">
        <f>K69+K72</f>
        <v>34963858.93</v>
      </c>
      <c r="L73" s="302">
        <f t="shared" si="90"/>
        <v>1781850</v>
      </c>
      <c r="M73" s="301">
        <f t="shared" si="90"/>
        <v>0</v>
      </c>
      <c r="N73" s="301">
        <f t="shared" si="90"/>
        <v>234414.93</v>
      </c>
      <c r="O73" s="306">
        <f t="shared" si="90"/>
        <v>32947594</v>
      </c>
      <c r="P73" s="362">
        <f>P69+P72</f>
        <v>29611350.710000001</v>
      </c>
      <c r="Q73" s="36">
        <f t="shared" si="90"/>
        <v>787989.53</v>
      </c>
      <c r="R73" s="45">
        <f t="shared" si="90"/>
        <v>0</v>
      </c>
      <c r="S73" s="45">
        <f t="shared" si="90"/>
        <v>234435.3</v>
      </c>
      <c r="T73" s="11">
        <f t="shared" si="90"/>
        <v>28588925.879999999</v>
      </c>
      <c r="U73" s="362">
        <f>P73/K73*100</f>
        <v>84.691311589158161</v>
      </c>
      <c r="V73" s="46">
        <v>0</v>
      </c>
      <c r="W73" s="46">
        <v>0</v>
      </c>
      <c r="X73" s="321">
        <f>S73/N73*100</f>
        <v>100.00868971954986</v>
      </c>
      <c r="Y73" s="11">
        <f>T73/O73*100</f>
        <v>86.77090618513752</v>
      </c>
      <c r="Z73" s="362">
        <f>P73/F73*100</f>
        <v>41.968212788688376</v>
      </c>
      <c r="AA73" s="36">
        <f t="shared" si="79"/>
        <v>6.6944284963519136</v>
      </c>
      <c r="AB73" s="46">
        <v>0</v>
      </c>
      <c r="AC73" s="13">
        <f>S73/N73*100</f>
        <v>100.00868971954986</v>
      </c>
      <c r="AD73" s="11">
        <f>T73/J73*100</f>
        <v>48.827078578427916</v>
      </c>
      <c r="AE73" s="35"/>
      <c r="AF73" s="35"/>
      <c r="AG73" s="333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</row>
    <row r="74" spans="1:148" s="146" customFormat="1" ht="19.5" customHeight="1" thickBot="1" x14ac:dyDescent="0.3">
      <c r="A74" s="425" t="s">
        <v>86</v>
      </c>
      <c r="B74" s="426"/>
      <c r="C74" s="426"/>
      <c r="D74" s="426"/>
      <c r="E74" s="426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444"/>
      <c r="W74" s="444"/>
      <c r="X74" s="444"/>
      <c r="Y74" s="444"/>
      <c r="Z74" s="444"/>
      <c r="AA74" s="444"/>
      <c r="AB74" s="444"/>
      <c r="AC74" s="444"/>
      <c r="AD74" s="460"/>
      <c r="AE74" s="147"/>
      <c r="AF74" s="147"/>
      <c r="AG74" s="336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7"/>
      <c r="DH74" s="147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7"/>
      <c r="DT74" s="147"/>
      <c r="DU74" s="147"/>
      <c r="DV74" s="147"/>
      <c r="DW74" s="147"/>
      <c r="DX74" s="147"/>
      <c r="DY74" s="147"/>
      <c r="DZ74" s="147"/>
      <c r="EA74" s="147"/>
      <c r="EB74" s="147"/>
      <c r="EC74" s="147"/>
      <c r="ED74" s="147"/>
      <c r="EE74" s="147"/>
      <c r="EF74" s="147"/>
      <c r="EG74" s="147"/>
      <c r="EH74" s="147"/>
      <c r="EI74" s="147"/>
      <c r="EJ74" s="147"/>
      <c r="EK74" s="147"/>
      <c r="EL74" s="147"/>
      <c r="EM74" s="147"/>
      <c r="EN74" s="147"/>
      <c r="EO74" s="147"/>
      <c r="EP74" s="147"/>
      <c r="EQ74" s="147"/>
      <c r="ER74" s="147"/>
    </row>
    <row r="75" spans="1:148" s="27" customFormat="1" ht="28.5" customHeight="1" thickBot="1" x14ac:dyDescent="0.3">
      <c r="A75" s="431" t="s">
        <v>23</v>
      </c>
      <c r="B75" s="413" t="s">
        <v>137</v>
      </c>
      <c r="C75" s="414"/>
      <c r="D75" s="415"/>
      <c r="E75" s="48" t="s">
        <v>7</v>
      </c>
      <c r="F75" s="454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55"/>
      <c r="AD75" s="456"/>
      <c r="AE75" s="28"/>
      <c r="AF75" s="28"/>
      <c r="AG75" s="122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</row>
    <row r="76" spans="1:148" s="5" customFormat="1" ht="13.5" customHeight="1" x14ac:dyDescent="0.25">
      <c r="A76" s="497"/>
      <c r="B76" s="654" t="s">
        <v>81</v>
      </c>
      <c r="C76" s="113" t="s">
        <v>130</v>
      </c>
      <c r="D76" s="483" t="s">
        <v>9</v>
      </c>
      <c r="E76" s="655" t="s">
        <v>5</v>
      </c>
      <c r="F76" s="116">
        <f>G76+H76+I76+J76</f>
        <v>699442</v>
      </c>
      <c r="G76" s="512">
        <v>0</v>
      </c>
      <c r="H76" s="512">
        <v>0</v>
      </c>
      <c r="I76" s="512">
        <v>0</v>
      </c>
      <c r="J76" s="17">
        <v>699442</v>
      </c>
      <c r="K76" s="116">
        <f>L76+M76+N76+O76</f>
        <v>336792</v>
      </c>
      <c r="L76" s="512">
        <v>0</v>
      </c>
      <c r="M76" s="512">
        <v>0</v>
      </c>
      <c r="N76" s="512">
        <v>0</v>
      </c>
      <c r="O76" s="17">
        <v>336792</v>
      </c>
      <c r="P76" s="116">
        <f>Q76+R76+S76+T76</f>
        <v>367601.52</v>
      </c>
      <c r="Q76" s="512">
        <v>0</v>
      </c>
      <c r="R76" s="512">
        <v>0</v>
      </c>
      <c r="S76" s="512">
        <v>0</v>
      </c>
      <c r="T76" s="17">
        <v>367601.52</v>
      </c>
      <c r="U76" s="511">
        <f>P76/K76*100</f>
        <v>109.14793700562959</v>
      </c>
      <c r="V76" s="513">
        <v>0</v>
      </c>
      <c r="W76" s="513">
        <v>0</v>
      </c>
      <c r="X76" s="513">
        <v>0</v>
      </c>
      <c r="Y76" s="205">
        <f>T76/O76*100</f>
        <v>109.14793700562959</v>
      </c>
      <c r="Z76" s="116">
        <f>P76/F76*100</f>
        <v>52.55639781425765</v>
      </c>
      <c r="AA76" s="93">
        <v>0</v>
      </c>
      <c r="AB76" s="93">
        <v>0</v>
      </c>
      <c r="AC76" s="93">
        <v>0</v>
      </c>
      <c r="AD76" s="17">
        <f>T76/J76*100</f>
        <v>52.55639781425765</v>
      </c>
      <c r="AE76" s="6"/>
      <c r="AF76" s="6"/>
      <c r="AG76" s="117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</row>
    <row r="77" spans="1:148" s="5" customFormat="1" ht="15" customHeight="1" thickBot="1" x14ac:dyDescent="0.3">
      <c r="A77" s="497"/>
      <c r="B77" s="656" t="s">
        <v>82</v>
      </c>
      <c r="C77" s="643" t="s">
        <v>72</v>
      </c>
      <c r="D77" s="484"/>
      <c r="E77" s="357" t="s">
        <v>5</v>
      </c>
      <c r="F77" s="118">
        <f>G77+H77+I77+J77</f>
        <v>57759728</v>
      </c>
      <c r="G77" s="523">
        <v>0</v>
      </c>
      <c r="H77" s="523">
        <v>0</v>
      </c>
      <c r="I77" s="523">
        <v>0</v>
      </c>
      <c r="J77" s="558">
        <v>57759728</v>
      </c>
      <c r="K77" s="118">
        <f>L77+M77+N77+O77</f>
        <v>28720283</v>
      </c>
      <c r="L77" s="523">
        <v>0</v>
      </c>
      <c r="M77" s="523">
        <v>0</v>
      </c>
      <c r="N77" s="523">
        <v>0</v>
      </c>
      <c r="O77" s="558">
        <v>28720283</v>
      </c>
      <c r="P77" s="118">
        <f>Q77+R77+S77+T77</f>
        <v>37579695.390000001</v>
      </c>
      <c r="Q77" s="523">
        <v>0</v>
      </c>
      <c r="R77" s="523">
        <v>0</v>
      </c>
      <c r="S77" s="523">
        <v>0</v>
      </c>
      <c r="T77" s="558">
        <v>37579695.390000001</v>
      </c>
      <c r="U77" s="24">
        <f>P77/K77*100</f>
        <v>130.84723221564357</v>
      </c>
      <c r="V77" s="525">
        <v>0</v>
      </c>
      <c r="W77" s="525">
        <v>0</v>
      </c>
      <c r="X77" s="525">
        <v>0</v>
      </c>
      <c r="Y77" s="559">
        <f>T77/O77*100</f>
        <v>130.84723221564357</v>
      </c>
      <c r="Z77" s="118">
        <f>P77/F77*100</f>
        <v>65.062105884570656</v>
      </c>
      <c r="AA77" s="524">
        <v>0</v>
      </c>
      <c r="AB77" s="524">
        <v>0</v>
      </c>
      <c r="AC77" s="524">
        <v>0</v>
      </c>
      <c r="AD77" s="558">
        <f>T77/J77*100</f>
        <v>65.062105884570656</v>
      </c>
      <c r="AE77" s="6"/>
      <c r="AF77" s="6"/>
      <c r="AG77" s="117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</row>
    <row r="78" spans="1:148" s="5" customFormat="1" ht="27.75" hidden="1" customHeight="1" thickBot="1" x14ac:dyDescent="0.3">
      <c r="A78" s="25"/>
      <c r="B78" s="119" t="s">
        <v>89</v>
      </c>
      <c r="C78" s="166" t="s">
        <v>90</v>
      </c>
      <c r="D78" s="485"/>
      <c r="E78" s="192"/>
      <c r="F78" s="118">
        <f>H78</f>
        <v>0</v>
      </c>
      <c r="G78" s="90">
        <v>0</v>
      </c>
      <c r="H78" s="90">
        <v>0</v>
      </c>
      <c r="I78" s="90">
        <v>0</v>
      </c>
      <c r="J78" s="120">
        <v>0</v>
      </c>
      <c r="K78" s="118">
        <f>L78+M78+N78+O78</f>
        <v>0</v>
      </c>
      <c r="L78" s="90">
        <v>0</v>
      </c>
      <c r="M78" s="90">
        <v>0</v>
      </c>
      <c r="N78" s="90">
        <v>0</v>
      </c>
      <c r="O78" s="120">
        <v>0</v>
      </c>
      <c r="P78" s="118">
        <f>R78</f>
        <v>0</v>
      </c>
      <c r="Q78" s="90">
        <v>0</v>
      </c>
      <c r="R78" s="90">
        <v>0</v>
      </c>
      <c r="S78" s="90">
        <v>0</v>
      </c>
      <c r="T78" s="120">
        <v>0</v>
      </c>
      <c r="U78" s="23"/>
      <c r="V78" s="209"/>
      <c r="W78" s="209"/>
      <c r="X78" s="209"/>
      <c r="Y78" s="26"/>
      <c r="Z78" s="121">
        <v>0</v>
      </c>
      <c r="AA78" s="94">
        <v>0</v>
      </c>
      <c r="AB78" s="90">
        <v>0</v>
      </c>
      <c r="AC78" s="94">
        <v>0</v>
      </c>
      <c r="AD78" s="120">
        <v>0</v>
      </c>
      <c r="AE78" s="6"/>
      <c r="AF78" s="6"/>
      <c r="AG78" s="117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</row>
    <row r="79" spans="1:148" s="27" customFormat="1" ht="17.25" customHeight="1" thickBot="1" x14ac:dyDescent="0.3">
      <c r="A79" s="47"/>
      <c r="B79" s="393" t="s">
        <v>83</v>
      </c>
      <c r="C79" s="394"/>
      <c r="D79" s="418"/>
      <c r="E79" s="193"/>
      <c r="F79" s="376">
        <f>F76+F77+F78</f>
        <v>58459170</v>
      </c>
      <c r="G79" s="45">
        <f t="shared" ref="G79:T79" si="91">G76+G77+G78</f>
        <v>0</v>
      </c>
      <c r="H79" s="45">
        <f t="shared" si="91"/>
        <v>0</v>
      </c>
      <c r="I79" s="45">
        <f t="shared" si="91"/>
        <v>0</v>
      </c>
      <c r="J79" s="11">
        <f t="shared" si="91"/>
        <v>58459170</v>
      </c>
      <c r="K79" s="376">
        <f>K76+K77+K78</f>
        <v>29057075</v>
      </c>
      <c r="L79" s="45">
        <f t="shared" si="91"/>
        <v>0</v>
      </c>
      <c r="M79" s="45">
        <f t="shared" si="91"/>
        <v>0</v>
      </c>
      <c r="N79" s="45">
        <f t="shared" si="91"/>
        <v>0</v>
      </c>
      <c r="O79" s="11">
        <f t="shared" si="91"/>
        <v>29057075</v>
      </c>
      <c r="P79" s="376">
        <f>P76+P77+P78</f>
        <v>37947296.910000004</v>
      </c>
      <c r="Q79" s="45">
        <f t="shared" si="91"/>
        <v>0</v>
      </c>
      <c r="R79" s="45">
        <f t="shared" si="91"/>
        <v>0</v>
      </c>
      <c r="S79" s="45">
        <f t="shared" si="91"/>
        <v>0</v>
      </c>
      <c r="T79" s="11">
        <f t="shared" si="91"/>
        <v>37947296.910000004</v>
      </c>
      <c r="U79" s="362">
        <f>P79/K79*100</f>
        <v>130.59572207457222</v>
      </c>
      <c r="V79" s="46">
        <v>0</v>
      </c>
      <c r="W79" s="46">
        <v>0</v>
      </c>
      <c r="X79" s="46">
        <v>0</v>
      </c>
      <c r="Y79" s="45">
        <f>T79/O79*100</f>
        <v>130.59572207457222</v>
      </c>
      <c r="Z79" s="362">
        <f>P79/F79*100</f>
        <v>64.912479787174533</v>
      </c>
      <c r="AA79" s="46">
        <v>0</v>
      </c>
      <c r="AB79" s="46">
        <v>0</v>
      </c>
      <c r="AC79" s="46">
        <v>0</v>
      </c>
      <c r="AD79" s="11">
        <f>T79/J79*100</f>
        <v>64.912479787174533</v>
      </c>
      <c r="AE79" s="28"/>
      <c r="AF79" s="28"/>
      <c r="AG79" s="122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</row>
    <row r="80" spans="1:148" s="5" customFormat="1" ht="18.75" customHeight="1" thickBot="1" x14ac:dyDescent="0.3">
      <c r="A80" s="431" t="s">
        <v>24</v>
      </c>
      <c r="B80" s="457" t="s">
        <v>138</v>
      </c>
      <c r="C80" s="458"/>
      <c r="D80" s="459"/>
      <c r="E80" s="367" t="s">
        <v>7</v>
      </c>
      <c r="F80" s="454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5"/>
      <c r="R80" s="455"/>
      <c r="S80" s="455"/>
      <c r="T80" s="455"/>
      <c r="U80" s="455"/>
      <c r="V80" s="455"/>
      <c r="W80" s="455"/>
      <c r="X80" s="455"/>
      <c r="Y80" s="455"/>
      <c r="Z80" s="455"/>
      <c r="AA80" s="455"/>
      <c r="AB80" s="455"/>
      <c r="AC80" s="455"/>
      <c r="AD80" s="456"/>
      <c r="AE80" s="6"/>
      <c r="AF80" s="6"/>
      <c r="AG80" s="117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</row>
    <row r="81" spans="1:148" s="5" customFormat="1" ht="28.15" customHeight="1" thickBot="1" x14ac:dyDescent="0.3">
      <c r="A81" s="498"/>
      <c r="B81" s="277" t="s">
        <v>53</v>
      </c>
      <c r="C81" s="113" t="s">
        <v>48</v>
      </c>
      <c r="D81" s="180" t="s">
        <v>9</v>
      </c>
      <c r="E81" s="165" t="s">
        <v>5</v>
      </c>
      <c r="F81" s="116">
        <f t="shared" ref="F81" si="92">G81+H81+I81+J81</f>
        <v>67519500</v>
      </c>
      <c r="G81" s="123">
        <v>0</v>
      </c>
      <c r="H81" s="123">
        <v>0</v>
      </c>
      <c r="I81" s="123">
        <v>0</v>
      </c>
      <c r="J81" s="17">
        <v>67519500</v>
      </c>
      <c r="K81" s="116">
        <f t="shared" ref="K81" si="93">L81+M81+N81+O81</f>
        <v>67519500</v>
      </c>
      <c r="L81" s="123">
        <v>0</v>
      </c>
      <c r="M81" s="123">
        <v>0</v>
      </c>
      <c r="N81" s="123">
        <v>0</v>
      </c>
      <c r="O81" s="17">
        <v>67519500</v>
      </c>
      <c r="P81" s="116">
        <f>Q81+R81+S81+T81</f>
        <v>46259059.920000002</v>
      </c>
      <c r="Q81" s="123">
        <v>0</v>
      </c>
      <c r="R81" s="123">
        <v>0</v>
      </c>
      <c r="S81" s="123">
        <v>0</v>
      </c>
      <c r="T81" s="17">
        <v>46259059.920000002</v>
      </c>
      <c r="U81" s="207">
        <f>P81/K81*100</f>
        <v>68.512148223846452</v>
      </c>
      <c r="V81" s="322">
        <v>0</v>
      </c>
      <c r="W81" s="322">
        <v>0</v>
      </c>
      <c r="X81" s="322">
        <v>0</v>
      </c>
      <c r="Y81" s="205">
        <f>T81/O81*100</f>
        <v>68.512148223846452</v>
      </c>
      <c r="Z81" s="116">
        <f>P81/F81*100</f>
        <v>68.512148223846452</v>
      </c>
      <c r="AA81" s="93">
        <v>0</v>
      </c>
      <c r="AB81" s="93">
        <v>0</v>
      </c>
      <c r="AC81" s="93">
        <v>0</v>
      </c>
      <c r="AD81" s="17">
        <f>T81/J81*100</f>
        <v>68.512148223846452</v>
      </c>
      <c r="AE81" s="6"/>
      <c r="AF81" s="6"/>
      <c r="AG81" s="117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</row>
    <row r="82" spans="1:148" s="130" customFormat="1" ht="31.5" hidden="1" customHeight="1" thickBot="1" x14ac:dyDescent="0.3">
      <c r="A82" s="351"/>
      <c r="B82" s="124" t="s">
        <v>91</v>
      </c>
      <c r="C82" s="86" t="s">
        <v>93</v>
      </c>
      <c r="D82" s="357" t="s">
        <v>14</v>
      </c>
      <c r="E82" s="194"/>
      <c r="F82" s="127">
        <f t="shared" ref="F82" si="94">G82+H82+J82</f>
        <v>0</v>
      </c>
      <c r="G82" s="125">
        <v>0</v>
      </c>
      <c r="H82" s="125">
        <v>0</v>
      </c>
      <c r="I82" s="125">
        <v>0</v>
      </c>
      <c r="J82" s="126">
        <v>0</v>
      </c>
      <c r="K82" s="127">
        <f t="shared" ref="K82" si="95">L82+M82+O82</f>
        <v>0</v>
      </c>
      <c r="L82" s="125">
        <v>0</v>
      </c>
      <c r="M82" s="125">
        <v>0</v>
      </c>
      <c r="N82" s="125">
        <v>0</v>
      </c>
      <c r="O82" s="126">
        <v>0</v>
      </c>
      <c r="P82" s="127">
        <f t="shared" ref="P82" si="96">Q82+R82+T82</f>
        <v>0</v>
      </c>
      <c r="Q82" s="125">
        <v>0</v>
      </c>
      <c r="R82" s="125">
        <v>0</v>
      </c>
      <c r="S82" s="125">
        <v>0</v>
      </c>
      <c r="T82" s="126">
        <v>0</v>
      </c>
      <c r="U82" s="210"/>
      <c r="V82" s="87"/>
      <c r="W82" s="87"/>
      <c r="X82" s="87"/>
      <c r="Y82" s="88"/>
      <c r="Z82" s="92">
        <v>0</v>
      </c>
      <c r="AA82" s="91"/>
      <c r="AB82" s="91"/>
      <c r="AC82" s="91"/>
      <c r="AD82" s="128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</row>
    <row r="83" spans="1:148" s="133" customFormat="1" ht="16.5" customHeight="1" thickBot="1" x14ac:dyDescent="0.3">
      <c r="A83" s="149"/>
      <c r="B83" s="383" t="s">
        <v>83</v>
      </c>
      <c r="C83" s="384"/>
      <c r="D83" s="385"/>
      <c r="E83" s="195"/>
      <c r="F83" s="362">
        <f>F81+F82</f>
        <v>67519500</v>
      </c>
      <c r="G83" s="73">
        <f t="shared" ref="G83:J83" si="97">G81+G82</f>
        <v>0</v>
      </c>
      <c r="H83" s="73">
        <f t="shared" si="97"/>
        <v>0</v>
      </c>
      <c r="I83" s="73">
        <f t="shared" si="97"/>
        <v>0</v>
      </c>
      <c r="J83" s="11">
        <f t="shared" si="97"/>
        <v>67519500</v>
      </c>
      <c r="K83" s="362">
        <f>K81+K82</f>
        <v>67519500</v>
      </c>
      <c r="L83" s="73">
        <f t="shared" ref="L83:O83" si="98">L81+L82</f>
        <v>0</v>
      </c>
      <c r="M83" s="73">
        <f t="shared" si="98"/>
        <v>0</v>
      </c>
      <c r="N83" s="73">
        <f t="shared" si="98"/>
        <v>0</v>
      </c>
      <c r="O83" s="11">
        <f t="shared" si="98"/>
        <v>67519500</v>
      </c>
      <c r="P83" s="362">
        <f>P81+P82</f>
        <v>46259059.920000002</v>
      </c>
      <c r="Q83" s="73">
        <f t="shared" ref="Q83:T83" si="99">Q81+Q82</f>
        <v>0</v>
      </c>
      <c r="R83" s="73">
        <f t="shared" si="99"/>
        <v>0</v>
      </c>
      <c r="S83" s="73">
        <f t="shared" si="99"/>
        <v>0</v>
      </c>
      <c r="T83" s="11">
        <f t="shared" si="99"/>
        <v>46259059.920000002</v>
      </c>
      <c r="U83" s="9">
        <f t="shared" ref="U83:Y83" si="100">U82+U81</f>
        <v>68.512148223846452</v>
      </c>
      <c r="V83" s="300">
        <f t="shared" si="100"/>
        <v>0</v>
      </c>
      <c r="W83" s="300">
        <f t="shared" si="100"/>
        <v>0</v>
      </c>
      <c r="X83" s="300">
        <f t="shared" si="100"/>
        <v>0</v>
      </c>
      <c r="Y83" s="11">
        <f t="shared" si="100"/>
        <v>68.512148223846452</v>
      </c>
      <c r="Z83" s="9">
        <f>P83/F83*100</f>
        <v>68.512148223846452</v>
      </c>
      <c r="AA83" s="10">
        <v>0</v>
      </c>
      <c r="AB83" s="10">
        <v>0</v>
      </c>
      <c r="AC83" s="10">
        <v>0</v>
      </c>
      <c r="AD83" s="11">
        <f>T83/J83*100</f>
        <v>68.512148223846452</v>
      </c>
      <c r="AE83" s="131"/>
      <c r="AF83" s="131"/>
      <c r="AG83" s="132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131"/>
      <c r="DQ83" s="131"/>
      <c r="DR83" s="131"/>
      <c r="DS83" s="131"/>
      <c r="DT83" s="131"/>
      <c r="DU83" s="131"/>
      <c r="DV83" s="131"/>
      <c r="DW83" s="131"/>
      <c r="DX83" s="131"/>
      <c r="DY83" s="131"/>
      <c r="DZ83" s="131"/>
      <c r="EA83" s="131"/>
      <c r="EB83" s="131"/>
      <c r="EC83" s="131"/>
      <c r="ED83" s="131"/>
      <c r="EE83" s="131"/>
      <c r="EF83" s="131"/>
      <c r="EG83" s="131"/>
      <c r="EH83" s="131"/>
      <c r="EI83" s="131"/>
      <c r="EJ83" s="131"/>
      <c r="EK83" s="131"/>
      <c r="EL83" s="131"/>
      <c r="EM83" s="131"/>
      <c r="EN83" s="131"/>
      <c r="EO83" s="131"/>
      <c r="EP83" s="131"/>
      <c r="EQ83" s="131"/>
      <c r="ER83" s="131"/>
    </row>
    <row r="84" spans="1:148" s="5" customFormat="1" ht="19.5" hidden="1" customHeight="1" thickBot="1" x14ac:dyDescent="0.3">
      <c r="A84" s="25"/>
      <c r="B84" s="134"/>
      <c r="C84" s="135"/>
      <c r="D84" s="115" t="s">
        <v>14</v>
      </c>
      <c r="E84" s="165"/>
      <c r="F84" s="23"/>
      <c r="G84" s="136"/>
      <c r="H84" s="136"/>
      <c r="I84" s="136"/>
      <c r="J84" s="16"/>
      <c r="K84" s="23"/>
      <c r="L84" s="136"/>
      <c r="M84" s="136"/>
      <c r="N84" s="136"/>
      <c r="O84" s="16"/>
      <c r="P84" s="23"/>
      <c r="Q84" s="136"/>
      <c r="R84" s="136"/>
      <c r="S84" s="136"/>
      <c r="T84" s="16"/>
      <c r="U84" s="211"/>
      <c r="V84" s="136"/>
      <c r="W84" s="136"/>
      <c r="X84" s="136"/>
      <c r="Y84" s="212"/>
      <c r="Z84" s="137"/>
      <c r="AA84" s="138"/>
      <c r="AB84" s="138"/>
      <c r="AC84" s="138"/>
      <c r="AD84" s="16"/>
      <c r="AE84" s="6"/>
      <c r="AF84" s="6"/>
      <c r="AG84" s="117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</row>
    <row r="85" spans="1:148" s="7" customFormat="1" ht="16.5" customHeight="1" thickBot="1" x14ac:dyDescent="0.3">
      <c r="A85" s="47"/>
      <c r="B85" s="422" t="s">
        <v>25</v>
      </c>
      <c r="C85" s="423"/>
      <c r="D85" s="424"/>
      <c r="E85" s="368" t="s">
        <v>7</v>
      </c>
      <c r="F85" s="362">
        <f>F79+F83</f>
        <v>125978670</v>
      </c>
      <c r="G85" s="300">
        <f t="shared" ref="G85:T85" si="101">G79+G83</f>
        <v>0</v>
      </c>
      <c r="H85" s="300">
        <f t="shared" si="101"/>
        <v>0</v>
      </c>
      <c r="I85" s="300">
        <f t="shared" si="101"/>
        <v>0</v>
      </c>
      <c r="J85" s="11">
        <f t="shared" si="101"/>
        <v>125978670</v>
      </c>
      <c r="K85" s="362">
        <f>K79+K83</f>
        <v>96576575</v>
      </c>
      <c r="L85" s="300">
        <f t="shared" si="101"/>
        <v>0</v>
      </c>
      <c r="M85" s="300">
        <f t="shared" si="101"/>
        <v>0</v>
      </c>
      <c r="N85" s="300">
        <f t="shared" si="101"/>
        <v>0</v>
      </c>
      <c r="O85" s="11">
        <f t="shared" si="101"/>
        <v>96576575</v>
      </c>
      <c r="P85" s="362">
        <f>P79+P83</f>
        <v>84206356.830000013</v>
      </c>
      <c r="Q85" s="300">
        <f t="shared" si="101"/>
        <v>0</v>
      </c>
      <c r="R85" s="300">
        <f t="shared" si="101"/>
        <v>0</v>
      </c>
      <c r="S85" s="300">
        <f t="shared" si="101"/>
        <v>0</v>
      </c>
      <c r="T85" s="11">
        <f t="shared" si="101"/>
        <v>84206356.830000013</v>
      </c>
      <c r="U85" s="363">
        <f>P85/K85*100</f>
        <v>87.191285081294311</v>
      </c>
      <c r="V85" s="300">
        <v>0</v>
      </c>
      <c r="W85" s="73">
        <v>0</v>
      </c>
      <c r="X85" s="73">
        <v>0</v>
      </c>
      <c r="Y85" s="301">
        <f>T85/O85*100</f>
        <v>87.191285081294311</v>
      </c>
      <c r="Z85" s="12">
        <f>P85/F85*100</f>
        <v>66.841757283197239</v>
      </c>
      <c r="AA85" s="10">
        <v>0</v>
      </c>
      <c r="AB85" s="46">
        <v>0</v>
      </c>
      <c r="AC85" s="10">
        <v>0</v>
      </c>
      <c r="AD85" s="11">
        <f>T85/J85*100</f>
        <v>66.841757283197239</v>
      </c>
      <c r="AE85" s="8"/>
      <c r="AF85" s="8"/>
      <c r="AG85" s="333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</row>
    <row r="86" spans="1:148" s="146" customFormat="1" ht="24" customHeight="1" thickBot="1" x14ac:dyDescent="0.3">
      <c r="A86" s="425" t="s">
        <v>87</v>
      </c>
      <c r="B86" s="426"/>
      <c r="C86" s="426"/>
      <c r="D86" s="426"/>
      <c r="E86" s="426"/>
      <c r="F86" s="426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6"/>
      <c r="AD86" s="427"/>
      <c r="AE86" s="147"/>
      <c r="AF86" s="147"/>
      <c r="AG86" s="336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</row>
    <row r="87" spans="1:148" s="27" customFormat="1" ht="31.5" customHeight="1" thickBot="1" x14ac:dyDescent="0.3">
      <c r="A87" s="431" t="s">
        <v>26</v>
      </c>
      <c r="B87" s="413" t="s">
        <v>139</v>
      </c>
      <c r="C87" s="414"/>
      <c r="D87" s="415"/>
      <c r="E87" s="367" t="s">
        <v>7</v>
      </c>
      <c r="F87" s="428"/>
      <c r="G87" s="429"/>
      <c r="H87" s="429"/>
      <c r="I87" s="429"/>
      <c r="J87" s="429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29"/>
      <c r="X87" s="429"/>
      <c r="Y87" s="429"/>
      <c r="Z87" s="429"/>
      <c r="AA87" s="429"/>
      <c r="AB87" s="429"/>
      <c r="AC87" s="429"/>
      <c r="AD87" s="430"/>
      <c r="AE87" s="28"/>
      <c r="AF87" s="28"/>
      <c r="AG87" s="122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</row>
    <row r="88" spans="1:148" s="5" customFormat="1" ht="28.9" customHeight="1" thickBot="1" x14ac:dyDescent="0.3">
      <c r="A88" s="432"/>
      <c r="B88" s="657" t="s">
        <v>0</v>
      </c>
      <c r="C88" s="658" t="s">
        <v>131</v>
      </c>
      <c r="D88" s="644" t="s">
        <v>9</v>
      </c>
      <c r="E88" s="659" t="s">
        <v>5</v>
      </c>
      <c r="F88" s="660">
        <f>G88+H88+I88+J88</f>
        <v>30000</v>
      </c>
      <c r="G88" s="661">
        <v>0</v>
      </c>
      <c r="H88" s="661">
        <v>0</v>
      </c>
      <c r="I88" s="661">
        <v>0</v>
      </c>
      <c r="J88" s="662">
        <v>30000</v>
      </c>
      <c r="K88" s="660">
        <f>L88+M88+N88+O88</f>
        <v>30000</v>
      </c>
      <c r="L88" s="661">
        <v>0</v>
      </c>
      <c r="M88" s="661">
        <v>0</v>
      </c>
      <c r="N88" s="661">
        <v>0</v>
      </c>
      <c r="O88" s="663">
        <v>30000</v>
      </c>
      <c r="P88" s="660">
        <f>Q88+R88+T88</f>
        <v>30000</v>
      </c>
      <c r="Q88" s="661">
        <v>0</v>
      </c>
      <c r="R88" s="661">
        <v>0</v>
      </c>
      <c r="S88" s="661">
        <v>0</v>
      </c>
      <c r="T88" s="662">
        <v>30000</v>
      </c>
      <c r="U88" s="213">
        <f>V88+W88+X88+Y88</f>
        <v>0</v>
      </c>
      <c r="V88" s="214">
        <v>0</v>
      </c>
      <c r="W88" s="214">
        <v>0</v>
      </c>
      <c r="X88" s="214">
        <v>0</v>
      </c>
      <c r="Y88" s="17">
        <v>0</v>
      </c>
      <c r="Z88" s="664">
        <f>P88/F88*100</f>
        <v>100</v>
      </c>
      <c r="AA88" s="21">
        <v>0</v>
      </c>
      <c r="AB88" s="21">
        <v>0</v>
      </c>
      <c r="AC88" s="21">
        <v>0</v>
      </c>
      <c r="AD88" s="665">
        <f>T88/J88*100</f>
        <v>100</v>
      </c>
      <c r="AE88" s="6"/>
      <c r="AF88" s="6"/>
      <c r="AG88" s="117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</row>
    <row r="89" spans="1:148" s="34" customFormat="1" ht="15" customHeight="1" thickBot="1" x14ac:dyDescent="0.3">
      <c r="A89" s="278"/>
      <c r="B89" s="419" t="s">
        <v>27</v>
      </c>
      <c r="C89" s="420"/>
      <c r="D89" s="421"/>
      <c r="E89" s="367" t="s">
        <v>7</v>
      </c>
      <c r="F89" s="376">
        <f>F88</f>
        <v>30000</v>
      </c>
      <c r="G89" s="77">
        <f t="shared" ref="G89:J89" si="102">G88</f>
        <v>0</v>
      </c>
      <c r="H89" s="77">
        <f t="shared" si="102"/>
        <v>0</v>
      </c>
      <c r="I89" s="62">
        <f t="shared" si="102"/>
        <v>0</v>
      </c>
      <c r="J89" s="62">
        <f t="shared" si="102"/>
        <v>30000</v>
      </c>
      <c r="K89" s="376">
        <f>K88</f>
        <v>30000</v>
      </c>
      <c r="L89" s="77">
        <f t="shared" ref="L89" si="103">L88</f>
        <v>0</v>
      </c>
      <c r="M89" s="77">
        <f t="shared" ref="M89" si="104">M88</f>
        <v>0</v>
      </c>
      <c r="N89" s="62">
        <f t="shared" ref="N89" si="105">N88</f>
        <v>0</v>
      </c>
      <c r="O89" s="62">
        <f t="shared" ref="O89" si="106">O88</f>
        <v>30000</v>
      </c>
      <c r="P89" s="376">
        <f>P88</f>
        <v>30000</v>
      </c>
      <c r="Q89" s="77">
        <f t="shared" ref="Q89" si="107">Q88</f>
        <v>0</v>
      </c>
      <c r="R89" s="77">
        <f t="shared" ref="R89" si="108">R88</f>
        <v>0</v>
      </c>
      <c r="S89" s="62">
        <f t="shared" ref="S89" si="109">S88</f>
        <v>0</v>
      </c>
      <c r="T89" s="62">
        <f t="shared" ref="T89" si="110">T88</f>
        <v>30000</v>
      </c>
      <c r="U89" s="215">
        <v>0</v>
      </c>
      <c r="V89" s="62">
        <v>0</v>
      </c>
      <c r="W89" s="62">
        <v>0</v>
      </c>
      <c r="X89" s="62">
        <v>0</v>
      </c>
      <c r="Y89" s="50">
        <v>0</v>
      </c>
      <c r="Z89" s="70">
        <f>P89/F89*100</f>
        <v>100</v>
      </c>
      <c r="AA89" s="39">
        <v>0</v>
      </c>
      <c r="AB89" s="39">
        <v>0</v>
      </c>
      <c r="AC89" s="39">
        <v>0</v>
      </c>
      <c r="AD89" s="69">
        <f>T89/J89*100</f>
        <v>100</v>
      </c>
      <c r="AE89" s="35"/>
      <c r="AF89" s="35"/>
      <c r="AG89" s="333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</row>
    <row r="90" spans="1:148" s="7" customFormat="1" ht="27.75" customHeight="1" x14ac:dyDescent="0.25">
      <c r="A90" s="411" t="s">
        <v>28</v>
      </c>
      <c r="B90" s="412"/>
      <c r="C90" s="412"/>
      <c r="D90" s="181" t="s">
        <v>9</v>
      </c>
      <c r="E90" s="142" t="s">
        <v>7</v>
      </c>
      <c r="F90" s="51">
        <f>F89+F85+F73+F60+F53+F41+F27</f>
        <v>4791942096.75</v>
      </c>
      <c r="G90" s="52">
        <f t="shared" ref="G90:J90" si="111">G89+G85+G73+G60+G53+G41+G27+G47</f>
        <v>3523823514</v>
      </c>
      <c r="H90" s="52">
        <f t="shared" si="111"/>
        <v>40959212.82</v>
      </c>
      <c r="I90" s="52">
        <f t="shared" si="111"/>
        <v>341302194.93000001</v>
      </c>
      <c r="J90" s="49">
        <f t="shared" si="111"/>
        <v>885857175</v>
      </c>
      <c r="K90" s="51">
        <f>K89+K85+K73+K60+K53+K41+K27</f>
        <v>2682296104.1100001</v>
      </c>
      <c r="L90" s="52">
        <f t="shared" ref="L90:O90" si="112">L89+L85+L73+L60+L53+L41+L27+L47</f>
        <v>1844476528</v>
      </c>
      <c r="M90" s="52">
        <f t="shared" si="112"/>
        <v>0</v>
      </c>
      <c r="N90" s="52">
        <f t="shared" si="112"/>
        <v>341302194.93000001</v>
      </c>
      <c r="O90" s="49">
        <f t="shared" si="112"/>
        <v>496517381.18000001</v>
      </c>
      <c r="P90" s="51">
        <f>P89+P85+P73+P60+P53+P41+P27</f>
        <v>2793532440.3000002</v>
      </c>
      <c r="Q90" s="52">
        <f t="shared" ref="Q90:T90" si="113">Q89+Q85+Q73+Q60+Q53+Q41+Q27+Q47</f>
        <v>1988089506.9400001</v>
      </c>
      <c r="R90" s="52">
        <f t="shared" si="113"/>
        <v>0</v>
      </c>
      <c r="S90" s="52">
        <f t="shared" si="113"/>
        <v>332363789.63999999</v>
      </c>
      <c r="T90" s="49">
        <f t="shared" si="113"/>
        <v>473079143.72000003</v>
      </c>
      <c r="U90" s="51">
        <f>P90/K90*100</f>
        <v>104.14705654679794</v>
      </c>
      <c r="V90" s="52">
        <f>Q90/L90*100</f>
        <v>107.78611040909922</v>
      </c>
      <c r="W90" s="52">
        <v>0</v>
      </c>
      <c r="X90" s="52">
        <f>S90/N90*100</f>
        <v>97.381087662845744</v>
      </c>
      <c r="Y90" s="49">
        <f>T90/O90*100</f>
        <v>95.279472915067387</v>
      </c>
      <c r="Z90" s="51">
        <f>P90/F90*100</f>
        <v>58.296456507574149</v>
      </c>
      <c r="AA90" s="52">
        <f>Q90/G90*100</f>
        <v>56.418532285780074</v>
      </c>
      <c r="AB90" s="53">
        <v>0</v>
      </c>
      <c r="AC90" s="52">
        <f>S90/N90*100</f>
        <v>97.381087662845744</v>
      </c>
      <c r="AD90" s="49">
        <f>T90/J90*100</f>
        <v>53.403545974552848</v>
      </c>
      <c r="AE90" s="331"/>
      <c r="AF90" s="331"/>
      <c r="AG90" s="331"/>
      <c r="AH90" s="331"/>
      <c r="AI90" s="143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</row>
    <row r="91" spans="1:148" s="7" customFormat="1" ht="15" customHeight="1" x14ac:dyDescent="0.25">
      <c r="A91" s="416"/>
      <c r="B91" s="417"/>
      <c r="C91" s="417"/>
      <c r="D91" s="182"/>
      <c r="E91" s="371"/>
      <c r="F91" s="82"/>
      <c r="G91" s="140"/>
      <c r="H91" s="140"/>
      <c r="I91" s="140"/>
      <c r="J91" s="141"/>
      <c r="K91" s="82"/>
      <c r="L91" s="140"/>
      <c r="M91" s="140"/>
      <c r="N91" s="140"/>
      <c r="O91" s="141"/>
      <c r="P91" s="82"/>
      <c r="Q91" s="140"/>
      <c r="R91" s="140"/>
      <c r="S91" s="140"/>
      <c r="T91" s="141"/>
      <c r="U91" s="78"/>
      <c r="V91" s="140"/>
      <c r="W91" s="140"/>
      <c r="X91" s="140"/>
      <c r="Y91" s="141"/>
      <c r="Z91" s="82"/>
      <c r="AA91" s="140"/>
      <c r="AB91" s="355"/>
      <c r="AC91" s="140"/>
      <c r="AD91" s="141"/>
      <c r="AE91" s="8"/>
      <c r="AF91" s="8"/>
      <c r="AG91" s="333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</row>
    <row r="92" spans="1:148" s="7" customFormat="1" ht="17.45" customHeight="1" x14ac:dyDescent="0.25">
      <c r="A92" s="407" t="s">
        <v>28</v>
      </c>
      <c r="B92" s="408"/>
      <c r="C92" s="408"/>
      <c r="D92" s="183" t="s">
        <v>14</v>
      </c>
      <c r="E92" s="196" t="s">
        <v>7</v>
      </c>
      <c r="F92" s="54">
        <f>F38+F45</f>
        <v>124192590</v>
      </c>
      <c r="G92" s="75">
        <f t="shared" ref="G92:J92" si="114">G38+G45</f>
        <v>0</v>
      </c>
      <c r="H92" s="75">
        <f t="shared" si="114"/>
        <v>0</v>
      </c>
      <c r="I92" s="75">
        <f t="shared" si="114"/>
        <v>0</v>
      </c>
      <c r="J92" s="56">
        <f t="shared" si="114"/>
        <v>124192590</v>
      </c>
      <c r="K92" s="54">
        <f>K38+K45</f>
        <v>503497</v>
      </c>
      <c r="L92" s="75">
        <f t="shared" ref="L92:O92" si="115">L38+L45</f>
        <v>0</v>
      </c>
      <c r="M92" s="75">
        <f t="shared" si="115"/>
        <v>0</v>
      </c>
      <c r="N92" s="75">
        <f t="shared" si="115"/>
        <v>0</v>
      </c>
      <c r="O92" s="56">
        <f t="shared" si="115"/>
        <v>503497</v>
      </c>
      <c r="P92" s="54">
        <f>P38+P45</f>
        <v>3863089.36</v>
      </c>
      <c r="Q92" s="75">
        <f t="shared" ref="Q92:T92" si="116">Q38+Q45</f>
        <v>0</v>
      </c>
      <c r="R92" s="75">
        <f t="shared" si="116"/>
        <v>0</v>
      </c>
      <c r="S92" s="75">
        <f t="shared" si="116"/>
        <v>0</v>
      </c>
      <c r="T92" s="56">
        <f t="shared" si="116"/>
        <v>3863089.36</v>
      </c>
      <c r="U92" s="323">
        <f>P92/K92*100</f>
        <v>767.25171351567133</v>
      </c>
      <c r="V92" s="324">
        <v>0</v>
      </c>
      <c r="W92" s="324">
        <v>0</v>
      </c>
      <c r="X92" s="324">
        <v>0</v>
      </c>
      <c r="Y92" s="325">
        <f>T92/O92*100</f>
        <v>767.25171351567133</v>
      </c>
      <c r="Z92" s="352">
        <f>P92/F92*100</f>
        <v>3.1105634885301932</v>
      </c>
      <c r="AA92" s="324">
        <v>0</v>
      </c>
      <c r="AB92" s="353">
        <v>0</v>
      </c>
      <c r="AC92" s="324">
        <v>0</v>
      </c>
      <c r="AD92" s="354">
        <f>T92/J92*100</f>
        <v>3.1105634885301932</v>
      </c>
      <c r="AE92" s="347"/>
      <c r="AF92" s="347"/>
      <c r="AG92" s="347"/>
      <c r="AH92" s="347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</row>
    <row r="93" spans="1:148" s="7" customFormat="1" ht="13.5" hidden="1" customHeight="1" x14ac:dyDescent="0.25">
      <c r="A93" s="407"/>
      <c r="B93" s="408"/>
      <c r="C93" s="408"/>
      <c r="D93" s="183"/>
      <c r="E93" s="196"/>
      <c r="F93" s="54"/>
      <c r="G93" s="75"/>
      <c r="H93" s="75"/>
      <c r="I93" s="75"/>
      <c r="J93" s="56"/>
      <c r="K93" s="54"/>
      <c r="L93" s="75"/>
      <c r="M93" s="75"/>
      <c r="N93" s="75"/>
      <c r="O93" s="56"/>
      <c r="P93" s="54"/>
      <c r="Q93" s="75"/>
      <c r="R93" s="75"/>
      <c r="S93" s="75"/>
      <c r="T93" s="56"/>
      <c r="U93" s="216"/>
      <c r="V93" s="75"/>
      <c r="W93" s="75"/>
      <c r="X93" s="75"/>
      <c r="Y93" s="217"/>
      <c r="Z93" s="54"/>
      <c r="AA93" s="75"/>
      <c r="AB93" s="55"/>
      <c r="AC93" s="75"/>
      <c r="AD93" s="102"/>
      <c r="AE93" s="8"/>
      <c r="AF93" s="8"/>
      <c r="AG93" s="333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</row>
    <row r="94" spans="1:148" s="7" customFormat="1" ht="19.5" hidden="1" customHeight="1" x14ac:dyDescent="0.25">
      <c r="A94" s="407" t="s">
        <v>28</v>
      </c>
      <c r="B94" s="408"/>
      <c r="C94" s="408"/>
      <c r="D94" s="183" t="s">
        <v>37</v>
      </c>
      <c r="E94" s="196" t="s">
        <v>7</v>
      </c>
      <c r="F94" s="54">
        <v>0</v>
      </c>
      <c r="G94" s="75">
        <f>G29</f>
        <v>0</v>
      </c>
      <c r="H94" s="75">
        <f>H29</f>
        <v>0</v>
      </c>
      <c r="I94" s="75">
        <f>I29</f>
        <v>0</v>
      </c>
      <c r="J94" s="56">
        <v>0</v>
      </c>
      <c r="K94" s="54">
        <v>0</v>
      </c>
      <c r="L94" s="75">
        <f>L29</f>
        <v>0</v>
      </c>
      <c r="M94" s="75">
        <f>M29</f>
        <v>0</v>
      </c>
      <c r="N94" s="75">
        <f>N29</f>
        <v>0</v>
      </c>
      <c r="O94" s="56">
        <v>0</v>
      </c>
      <c r="P94" s="54">
        <v>0</v>
      </c>
      <c r="Q94" s="75">
        <f>Q29</f>
        <v>0</v>
      </c>
      <c r="R94" s="75">
        <f>R29</f>
        <v>0</v>
      </c>
      <c r="S94" s="75">
        <f>S29</f>
        <v>0</v>
      </c>
      <c r="T94" s="56">
        <v>0</v>
      </c>
      <c r="U94" s="218">
        <v>0</v>
      </c>
      <c r="V94" s="55">
        <v>0</v>
      </c>
      <c r="W94" s="55">
        <v>0</v>
      </c>
      <c r="X94" s="55">
        <v>0</v>
      </c>
      <c r="Y94" s="208">
        <v>0</v>
      </c>
      <c r="Z94" s="57">
        <v>0</v>
      </c>
      <c r="AA94" s="55">
        <v>0</v>
      </c>
      <c r="AB94" s="55">
        <v>0</v>
      </c>
      <c r="AC94" s="55">
        <v>0</v>
      </c>
      <c r="AD94" s="58">
        <v>0</v>
      </c>
      <c r="AE94" s="8"/>
      <c r="AF94" s="8"/>
      <c r="AG94" s="344"/>
      <c r="AH94" s="344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</row>
    <row r="95" spans="1:148" s="34" customFormat="1" ht="17.25" customHeight="1" thickBot="1" x14ac:dyDescent="0.3">
      <c r="A95" s="409" t="s">
        <v>117</v>
      </c>
      <c r="B95" s="410"/>
      <c r="C95" s="410"/>
      <c r="D95" s="184"/>
      <c r="E95" s="375"/>
      <c r="F95" s="144">
        <f>F90+F92+F94</f>
        <v>4916134686.75</v>
      </c>
      <c r="G95" s="145">
        <f t="shared" ref="G95:J95" si="117">G90+G92+G94</f>
        <v>3523823514</v>
      </c>
      <c r="H95" s="145">
        <f t="shared" si="117"/>
        <v>40959212.82</v>
      </c>
      <c r="I95" s="145">
        <f t="shared" si="117"/>
        <v>341302194.93000001</v>
      </c>
      <c r="J95" s="167">
        <f t="shared" si="117"/>
        <v>1010049765</v>
      </c>
      <c r="K95" s="144">
        <f>K90+K92+K94</f>
        <v>2682799601.1100001</v>
      </c>
      <c r="L95" s="145">
        <f t="shared" ref="L95:O95" si="118">L90+L92+L94</f>
        <v>1844476528</v>
      </c>
      <c r="M95" s="145">
        <f t="shared" si="118"/>
        <v>0</v>
      </c>
      <c r="N95" s="145">
        <f t="shared" si="118"/>
        <v>341302194.93000001</v>
      </c>
      <c r="O95" s="167">
        <f t="shared" si="118"/>
        <v>497020878.18000001</v>
      </c>
      <c r="P95" s="144">
        <f>P90+P92+P94</f>
        <v>2797395529.6600003</v>
      </c>
      <c r="Q95" s="145">
        <f t="shared" ref="Q95:T95" si="119">Q90+Q92+Q94</f>
        <v>1988089506.9400001</v>
      </c>
      <c r="R95" s="145">
        <f t="shared" si="119"/>
        <v>0</v>
      </c>
      <c r="S95" s="145">
        <f t="shared" si="119"/>
        <v>332363789.63999999</v>
      </c>
      <c r="T95" s="167">
        <f t="shared" si="119"/>
        <v>476942233.08000004</v>
      </c>
      <c r="U95" s="219">
        <f>P95/K95*100</f>
        <v>104.27150535219202</v>
      </c>
      <c r="V95" s="13">
        <f>Q95/L95*100</f>
        <v>107.78611040909922</v>
      </c>
      <c r="W95" s="14">
        <v>0</v>
      </c>
      <c r="X95" s="13">
        <f>S95/N95*100</f>
        <v>97.381087662845744</v>
      </c>
      <c r="Y95" s="220">
        <f>T95/O95*100</f>
        <v>95.960200872541961</v>
      </c>
      <c r="Z95" s="12">
        <f>P95/F95*100</f>
        <v>56.902337057598515</v>
      </c>
      <c r="AA95" s="13">
        <f>Q95/G95*100</f>
        <v>56.418532285780074</v>
      </c>
      <c r="AB95" s="14">
        <v>0</v>
      </c>
      <c r="AC95" s="13">
        <f>S95/N95*100</f>
        <v>97.381087662845744</v>
      </c>
      <c r="AD95" s="15">
        <f>T95/J95*100</f>
        <v>47.219676654248815</v>
      </c>
      <c r="AE95" s="35"/>
      <c r="AF95" s="35"/>
      <c r="AG95" s="344"/>
      <c r="AH95" s="344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</row>
    <row r="96" spans="1:148" s="1" customFormat="1" x14ac:dyDescent="0.25">
      <c r="A96" s="34"/>
      <c r="B96" s="59"/>
      <c r="C96" s="60"/>
      <c r="D96" s="185"/>
      <c r="E96" s="197"/>
      <c r="AE96" s="2"/>
      <c r="AF96" s="2"/>
      <c r="AG96" s="333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</row>
    <row r="97" spans="1:148" s="1" customFormat="1" hidden="1" x14ac:dyDescent="0.25">
      <c r="A97" s="34"/>
      <c r="B97" s="59"/>
      <c r="C97" s="60"/>
      <c r="D97" s="185"/>
      <c r="E97" s="197"/>
      <c r="AE97" s="2"/>
      <c r="AF97" s="2"/>
      <c r="AG97" s="333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</row>
    <row r="98" spans="1:148" s="1" customFormat="1" hidden="1" x14ac:dyDescent="0.25">
      <c r="A98" s="34"/>
      <c r="B98" s="59" t="s">
        <v>146</v>
      </c>
      <c r="C98" s="60"/>
      <c r="D98" s="185" t="s">
        <v>144</v>
      </c>
      <c r="E98" s="197"/>
      <c r="F98" s="308">
        <f>F90-F83-F68-F17</f>
        <v>4383120401.8199997</v>
      </c>
      <c r="G98" s="308">
        <f t="shared" ref="G98:BM98" si="120">G90-G83-G68-G17</f>
        <v>3523823514</v>
      </c>
      <c r="H98" s="308">
        <f t="shared" si="120"/>
        <v>40959212.82</v>
      </c>
      <c r="I98" s="308">
        <f t="shared" si="120"/>
        <v>0</v>
      </c>
      <c r="J98" s="308">
        <f t="shared" si="120"/>
        <v>818337675</v>
      </c>
      <c r="K98" s="308">
        <f>K90-K83-K68-K17</f>
        <v>2273474409.1800003</v>
      </c>
      <c r="L98" s="308">
        <f t="shared" si="120"/>
        <v>1844476528</v>
      </c>
      <c r="M98" s="308">
        <f t="shared" si="120"/>
        <v>0</v>
      </c>
      <c r="N98" s="308">
        <f t="shared" si="120"/>
        <v>0</v>
      </c>
      <c r="O98" s="308">
        <f t="shared" si="120"/>
        <v>428997881.18000001</v>
      </c>
      <c r="P98" s="308">
        <f t="shared" si="120"/>
        <v>2414909590.7399998</v>
      </c>
      <c r="Q98" s="308">
        <f t="shared" si="120"/>
        <v>1988089506.9400001</v>
      </c>
      <c r="R98" s="308">
        <f t="shared" si="120"/>
        <v>0</v>
      </c>
      <c r="S98" s="308">
        <f t="shared" si="120"/>
        <v>0</v>
      </c>
      <c r="T98" s="308">
        <f t="shared" si="120"/>
        <v>426820083.80000001</v>
      </c>
      <c r="U98" s="308">
        <f t="shared" si="120"/>
        <v>-161.75306311590941</v>
      </c>
      <c r="V98" s="308">
        <f t="shared" si="120"/>
        <v>107.78611040909922</v>
      </c>
      <c r="W98" s="308">
        <f t="shared" si="120"/>
        <v>0</v>
      </c>
      <c r="X98" s="308">
        <f t="shared" si="120"/>
        <v>-100.00688377601514</v>
      </c>
      <c r="Y98" s="308">
        <f t="shared" si="120"/>
        <v>26.767324691220935</v>
      </c>
      <c r="Z98" s="308"/>
      <c r="AA98" s="308"/>
      <c r="AB98" s="308"/>
      <c r="AC98" s="308"/>
      <c r="AD98" s="308"/>
      <c r="AE98" s="348"/>
      <c r="AF98" s="348"/>
      <c r="AG98" s="348"/>
      <c r="AH98" s="348"/>
      <c r="AI98" s="308"/>
      <c r="AJ98" s="308">
        <f t="shared" si="120"/>
        <v>0</v>
      </c>
      <c r="AK98" s="308">
        <f t="shared" si="120"/>
        <v>0</v>
      </c>
      <c r="AL98" s="308">
        <f t="shared" si="120"/>
        <v>0</v>
      </c>
      <c r="AM98" s="308">
        <f t="shared" si="120"/>
        <v>0</v>
      </c>
      <c r="AN98" s="308">
        <f t="shared" si="120"/>
        <v>0</v>
      </c>
      <c r="AO98" s="308">
        <f t="shared" si="120"/>
        <v>0</v>
      </c>
      <c r="AP98" s="308">
        <f t="shared" si="120"/>
        <v>0</v>
      </c>
      <c r="AQ98" s="308">
        <f t="shared" si="120"/>
        <v>0</v>
      </c>
      <c r="AR98" s="308">
        <f t="shared" si="120"/>
        <v>0</v>
      </c>
      <c r="AS98" s="308">
        <f t="shared" si="120"/>
        <v>0</v>
      </c>
      <c r="AT98" s="308">
        <f t="shared" si="120"/>
        <v>0</v>
      </c>
      <c r="AU98" s="308">
        <f t="shared" si="120"/>
        <v>0</v>
      </c>
      <c r="AV98" s="308">
        <f t="shared" si="120"/>
        <v>0</v>
      </c>
      <c r="AW98" s="308">
        <f t="shared" si="120"/>
        <v>0</v>
      </c>
      <c r="AX98" s="308">
        <f t="shared" si="120"/>
        <v>0</v>
      </c>
      <c r="AY98" s="308">
        <f t="shared" si="120"/>
        <v>0</v>
      </c>
      <c r="AZ98" s="308">
        <f t="shared" si="120"/>
        <v>0</v>
      </c>
      <c r="BA98" s="308">
        <f t="shared" si="120"/>
        <v>0</v>
      </c>
      <c r="BB98" s="308">
        <f t="shared" si="120"/>
        <v>0</v>
      </c>
      <c r="BC98" s="308">
        <f t="shared" si="120"/>
        <v>0</v>
      </c>
      <c r="BD98" s="308">
        <f t="shared" si="120"/>
        <v>0</v>
      </c>
      <c r="BE98" s="308">
        <f t="shared" si="120"/>
        <v>0</v>
      </c>
      <c r="BF98" s="308">
        <f t="shared" si="120"/>
        <v>0</v>
      </c>
      <c r="BG98" s="308">
        <f t="shared" si="120"/>
        <v>0</v>
      </c>
      <c r="BH98" s="308">
        <f t="shared" si="120"/>
        <v>0</v>
      </c>
      <c r="BI98" s="308">
        <f t="shared" si="120"/>
        <v>0</v>
      </c>
      <c r="BJ98" s="308">
        <f t="shared" si="120"/>
        <v>0</v>
      </c>
      <c r="BK98" s="308">
        <f t="shared" si="120"/>
        <v>0</v>
      </c>
      <c r="BL98" s="308">
        <f t="shared" si="120"/>
        <v>0</v>
      </c>
      <c r="BM98" s="308">
        <f t="shared" si="120"/>
        <v>0</v>
      </c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</row>
    <row r="99" spans="1:148" s="1" customFormat="1" hidden="1" x14ac:dyDescent="0.25">
      <c r="A99" s="34"/>
      <c r="B99" s="59"/>
      <c r="C99" s="60"/>
      <c r="D99" s="185" t="s">
        <v>145</v>
      </c>
      <c r="E99" s="197"/>
      <c r="F99" s="308">
        <f>F48-F45-F38-F17</f>
        <v>4197389106.8199997</v>
      </c>
      <c r="G99" s="308">
        <f t="shared" ref="G99:Y99" si="121">G48-G45-G38-G17</f>
        <v>3471452064</v>
      </c>
      <c r="H99" s="308">
        <f t="shared" si="121"/>
        <v>40959212.82</v>
      </c>
      <c r="I99" s="308">
        <f t="shared" si="121"/>
        <v>0</v>
      </c>
      <c r="J99" s="308">
        <f t="shared" si="121"/>
        <v>684977830</v>
      </c>
      <c r="K99" s="308">
        <f t="shared" si="121"/>
        <v>2183123155.1800003</v>
      </c>
      <c r="L99" s="308">
        <f t="shared" si="121"/>
        <v>1822189285</v>
      </c>
      <c r="M99" s="308">
        <f t="shared" si="121"/>
        <v>0</v>
      </c>
      <c r="N99" s="308">
        <f t="shared" si="121"/>
        <v>0</v>
      </c>
      <c r="O99" s="308">
        <f t="shared" si="121"/>
        <v>360933870.18000001</v>
      </c>
      <c r="P99" s="308">
        <f t="shared" si="121"/>
        <v>2344196925.0099998</v>
      </c>
      <c r="Q99" s="308">
        <f t="shared" si="121"/>
        <v>1984875906.1800001</v>
      </c>
      <c r="R99" s="308">
        <f t="shared" si="121"/>
        <v>0</v>
      </c>
      <c r="S99" s="308">
        <f t="shared" si="121"/>
        <v>0</v>
      </c>
      <c r="T99" s="308">
        <f t="shared" si="121"/>
        <v>359321018.82999998</v>
      </c>
      <c r="U99" s="308">
        <f t="shared" si="121"/>
        <v>-758.4720345881791</v>
      </c>
      <c r="V99" s="308">
        <f t="shared" si="121"/>
        <v>108.92808571091999</v>
      </c>
      <c r="W99" s="308">
        <f t="shared" si="121"/>
        <v>0</v>
      </c>
      <c r="X99" s="308">
        <f t="shared" si="121"/>
        <v>0</v>
      </c>
      <c r="Y99" s="308">
        <f t="shared" si="121"/>
        <v>-666.76843725023468</v>
      </c>
      <c r="Z99" s="308"/>
      <c r="AA99" s="308"/>
      <c r="AB99" s="308"/>
      <c r="AC99" s="308"/>
      <c r="AD99" s="308"/>
      <c r="AE99" s="2"/>
      <c r="AF99" s="2"/>
      <c r="AG99" s="333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</row>
    <row r="100" spans="1:148" s="1" customFormat="1" x14ac:dyDescent="0.25">
      <c r="A100" s="34"/>
      <c r="B100" s="59"/>
      <c r="C100" s="60"/>
      <c r="D100" s="185"/>
      <c r="E100" s="197"/>
      <c r="AE100" s="2"/>
      <c r="AF100" s="2"/>
      <c r="AG100" s="333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</row>
    <row r="101" spans="1:148" s="1" customFormat="1" x14ac:dyDescent="0.25">
      <c r="A101" s="34"/>
      <c r="B101" s="59"/>
      <c r="C101" s="60"/>
      <c r="D101" s="185"/>
      <c r="E101" s="197"/>
      <c r="K101" s="308"/>
      <c r="AE101" s="2"/>
      <c r="AF101" s="2"/>
      <c r="AG101" s="333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</row>
    <row r="102" spans="1:148" s="1" customFormat="1" x14ac:dyDescent="0.25">
      <c r="A102" s="34"/>
      <c r="B102" s="59"/>
      <c r="C102" s="60"/>
      <c r="D102" s="185"/>
      <c r="E102" s="197"/>
      <c r="AE102" s="2"/>
      <c r="AF102" s="2"/>
      <c r="AG102" s="333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</row>
  </sheetData>
  <mergeCells count="80">
    <mergeCell ref="A80:A81"/>
    <mergeCell ref="E29:E35"/>
    <mergeCell ref="AE19:AF19"/>
    <mergeCell ref="AE17:AG17"/>
    <mergeCell ref="A49:AD49"/>
    <mergeCell ref="A42:A44"/>
    <mergeCell ref="D76:D78"/>
    <mergeCell ref="F75:AD75"/>
    <mergeCell ref="B75:D75"/>
    <mergeCell ref="B73:D73"/>
    <mergeCell ref="B70:D70"/>
    <mergeCell ref="B39:D39"/>
    <mergeCell ref="B42:D42"/>
    <mergeCell ref="D28:D35"/>
    <mergeCell ref="B45:D45"/>
    <mergeCell ref="F62:AD62"/>
    <mergeCell ref="B72:D72"/>
    <mergeCell ref="F70:AD70"/>
    <mergeCell ref="A5:AD5"/>
    <mergeCell ref="B41:D41"/>
    <mergeCell ref="F80:AD80"/>
    <mergeCell ref="B80:D80"/>
    <mergeCell ref="A74:AD74"/>
    <mergeCell ref="B28:C28"/>
    <mergeCell ref="B7:C7"/>
    <mergeCell ref="B47:D47"/>
    <mergeCell ref="F28:AD28"/>
    <mergeCell ref="F39:AD39"/>
    <mergeCell ref="F42:AD42"/>
    <mergeCell ref="B29:C29"/>
    <mergeCell ref="B33:C33"/>
    <mergeCell ref="B43:C43"/>
    <mergeCell ref="A28:A35"/>
    <mergeCell ref="B69:D69"/>
    <mergeCell ref="AE68:AG68"/>
    <mergeCell ref="B27:D27"/>
    <mergeCell ref="B38:D38"/>
    <mergeCell ref="B36:C36"/>
    <mergeCell ref="AG51:AG52"/>
    <mergeCell ref="B48:D48"/>
    <mergeCell ref="B55:D55"/>
    <mergeCell ref="B50:D50"/>
    <mergeCell ref="B60:D60"/>
    <mergeCell ref="A61:AD61"/>
    <mergeCell ref="B62:D62"/>
    <mergeCell ref="A50:A52"/>
    <mergeCell ref="A55:A59"/>
    <mergeCell ref="A62:A68"/>
    <mergeCell ref="F7:AD7"/>
    <mergeCell ref="A94:C94"/>
    <mergeCell ref="A95:C95"/>
    <mergeCell ref="A93:C93"/>
    <mergeCell ref="A90:C90"/>
    <mergeCell ref="A92:C92"/>
    <mergeCell ref="B87:D87"/>
    <mergeCell ref="A91:C91"/>
    <mergeCell ref="B79:D79"/>
    <mergeCell ref="B89:D89"/>
    <mergeCell ref="B85:D85"/>
    <mergeCell ref="A86:AD86"/>
    <mergeCell ref="F87:AD87"/>
    <mergeCell ref="A87:A88"/>
    <mergeCell ref="A70:A71"/>
    <mergeCell ref="A75:A77"/>
    <mergeCell ref="A8:A26"/>
    <mergeCell ref="AI17:AM17"/>
    <mergeCell ref="B83:D83"/>
    <mergeCell ref="A1:AD1"/>
    <mergeCell ref="A6:AD6"/>
    <mergeCell ref="Z2:AD2"/>
    <mergeCell ref="B53:D53"/>
    <mergeCell ref="A54:AD54"/>
    <mergeCell ref="A2:A3"/>
    <mergeCell ref="D2:D3"/>
    <mergeCell ref="E2:E3"/>
    <mergeCell ref="K2:O2"/>
    <mergeCell ref="P2:T2"/>
    <mergeCell ref="U2:Y2"/>
    <mergeCell ref="F2:J2"/>
    <mergeCell ref="C2:C3"/>
  </mergeCells>
  <pageMargins left="0.25" right="0.25" top="0.75" bottom="0.75" header="0.3" footer="0.3"/>
  <pageSetup paperSize="9" scale="39" fitToHeight="0" orientation="landscape" r:id="rId1"/>
  <rowBreaks count="1" manualBreakCount="1">
    <brk id="4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31.08.2020 г</vt:lpstr>
      <vt:lpstr>'на 31.08.2020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2020-09-09T03:37:11Z</dcterms:modified>
</cp:coreProperties>
</file>