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385" windowWidth="14805" windowHeight="4110"/>
  </bookViews>
  <sheets>
    <sheet name="на 31.07.2020 г" sheetId="13" r:id="rId1"/>
  </sheets>
  <definedNames>
    <definedName name="_xlnm.Print_Area" localSheetId="0">'на 31.07.2020 г'!$A$1:$AD$94</definedName>
  </definedNames>
  <calcPr calcId="145621"/>
</workbook>
</file>

<file path=xl/calcChain.xml><?xml version="1.0" encoding="utf-8"?>
<calcChain xmlns="http://schemas.openxmlformats.org/spreadsheetml/2006/main">
  <c r="Y51" i="13" l="1"/>
  <c r="V50" i="13"/>
  <c r="T44" i="13" l="1"/>
  <c r="S44" i="13"/>
  <c r="R44" i="13"/>
  <c r="Q44" i="13"/>
  <c r="O44" i="13"/>
  <c r="N44" i="13"/>
  <c r="M44" i="13"/>
  <c r="L44" i="13"/>
  <c r="K44" i="13"/>
  <c r="K43" i="13"/>
  <c r="Y29" i="13"/>
  <c r="U29" i="13" s="1"/>
  <c r="U30" i="13"/>
  <c r="U31" i="13"/>
  <c r="U33" i="13"/>
  <c r="Y33" i="13"/>
  <c r="U34" i="13"/>
  <c r="V9" i="13"/>
  <c r="U9" i="13" s="1"/>
  <c r="V10" i="13"/>
  <c r="U10" i="13" s="1"/>
  <c r="V11" i="13"/>
  <c r="U11" i="13" s="1"/>
  <c r="U23" i="13"/>
  <c r="U24" i="13"/>
  <c r="U25" i="13"/>
  <c r="V8" i="13"/>
  <c r="W98" i="13" l="1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BG97" i="13"/>
  <c r="BH97" i="13"/>
  <c r="BI97" i="13"/>
  <c r="BJ97" i="13"/>
  <c r="BK97" i="13"/>
  <c r="BL97" i="13"/>
  <c r="BM97" i="13"/>
  <c r="AC67" i="13" l="1"/>
  <c r="O71" i="13"/>
  <c r="L71" i="13"/>
  <c r="M71" i="13"/>
  <c r="N71" i="13"/>
  <c r="AA65" i="13"/>
  <c r="AA64" i="13"/>
  <c r="AD57" i="13"/>
  <c r="AD51" i="13"/>
  <c r="T26" i="13" l="1"/>
  <c r="S26" i="13"/>
  <c r="R26" i="13"/>
  <c r="Q26" i="13"/>
  <c r="O26" i="13"/>
  <c r="M26" i="13"/>
  <c r="L26" i="13"/>
  <c r="T52" i="13"/>
  <c r="S52" i="13"/>
  <c r="R52" i="13"/>
  <c r="Q52" i="13"/>
  <c r="O52" i="13"/>
  <c r="N52" i="13"/>
  <c r="M52" i="13"/>
  <c r="L52" i="13"/>
  <c r="T59" i="13"/>
  <c r="S59" i="13"/>
  <c r="R59" i="13"/>
  <c r="Q59" i="13"/>
  <c r="O59" i="13"/>
  <c r="N59" i="13"/>
  <c r="M59" i="13"/>
  <c r="L59" i="13"/>
  <c r="T68" i="13"/>
  <c r="S68" i="13"/>
  <c r="R68" i="13"/>
  <c r="Q68" i="13"/>
  <c r="O68" i="13"/>
  <c r="N68" i="13"/>
  <c r="M68" i="13"/>
  <c r="L68" i="13"/>
  <c r="T78" i="13"/>
  <c r="S78" i="13"/>
  <c r="R78" i="13"/>
  <c r="Q78" i="13"/>
  <c r="O78" i="13"/>
  <c r="N78" i="13"/>
  <c r="N84" i="13" s="1"/>
  <c r="M78" i="13"/>
  <c r="L78" i="13"/>
  <c r="L84" i="13" s="1"/>
  <c r="O82" i="13"/>
  <c r="N82" i="13"/>
  <c r="M82" i="13"/>
  <c r="M84" i="13" s="1"/>
  <c r="L82" i="13"/>
  <c r="K81" i="13"/>
  <c r="K80" i="13"/>
  <c r="K82" i="13" s="1"/>
  <c r="S93" i="13"/>
  <c r="T40" i="13"/>
  <c r="S40" i="13"/>
  <c r="R40" i="13"/>
  <c r="Q40" i="13"/>
  <c r="O40" i="13"/>
  <c r="N40" i="13"/>
  <c r="M40" i="13"/>
  <c r="L40" i="13"/>
  <c r="G40" i="13"/>
  <c r="H40" i="13"/>
  <c r="I40" i="13"/>
  <c r="J40" i="13"/>
  <c r="P31" i="13"/>
  <c r="AB28" i="13"/>
  <c r="AA28" i="13"/>
  <c r="AD33" i="13"/>
  <c r="AD29" i="13"/>
  <c r="AD28" i="13" s="1"/>
  <c r="K36" i="13"/>
  <c r="O35" i="13"/>
  <c r="N35" i="13"/>
  <c r="M35" i="13"/>
  <c r="L35" i="13"/>
  <c r="K35" i="13"/>
  <c r="K34" i="13"/>
  <c r="K33" i="13"/>
  <c r="K32" i="13" s="1"/>
  <c r="O32" i="13"/>
  <c r="N32" i="13"/>
  <c r="M32" i="13"/>
  <c r="L32" i="13"/>
  <c r="K31" i="13"/>
  <c r="K30" i="13"/>
  <c r="K29" i="13"/>
  <c r="O28" i="13"/>
  <c r="O37" i="13" s="1"/>
  <c r="N28" i="13"/>
  <c r="N37" i="13" s="1"/>
  <c r="M28" i="13"/>
  <c r="M37" i="13" s="1"/>
  <c r="L28" i="13"/>
  <c r="L37" i="13" s="1"/>
  <c r="O47" i="13" l="1"/>
  <c r="O98" i="13" s="1"/>
  <c r="AD40" i="13"/>
  <c r="Y40" i="13"/>
  <c r="O84" i="13"/>
  <c r="X68" i="13"/>
  <c r="L47" i="13"/>
  <c r="L98" i="13" s="1"/>
  <c r="L93" i="13"/>
  <c r="Y52" i="13"/>
  <c r="M47" i="13"/>
  <c r="M98" i="13" s="1"/>
  <c r="V52" i="13"/>
  <c r="AC68" i="13"/>
  <c r="M93" i="13"/>
  <c r="N93" i="13"/>
  <c r="K28" i="13"/>
  <c r="K37" i="13" s="1"/>
  <c r="K24" i="13"/>
  <c r="T82" i="13" l="1"/>
  <c r="T84" i="13" s="1"/>
  <c r="S82" i="13"/>
  <c r="S84" i="13" s="1"/>
  <c r="R82" i="13"/>
  <c r="R84" i="13" s="1"/>
  <c r="Q82" i="13"/>
  <c r="Q84" i="13" s="1"/>
  <c r="T71" i="13" l="1"/>
  <c r="T72" i="13" s="1"/>
  <c r="S71" i="13"/>
  <c r="S72" i="13" s="1"/>
  <c r="R71" i="13"/>
  <c r="R72" i="13" s="1"/>
  <c r="Q71" i="13"/>
  <c r="Q72" i="13" s="1"/>
  <c r="G71" i="13"/>
  <c r="H71" i="13"/>
  <c r="I71" i="13"/>
  <c r="J71" i="13"/>
  <c r="G68" i="13"/>
  <c r="AA68" i="13" s="1"/>
  <c r="H68" i="13"/>
  <c r="I68" i="13"/>
  <c r="I72" i="13" s="1"/>
  <c r="J68" i="13"/>
  <c r="J72" i="13" s="1"/>
  <c r="Y68" i="13"/>
  <c r="T46" i="13"/>
  <c r="S46" i="13"/>
  <c r="R46" i="13"/>
  <c r="Q46" i="13"/>
  <c r="O46" i="13"/>
  <c r="N46" i="13"/>
  <c r="M46" i="13"/>
  <c r="L46" i="13"/>
  <c r="K46" i="13"/>
  <c r="J46" i="13"/>
  <c r="I46" i="13"/>
  <c r="H46" i="13"/>
  <c r="G46" i="13"/>
  <c r="G44" i="13"/>
  <c r="H44" i="13"/>
  <c r="I44" i="13"/>
  <c r="J44" i="13"/>
  <c r="Q28" i="13"/>
  <c r="T28" i="13"/>
  <c r="Y28" i="13" s="1"/>
  <c r="U28" i="13" s="1"/>
  <c r="AD72" i="13" l="1"/>
  <c r="Q93" i="13"/>
  <c r="N91" i="13"/>
  <c r="K91" i="13"/>
  <c r="O91" i="13"/>
  <c r="L91" i="13"/>
  <c r="H72" i="13"/>
  <c r="M91" i="13"/>
  <c r="N72" i="13"/>
  <c r="X72" i="13" s="1"/>
  <c r="L72" i="13"/>
  <c r="M72" i="13"/>
  <c r="O72" i="13"/>
  <c r="Y72" i="13" s="1"/>
  <c r="G72" i="13"/>
  <c r="AA72" i="13" s="1"/>
  <c r="AD71" i="13"/>
  <c r="AD68" i="13"/>
  <c r="G28" i="13"/>
  <c r="H28" i="13"/>
  <c r="I28" i="13"/>
  <c r="J28" i="13"/>
  <c r="F31" i="13"/>
  <c r="AC72" i="13" l="1"/>
  <c r="Y71" i="13"/>
  <c r="Q32" i="13"/>
  <c r="Q37" i="13" s="1"/>
  <c r="T32" i="13"/>
  <c r="G32" i="13"/>
  <c r="G37" i="13" s="1"/>
  <c r="G91" i="13" s="1"/>
  <c r="H32" i="13"/>
  <c r="H37" i="13" s="1"/>
  <c r="H91" i="13" s="1"/>
  <c r="I32" i="13"/>
  <c r="I37" i="13" s="1"/>
  <c r="I91" i="13" s="1"/>
  <c r="J32" i="13"/>
  <c r="J37" i="13" s="1"/>
  <c r="J91" i="13" s="1"/>
  <c r="T37" i="13" l="1"/>
  <c r="Y37" i="13" s="1"/>
  <c r="U37" i="13" s="1"/>
  <c r="Y32" i="13"/>
  <c r="U32" i="13" s="1"/>
  <c r="T47" i="13"/>
  <c r="T98" i="13" s="1"/>
  <c r="AD37" i="13"/>
  <c r="T91" i="13"/>
  <c r="Q91" i="13"/>
  <c r="Q47" i="13"/>
  <c r="Q98" i="13" s="1"/>
  <c r="G26" i="13"/>
  <c r="G47" i="13" s="1"/>
  <c r="G98" i="13" s="1"/>
  <c r="H26" i="13"/>
  <c r="H47" i="13" s="1"/>
  <c r="H98" i="13" s="1"/>
  <c r="I26" i="13"/>
  <c r="I47" i="13" s="1"/>
  <c r="I98" i="13" s="1"/>
  <c r="J26" i="13"/>
  <c r="J47" i="13" s="1"/>
  <c r="J98" i="13" s="1"/>
  <c r="AD24" i="13"/>
  <c r="F24" i="13"/>
  <c r="Z24" i="13" s="1"/>
  <c r="Y91" i="13" l="1"/>
  <c r="AD91" i="13"/>
  <c r="K8" i="13"/>
  <c r="K9" i="13"/>
  <c r="K10" i="13"/>
  <c r="K11" i="13"/>
  <c r="K12" i="13"/>
  <c r="K13" i="13"/>
  <c r="K14" i="13"/>
  <c r="K15" i="13"/>
  <c r="K16" i="13"/>
  <c r="N17" i="13"/>
  <c r="N26" i="13" s="1"/>
  <c r="N47" i="13" s="1"/>
  <c r="N98" i="13" s="1"/>
  <c r="K18" i="13"/>
  <c r="K19" i="13"/>
  <c r="K20" i="13"/>
  <c r="K21" i="13"/>
  <c r="K22" i="13"/>
  <c r="K23" i="13"/>
  <c r="K25" i="13"/>
  <c r="K39" i="13"/>
  <c r="K40" i="13" s="1"/>
  <c r="K45" i="13"/>
  <c r="K50" i="13"/>
  <c r="K51" i="13"/>
  <c r="K55" i="13"/>
  <c r="K56" i="13"/>
  <c r="K57" i="13"/>
  <c r="K58" i="13"/>
  <c r="K62" i="13"/>
  <c r="K63" i="13"/>
  <c r="K64" i="13"/>
  <c r="K65" i="13"/>
  <c r="K66" i="13"/>
  <c r="K67" i="13"/>
  <c r="K70" i="13"/>
  <c r="K71" i="13" s="1"/>
  <c r="K75" i="13"/>
  <c r="K76" i="13"/>
  <c r="K77" i="13"/>
  <c r="K87" i="13"/>
  <c r="K88" i="13" s="1"/>
  <c r="L88" i="13"/>
  <c r="L89" i="13" s="1"/>
  <c r="M88" i="13"/>
  <c r="M89" i="13" s="1"/>
  <c r="N88" i="13"/>
  <c r="O88" i="13"/>
  <c r="O89" i="13" s="1"/>
  <c r="F23" i="13"/>
  <c r="F25" i="13"/>
  <c r="M94" i="13" l="1"/>
  <c r="M97" i="13"/>
  <c r="K59" i="13"/>
  <c r="L94" i="13"/>
  <c r="L97" i="13"/>
  <c r="O94" i="13"/>
  <c r="O97" i="13"/>
  <c r="K68" i="13"/>
  <c r="K78" i="13"/>
  <c r="K84" i="13" s="1"/>
  <c r="K52" i="13"/>
  <c r="N89" i="13"/>
  <c r="K17" i="13"/>
  <c r="K26" i="13" s="1"/>
  <c r="K47" i="13" s="1"/>
  <c r="X17" i="13"/>
  <c r="N94" i="13" l="1"/>
  <c r="N97" i="13"/>
  <c r="K98" i="13"/>
  <c r="K72" i="13"/>
  <c r="K89" i="13" s="1"/>
  <c r="K97" i="13" s="1"/>
  <c r="K94" i="13" l="1"/>
  <c r="J88" i="13"/>
  <c r="I88" i="13"/>
  <c r="H88" i="13"/>
  <c r="G88" i="13"/>
  <c r="F87" i="13"/>
  <c r="F88" i="13" s="1"/>
  <c r="J82" i="13"/>
  <c r="I82" i="13"/>
  <c r="H82" i="13"/>
  <c r="G82" i="13"/>
  <c r="F81" i="13"/>
  <c r="F80" i="13"/>
  <c r="I78" i="13"/>
  <c r="H78" i="13"/>
  <c r="G78" i="13"/>
  <c r="F77" i="13"/>
  <c r="F76" i="13"/>
  <c r="F75" i="13"/>
  <c r="F70" i="13"/>
  <c r="F71" i="13" s="1"/>
  <c r="F67" i="13"/>
  <c r="F66" i="13"/>
  <c r="F65" i="13"/>
  <c r="F64" i="13"/>
  <c r="F63" i="13"/>
  <c r="F62" i="13"/>
  <c r="I59" i="13"/>
  <c r="H59" i="13"/>
  <c r="F58" i="13"/>
  <c r="F57" i="13"/>
  <c r="F56" i="13"/>
  <c r="F55" i="13"/>
  <c r="J52" i="13"/>
  <c r="AD52" i="13" s="1"/>
  <c r="I52" i="13"/>
  <c r="H52" i="13"/>
  <c r="G52" i="13"/>
  <c r="F51" i="13"/>
  <c r="F50" i="13"/>
  <c r="F45" i="13"/>
  <c r="F46" i="13" s="1"/>
  <c r="F43" i="13"/>
  <c r="F44" i="13" s="1"/>
  <c r="F39" i="13"/>
  <c r="F40" i="13" s="1"/>
  <c r="F36" i="13"/>
  <c r="F35" i="13" s="1"/>
  <c r="J35" i="13"/>
  <c r="I35" i="13"/>
  <c r="H35" i="13"/>
  <c r="G35" i="13"/>
  <c r="F34" i="13"/>
  <c r="F33" i="13"/>
  <c r="F30" i="13"/>
  <c r="F29" i="13"/>
  <c r="I93" i="13"/>
  <c r="H93" i="13"/>
  <c r="G93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I84" i="13" l="1"/>
  <c r="F28" i="13"/>
  <c r="F68" i="13"/>
  <c r="F72" i="13" s="1"/>
  <c r="F32" i="13"/>
  <c r="F37" i="13" s="1"/>
  <c r="F91" i="13" s="1"/>
  <c r="F82" i="13"/>
  <c r="J59" i="13"/>
  <c r="AD59" i="13" s="1"/>
  <c r="H84" i="13"/>
  <c r="H89" i="13" s="1"/>
  <c r="F78" i="13"/>
  <c r="G84" i="13"/>
  <c r="F59" i="13"/>
  <c r="F52" i="13"/>
  <c r="J78" i="13"/>
  <c r="J84" i="13" s="1"/>
  <c r="J89" i="13" s="1"/>
  <c r="G59" i="13"/>
  <c r="F16" i="13"/>
  <c r="F26" i="13" s="1"/>
  <c r="J94" i="13" l="1"/>
  <c r="J97" i="13"/>
  <c r="H94" i="13"/>
  <c r="H97" i="13"/>
  <c r="G89" i="13"/>
  <c r="F47" i="13"/>
  <c r="F98" i="13" s="1"/>
  <c r="I89" i="13"/>
  <c r="F84" i="13"/>
  <c r="F89" i="13" s="1"/>
  <c r="F97" i="13" s="1"/>
  <c r="I94" i="13" l="1"/>
  <c r="I97" i="13"/>
  <c r="G94" i="13"/>
  <c r="G97" i="13"/>
  <c r="F94" i="13"/>
  <c r="R29" i="13" l="1"/>
  <c r="S29" i="13"/>
  <c r="S34" i="13"/>
  <c r="R28" i="13" l="1"/>
  <c r="P29" i="13"/>
  <c r="Z29" i="13" s="1"/>
  <c r="Z28" i="13" s="1"/>
  <c r="AD62" i="13"/>
  <c r="AD63" i="13"/>
  <c r="AD66" i="13"/>
  <c r="AD70" i="13"/>
  <c r="R93" i="13" l="1"/>
  <c r="AD39" i="13"/>
  <c r="P76" i="13" l="1"/>
  <c r="P75" i="13"/>
  <c r="Y70" i="13"/>
  <c r="P70" i="13"/>
  <c r="P71" i="13" s="1"/>
  <c r="R33" i="13"/>
  <c r="S33" i="13"/>
  <c r="S32" i="13" s="1"/>
  <c r="S37" i="13" s="1"/>
  <c r="S91" i="13" l="1"/>
  <c r="S47" i="13"/>
  <c r="S98" i="13" s="1"/>
  <c r="R32" i="13"/>
  <c r="R37" i="13" s="1"/>
  <c r="P33" i="13"/>
  <c r="Z71" i="13"/>
  <c r="U71" i="13"/>
  <c r="U70" i="13"/>
  <c r="Z70" i="13"/>
  <c r="P36" i="13"/>
  <c r="AD43" i="13"/>
  <c r="P43" i="13"/>
  <c r="P44" i="13" s="1"/>
  <c r="Z33" i="13" l="1"/>
  <c r="P32" i="13"/>
  <c r="R91" i="13"/>
  <c r="R47" i="13"/>
  <c r="R98" i="13" s="1"/>
  <c r="Z43" i="13"/>
  <c r="V82" i="13"/>
  <c r="W82" i="13"/>
  <c r="W97" i="13" s="1"/>
  <c r="X82" i="13"/>
  <c r="P81" i="13"/>
  <c r="P39" i="13" l="1"/>
  <c r="P40" i="13" s="1"/>
  <c r="Z40" i="13" l="1"/>
  <c r="U40" i="13"/>
  <c r="Z39" i="13"/>
  <c r="P77" i="13"/>
  <c r="P78" i="13" s="1"/>
  <c r="AD78" i="13" l="1"/>
  <c r="Q35" i="13" l="1"/>
  <c r="R35" i="13"/>
  <c r="S35" i="13"/>
  <c r="T35" i="13"/>
  <c r="T88" i="13" l="1"/>
  <c r="T89" i="13" s="1"/>
  <c r="S88" i="13"/>
  <c r="S89" i="13" s="1"/>
  <c r="S97" i="13" s="1"/>
  <c r="R88" i="13"/>
  <c r="R89" i="13" s="1"/>
  <c r="Q88" i="13"/>
  <c r="Q89" i="13" s="1"/>
  <c r="Q97" i="13" s="1"/>
  <c r="AD87" i="13"/>
  <c r="U87" i="13"/>
  <c r="P87" i="13"/>
  <c r="P88" i="13" s="1"/>
  <c r="AD80" i="13"/>
  <c r="Y80" i="13"/>
  <c r="Y82" i="13" s="1"/>
  <c r="P80" i="13"/>
  <c r="P82" i="13" s="1"/>
  <c r="P84" i="13" s="1"/>
  <c r="AD75" i="13"/>
  <c r="AD76" i="13"/>
  <c r="Y75" i="13"/>
  <c r="Y76" i="13"/>
  <c r="Y39" i="13"/>
  <c r="AA11" i="13"/>
  <c r="P11" i="13"/>
  <c r="AA9" i="13"/>
  <c r="P9" i="13"/>
  <c r="R94" i="13" l="1"/>
  <c r="R97" i="13"/>
  <c r="T94" i="13"/>
  <c r="T97" i="13"/>
  <c r="Q94" i="13"/>
  <c r="AA89" i="13"/>
  <c r="S94" i="13"/>
  <c r="AC89" i="13"/>
  <c r="U39" i="13"/>
  <c r="AC26" i="13"/>
  <c r="Z87" i="13"/>
  <c r="Z9" i="13"/>
  <c r="Z75" i="13"/>
  <c r="Z80" i="13"/>
  <c r="U75" i="13"/>
  <c r="Y26" i="13"/>
  <c r="V26" i="13"/>
  <c r="Y78" i="13"/>
  <c r="Z76" i="13"/>
  <c r="U76" i="13"/>
  <c r="Z82" i="13"/>
  <c r="AD82" i="13"/>
  <c r="U80" i="13"/>
  <c r="U82" i="13" s="1"/>
  <c r="Z11" i="13"/>
  <c r="AC47" i="13" l="1"/>
  <c r="Z78" i="13"/>
  <c r="U78" i="13"/>
  <c r="V65" i="13" l="1"/>
  <c r="Y66" i="13"/>
  <c r="Y62" i="13"/>
  <c r="U58" i="13"/>
  <c r="Y57" i="13"/>
  <c r="U57" i="13" s="1"/>
  <c r="V55" i="13"/>
  <c r="W35" i="13"/>
  <c r="Y18" i="13"/>
  <c r="U18" i="13" s="1"/>
  <c r="Y20" i="13"/>
  <c r="Y21" i="13"/>
  <c r="V14" i="13"/>
  <c r="U14" i="13" s="1"/>
  <c r="U19" i="13"/>
  <c r="V20" i="13"/>
  <c r="V21" i="13"/>
  <c r="V22" i="13"/>
  <c r="U22" i="13" s="1"/>
  <c r="Y16" i="13"/>
  <c r="U16" i="13" s="1"/>
  <c r="Y15" i="13"/>
  <c r="U15" i="13" s="1"/>
  <c r="V12" i="13"/>
  <c r="U12" i="13" s="1"/>
  <c r="V13" i="13"/>
  <c r="U13" i="13" s="1"/>
  <c r="X21" i="13"/>
  <c r="W21" i="13"/>
  <c r="X20" i="13"/>
  <c r="W20" i="13"/>
  <c r="U21" i="13" l="1"/>
  <c r="U20" i="13"/>
  <c r="U35" i="13"/>
  <c r="P17" i="13" l="1"/>
  <c r="P67" i="13"/>
  <c r="X26" i="13" l="1"/>
  <c r="AA52" i="13"/>
  <c r="AD88" i="13"/>
  <c r="U17" i="13"/>
  <c r="AD26" i="13"/>
  <c r="AD47" i="13" l="1"/>
  <c r="X89" i="13" l="1"/>
  <c r="V89" i="13"/>
  <c r="V97" i="13" s="1"/>
  <c r="Y89" i="13"/>
  <c r="Y97" i="13" s="1"/>
  <c r="AD89" i="13"/>
  <c r="V59" i="13"/>
  <c r="Z88" i="13"/>
  <c r="AA59" i="13"/>
  <c r="Y59" i="13"/>
  <c r="Y84" i="13" l="1"/>
  <c r="AD84" i="13"/>
  <c r="Z84" i="13" l="1"/>
  <c r="U84" i="13"/>
  <c r="U8" i="13" l="1"/>
  <c r="AA12" i="13"/>
  <c r="AA13" i="13"/>
  <c r="AA14" i="13"/>
  <c r="AD15" i="13"/>
  <c r="AD16" i="13"/>
  <c r="Z17" i="13"/>
  <c r="AD18" i="13"/>
  <c r="AA19" i="13"/>
  <c r="AB19" i="13"/>
  <c r="AA20" i="13"/>
  <c r="AB20" i="13"/>
  <c r="AC20" i="13"/>
  <c r="AD20" i="13"/>
  <c r="AA21" i="13"/>
  <c r="AB21" i="13"/>
  <c r="AC21" i="13"/>
  <c r="AD21" i="13"/>
  <c r="AA22" i="13"/>
  <c r="U67" i="13"/>
  <c r="X67" i="13" l="1"/>
  <c r="X97" i="13" s="1"/>
  <c r="AA56" i="13"/>
  <c r="AA55" i="13"/>
  <c r="AD58" i="13"/>
  <c r="AB58" i="13"/>
  <c r="Y63" i="13" l="1"/>
  <c r="P35" i="13" l="1"/>
  <c r="P50" i="13"/>
  <c r="U50" i="13" s="1"/>
  <c r="AA50" i="13"/>
  <c r="P51" i="13"/>
  <c r="AB51" i="13"/>
  <c r="AB50" i="13" s="1"/>
  <c r="Z51" i="13" l="1"/>
  <c r="U51" i="13"/>
  <c r="Z50" i="13"/>
  <c r="P52" i="13"/>
  <c r="P20" i="13"/>
  <c r="P21" i="13"/>
  <c r="P22" i="13"/>
  <c r="Z52" i="13" l="1"/>
  <c r="U52" i="13"/>
  <c r="Z21" i="13"/>
  <c r="Z20" i="13"/>
  <c r="Z22" i="13"/>
  <c r="AA8" i="13" l="1"/>
  <c r="P45" i="13" l="1"/>
  <c r="P46" i="13" s="1"/>
  <c r="P62" i="13" l="1"/>
  <c r="AP47" i="13"/>
  <c r="Z62" i="13" l="1"/>
  <c r="AO47" i="13"/>
  <c r="AQ47" i="13"/>
  <c r="AR47" i="13" l="1"/>
  <c r="Y47" i="13"/>
  <c r="Y98" i="13" s="1"/>
  <c r="P64" i="13" l="1"/>
  <c r="Z64" i="13" s="1"/>
  <c r="U62" i="13" l="1"/>
  <c r="AN47" i="13" l="1"/>
  <c r="AA10" i="13"/>
  <c r="AC17" i="13"/>
  <c r="P66" i="13"/>
  <c r="P65" i="13"/>
  <c r="Z65" i="13" s="1"/>
  <c r="P63" i="13"/>
  <c r="P58" i="13"/>
  <c r="P57" i="13"/>
  <c r="P56" i="13"/>
  <c r="P55" i="13"/>
  <c r="P19" i="13"/>
  <c r="Z19" i="13" s="1"/>
  <c r="P18" i="13"/>
  <c r="P16" i="13"/>
  <c r="P15" i="13"/>
  <c r="Z15" i="13" s="1"/>
  <c r="P14" i="13"/>
  <c r="Z14" i="13" s="1"/>
  <c r="P13" i="13"/>
  <c r="Z13" i="13" s="1"/>
  <c r="P12" i="13"/>
  <c r="Z12" i="13" s="1"/>
  <c r="P10" i="13"/>
  <c r="P8" i="13"/>
  <c r="P26" i="13" l="1"/>
  <c r="U55" i="13"/>
  <c r="P59" i="13"/>
  <c r="P68" i="13"/>
  <c r="P72" i="13" s="1"/>
  <c r="U72" i="13" s="1"/>
  <c r="Z16" i="13"/>
  <c r="U63" i="13"/>
  <c r="Z63" i="13"/>
  <c r="U66" i="13"/>
  <c r="Z66" i="13"/>
  <c r="U65" i="13"/>
  <c r="AA26" i="13"/>
  <c r="Z59" i="13"/>
  <c r="Z8" i="13"/>
  <c r="Z10" i="13"/>
  <c r="Z18" i="13"/>
  <c r="Z58" i="13"/>
  <c r="Z57" i="13"/>
  <c r="Z56" i="13"/>
  <c r="Z55" i="13"/>
  <c r="AB56" i="13"/>
  <c r="P89" i="13" l="1"/>
  <c r="P97" i="13" s="1"/>
  <c r="Z89" i="13"/>
  <c r="Z72" i="13"/>
  <c r="Z68" i="13"/>
  <c r="U68" i="13"/>
  <c r="U26" i="13"/>
  <c r="AA47" i="13"/>
  <c r="AD94" i="13"/>
  <c r="U59" i="13"/>
  <c r="Z26" i="13"/>
  <c r="AB55" i="13"/>
  <c r="U89" i="13" l="1"/>
  <c r="U97" i="13" s="1"/>
  <c r="Y94" i="13"/>
  <c r="AB47" i="13" l="1"/>
  <c r="AB35" i="13"/>
  <c r="Z35" i="13" s="1"/>
  <c r="Z47" i="13"/>
  <c r="V47" i="13" l="1"/>
  <c r="V98" i="13" s="1"/>
  <c r="V94" i="13" l="1"/>
  <c r="AA94" i="13"/>
  <c r="X47" i="13" l="1"/>
  <c r="X98" i="13" s="1"/>
  <c r="X94" i="13"/>
  <c r="S30" i="13"/>
  <c r="P30" i="13" s="1"/>
  <c r="P28" i="13" s="1"/>
  <c r="P37" i="13" s="1"/>
  <c r="AC94" i="13"/>
  <c r="Z37" i="13" l="1"/>
  <c r="P47" i="13"/>
  <c r="P98" i="13" s="1"/>
  <c r="P91" i="13"/>
  <c r="P94" i="13" l="1"/>
  <c r="Z94" i="13" s="1"/>
  <c r="Z91" i="13"/>
  <c r="U91" i="13"/>
  <c r="U94" i="13"/>
  <c r="U47" i="13"/>
  <c r="U98" i="13" s="1"/>
  <c r="AS47" i="13"/>
</calcChain>
</file>

<file path=xl/sharedStrings.xml><?xml version="1.0" encoding="utf-8"?>
<sst xmlns="http://schemas.openxmlformats.org/spreadsheetml/2006/main" count="282" uniqueCount="149">
  <si>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</si>
  <si>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</si>
  <si>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</si>
  <si>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</si>
  <si>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</si>
  <si>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</si>
  <si>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</si>
  <si>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</si>
  <si>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</si>
  <si>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</si>
  <si>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</si>
  <si>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</si>
  <si>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</si>
  <si>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</si>
  <si>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</si>
  <si>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</si>
  <si>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</si>
  <si>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</si>
  <si>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</si>
  <si>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</si>
  <si>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</si>
  <si>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</si>
  <si>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</si>
  <si>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</si>
  <si>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</si>
  <si>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</si>
  <si>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</si>
  <si>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</si>
  <si>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</si>
  <si>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</si>
  <si>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</si>
  <si>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</si>
  <si>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</si>
  <si>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</si>
  <si>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</si>
  <si>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</si>
  <si>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</si>
  <si>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</si>
  <si>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</si>
  <si>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</si>
  <si>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</si>
  <si>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</si>
  <si>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</si>
  <si>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</si>
  <si>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</si>
  <si>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</si>
  <si>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</si>
  <si>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</si>
  <si>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</si>
  <si>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</si>
  <si>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</si>
  <si>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</si>
  <si>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</si>
  <si>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</si>
  <si>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</si>
  <si>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</si>
  <si>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</si>
  <si>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</si>
  <si>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</si>
  <si>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</si>
  <si>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</si>
  <si>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</si>
  <si>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</si>
  <si>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</si>
  <si>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</si>
  <si>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</si>
  <si>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</si>
  <si>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</si>
  <si>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</si>
  <si>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</si>
  <si>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</si>
  <si>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</si>
  <si>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</si>
  <si>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</si>
  <si>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</si>
  <si>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</si>
  <si>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</si>
  <si>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</si>
  <si>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</si>
  <si>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</si>
  <si>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</si>
  <si>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</si>
  <si>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</si>
  <si>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</si>
  <si>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</si>
  <si>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</si>
  <si>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</si>
  <si>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</si>
  <si>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</si>
  <si>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</si>
  <si>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</si>
  <si>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</si>
  <si>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</si>
  <si>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</si>
  <si>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</si>
  <si>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</si>
  <si>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</si>
  <si>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</si>
  <si>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</si>
  <si>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</si>
  <si>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</si>
  <si>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</si>
  <si>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</si>
  <si>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</si>
  <si>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</si>
  <si>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</si>
  <si>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</si>
  <si>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</si>
  <si>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</si>
  <si>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</si>
  <si>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</si>
  <si>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</si>
  <si>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</si>
  <si>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</si>
  <si>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ПЛАН на 6 месяцев 2020 года (рублей)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</si>
  <si>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</si>
  <si>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</si>
  <si>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</si>
  <si>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</si>
  <si>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</si>
  <si>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</si>
  <si>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</si>
  <si>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</si>
  <si>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</si>
  <si>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</si>
  <si>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</si>
  <si>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</si>
  <si>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</si>
  <si>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021E182690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</si>
  <si>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</si>
  <si>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</si>
  <si>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</si>
  <si>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</si>
  <si>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</si>
  <si>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</si>
  <si>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</si>
  <si>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</si>
  <si>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</si>
  <si>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</si>
  <si>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</si>
  <si>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</si>
  <si>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</si>
  <si>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</si>
  <si>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</si>
  <si>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</si>
  <si>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п.1</t>
  </si>
  <si>
    <t>без внебюджета, без гуженко</t>
  </si>
  <si>
    <t>% исполнения к плану 6 месяцев 2020 года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</si>
  <si>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31.07.2020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</si>
</sst>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theme="3"/>
      <name val="Calibri"/>
      <family val="2"/>
      <scheme val="minor"/>
    </font>
    <font>
      <sz val="11"/>
      <color theme="3"/>
      <name val="Calibri"/>
      <family val="2"/>
      <charset val="204"/>
      <scheme val="minor"/>
    </font>
    <font>
      <sz val="11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sz val="11"/>
      <color theme="5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164" fontId="11" fillId="0" borderId="0" applyFont="0" applyFill="0" applyBorder="0" applyAlignment="0" applyProtection="0"/>
    <xf numFmtId="0" fontId="12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66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49" fontId="21" fillId="2" borderId="43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" fontId="15" fillId="2" borderId="19" xfId="0" applyNumberFormat="1" applyFont="1" applyFill="1" applyBorder="1" applyAlignment="1">
      <alignment horizontal="center" vertical="center"/>
    </xf>
    <xf numFmtId="3" fontId="15" fillId="2" borderId="20" xfId="0" applyNumberFormat="1" applyFont="1" applyFill="1" applyBorder="1" applyAlignment="1">
      <alignment horizontal="center" vertical="center"/>
    </xf>
    <xf numFmtId="4" fontId="15" fillId="2" borderId="21" xfId="0" applyNumberFormat="1" applyFont="1" applyFill="1" applyBorder="1" applyAlignment="1">
      <alignment horizontal="center" vertical="center"/>
    </xf>
    <xf numFmtId="4" fontId="15" fillId="2" borderId="33" xfId="0" applyNumberFormat="1" applyFont="1" applyFill="1" applyBorder="1" applyAlignment="1">
      <alignment horizontal="center" vertical="center"/>
    </xf>
    <xf numFmtId="4" fontId="15" fillId="2" borderId="16" xfId="0" applyNumberFormat="1" applyFont="1" applyFill="1" applyBorder="1" applyAlignment="1">
      <alignment horizontal="center" vertical="center"/>
    </xf>
    <xf numFmtId="3" fontId="15" fillId="2" borderId="16" xfId="0" applyNumberFormat="1" applyFont="1" applyFill="1" applyBorder="1" applyAlignment="1">
      <alignment horizontal="center" vertical="center"/>
    </xf>
    <xf numFmtId="4" fontId="15" fillId="2" borderId="18" xfId="0" applyNumberFormat="1" applyFont="1" applyFill="1" applyBorder="1" applyAlignment="1">
      <alignment horizontal="center" vertical="center"/>
    </xf>
    <xf numFmtId="4" fontId="22" fillId="2" borderId="36" xfId="0" applyNumberFormat="1" applyFont="1" applyFill="1" applyBorder="1" applyAlignment="1">
      <alignment horizontal="center" vertical="center"/>
    </xf>
    <xf numFmtId="4" fontId="22" fillId="2" borderId="30" xfId="0" applyNumberFormat="1" applyFont="1" applyFill="1" applyBorder="1" applyAlignment="1">
      <alignment horizontal="center" vertical="center"/>
    </xf>
    <xf numFmtId="4" fontId="22" fillId="2" borderId="37" xfId="0" applyNumberFormat="1" applyFont="1" applyFill="1" applyBorder="1" applyAlignment="1">
      <alignment horizontal="center" vertical="center"/>
    </xf>
    <xf numFmtId="4" fontId="22" fillId="2" borderId="14" xfId="0" applyNumberFormat="1" applyFont="1" applyFill="1" applyBorder="1" applyAlignment="1">
      <alignment horizontal="center" vertical="center"/>
    </xf>
    <xf numFmtId="3" fontId="22" fillId="2" borderId="14" xfId="0" applyNumberFormat="1" applyFont="1" applyFill="1" applyBorder="1" applyAlignment="1">
      <alignment horizontal="center" vertical="center"/>
    </xf>
    <xf numFmtId="3" fontId="22" fillId="2" borderId="20" xfId="0" applyNumberFormat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4" fontId="22" fillId="2" borderId="25" xfId="0" applyNumberFormat="1" applyFont="1" applyFill="1" applyBorder="1" applyAlignment="1">
      <alignment horizontal="center" vertical="center"/>
    </xf>
    <xf numFmtId="4" fontId="22" fillId="2" borderId="57" xfId="0" applyNumberFormat="1" applyFont="1" applyFill="1" applyBorder="1" applyAlignment="1">
      <alignment horizontal="center" vertical="center"/>
    </xf>
    <xf numFmtId="4" fontId="16" fillId="2" borderId="25" xfId="0" applyNumberFormat="1" applyFont="1" applyFill="1" applyBorder="1" applyAlignment="1">
      <alignment horizontal="center" vertical="center" wrapText="1"/>
    </xf>
    <xf numFmtId="4" fontId="22" fillId="2" borderId="48" xfId="0" applyNumberFormat="1" applyFont="1" applyFill="1" applyBorder="1" applyAlignment="1">
      <alignment horizontal="center" vertical="center"/>
    </xf>
    <xf numFmtId="4" fontId="22" fillId="2" borderId="4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21" fillId="2" borderId="19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4" fontId="15" fillId="2" borderId="20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/>
    </xf>
    <xf numFmtId="3" fontId="15" fillId="2" borderId="9" xfId="0" applyNumberFormat="1" applyFont="1" applyFill="1" applyBorder="1" applyAlignment="1">
      <alignment horizontal="center" vertical="center"/>
    </xf>
    <xf numFmtId="4" fontId="15" fillId="2" borderId="61" xfId="0" applyNumberFormat="1" applyFont="1" applyFill="1" applyBorder="1" applyAlignment="1">
      <alignment vertical="center" wrapText="1"/>
    </xf>
    <xf numFmtId="4" fontId="15" fillId="2" borderId="58" xfId="0" applyNumberFormat="1" applyFont="1" applyFill="1" applyBorder="1" applyAlignment="1">
      <alignment vertical="center" wrapText="1"/>
    </xf>
    <xf numFmtId="3" fontId="15" fillId="2" borderId="21" xfId="0" applyNumberFormat="1" applyFont="1" applyFill="1" applyBorder="1" applyAlignment="1">
      <alignment horizontal="center" vertical="center"/>
    </xf>
    <xf numFmtId="4" fontId="16" fillId="2" borderId="61" xfId="0" applyNumberFormat="1" applyFont="1" applyFill="1" applyBorder="1" applyAlignment="1">
      <alignment vertical="center" wrapText="1"/>
    </xf>
    <xf numFmtId="4" fontId="16" fillId="2" borderId="58" xfId="0" applyNumberFormat="1" applyFont="1" applyFill="1" applyBorder="1" applyAlignment="1">
      <alignment vertical="center" wrapText="1"/>
    </xf>
    <xf numFmtId="4" fontId="15" fillId="2" borderId="43" xfId="0" applyNumberFormat="1" applyFont="1" applyFill="1" applyBorder="1" applyAlignment="1">
      <alignment horizontal="center" vertical="center"/>
    </xf>
    <xf numFmtId="3" fontId="15" fillId="2" borderId="43" xfId="0" applyNumberFormat="1" applyFont="1" applyFill="1" applyBorder="1" applyAlignment="1">
      <alignment horizontal="center" vertical="center"/>
    </xf>
    <xf numFmtId="4" fontId="16" fillId="2" borderId="28" xfId="0" applyNumberFormat="1" applyFont="1" applyFill="1" applyBorder="1" applyAlignment="1">
      <alignment horizontal="center" vertical="center" wrapText="1"/>
    </xf>
    <xf numFmtId="4" fontId="16" fillId="2" borderId="69" xfId="0" applyNumberFormat="1" applyFont="1" applyFill="1" applyBorder="1" applyAlignment="1">
      <alignment horizontal="center" vertical="center" wrapText="1"/>
    </xf>
    <xf numFmtId="4" fontId="15" fillId="2" borderId="30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15" fillId="2" borderId="35" xfId="0" applyNumberFormat="1" applyFont="1" applyFill="1" applyBorder="1" applyAlignment="1">
      <alignment horizontal="center" vertical="center"/>
    </xf>
    <xf numFmtId="4" fontId="15" fillId="2" borderId="32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4" fontId="15" fillId="2" borderId="22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4" fontId="22" fillId="2" borderId="31" xfId="0" applyNumberFormat="1" applyFont="1" applyFill="1" applyBorder="1" applyAlignment="1">
      <alignment horizontal="center" vertical="center"/>
    </xf>
    <xf numFmtId="4" fontId="15" fillId="2" borderId="14" xfId="0" applyNumberFormat="1" applyFont="1" applyFill="1" applyBorder="1" applyAlignment="1">
      <alignment horizontal="center" vertical="center"/>
    </xf>
    <xf numFmtId="3" fontId="15" fillId="2" borderId="22" xfId="0" applyNumberFormat="1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" vertical="center"/>
    </xf>
    <xf numFmtId="3" fontId="15" fillId="2" borderId="1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18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/>
    <xf numFmtId="4" fontId="15" fillId="2" borderId="9" xfId="0" applyNumberFormat="1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/>
    </xf>
    <xf numFmtId="4" fontId="24" fillId="2" borderId="25" xfId="0" applyNumberFormat="1" applyFont="1" applyFill="1" applyBorder="1" applyAlignment="1">
      <alignment horizontal="center" vertical="center" wrapText="1"/>
    </xf>
    <xf numFmtId="4" fontId="22" fillId="2" borderId="37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2" borderId="14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3" fontId="15" fillId="2" borderId="35" xfId="0" applyNumberFormat="1" applyFont="1" applyFill="1" applyBorder="1" applyAlignment="1">
      <alignment horizontal="center" vertical="center"/>
    </xf>
    <xf numFmtId="3" fontId="15" fillId="2" borderId="7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4" fontId="15" fillId="2" borderId="46" xfId="0" applyNumberFormat="1" applyFont="1" applyFill="1" applyBorder="1" applyAlignment="1">
      <alignment horizontal="center" vertical="center"/>
    </xf>
    <xf numFmtId="166" fontId="15" fillId="2" borderId="43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3" fontId="22" fillId="2" borderId="60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2" borderId="29" xfId="0" applyNumberFormat="1" applyFont="1" applyFill="1" applyBorder="1" applyAlignment="1">
      <alignment horizontal="center" vertical="center"/>
    </xf>
    <xf numFmtId="4" fontId="21" fillId="2" borderId="19" xfId="0" applyNumberFormat="1" applyFont="1" applyFill="1" applyBorder="1" applyAlignment="1">
      <alignment horizontal="center" vertical="center" wrapText="1"/>
    </xf>
    <xf numFmtId="4" fontId="21" fillId="2" borderId="20" xfId="0" applyNumberFormat="1" applyFont="1" applyFill="1" applyBorder="1" applyAlignment="1">
      <alignment horizontal="center" vertical="center" wrapText="1"/>
    </xf>
    <xf numFmtId="4" fontId="21" fillId="2" borderId="21" xfId="0" applyNumberFormat="1" applyFont="1" applyFill="1" applyBorder="1" applyAlignment="1">
      <alignment horizontal="center" vertical="center" wrapText="1"/>
    </xf>
    <xf numFmtId="4" fontId="16" fillId="2" borderId="64" xfId="0" applyNumberFormat="1" applyFont="1" applyFill="1" applyBorder="1" applyAlignment="1">
      <alignment vertical="center" wrapText="1"/>
    </xf>
    <xf numFmtId="4" fontId="15" fillId="2" borderId="40" xfId="0" applyNumberFormat="1" applyFont="1" applyFill="1" applyBorder="1" applyAlignment="1">
      <alignment horizontal="center" vertical="center"/>
    </xf>
    <xf numFmtId="4" fontId="21" fillId="2" borderId="24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4" fontId="22" fillId="2" borderId="48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horizontal="center" vertical="center"/>
    </xf>
    <xf numFmtId="49" fontId="22" fillId="2" borderId="48" xfId="0" applyNumberFormat="1" applyFont="1" applyFill="1" applyBorder="1" applyAlignment="1">
      <alignment horizontal="center" vertical="center" wrapText="1"/>
    </xf>
    <xf numFmtId="49" fontId="22" fillId="2" borderId="37" xfId="0" applyNumberFormat="1" applyFont="1" applyFill="1" applyBorder="1" applyAlignment="1">
      <alignment horizontal="center" vertical="center" wrapText="1"/>
    </xf>
    <xf numFmtId="4" fontId="21" fillId="2" borderId="22" xfId="0" applyNumberFormat="1" applyFont="1" applyFill="1" applyBorder="1" applyAlignment="1">
      <alignment horizontal="center" vertical="center" wrapText="1"/>
    </xf>
    <xf numFmtId="4" fontId="22" fillId="2" borderId="22" xfId="0" applyNumberFormat="1" applyFont="1" applyFill="1" applyBorder="1" applyAlignment="1">
      <alignment horizontal="left" vertical="top" wrapText="1"/>
    </xf>
    <xf numFmtId="3" fontId="22" fillId="2" borderId="22" xfId="0" applyNumberFormat="1" applyFont="1" applyFill="1" applyBorder="1" applyAlignment="1">
      <alignment horizontal="center" vertical="center"/>
    </xf>
    <xf numFmtId="4" fontId="22" fillId="2" borderId="22" xfId="0" applyNumberFormat="1" applyFont="1" applyFill="1" applyBorder="1" applyAlignment="1">
      <alignment horizontal="center" vertical="center"/>
    </xf>
    <xf numFmtId="4" fontId="22" fillId="2" borderId="23" xfId="0" applyNumberFormat="1" applyFont="1" applyFill="1" applyBorder="1" applyAlignment="1">
      <alignment horizontal="left" vertical="top" wrapText="1"/>
    </xf>
    <xf numFmtId="49" fontId="22" fillId="2" borderId="49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/>
    </xf>
    <xf numFmtId="4" fontId="22" fillId="2" borderId="49" xfId="0" applyNumberFormat="1" applyFont="1" applyFill="1" applyBorder="1" applyAlignment="1">
      <alignment horizontal="center" vertical="center"/>
    </xf>
    <xf numFmtId="49" fontId="22" fillId="2" borderId="42" xfId="0" applyNumberFormat="1" applyFont="1" applyFill="1" applyBorder="1" applyAlignment="1">
      <alignment horizontal="center" vertical="center" wrapText="1"/>
    </xf>
    <xf numFmtId="4" fontId="21" fillId="2" borderId="5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4" fontId="22" fillId="2" borderId="23" xfId="0" applyNumberFormat="1" applyFont="1" applyFill="1" applyBorder="1" applyAlignment="1">
      <alignment horizontal="center" vertical="center"/>
    </xf>
    <xf numFmtId="3" fontId="22" fillId="2" borderId="8" xfId="0" applyNumberFormat="1" applyFont="1" applyFill="1" applyBorder="1" applyAlignment="1">
      <alignment horizontal="center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2" fillId="2" borderId="39" xfId="0" applyNumberFormat="1" applyFont="1" applyFill="1" applyBorder="1" applyAlignment="1">
      <alignment horizontal="center" vertical="center"/>
    </xf>
    <xf numFmtId="4" fontId="23" fillId="2" borderId="13" xfId="0" applyNumberFormat="1" applyFont="1" applyFill="1" applyBorder="1" applyAlignment="1">
      <alignment horizontal="left" vertical="center" wrapText="1"/>
    </xf>
    <xf numFmtId="49" fontId="23" fillId="2" borderId="41" xfId="0" applyNumberFormat="1" applyFont="1" applyFill="1" applyBorder="1" applyAlignment="1">
      <alignment horizontal="center" vertical="center" wrapText="1"/>
    </xf>
    <xf numFmtId="4" fontId="23" fillId="2" borderId="5" xfId="0" applyNumberFormat="1" applyFont="1" applyFill="1" applyBorder="1" applyAlignment="1">
      <alignment horizontal="center" vertical="center"/>
    </xf>
    <xf numFmtId="4" fontId="23" fillId="2" borderId="41" xfId="0" applyNumberFormat="1" applyFont="1" applyFill="1" applyBorder="1" applyAlignment="1">
      <alignment horizontal="center" vertical="center"/>
    </xf>
    <xf numFmtId="4" fontId="23" fillId="2" borderId="4" xfId="0" applyNumberFormat="1" applyFont="1" applyFill="1" applyBorder="1" applyAlignment="1">
      <alignment horizontal="center" vertical="center"/>
    </xf>
    <xf numFmtId="3" fontId="23" fillId="2" borderId="4" xfId="0" applyNumberFormat="1" applyFont="1" applyFill="1" applyBorder="1" applyAlignment="1">
      <alignment horizontal="center" vertical="center" wrapText="1"/>
    </xf>
    <xf numFmtId="3" fontId="23" fillId="2" borderId="3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3" fontId="21" fillId="2" borderId="14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4" fontId="21" fillId="2" borderId="50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3" fontId="21" fillId="2" borderId="24" xfId="0" applyNumberFormat="1" applyFont="1" applyFill="1" applyBorder="1" applyAlignment="1">
      <alignment horizontal="center" vertical="center" wrapText="1"/>
    </xf>
    <xf numFmtId="3" fontId="21" fillId="2" borderId="31" xfId="0" applyNumberFormat="1" applyFont="1" applyFill="1" applyBorder="1" applyAlignment="1">
      <alignment horizontal="center" vertical="center" wrapText="1"/>
    </xf>
    <xf numFmtId="4" fontId="21" fillId="2" borderId="32" xfId="0" applyNumberFormat="1" applyFont="1" applyFill="1" applyBorder="1" applyAlignment="1">
      <alignment horizontal="center" vertical="center" wrapText="1"/>
    </xf>
    <xf numFmtId="4" fontId="22" fillId="2" borderId="31" xfId="0" applyNumberFormat="1" applyFont="1" applyFill="1" applyBorder="1" applyAlignment="1">
      <alignment horizontal="center" vertical="center" wrapText="1"/>
    </xf>
    <xf numFmtId="4" fontId="21" fillId="2" borderId="13" xfId="0" applyNumberFormat="1" applyFont="1" applyFill="1" applyBorder="1" applyAlignment="1">
      <alignment horizontal="center" vertical="center" wrapText="1"/>
    </xf>
    <xf numFmtId="4" fontId="22" fillId="2" borderId="3" xfId="0" applyNumberFormat="1" applyFont="1" applyFill="1" applyBorder="1" applyAlignment="1">
      <alignment horizontal="center" vertical="center" wrapText="1"/>
    </xf>
    <xf numFmtId="4" fontId="22" fillId="2" borderId="27" xfId="0" applyNumberFormat="1" applyFont="1" applyFill="1" applyBorder="1" applyAlignment="1">
      <alignment horizontal="center" vertical="center" wrapText="1"/>
    </xf>
    <xf numFmtId="4" fontId="21" fillId="2" borderId="23" xfId="0" applyNumberFormat="1" applyFont="1" applyFill="1" applyBorder="1" applyAlignment="1">
      <alignment horizontal="center" vertical="center" wrapText="1"/>
    </xf>
    <xf numFmtId="4" fontId="22" fillId="2" borderId="49" xfId="0" applyNumberFormat="1" applyFont="1" applyFill="1" applyBorder="1" applyAlignment="1">
      <alignment horizontal="center" vertical="center" wrapText="1"/>
    </xf>
    <xf numFmtId="49" fontId="21" fillId="2" borderId="37" xfId="0" applyNumberFormat="1" applyFont="1" applyFill="1" applyBorder="1" applyAlignment="1">
      <alignment horizontal="center" vertical="center" wrapText="1"/>
    </xf>
    <xf numFmtId="4" fontId="21" fillId="2" borderId="14" xfId="0" applyNumberFormat="1" applyFont="1" applyFill="1" applyBorder="1" applyAlignment="1">
      <alignment horizontal="center" vertical="center" wrapText="1"/>
    </xf>
    <xf numFmtId="4" fontId="21" fillId="2" borderId="37" xfId="0" applyNumberFormat="1" applyFont="1" applyFill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4" fontId="21" fillId="2" borderId="27" xfId="0" applyNumberFormat="1" applyFont="1" applyFill="1" applyBorder="1" applyAlignment="1">
      <alignment horizontal="center" vertical="center" wrapText="1"/>
    </xf>
    <xf numFmtId="3" fontId="22" fillId="2" borderId="13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 wrapText="1"/>
    </xf>
    <xf numFmtId="4" fontId="21" fillId="2" borderId="8" xfId="0" applyNumberFormat="1" applyFont="1" applyFill="1" applyBorder="1" applyAlignment="1">
      <alignment horizontal="center" vertical="center" wrapText="1"/>
    </xf>
    <xf numFmtId="4" fontId="21" fillId="2" borderId="10" xfId="0" applyNumberFormat="1" applyFont="1" applyFill="1" applyBorder="1" applyAlignment="1">
      <alignment horizontal="center" vertical="center" wrapText="1"/>
    </xf>
    <xf numFmtId="4" fontId="21" fillId="2" borderId="30" xfId="0" applyNumberFormat="1" applyFont="1" applyFill="1" applyBorder="1" applyAlignment="1">
      <alignment horizontal="center" vertical="center" wrapText="1"/>
    </xf>
    <xf numFmtId="4" fontId="22" fillId="2" borderId="22" xfId="0" applyNumberFormat="1" applyFont="1" applyFill="1" applyBorder="1" applyAlignment="1">
      <alignment horizontal="center" vertical="center" wrapText="1"/>
    </xf>
    <xf numFmtId="4" fontId="21" fillId="2" borderId="15" xfId="0" applyNumberFormat="1" applyFont="1" applyFill="1" applyBorder="1" applyAlignment="1">
      <alignment horizontal="center" vertical="center" wrapText="1"/>
    </xf>
    <xf numFmtId="4" fontId="21" fillId="2" borderId="17" xfId="0" applyNumberFormat="1" applyFont="1" applyFill="1" applyBorder="1" applyAlignment="1">
      <alignment horizontal="center" vertical="center" wrapText="1"/>
    </xf>
    <xf numFmtId="4" fontId="21" fillId="2" borderId="36" xfId="0" applyNumberFormat="1" applyFont="1" applyFill="1" applyBorder="1" applyAlignment="1">
      <alignment horizontal="center" vertical="center" wrapText="1"/>
    </xf>
    <xf numFmtId="4" fontId="22" fillId="2" borderId="32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1" fillId="2" borderId="48" xfId="0" applyNumberFormat="1" applyFont="1" applyFill="1" applyBorder="1" applyAlignment="1">
      <alignment horizontal="center" vertical="center" wrapText="1"/>
    </xf>
    <xf numFmtId="4" fontId="22" fillId="2" borderId="24" xfId="0" applyNumberFormat="1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left" vertical="center" wrapText="1"/>
    </xf>
    <xf numFmtId="4" fontId="22" fillId="2" borderId="39" xfId="0" applyNumberFormat="1" applyFont="1" applyFill="1" applyBorder="1" applyAlignment="1">
      <alignment horizontal="center" vertical="center"/>
    </xf>
    <xf numFmtId="4" fontId="22" fillId="2" borderId="13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6" fontId="22" fillId="2" borderId="8" xfId="0" applyNumberFormat="1" applyFont="1" applyFill="1" applyBorder="1" applyAlignment="1">
      <alignment horizontal="center" vertical="center"/>
    </xf>
    <xf numFmtId="49" fontId="27" fillId="2" borderId="23" xfId="0" applyNumberFormat="1" applyFont="1" applyFill="1" applyBorder="1" applyAlignment="1" applyProtection="1">
      <alignment horizontal="center" vertical="center" wrapText="1"/>
    </xf>
    <xf numFmtId="166" fontId="22" fillId="2" borderId="3" xfId="0" applyNumberFormat="1" applyFont="1" applyFill="1" applyBorder="1" applyAlignment="1">
      <alignment horizontal="center" vertical="center" wrapText="1"/>
    </xf>
    <xf numFmtId="4" fontId="27" fillId="2" borderId="27" xfId="0" applyNumberFormat="1" applyFont="1" applyFill="1" applyBorder="1" applyAlignment="1" applyProtection="1">
      <alignment horizontal="center" vertical="center" wrapText="1"/>
    </xf>
    <xf numFmtId="4" fontId="22" fillId="2" borderId="23" xfId="0" applyNumberFormat="1" applyFont="1" applyFill="1" applyBorder="1" applyAlignment="1">
      <alignment horizontal="center" vertical="center" wrapText="1"/>
    </xf>
    <xf numFmtId="4" fontId="22" fillId="2" borderId="27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 wrapText="1"/>
    </xf>
    <xf numFmtId="4" fontId="22" fillId="2" borderId="1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1" fillId="2" borderId="25" xfId="0" applyFont="1" applyFill="1" applyBorder="1" applyAlignment="1">
      <alignment horizontal="left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166" fontId="22" fillId="2" borderId="42" xfId="0" applyNumberFormat="1" applyFont="1" applyFill="1" applyBorder="1" applyAlignment="1">
      <alignment horizontal="center" vertical="center"/>
    </xf>
    <xf numFmtId="4" fontId="22" fillId="2" borderId="15" xfId="0" applyNumberFormat="1" applyFont="1" applyFill="1" applyBorder="1" applyAlignment="1">
      <alignment horizontal="center" vertical="center"/>
    </xf>
    <xf numFmtId="3" fontId="22" fillId="2" borderId="17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" fontId="0" fillId="2" borderId="14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/>
    </xf>
    <xf numFmtId="4" fontId="16" fillId="2" borderId="33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 wrapText="1"/>
    </xf>
    <xf numFmtId="3" fontId="22" fillId="2" borderId="19" xfId="0" applyNumberFormat="1" applyFont="1" applyFill="1" applyBorder="1" applyAlignment="1">
      <alignment horizontal="center" vertical="center"/>
    </xf>
    <xf numFmtId="3" fontId="22" fillId="2" borderId="21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/>
    </xf>
    <xf numFmtId="4" fontId="22" fillId="2" borderId="54" xfId="0" applyNumberFormat="1" applyFont="1" applyFill="1" applyBorder="1" applyAlignment="1">
      <alignment horizontal="center" vertical="center" wrapText="1"/>
    </xf>
    <xf numFmtId="4" fontId="21" fillId="2" borderId="33" xfId="0" applyNumberFormat="1" applyFont="1" applyFill="1" applyBorder="1" applyAlignment="1">
      <alignment horizontal="center" vertical="center" wrapText="1"/>
    </xf>
    <xf numFmtId="4" fontId="22" fillId="2" borderId="18" xfId="0" applyNumberFormat="1" applyFont="1" applyFill="1" applyBorder="1" applyAlignment="1">
      <alignment horizontal="center" vertical="center"/>
    </xf>
    <xf numFmtId="4" fontId="21" fillId="2" borderId="16" xfId="0" applyNumberFormat="1" applyFont="1" applyFill="1" applyBorder="1" applyAlignment="1">
      <alignment horizontal="center" vertical="center" wrapText="1"/>
    </xf>
    <xf numFmtId="4" fontId="22" fillId="2" borderId="33" xfId="0" applyNumberFormat="1" applyFont="1" applyFill="1" applyBorder="1" applyAlignment="1">
      <alignment horizontal="center" vertical="center"/>
    </xf>
    <xf numFmtId="4" fontId="15" fillId="2" borderId="64" xfId="0" applyNumberFormat="1" applyFont="1" applyFill="1" applyBorder="1" applyAlignment="1">
      <alignment horizontal="center" vertical="center" wrapText="1"/>
    </xf>
    <xf numFmtId="4" fontId="22" fillId="2" borderId="5" xfId="0" applyNumberFormat="1" applyFont="1" applyFill="1" applyBorder="1" applyAlignment="1">
      <alignment horizontal="center" vertical="center" wrapText="1"/>
    </xf>
    <xf numFmtId="4" fontId="22" fillId="2" borderId="41" xfId="0" applyNumberFormat="1" applyFont="1" applyFill="1" applyBorder="1" applyAlignment="1">
      <alignment horizontal="center" vertical="center" wrapText="1"/>
    </xf>
    <xf numFmtId="4" fontId="22" fillId="2" borderId="64" xfId="0" applyNumberFormat="1" applyFont="1" applyFill="1" applyBorder="1" applyAlignment="1">
      <alignment horizontal="center" vertical="center" wrapText="1"/>
    </xf>
    <xf numFmtId="4" fontId="22" fillId="2" borderId="20" xfId="0" applyNumberFormat="1" applyFont="1" applyFill="1" applyBorder="1" applyAlignment="1">
      <alignment horizontal="center" vertical="center" wrapText="1"/>
    </xf>
    <xf numFmtId="4" fontId="22" fillId="2" borderId="21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2" fillId="2" borderId="0" xfId="0" applyFont="1" applyFill="1" applyBorder="1" applyAlignment="1"/>
    <xf numFmtId="4" fontId="22" fillId="2" borderId="15" xfId="0" applyNumberFormat="1" applyFont="1" applyFill="1" applyBorder="1" applyAlignment="1">
      <alignment horizontal="center" vertical="center" wrapText="1"/>
    </xf>
    <xf numFmtId="4" fontId="22" fillId="2" borderId="17" xfId="0" applyNumberFormat="1" applyFont="1" applyFill="1" applyBorder="1" applyAlignment="1">
      <alignment horizontal="center" vertical="center" wrapText="1"/>
    </xf>
    <xf numFmtId="3" fontId="22" fillId="2" borderId="56" xfId="0" applyNumberFormat="1" applyFont="1" applyFill="1" applyBorder="1" applyAlignment="1">
      <alignment horizontal="center" vertical="center" wrapText="1"/>
    </xf>
    <xf numFmtId="3" fontId="22" fillId="2" borderId="17" xfId="0" applyNumberFormat="1" applyFont="1" applyFill="1" applyBorder="1" applyAlignment="1">
      <alignment horizontal="center" vertical="center" wrapText="1"/>
    </xf>
    <xf numFmtId="3" fontId="22" fillId="2" borderId="36" xfId="0" applyNumberFormat="1" applyFont="1" applyFill="1" applyBorder="1" applyAlignment="1">
      <alignment horizontal="center" vertical="center" wrapText="1"/>
    </xf>
    <xf numFmtId="4" fontId="22" fillId="2" borderId="39" xfId="0" applyNumberFormat="1" applyFont="1" applyFill="1" applyBorder="1" applyAlignment="1">
      <alignment horizontal="center" vertical="center" wrapText="1"/>
    </xf>
    <xf numFmtId="4" fontId="22" fillId="2" borderId="38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9" fontId="21" fillId="2" borderId="42" xfId="0" applyNumberFormat="1" applyFont="1" applyFill="1" applyBorder="1" applyAlignment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Border="1"/>
    <xf numFmtId="0" fontId="29" fillId="2" borderId="33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4" fontId="21" fillId="2" borderId="39" xfId="0" applyNumberFormat="1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72" xfId="0" applyFont="1" applyFill="1" applyBorder="1" applyAlignment="1">
      <alignment horizontal="center" vertical="center" wrapText="1"/>
    </xf>
    <xf numFmtId="4" fontId="22" fillId="2" borderId="56" xfId="0" applyNumberFormat="1" applyFont="1" applyFill="1" applyBorder="1" applyAlignment="1">
      <alignment horizontal="center" vertical="center" wrapText="1"/>
    </xf>
    <xf numFmtId="4" fontId="23" fillId="2" borderId="25" xfId="0" applyNumberFormat="1" applyFont="1" applyFill="1" applyBorder="1" applyAlignment="1">
      <alignment horizontal="center" vertical="center" wrapText="1"/>
    </xf>
    <xf numFmtId="4" fontId="21" fillId="2" borderId="71" xfId="0" applyNumberFormat="1" applyFont="1" applyFill="1" applyBorder="1" applyAlignment="1">
      <alignment horizontal="center" vertical="center" wrapText="1"/>
    </xf>
    <xf numFmtId="4" fontId="21" fillId="2" borderId="72" xfId="0" applyNumberFormat="1" applyFont="1" applyFill="1" applyBorder="1" applyAlignment="1">
      <alignment horizontal="center" vertical="center" wrapText="1"/>
    </xf>
    <xf numFmtId="4" fontId="21" fillId="2" borderId="69" xfId="0" applyNumberFormat="1" applyFont="1" applyFill="1" applyBorder="1" applyAlignment="1">
      <alignment horizontal="center" vertical="center" wrapText="1"/>
    </xf>
    <xf numFmtId="4" fontId="16" fillId="2" borderId="71" xfId="0" applyNumberFormat="1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4" fontId="16" fillId="2" borderId="72" xfId="0" applyNumberFormat="1" applyFont="1" applyFill="1" applyBorder="1" applyAlignment="1">
      <alignment horizontal="center" vertical="center" wrapText="1"/>
    </xf>
    <xf numFmtId="4" fontId="21" fillId="2" borderId="7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3" fontId="15" fillId="2" borderId="19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 wrapText="1"/>
    </xf>
    <xf numFmtId="4" fontId="21" fillId="2" borderId="60" xfId="0" applyNumberFormat="1" applyFont="1" applyFill="1" applyBorder="1" applyAlignment="1">
      <alignment horizontal="center" vertical="center" wrapText="1"/>
    </xf>
    <xf numFmtId="0" fontId="21" fillId="2" borderId="69" xfId="0" applyFont="1" applyFill="1" applyBorder="1" applyAlignment="1">
      <alignment horizontal="center" vertical="center" wrapText="1"/>
    </xf>
    <xf numFmtId="4" fontId="22" fillId="2" borderId="72" xfId="0" applyNumberFormat="1" applyFont="1" applyFill="1" applyBorder="1" applyAlignment="1">
      <alignment horizontal="center" vertical="center" wrapText="1"/>
    </xf>
    <xf numFmtId="4" fontId="22" fillId="2" borderId="76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center" wrapText="1"/>
    </xf>
    <xf numFmtId="4" fontId="22" fillId="2" borderId="52" xfId="0" applyNumberFormat="1" applyFont="1" applyFill="1" applyBorder="1" applyAlignment="1">
      <alignment horizontal="center" vertical="center" wrapText="1"/>
    </xf>
    <xf numFmtId="4" fontId="15" fillId="2" borderId="71" xfId="0" applyNumberFormat="1" applyFont="1" applyFill="1" applyBorder="1" applyAlignment="1">
      <alignment horizontal="center" vertical="center" wrapText="1"/>
    </xf>
    <xf numFmtId="4" fontId="22" fillId="2" borderId="66" xfId="0" applyNumberFormat="1" applyFont="1" applyFill="1" applyBorder="1" applyAlignment="1">
      <alignment horizontal="center" vertical="center" wrapText="1"/>
    </xf>
    <xf numFmtId="4" fontId="22" fillId="2" borderId="57" xfId="0" applyNumberFormat="1" applyFont="1" applyFill="1" applyBorder="1" applyAlignment="1">
      <alignment horizontal="center" vertical="center" wrapText="1"/>
    </xf>
    <xf numFmtId="4" fontId="21" fillId="2" borderId="66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22" fillId="2" borderId="53" xfId="0" applyNumberFormat="1" applyFont="1" applyFill="1" applyBorder="1" applyAlignment="1">
      <alignment horizontal="center" vertical="center" wrapText="1"/>
    </xf>
    <xf numFmtId="4" fontId="15" fillId="2" borderId="61" xfId="0" applyNumberFormat="1" applyFont="1" applyFill="1" applyBorder="1" applyAlignment="1">
      <alignment horizontal="center" vertical="center" wrapText="1"/>
    </xf>
    <xf numFmtId="4" fontId="21" fillId="2" borderId="61" xfId="0" applyNumberFormat="1" applyFont="1" applyFill="1" applyBorder="1" applyAlignment="1">
      <alignment horizontal="center" vertical="center" wrapText="1"/>
    </xf>
    <xf numFmtId="4" fontId="15" fillId="2" borderId="5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" fontId="22" fillId="2" borderId="24" xfId="0" applyNumberFormat="1" applyFont="1" applyFill="1" applyBorder="1" applyAlignment="1">
      <alignment horizontal="center" vertical="center" wrapText="1"/>
    </xf>
    <xf numFmtId="3" fontId="22" fillId="2" borderId="57" xfId="0" applyNumberFormat="1" applyFont="1" applyFill="1" applyBorder="1" applyAlignment="1">
      <alignment horizontal="center" vertical="center"/>
    </xf>
    <xf numFmtId="3" fontId="15" fillId="2" borderId="40" xfId="0" applyNumberFormat="1" applyFont="1" applyFill="1" applyBorder="1" applyAlignment="1">
      <alignment horizontal="center" vertical="center"/>
    </xf>
    <xf numFmtId="4" fontId="22" fillId="2" borderId="19" xfId="0" applyNumberFormat="1" applyFont="1" applyFill="1" applyBorder="1" applyAlignment="1">
      <alignment horizontal="center" vertical="center" wrapText="1"/>
    </xf>
    <xf numFmtId="3" fontId="21" fillId="2" borderId="16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3" fontId="21" fillId="2" borderId="41" xfId="0" applyNumberFormat="1" applyFont="1" applyFill="1" applyBorder="1" applyAlignment="1">
      <alignment horizontal="center" vertical="center" wrapText="1"/>
    </xf>
    <xf numFmtId="49" fontId="13" fillId="2" borderId="48" xfId="0" applyNumberFormat="1" applyFont="1" applyFill="1" applyBorder="1" applyAlignment="1">
      <alignment horizontal="center" vertical="center" wrapText="1"/>
    </xf>
    <xf numFmtId="4" fontId="13" fillId="2" borderId="71" xfId="0" applyNumberFormat="1" applyFont="1" applyFill="1" applyBorder="1" applyAlignment="1">
      <alignment horizontal="center" vertical="center" wrapText="1"/>
    </xf>
    <xf numFmtId="4" fontId="13" fillId="2" borderId="47" xfId="0" applyNumberFormat="1" applyFont="1" applyFill="1" applyBorder="1" applyAlignment="1">
      <alignment horizontal="center" vertical="center" wrapText="1"/>
    </xf>
    <xf numFmtId="4" fontId="34" fillId="2" borderId="32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>
      <alignment horizontal="center" vertical="center" wrapText="1"/>
    </xf>
    <xf numFmtId="4" fontId="13" fillId="2" borderId="30" xfId="0" applyNumberFormat="1" applyFont="1" applyFill="1" applyBorder="1" applyAlignment="1">
      <alignment horizontal="center" vertical="center" wrapText="1"/>
    </xf>
    <xf numFmtId="4" fontId="34" fillId="2" borderId="24" xfId="0" applyNumberFormat="1" applyFont="1" applyFill="1" applyBorder="1" applyAlignment="1">
      <alignment horizontal="center" vertical="center" wrapText="1"/>
    </xf>
    <xf numFmtId="4" fontId="13" fillId="2" borderId="4" xfId="0" applyNumberFormat="1" applyFont="1" applyFill="1" applyBorder="1" applyAlignment="1">
      <alignment horizontal="center" vertical="center" wrapText="1"/>
    </xf>
    <xf numFmtId="4" fontId="13" fillId="2" borderId="48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3" fontId="22" fillId="2" borderId="36" xfId="0" applyNumberFormat="1" applyFont="1" applyFill="1" applyBorder="1" applyAlignment="1">
      <alignment horizontal="center" vertical="center"/>
    </xf>
    <xf numFmtId="4" fontId="22" fillId="2" borderId="47" xfId="0" applyNumberFormat="1" applyFont="1" applyFill="1" applyBorder="1" applyAlignment="1">
      <alignment horizontal="center" vertical="center"/>
    </xf>
    <xf numFmtId="4" fontId="22" fillId="2" borderId="10" xfId="0" applyNumberFormat="1" applyFont="1" applyFill="1" applyBorder="1" applyAlignment="1">
      <alignment horizontal="center" vertical="center"/>
    </xf>
    <xf numFmtId="3" fontId="22" fillId="2" borderId="10" xfId="0" applyNumberFormat="1" applyFont="1" applyFill="1" applyBorder="1" applyAlignment="1">
      <alignment horizontal="center" vertical="center"/>
    </xf>
    <xf numFmtId="3" fontId="22" fillId="2" borderId="30" xfId="0" applyNumberFormat="1" applyFont="1" applyFill="1" applyBorder="1" applyAlignment="1">
      <alignment horizontal="center" vertical="center"/>
    </xf>
    <xf numFmtId="4" fontId="21" fillId="2" borderId="44" xfId="0" applyNumberFormat="1" applyFont="1" applyFill="1" applyBorder="1" applyAlignment="1">
      <alignment horizontal="center" vertical="center" wrapText="1"/>
    </xf>
    <xf numFmtId="3" fontId="22" fillId="2" borderId="48" xfId="0" applyNumberFormat="1" applyFont="1" applyFill="1" applyBorder="1" applyAlignment="1">
      <alignment horizontal="center" vertical="center"/>
    </xf>
    <xf numFmtId="4" fontId="21" fillId="2" borderId="51" xfId="0" applyNumberFormat="1" applyFont="1" applyFill="1" applyBorder="1" applyAlignment="1">
      <alignment horizontal="center" vertical="center" wrapText="1"/>
    </xf>
    <xf numFmtId="4" fontId="21" fillId="2" borderId="49" xfId="0" applyNumberFormat="1" applyFont="1" applyFill="1" applyBorder="1" applyAlignment="1">
      <alignment horizontal="center" vertical="center" wrapText="1"/>
    </xf>
    <xf numFmtId="4" fontId="22" fillId="2" borderId="11" xfId="0" applyNumberFormat="1" applyFont="1" applyFill="1" applyBorder="1" applyAlignment="1">
      <alignment horizontal="center" vertical="center"/>
    </xf>
    <xf numFmtId="4" fontId="22" fillId="2" borderId="52" xfId="0" applyNumberFormat="1" applyFont="1" applyFill="1" applyBorder="1" applyAlignment="1">
      <alignment horizontal="center" vertical="center"/>
    </xf>
    <xf numFmtId="3" fontId="22" fillId="2" borderId="37" xfId="0" applyNumberFormat="1" applyFont="1" applyFill="1" applyBorder="1" applyAlignment="1">
      <alignment horizontal="center" vertical="center"/>
    </xf>
    <xf numFmtId="3" fontId="22" fillId="2" borderId="52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4" fontId="22" fillId="2" borderId="51" xfId="0" applyNumberFormat="1" applyFont="1" applyFill="1" applyBorder="1" applyAlignment="1">
      <alignment horizontal="center" vertical="center"/>
    </xf>
    <xf numFmtId="4" fontId="22" fillId="2" borderId="56" xfId="0" applyNumberFormat="1" applyFont="1" applyFill="1" applyBorder="1" applyAlignment="1">
      <alignment horizontal="center" vertical="center"/>
    </xf>
    <xf numFmtId="4" fontId="22" fillId="2" borderId="42" xfId="0" applyNumberFormat="1" applyFont="1" applyFill="1" applyBorder="1" applyAlignment="1">
      <alignment horizontal="center" vertical="center"/>
    </xf>
    <xf numFmtId="4" fontId="21" fillId="2" borderId="43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center" vertical="center"/>
    </xf>
    <xf numFmtId="4" fontId="22" fillId="2" borderId="20" xfId="0" applyNumberFormat="1" applyFont="1" applyFill="1" applyBorder="1" applyAlignment="1">
      <alignment horizontal="center" vertical="center"/>
    </xf>
    <xf numFmtId="4" fontId="15" fillId="2" borderId="23" xfId="0" applyNumberFormat="1" applyFont="1" applyFill="1" applyBorder="1" applyAlignment="1">
      <alignment horizontal="center" vertical="center"/>
    </xf>
    <xf numFmtId="4" fontId="15" fillId="2" borderId="44" xfId="0" applyNumberFormat="1" applyFont="1" applyFill="1" applyBorder="1" applyAlignment="1">
      <alignment horizontal="center" vertical="center"/>
    </xf>
    <xf numFmtId="4" fontId="16" fillId="2" borderId="37" xfId="0" applyNumberFormat="1" applyFont="1" applyFill="1" applyBorder="1" applyAlignment="1">
      <alignment horizontal="center" vertical="center" wrapText="1"/>
    </xf>
    <xf numFmtId="3" fontId="15" fillId="2" borderId="44" xfId="0" applyNumberFormat="1" applyFont="1" applyFill="1" applyBorder="1" applyAlignment="1">
      <alignment horizontal="center" vertical="center"/>
    </xf>
    <xf numFmtId="4" fontId="15" fillId="2" borderId="45" xfId="0" applyNumberFormat="1" applyFont="1" applyFill="1" applyBorder="1" applyAlignment="1">
      <alignment horizontal="center" vertical="center"/>
    </xf>
    <xf numFmtId="4" fontId="15" fillId="2" borderId="38" xfId="0" applyNumberFormat="1" applyFont="1" applyFill="1" applyBorder="1" applyAlignment="1">
      <alignment horizontal="center" vertical="center"/>
    </xf>
    <xf numFmtId="4" fontId="15" fillId="2" borderId="62" xfId="0" applyNumberFormat="1" applyFont="1" applyFill="1" applyBorder="1" applyAlignment="1">
      <alignment horizontal="center" vertical="center"/>
    </xf>
    <xf numFmtId="4" fontId="15" fillId="2" borderId="47" xfId="0" applyNumberFormat="1" applyFont="1" applyFill="1" applyBorder="1" applyAlignment="1">
      <alignment horizontal="center" vertical="center" wrapText="1"/>
    </xf>
    <xf numFmtId="165" fontId="15" fillId="2" borderId="21" xfId="0" applyNumberFormat="1" applyFont="1" applyFill="1" applyBorder="1" applyAlignment="1">
      <alignment horizontal="center" vertical="center"/>
    </xf>
    <xf numFmtId="165" fontId="15" fillId="2" borderId="43" xfId="0" applyNumberFormat="1" applyFont="1" applyFill="1" applyBorder="1" applyAlignment="1">
      <alignment horizontal="center" vertical="center"/>
    </xf>
    <xf numFmtId="4" fontId="22" fillId="2" borderId="72" xfId="0" applyNumberFormat="1" applyFont="1" applyFill="1" applyBorder="1" applyAlignment="1">
      <alignment vertical="center" wrapText="1"/>
    </xf>
    <xf numFmtId="49" fontId="22" fillId="2" borderId="52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4" fontId="22" fillId="2" borderId="74" xfId="0" applyNumberFormat="1" applyFont="1" applyFill="1" applyBorder="1" applyAlignment="1">
      <alignment vertical="center" wrapText="1"/>
    </xf>
    <xf numFmtId="4" fontId="36" fillId="2" borderId="22" xfId="0" applyNumberFormat="1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Border="1" applyAlignment="1">
      <alignment horizontal="center"/>
    </xf>
    <xf numFmtId="4" fontId="22" fillId="2" borderId="73" xfId="0" applyNumberFormat="1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60" xfId="0" applyFont="1" applyFill="1" applyBorder="1" applyAlignment="1">
      <alignment horizontal="left" vertical="center" wrapText="1"/>
    </xf>
    <xf numFmtId="4" fontId="36" fillId="2" borderId="52" xfId="0" applyNumberFormat="1" applyFont="1" applyFill="1" applyBorder="1" applyAlignment="1">
      <alignment horizontal="center" vertical="center" wrapText="1"/>
    </xf>
    <xf numFmtId="4" fontId="36" fillId="2" borderId="1" xfId="0" applyNumberFormat="1" applyFont="1" applyFill="1" applyBorder="1" applyAlignment="1">
      <alignment horizontal="center" vertical="center" wrapText="1"/>
    </xf>
    <xf numFmtId="4" fontId="36" fillId="2" borderId="14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/>
    <xf numFmtId="4" fontId="36" fillId="2" borderId="0" xfId="0" applyNumberFormat="1" applyFont="1" applyFill="1" applyBorder="1" applyAlignment="1">
      <alignment horizontal="center" vertical="center" wrapText="1"/>
    </xf>
    <xf numFmtId="3" fontId="36" fillId="2" borderId="44" xfId="0" applyNumberFormat="1" applyFont="1" applyFill="1" applyBorder="1" applyAlignment="1">
      <alignment horizontal="center" vertical="center"/>
    </xf>
    <xf numFmtId="4" fontId="22" fillId="2" borderId="36" xfId="0" applyNumberFormat="1" applyFont="1" applyFill="1" applyBorder="1" applyAlignment="1" applyProtection="1">
      <alignment horizontal="center" vertical="center" wrapText="1"/>
    </xf>
    <xf numFmtId="4" fontId="21" fillId="2" borderId="26" xfId="0" applyNumberFormat="1" applyFont="1" applyFill="1" applyBorder="1" applyAlignment="1">
      <alignment horizontal="center" vertical="center" wrapText="1"/>
    </xf>
    <xf numFmtId="4" fontId="22" fillId="2" borderId="17" xfId="0" applyNumberFormat="1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center" vertical="center" wrapText="1"/>
    </xf>
    <xf numFmtId="4" fontId="22" fillId="2" borderId="15" xfId="0" applyNumberFormat="1" applyFont="1" applyFill="1" applyBorder="1" applyAlignment="1">
      <alignment horizontal="left" vertical="center" wrapText="1"/>
    </xf>
    <xf numFmtId="49" fontId="22" fillId="2" borderId="15" xfId="0" applyNumberFormat="1" applyFont="1" applyFill="1" applyBorder="1" applyAlignment="1" applyProtection="1">
      <alignment horizontal="left" vertical="center" wrapText="1"/>
    </xf>
    <xf numFmtId="4" fontId="13" fillId="2" borderId="24" xfId="0" applyNumberFormat="1" applyFont="1" applyFill="1" applyBorder="1" applyAlignment="1">
      <alignment horizontal="left" wrapText="1"/>
    </xf>
    <xf numFmtId="49" fontId="22" fillId="2" borderId="38" xfId="0" applyNumberFormat="1" applyFont="1" applyFill="1" applyBorder="1" applyAlignment="1">
      <alignment horizontal="center" vertical="center" wrapText="1"/>
    </xf>
    <xf numFmtId="4" fontId="22" fillId="2" borderId="19" xfId="0" applyNumberFormat="1" applyFont="1" applyFill="1" applyBorder="1" applyAlignment="1">
      <alignment horizontal="left" vertical="center" wrapText="1"/>
    </xf>
    <xf numFmtId="49" fontId="22" fillId="2" borderId="56" xfId="0" applyNumberFormat="1" applyFont="1" applyFill="1" applyBorder="1" applyAlignment="1">
      <alignment vertical="center" wrapText="1"/>
    </xf>
    <xf numFmtId="49" fontId="22" fillId="2" borderId="20" xfId="0" applyNumberFormat="1" applyFont="1" applyFill="1" applyBorder="1" applyAlignment="1">
      <alignment horizontal="left" vertical="center" wrapText="1"/>
    </xf>
    <xf numFmtId="4" fontId="22" fillId="2" borderId="21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5" fillId="2" borderId="0" xfId="0" applyFont="1" applyFill="1" applyBorder="1" applyAlignment="1">
      <alignment horizontal="center"/>
    </xf>
    <xf numFmtId="49" fontId="39" fillId="2" borderId="42" xfId="0" applyNumberFormat="1" applyFont="1" applyFill="1" applyBorder="1" applyAlignment="1">
      <alignment horizontal="center" vertical="center" wrapText="1"/>
    </xf>
    <xf numFmtId="4" fontId="39" fillId="2" borderId="74" xfId="0" applyNumberFormat="1" applyFont="1" applyFill="1" applyBorder="1" applyAlignment="1">
      <alignment horizontal="center" vertical="center" wrapText="1"/>
    </xf>
    <xf numFmtId="4" fontId="39" fillId="2" borderId="25" xfId="0" applyNumberFormat="1" applyFont="1" applyFill="1" applyBorder="1" applyAlignment="1">
      <alignment horizontal="center" vertical="center" wrapText="1"/>
    </xf>
    <xf numFmtId="4" fontId="39" fillId="2" borderId="5" xfId="0" applyNumberFormat="1" applyFont="1" applyFill="1" applyBorder="1" applyAlignment="1">
      <alignment horizontal="center" vertical="center" wrapText="1"/>
    </xf>
    <xf numFmtId="4" fontId="39" fillId="2" borderId="41" xfId="0" applyNumberFormat="1" applyFont="1" applyFill="1" applyBorder="1" applyAlignment="1">
      <alignment horizontal="center" vertical="center" wrapText="1"/>
    </xf>
    <xf numFmtId="4" fontId="39" fillId="2" borderId="49" xfId="0" applyNumberFormat="1" applyFont="1" applyFill="1" applyBorder="1" applyAlignment="1">
      <alignment horizontal="center" vertical="center"/>
    </xf>
    <xf numFmtId="4" fontId="39" fillId="2" borderId="26" xfId="0" applyNumberFormat="1" applyFont="1" applyFill="1" applyBorder="1" applyAlignment="1">
      <alignment horizontal="center" vertical="center" wrapText="1"/>
    </xf>
    <xf numFmtId="4" fontId="39" fillId="2" borderId="17" xfId="0" applyNumberFormat="1" applyFont="1" applyFill="1" applyBorder="1" applyAlignment="1">
      <alignment horizontal="center" vertical="center" wrapText="1"/>
    </xf>
    <xf numFmtId="4" fontId="39" fillId="2" borderId="18" xfId="0" applyNumberFormat="1" applyFont="1" applyFill="1" applyBorder="1" applyAlignment="1">
      <alignment horizontal="center" vertical="center"/>
    </xf>
    <xf numFmtId="4" fontId="39" fillId="2" borderId="13" xfId="0" applyNumberFormat="1" applyFont="1" applyFill="1" applyBorder="1" applyAlignment="1">
      <alignment horizontal="center" vertical="center" wrapText="1"/>
    </xf>
    <xf numFmtId="4" fontId="39" fillId="2" borderId="27" xfId="0" applyNumberFormat="1" applyFont="1" applyFill="1" applyBorder="1" applyAlignment="1">
      <alignment horizontal="center" vertical="center" wrapText="1"/>
    </xf>
    <xf numFmtId="4" fontId="39" fillId="2" borderId="0" xfId="0" applyNumberFormat="1" applyFont="1" applyFill="1" applyBorder="1" applyAlignment="1">
      <alignment horizontal="center" vertical="center"/>
    </xf>
    <xf numFmtId="3" fontId="39" fillId="2" borderId="41" xfId="0" applyNumberFormat="1" applyFont="1" applyFill="1" applyBorder="1" applyAlignment="1">
      <alignment horizontal="center" vertical="center"/>
    </xf>
    <xf numFmtId="4" fontId="39" fillId="2" borderId="41" xfId="0" applyNumberFormat="1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3" fontId="39" fillId="2" borderId="27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Border="1" applyAlignment="1">
      <alignment horizontal="center"/>
    </xf>
    <xf numFmtId="3" fontId="22" fillId="2" borderId="15" xfId="0" applyNumberFormat="1" applyFont="1" applyFill="1" applyBorder="1" applyAlignment="1">
      <alignment horizontal="center" vertical="center"/>
    </xf>
    <xf numFmtId="3" fontId="22" fillId="2" borderId="78" xfId="0" applyNumberFormat="1" applyFont="1" applyFill="1" applyBorder="1" applyAlignment="1">
      <alignment horizontal="center" vertical="center"/>
    </xf>
    <xf numFmtId="4" fontId="35" fillId="2" borderId="69" xfId="0" applyNumberFormat="1" applyFont="1" applyFill="1" applyBorder="1" applyAlignment="1">
      <alignment horizontal="left" vertical="center" wrapText="1"/>
    </xf>
    <xf numFmtId="4" fontId="35" fillId="2" borderId="64" xfId="0" applyNumberFormat="1" applyFont="1" applyFill="1" applyBorder="1" applyAlignment="1">
      <alignment horizontal="center" vertical="center" wrapText="1"/>
    </xf>
    <xf numFmtId="4" fontId="35" fillId="2" borderId="61" xfId="0" applyNumberFormat="1" applyFont="1" applyFill="1" applyBorder="1" applyAlignment="1">
      <alignment horizontal="center" vertical="center" wrapText="1"/>
    </xf>
    <xf numFmtId="4" fontId="35" fillId="2" borderId="58" xfId="0" applyNumberFormat="1" applyFont="1" applyFill="1" applyBorder="1" applyAlignment="1">
      <alignment horizontal="center" vertical="center" wrapText="1"/>
    </xf>
    <xf numFmtId="4" fontId="21" fillId="2" borderId="32" xfId="0" applyNumberFormat="1" applyFont="1" applyFill="1" applyBorder="1" applyAlignment="1">
      <alignment horizontal="left" vertical="top" wrapText="1"/>
    </xf>
    <xf numFmtId="4" fontId="21" fillId="2" borderId="22" xfId="0" applyNumberFormat="1" applyFont="1" applyFill="1" applyBorder="1" applyAlignment="1">
      <alignment horizontal="left" vertical="top" wrapText="1"/>
    </xf>
    <xf numFmtId="4" fontId="39" fillId="2" borderId="15" xfId="0" applyNumberFormat="1" applyFont="1" applyFill="1" applyBorder="1" applyAlignment="1">
      <alignment horizontal="left" vertical="top" wrapText="1"/>
    </xf>
    <xf numFmtId="4" fontId="22" fillId="2" borderId="24" xfId="0" applyNumberFormat="1" applyFont="1" applyFill="1" applyBorder="1" applyAlignment="1">
      <alignment horizontal="left" vertical="top" wrapText="1"/>
    </xf>
    <xf numFmtId="4" fontId="21" fillId="2" borderId="33" xfId="0" applyNumberFormat="1" applyFont="1" applyFill="1" applyBorder="1" applyAlignment="1">
      <alignment horizontal="left" vertical="top" wrapText="1"/>
    </xf>
    <xf numFmtId="49" fontId="21" fillId="2" borderId="38" xfId="0" applyNumberFormat="1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left" vertical="top" wrapText="1"/>
    </xf>
    <xf numFmtId="0" fontId="21" fillId="2" borderId="19" xfId="0" applyFont="1" applyFill="1" applyBorder="1" applyAlignment="1">
      <alignment horizontal="left" vertical="top" wrapText="1"/>
    </xf>
    <xf numFmtId="4" fontId="21" fillId="2" borderId="24" xfId="0" applyNumberFormat="1" applyFont="1" applyFill="1" applyBorder="1" applyAlignment="1">
      <alignment horizontal="left" vertical="top" wrapText="1"/>
    </xf>
    <xf numFmtId="4" fontId="16" fillId="2" borderId="64" xfId="0" applyNumberFormat="1" applyFont="1" applyFill="1" applyBorder="1" applyAlignment="1">
      <alignment horizontal="center" vertical="center" wrapText="1"/>
    </xf>
    <xf numFmtId="165" fontId="15" fillId="2" borderId="28" xfId="0" applyNumberFormat="1" applyFont="1" applyFill="1" applyBorder="1" applyAlignment="1">
      <alignment horizontal="center" vertical="center"/>
    </xf>
    <xf numFmtId="165" fontId="15" fillId="2" borderId="40" xfId="0" applyNumberFormat="1" applyFont="1" applyFill="1" applyBorder="1" applyAlignment="1">
      <alignment horizontal="center" vertical="center"/>
    </xf>
    <xf numFmtId="165" fontId="15" fillId="2" borderId="35" xfId="0" applyNumberFormat="1" applyFont="1" applyFill="1" applyBorder="1" applyAlignment="1">
      <alignment horizontal="center" vertical="center"/>
    </xf>
    <xf numFmtId="165" fontId="15" fillId="2" borderId="70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 wrapText="1"/>
    </xf>
    <xf numFmtId="4" fontId="15" fillId="2" borderId="70" xfId="0" applyNumberFormat="1" applyFont="1" applyFill="1" applyBorder="1" applyAlignment="1">
      <alignment horizontal="center" vertical="center" wrapText="1"/>
    </xf>
    <xf numFmtId="4" fontId="22" fillId="2" borderId="50" xfId="0" applyNumberFormat="1" applyFont="1" applyFill="1" applyBorder="1" applyAlignment="1">
      <alignment horizontal="center" vertical="center" wrapText="1"/>
    </xf>
    <xf numFmtId="4" fontId="36" fillId="2" borderId="37" xfId="0" applyNumberFormat="1" applyFont="1" applyFill="1" applyBorder="1" applyAlignment="1">
      <alignment horizontal="center" vertical="center" wrapText="1"/>
    </xf>
    <xf numFmtId="4" fontId="36" fillId="2" borderId="8" xfId="0" applyNumberFormat="1" applyFont="1" applyFill="1" applyBorder="1" applyAlignment="1">
      <alignment horizontal="center" vertical="center" wrapText="1"/>
    </xf>
    <xf numFmtId="4" fontId="36" fillId="2" borderId="30" xfId="0" applyNumberFormat="1" applyFont="1" applyFill="1" applyBorder="1" applyAlignment="1">
      <alignment horizontal="center" vertical="center" wrapText="1"/>
    </xf>
    <xf numFmtId="4" fontId="23" fillId="2" borderId="57" xfId="0" applyNumberFormat="1" applyFont="1" applyFill="1" applyBorder="1" applyAlignment="1">
      <alignment horizontal="center" vertical="center" wrapText="1"/>
    </xf>
    <xf numFmtId="4" fontId="36" fillId="2" borderId="47" xfId="0" applyNumberFormat="1" applyFont="1" applyFill="1" applyBorder="1" applyAlignment="1">
      <alignment horizontal="center" vertical="center" wrapText="1"/>
    </xf>
    <xf numFmtId="4" fontId="36" fillId="2" borderId="11" xfId="0" applyNumberFormat="1" applyFont="1" applyFill="1" applyBorder="1" applyAlignment="1">
      <alignment horizontal="center" vertical="center" wrapText="1"/>
    </xf>
    <xf numFmtId="4" fontId="23" fillId="2" borderId="13" xfId="0" applyNumberFormat="1" applyFont="1" applyFill="1" applyBorder="1" applyAlignment="1">
      <alignment horizontal="center" vertical="center" wrapText="1"/>
    </xf>
    <xf numFmtId="4" fontId="36" fillId="2" borderId="68" xfId="0" applyNumberFormat="1" applyFont="1" applyFill="1" applyBorder="1" applyAlignment="1">
      <alignment horizontal="center" vertical="center" wrapText="1"/>
    </xf>
    <xf numFmtId="4" fontId="23" fillId="2" borderId="39" xfId="0" applyNumberFormat="1" applyFont="1" applyFill="1" applyBorder="1" applyAlignment="1">
      <alignment horizontal="center" vertical="center"/>
    </xf>
    <xf numFmtId="3" fontId="36" fillId="2" borderId="14" xfId="0" applyNumberFormat="1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center" vertical="center"/>
    </xf>
    <xf numFmtId="3" fontId="22" fillId="2" borderId="18" xfId="0" applyNumberFormat="1" applyFont="1" applyFill="1" applyBorder="1" applyAlignment="1">
      <alignment horizontal="center" vertical="center"/>
    </xf>
    <xf numFmtId="165" fontId="15" fillId="2" borderId="19" xfId="0" applyNumberFormat="1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left" vertical="top" wrapText="1"/>
    </xf>
    <xf numFmtId="49" fontId="22" fillId="2" borderId="30" xfId="0" applyNumberFormat="1" applyFont="1" applyFill="1" applyBorder="1" applyAlignment="1">
      <alignment horizontal="center" vertical="center" wrapText="1"/>
    </xf>
    <xf numFmtId="0" fontId="21" fillId="2" borderId="71" xfId="0" applyFont="1" applyFill="1" applyBorder="1" applyAlignment="1">
      <alignment horizontal="center" vertical="center" wrapText="1"/>
    </xf>
    <xf numFmtId="0" fontId="22" fillId="2" borderId="71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left" vertical="top" wrapText="1"/>
    </xf>
    <xf numFmtId="0" fontId="21" fillId="2" borderId="73" xfId="0" applyFont="1" applyFill="1" applyBorder="1" applyAlignment="1">
      <alignment horizontal="center" vertical="center" wrapText="1"/>
    </xf>
    <xf numFmtId="0" fontId="22" fillId="2" borderId="73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left" vertical="top" wrapText="1"/>
    </xf>
    <xf numFmtId="0" fontId="22" fillId="2" borderId="72" xfId="0" applyFont="1" applyFill="1" applyBorder="1" applyAlignment="1">
      <alignment horizontal="center" vertical="center" wrapText="1"/>
    </xf>
    <xf numFmtId="4" fontId="22" fillId="2" borderId="6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4" fontId="39" fillId="2" borderId="22" xfId="0" applyNumberFormat="1" applyFont="1" applyFill="1" applyBorder="1" applyAlignment="1">
      <alignment horizontal="left" vertical="top" wrapText="1"/>
    </xf>
    <xf numFmtId="49" fontId="39" fillId="2" borderId="37" xfId="0" applyNumberFormat="1" applyFont="1" applyFill="1" applyBorder="1" applyAlignment="1">
      <alignment horizontal="center" vertical="center" wrapText="1"/>
    </xf>
    <xf numFmtId="0" fontId="39" fillId="2" borderId="72" xfId="0" applyFont="1" applyFill="1" applyBorder="1" applyAlignment="1">
      <alignment horizontal="center" vertical="center" wrapText="1"/>
    </xf>
    <xf numFmtId="4" fontId="39" fillId="2" borderId="72" xfId="0" applyNumberFormat="1" applyFont="1" applyFill="1" applyBorder="1" applyAlignment="1">
      <alignment horizontal="center" vertical="center" wrapText="1"/>
    </xf>
    <xf numFmtId="4" fontId="39" fillId="2" borderId="1" xfId="0" applyNumberFormat="1" applyFont="1" applyFill="1" applyBorder="1" applyAlignment="1">
      <alignment horizontal="center" vertical="center"/>
    </xf>
    <xf numFmtId="4" fontId="39" fillId="2" borderId="22" xfId="0" applyNumberFormat="1" applyFont="1" applyFill="1" applyBorder="1" applyAlignment="1">
      <alignment horizontal="center" vertical="center" wrapText="1"/>
    </xf>
    <xf numFmtId="4" fontId="39" fillId="2" borderId="37" xfId="0" applyNumberFormat="1" applyFont="1" applyFill="1" applyBorder="1" applyAlignment="1">
      <alignment horizontal="center" vertical="center"/>
    </xf>
    <xf numFmtId="4" fontId="39" fillId="2" borderId="57" xfId="0" applyNumberFormat="1" applyFont="1" applyFill="1" applyBorder="1" applyAlignment="1">
      <alignment horizontal="center" vertical="center"/>
    </xf>
    <xf numFmtId="3" fontId="39" fillId="2" borderId="1" xfId="0" applyNumberFormat="1" applyFont="1" applyFill="1" applyBorder="1" applyAlignment="1">
      <alignment horizontal="center" vertical="center"/>
    </xf>
    <xf numFmtId="3" fontId="39" fillId="2" borderId="14" xfId="0" applyNumberFormat="1" applyFont="1" applyFill="1" applyBorder="1" applyAlignment="1">
      <alignment horizontal="center" vertical="center"/>
    </xf>
    <xf numFmtId="4" fontId="39" fillId="2" borderId="60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/>
    </xf>
    <xf numFmtId="0" fontId="40" fillId="2" borderId="0" xfId="0" applyFont="1" applyFill="1" applyBorder="1" applyAlignment="1">
      <alignment horizontal="center"/>
    </xf>
    <xf numFmtId="4" fontId="21" fillId="2" borderId="57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left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4" fontId="16" fillId="2" borderId="24" xfId="0" applyNumberFormat="1" applyFont="1" applyFill="1" applyBorder="1" applyAlignment="1">
      <alignment horizontal="center" vertical="center" wrapText="1"/>
    </xf>
    <xf numFmtId="3" fontId="15" fillId="2" borderId="46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/>
    </xf>
    <xf numFmtId="4" fontId="16" fillId="2" borderId="32" xfId="0" applyNumberFormat="1" applyFont="1" applyFill="1" applyBorder="1" applyAlignment="1">
      <alignment horizontal="center" vertical="center" wrapText="1"/>
    </xf>
    <xf numFmtId="166" fontId="15" fillId="2" borderId="20" xfId="0" applyNumberFormat="1" applyFont="1" applyFill="1" applyBorder="1" applyAlignment="1">
      <alignment horizontal="center" vertical="center"/>
    </xf>
    <xf numFmtId="4" fontId="15" fillId="2" borderId="42" xfId="0" applyNumberFormat="1" applyFont="1" applyFill="1" applyBorder="1" applyAlignment="1">
      <alignment horizontal="center" vertical="center"/>
    </xf>
    <xf numFmtId="4" fontId="15" fillId="2" borderId="17" xfId="0" applyNumberFormat="1" applyFont="1" applyFill="1" applyBorder="1" applyAlignment="1">
      <alignment horizontal="center" vertical="center"/>
    </xf>
    <xf numFmtId="4" fontId="34" fillId="2" borderId="8" xfId="0" applyNumberFormat="1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3" fontId="34" fillId="2" borderId="30" xfId="0" applyNumberFormat="1" applyFont="1" applyFill="1" applyBorder="1" applyAlignment="1">
      <alignment horizontal="center" vertical="center" wrapText="1"/>
    </xf>
    <xf numFmtId="3" fontId="39" fillId="2" borderId="66" xfId="0" applyNumberFormat="1" applyFont="1" applyFill="1" applyBorder="1" applyAlignment="1">
      <alignment horizontal="center" vertical="center"/>
    </xf>
    <xf numFmtId="3" fontId="39" fillId="2" borderId="16" xfId="0" applyNumberFormat="1" applyFont="1" applyFill="1" applyBorder="1" applyAlignment="1">
      <alignment horizontal="center" vertical="center"/>
    </xf>
    <xf numFmtId="4" fontId="15" fillId="2" borderId="26" xfId="0" applyNumberFormat="1" applyFont="1" applyFill="1" applyBorder="1" applyAlignment="1">
      <alignment horizontal="center" vertical="center"/>
    </xf>
    <xf numFmtId="4" fontId="15" fillId="2" borderId="36" xfId="0" applyNumberFormat="1" applyFont="1" applyFill="1" applyBorder="1" applyAlignment="1">
      <alignment horizontal="center" vertical="center"/>
    </xf>
    <xf numFmtId="4" fontId="21" fillId="2" borderId="42" xfId="0" applyNumberFormat="1" applyFont="1" applyFill="1" applyBorder="1" applyAlignment="1">
      <alignment horizontal="center" vertical="center" wrapText="1"/>
    </xf>
    <xf numFmtId="4" fontId="21" fillId="2" borderId="7" xfId="0" applyNumberFormat="1" applyFont="1" applyFill="1" applyBorder="1" applyAlignment="1">
      <alignment horizontal="center" vertical="center" wrapText="1"/>
    </xf>
    <xf numFmtId="4" fontId="21" fillId="2" borderId="9" xfId="0" applyNumberFormat="1" applyFont="1" applyFill="1" applyBorder="1" applyAlignment="1">
      <alignment horizontal="center" vertical="center" wrapText="1"/>
    </xf>
    <xf numFmtId="4" fontId="21" fillId="2" borderId="35" xfId="0" applyNumberFormat="1" applyFont="1" applyFill="1" applyBorder="1" applyAlignment="1">
      <alignment horizontal="center" vertical="center" wrapText="1"/>
    </xf>
    <xf numFmtId="166" fontId="22" fillId="2" borderId="21" xfId="0" applyNumberFormat="1" applyFont="1" applyFill="1" applyBorder="1" applyAlignment="1">
      <alignment horizontal="center" vertical="center"/>
    </xf>
    <xf numFmtId="4" fontId="22" fillId="2" borderId="16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36" fillId="2" borderId="12" xfId="0" applyNumberFormat="1" applyFont="1" applyFill="1" applyBorder="1" applyAlignment="1">
      <alignment horizontal="center" vertical="center" wrapText="1"/>
    </xf>
    <xf numFmtId="4" fontId="22" fillId="2" borderId="44" xfId="0" applyNumberFormat="1" applyFont="1" applyFill="1" applyBorder="1" applyAlignment="1">
      <alignment horizontal="center" vertical="center"/>
    </xf>
    <xf numFmtId="3" fontId="22" fillId="2" borderId="45" xfId="0" applyNumberFormat="1" applyFont="1" applyFill="1" applyBorder="1" applyAlignment="1">
      <alignment horizontal="center" vertical="center"/>
    </xf>
    <xf numFmtId="3" fontId="23" fillId="2" borderId="2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3" fontId="22" fillId="2" borderId="22" xfId="0" applyNumberFormat="1" applyFont="1" applyFill="1" applyBorder="1" applyAlignment="1">
      <alignment horizontal="center" vertical="center" wrapText="1"/>
    </xf>
    <xf numFmtId="3" fontId="22" fillId="2" borderId="14" xfId="0" applyNumberFormat="1" applyFont="1" applyFill="1" applyBorder="1" applyAlignment="1">
      <alignment horizontal="center" vertical="center" wrapText="1"/>
    </xf>
    <xf numFmtId="3" fontId="23" fillId="2" borderId="23" xfId="0" applyNumberFormat="1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3" fontId="23" fillId="2" borderId="27" xfId="0" applyNumberFormat="1" applyFont="1" applyFill="1" applyBorder="1" applyAlignment="1">
      <alignment horizontal="center" vertical="center" wrapText="1"/>
    </xf>
    <xf numFmtId="4" fontId="22" fillId="2" borderId="21" xfId="0" applyNumberFormat="1" applyFont="1" applyFill="1" applyBorder="1" applyAlignment="1">
      <alignment horizontal="center" vertical="center"/>
    </xf>
    <xf numFmtId="4" fontId="22" fillId="2" borderId="39" xfId="0" applyNumberFormat="1" applyFont="1" applyFill="1" applyBorder="1" applyAlignment="1" applyProtection="1">
      <alignment horizontal="center" vertical="center" wrapText="1"/>
    </xf>
    <xf numFmtId="4" fontId="22" fillId="2" borderId="28" xfId="0" applyNumberFormat="1" applyFont="1" applyFill="1" applyBorder="1" applyAlignment="1">
      <alignment horizontal="center" vertical="center"/>
    </xf>
    <xf numFmtId="4" fontId="22" fillId="2" borderId="40" xfId="0" applyNumberFormat="1" applyFont="1" applyFill="1" applyBorder="1" applyAlignment="1">
      <alignment horizontal="center" vertical="center"/>
    </xf>
    <xf numFmtId="3" fontId="22" fillId="2" borderId="40" xfId="0" applyNumberFormat="1" applyFont="1" applyFill="1" applyBorder="1" applyAlignment="1">
      <alignment horizontal="center" vertical="center"/>
    </xf>
    <xf numFmtId="4" fontId="22" fillId="2" borderId="35" xfId="0" applyNumberFormat="1" applyFont="1" applyFill="1" applyBorder="1" applyAlignment="1">
      <alignment horizontal="center" vertical="center"/>
    </xf>
    <xf numFmtId="166" fontId="22" fillId="2" borderId="57" xfId="0" applyNumberFormat="1" applyFont="1" applyFill="1" applyBorder="1" applyAlignment="1">
      <alignment horizontal="center" vertical="center"/>
    </xf>
    <xf numFmtId="166" fontId="22" fillId="2" borderId="48" xfId="0" applyNumberFormat="1" applyFont="1" applyFill="1" applyBorder="1" applyAlignment="1">
      <alignment horizontal="center" vertical="center"/>
    </xf>
    <xf numFmtId="166" fontId="22" fillId="2" borderId="31" xfId="0" applyNumberFormat="1" applyFont="1" applyFill="1" applyBorder="1" applyAlignment="1">
      <alignment horizontal="center" vertical="center"/>
    </xf>
    <xf numFmtId="4" fontId="39" fillId="2" borderId="43" xfId="0" applyNumberFormat="1" applyFont="1" applyFill="1" applyBorder="1" applyAlignment="1">
      <alignment horizontal="center" vertical="center"/>
    </xf>
    <xf numFmtId="166" fontId="22" fillId="2" borderId="10" xfId="0" applyNumberFormat="1" applyFont="1" applyFill="1" applyBorder="1" applyAlignment="1">
      <alignment horizontal="center" vertical="center"/>
    </xf>
    <xf numFmtId="4" fontId="15" fillId="2" borderId="50" xfId="0" applyNumberFormat="1" applyFont="1" applyFill="1" applyBorder="1" applyAlignment="1">
      <alignment horizontal="center" vertical="center"/>
    </xf>
    <xf numFmtId="4" fontId="15" fillId="2" borderId="4" xfId="0" applyNumberFormat="1" applyFont="1" applyFill="1" applyBorder="1" applyAlignment="1">
      <alignment horizontal="center" vertical="center"/>
    </xf>
    <xf numFmtId="4" fontId="15" fillId="2" borderId="48" xfId="0" applyNumberFormat="1" applyFont="1" applyFill="1" applyBorder="1" applyAlignment="1">
      <alignment horizontal="center" vertical="center"/>
    </xf>
    <xf numFmtId="4" fontId="15" fillId="2" borderId="64" xfId="0" applyNumberFormat="1" applyFont="1" applyFill="1" applyBorder="1" applyAlignment="1">
      <alignment horizontal="center" vertical="center"/>
    </xf>
    <xf numFmtId="4" fontId="15" fillId="2" borderId="61" xfId="0" applyNumberFormat="1" applyFont="1" applyFill="1" applyBorder="1" applyAlignment="1">
      <alignment horizontal="center" vertical="center"/>
    </xf>
    <xf numFmtId="4" fontId="15" fillId="2" borderId="58" xfId="0" applyNumberFormat="1" applyFont="1" applyFill="1" applyBorder="1" applyAlignment="1">
      <alignment horizontal="center" vertical="center"/>
    </xf>
    <xf numFmtId="4" fontId="16" fillId="2" borderId="59" xfId="0" applyNumberFormat="1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4" fontId="22" fillId="2" borderId="26" xfId="0" applyNumberFormat="1" applyFont="1" applyFill="1" applyBorder="1" applyAlignment="1">
      <alignment horizontal="center" vertical="center" wrapText="1"/>
    </xf>
    <xf numFmtId="165" fontId="15" fillId="2" borderId="64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 wrapText="1"/>
    </xf>
    <xf numFmtId="4" fontId="16" fillId="2" borderId="26" xfId="0" applyNumberFormat="1" applyFont="1" applyFill="1" applyBorder="1" applyAlignment="1">
      <alignment horizontal="center" vertical="center" wrapText="1"/>
    </xf>
    <xf numFmtId="4" fontId="16" fillId="2" borderId="61" xfId="0" applyNumberFormat="1" applyFont="1" applyFill="1" applyBorder="1" applyAlignment="1">
      <alignment horizontal="center" vertical="center" wrapText="1"/>
    </xf>
    <xf numFmtId="4" fontId="16" fillId="2" borderId="58" xfId="0" applyNumberFormat="1" applyFont="1" applyFill="1" applyBorder="1" applyAlignment="1">
      <alignment horizontal="center" vertical="center" wrapText="1"/>
    </xf>
    <xf numFmtId="4" fontId="15" fillId="2" borderId="57" xfId="0" applyNumberFormat="1" applyFont="1" applyFill="1" applyBorder="1" applyAlignment="1">
      <alignment horizontal="center" vertical="center" wrapText="1"/>
    </xf>
    <xf numFmtId="4" fontId="21" fillId="2" borderId="54" xfId="0" applyNumberFormat="1" applyFont="1" applyFill="1" applyBorder="1" applyAlignment="1">
      <alignment horizontal="center" vertical="center" wrapText="1"/>
    </xf>
    <xf numFmtId="4" fontId="36" fillId="2" borderId="54" xfId="0" applyNumberFormat="1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left" vertical="center" wrapText="1"/>
    </xf>
    <xf numFmtId="0" fontId="16" fillId="2" borderId="61" xfId="0" applyFont="1" applyFill="1" applyBorder="1" applyAlignment="1">
      <alignment horizontal="left" vertical="center" wrapText="1"/>
    </xf>
    <xf numFmtId="0" fontId="16" fillId="2" borderId="58" xfId="0" applyFont="1" applyFill="1" applyBorder="1" applyAlignment="1">
      <alignment horizontal="left" vertical="center" wrapText="1"/>
    </xf>
    <xf numFmtId="4" fontId="16" fillId="2" borderId="28" xfId="0" applyNumberFormat="1" applyFont="1" applyFill="1" applyBorder="1" applyAlignment="1">
      <alignment horizontal="center" vertical="top" wrapText="1"/>
    </xf>
    <xf numFmtId="4" fontId="16" fillId="2" borderId="25" xfId="0" applyNumberFormat="1" applyFont="1" applyFill="1" applyBorder="1" applyAlignment="1">
      <alignment horizontal="center" vertical="top" wrapText="1"/>
    </xf>
    <xf numFmtId="4" fontId="16" fillId="2" borderId="26" xfId="0" applyNumberFormat="1" applyFont="1" applyFill="1" applyBorder="1" applyAlignment="1">
      <alignment horizontal="center" vertical="top" wrapText="1"/>
    </xf>
    <xf numFmtId="4" fontId="16" fillId="2" borderId="70" xfId="0" applyNumberFormat="1" applyFont="1" applyFill="1" applyBorder="1" applyAlignment="1">
      <alignment horizontal="center" vertical="top" wrapText="1"/>
    </xf>
    <xf numFmtId="4" fontId="16" fillId="2" borderId="67" xfId="0" applyNumberFormat="1" applyFont="1" applyFill="1" applyBorder="1" applyAlignment="1">
      <alignment horizontal="center" vertical="top" wrapText="1"/>
    </xf>
    <xf numFmtId="0" fontId="29" fillId="2" borderId="64" xfId="0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center" vertical="center" wrapText="1"/>
    </xf>
    <xf numFmtId="4" fontId="15" fillId="2" borderId="57" xfId="0" applyNumberFormat="1" applyFont="1" applyFill="1" applyBorder="1" applyAlignment="1">
      <alignment horizontal="center" vertical="center" wrapText="1"/>
    </xf>
    <xf numFmtId="4" fontId="15" fillId="2" borderId="25" xfId="0" applyNumberFormat="1" applyFont="1" applyFill="1" applyBorder="1" applyAlignment="1">
      <alignment horizontal="center" vertical="center" wrapText="1"/>
    </xf>
    <xf numFmtId="4" fontId="15" fillId="2" borderId="65" xfId="0" applyNumberFormat="1" applyFont="1" applyFill="1" applyBorder="1" applyAlignment="1">
      <alignment horizontal="center" vertical="center" wrapText="1"/>
    </xf>
    <xf numFmtId="4" fontId="21" fillId="2" borderId="70" xfId="0" applyNumberFormat="1" applyFont="1" applyFill="1" applyBorder="1" applyAlignment="1">
      <alignment horizontal="center" vertical="center" wrapText="1"/>
    </xf>
    <xf numFmtId="4" fontId="21" fillId="2" borderId="67" xfId="0" applyNumberFormat="1" applyFont="1" applyFill="1" applyBorder="1" applyAlignment="1">
      <alignment horizontal="center" vertical="center" wrapText="1"/>
    </xf>
    <xf numFmtId="4" fontId="21" fillId="2" borderId="54" xfId="0" applyNumberFormat="1" applyFont="1" applyFill="1" applyBorder="1" applyAlignment="1">
      <alignment horizontal="center" vertical="center" wrapText="1"/>
    </xf>
    <xf numFmtId="165" fontId="15" fillId="2" borderId="64" xfId="0" applyNumberFormat="1" applyFont="1" applyFill="1" applyBorder="1" applyAlignment="1">
      <alignment horizontal="center" vertical="center"/>
    </xf>
    <xf numFmtId="165" fontId="15" fillId="2" borderId="61" xfId="0" applyNumberFormat="1" applyFont="1" applyFill="1" applyBorder="1" applyAlignment="1">
      <alignment horizontal="center" vertical="center"/>
    </xf>
    <xf numFmtId="165" fontId="15" fillId="2" borderId="58" xfId="0" applyNumberFormat="1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left" vertical="top" wrapText="1"/>
    </xf>
    <xf numFmtId="0" fontId="16" fillId="2" borderId="61" xfId="0" applyFont="1" applyFill="1" applyBorder="1" applyAlignment="1">
      <alignment horizontal="left" vertical="top" wrapText="1"/>
    </xf>
    <xf numFmtId="0" fontId="16" fillId="2" borderId="58" xfId="0" applyFont="1" applyFill="1" applyBorder="1" applyAlignment="1">
      <alignment horizontal="left" vertical="top" wrapText="1"/>
    </xf>
    <xf numFmtId="4" fontId="15" fillId="2" borderId="47" xfId="0" applyNumberFormat="1" applyFont="1" applyFill="1" applyBorder="1" applyAlignment="1">
      <alignment horizontal="left" vertical="center" wrapText="1"/>
    </xf>
    <xf numFmtId="4" fontId="15" fillId="2" borderId="11" xfId="0" applyNumberFormat="1" applyFont="1" applyFill="1" applyBorder="1" applyAlignment="1">
      <alignment horizontal="left" vertical="center" wrapText="1"/>
    </xf>
    <xf numFmtId="4" fontId="15" fillId="2" borderId="68" xfId="0" applyNumberFormat="1" applyFont="1" applyFill="1" applyBorder="1" applyAlignment="1">
      <alignment horizontal="left" vertical="center" wrapText="1"/>
    </xf>
    <xf numFmtId="4" fontId="15" fillId="2" borderId="64" xfId="0" applyNumberFormat="1" applyFont="1" applyFill="1" applyBorder="1" applyAlignment="1">
      <alignment horizontal="left" vertical="center" wrapText="1"/>
    </xf>
    <xf numFmtId="4" fontId="15" fillId="2" borderId="61" xfId="0" applyNumberFormat="1" applyFont="1" applyFill="1" applyBorder="1" applyAlignment="1">
      <alignment horizontal="left" vertical="center" wrapText="1"/>
    </xf>
    <xf numFmtId="4" fontId="15" fillId="2" borderId="58" xfId="0" applyNumberFormat="1" applyFont="1" applyFill="1" applyBorder="1" applyAlignment="1">
      <alignment horizontal="left" vertical="center" wrapText="1"/>
    </xf>
    <xf numFmtId="4" fontId="36" fillId="2" borderId="70" xfId="0" applyNumberFormat="1" applyFont="1" applyFill="1" applyBorder="1" applyAlignment="1">
      <alignment horizontal="center" vertical="center" wrapText="1"/>
    </xf>
    <xf numFmtId="4" fontId="36" fillId="2" borderId="67" xfId="0" applyNumberFormat="1" applyFont="1" applyFill="1" applyBorder="1" applyAlignment="1">
      <alignment horizontal="center" vertical="center" wrapText="1"/>
    </xf>
    <xf numFmtId="4" fontId="36" fillId="2" borderId="54" xfId="0" applyNumberFormat="1" applyFont="1" applyFill="1" applyBorder="1" applyAlignment="1">
      <alignment horizontal="center" vertical="center" wrapText="1"/>
    </xf>
    <xf numFmtId="4" fontId="15" fillId="2" borderId="64" xfId="0" applyNumberFormat="1" applyFont="1" applyFill="1" applyBorder="1" applyAlignment="1">
      <alignment horizontal="center" vertical="center"/>
    </xf>
    <xf numFmtId="4" fontId="15" fillId="2" borderId="61" xfId="0" applyNumberFormat="1" applyFont="1" applyFill="1" applyBorder="1" applyAlignment="1">
      <alignment horizontal="center" vertical="center"/>
    </xf>
    <xf numFmtId="4" fontId="15" fillId="2" borderId="58" xfId="0" applyNumberFormat="1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 wrapText="1"/>
    </xf>
    <xf numFmtId="0" fontId="32" fillId="2" borderId="61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 wrapText="1"/>
    </xf>
    <xf numFmtId="4" fontId="15" fillId="2" borderId="55" xfId="0" applyNumberFormat="1" applyFont="1" applyFill="1" applyBorder="1" applyAlignment="1">
      <alignment horizontal="center" vertical="center" wrapText="1"/>
    </xf>
    <xf numFmtId="4" fontId="15" fillId="2" borderId="62" xfId="0" applyNumberFormat="1" applyFont="1" applyFill="1" applyBorder="1" applyAlignment="1">
      <alignment horizontal="center" vertical="center" wrapText="1"/>
    </xf>
    <xf numFmtId="4" fontId="16" fillId="2" borderId="47" xfId="0" applyNumberFormat="1" applyFont="1" applyFill="1" applyBorder="1" applyAlignment="1">
      <alignment horizontal="center" vertical="center" wrapText="1"/>
    </xf>
    <xf numFmtId="4" fontId="16" fillId="2" borderId="1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68" xfId="0" applyNumberFormat="1" applyFont="1" applyFill="1" applyBorder="1" applyAlignment="1">
      <alignment horizontal="center" vertical="center" wrapText="1"/>
    </xf>
    <xf numFmtId="4" fontId="16" fillId="2" borderId="26" xfId="0" applyNumberFormat="1" applyFont="1" applyFill="1" applyBorder="1" applyAlignment="1">
      <alignment horizontal="center" vertical="center" wrapText="1"/>
    </xf>
    <xf numFmtId="4" fontId="16" fillId="2" borderId="56" xfId="0" applyNumberFormat="1" applyFont="1" applyFill="1" applyBorder="1" applyAlignment="1">
      <alignment horizontal="center" vertical="center" wrapText="1"/>
    </xf>
    <xf numFmtId="4" fontId="16" fillId="2" borderId="61" xfId="0" applyNumberFormat="1" applyFont="1" applyFill="1" applyBorder="1" applyAlignment="1">
      <alignment horizontal="center" vertical="center" wrapText="1"/>
    </xf>
    <xf numFmtId="4" fontId="16" fillId="2" borderId="58" xfId="0" applyNumberFormat="1" applyFont="1" applyFill="1" applyBorder="1" applyAlignment="1">
      <alignment horizontal="center" vertical="center" wrapText="1"/>
    </xf>
    <xf numFmtId="4" fontId="36" fillId="2" borderId="47" xfId="0" applyNumberFormat="1" applyFont="1" applyFill="1" applyBorder="1" applyAlignment="1">
      <alignment horizontal="left" vertical="center" wrapText="1"/>
    </xf>
    <xf numFmtId="4" fontId="36" fillId="2" borderId="68" xfId="0" applyNumberFormat="1" applyFont="1" applyFill="1" applyBorder="1" applyAlignment="1">
      <alignment horizontal="left" vertical="center" wrapText="1"/>
    </xf>
    <xf numFmtId="4" fontId="36" fillId="2" borderId="60" xfId="0" applyNumberFormat="1" applyFont="1" applyFill="1" applyBorder="1" applyAlignment="1">
      <alignment horizontal="left" vertical="center" wrapText="1"/>
    </xf>
    <xf numFmtId="4" fontId="36" fillId="2" borderId="77" xfId="0" applyNumberFormat="1" applyFont="1" applyFill="1" applyBorder="1" applyAlignment="1">
      <alignment horizontal="left" vertical="center" wrapText="1"/>
    </xf>
    <xf numFmtId="4" fontId="36" fillId="2" borderId="64" xfId="0" applyNumberFormat="1" applyFont="1" applyFill="1" applyBorder="1" applyAlignment="1">
      <alignment horizontal="left" vertical="center" wrapText="1"/>
    </xf>
    <xf numFmtId="4" fontId="36" fillId="2" borderId="58" xfId="0" applyNumberFormat="1" applyFont="1" applyFill="1" applyBorder="1" applyAlignment="1">
      <alignment horizontal="left" vertical="center" wrapText="1"/>
    </xf>
    <xf numFmtId="0" fontId="15" fillId="2" borderId="70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4" fontId="15" fillId="2" borderId="70" xfId="0" applyNumberFormat="1" applyFont="1" applyFill="1" applyBorder="1" applyAlignment="1">
      <alignment horizontal="center" vertical="top" wrapText="1"/>
    </xf>
    <xf numFmtId="4" fontId="15" fillId="2" borderId="67" xfId="0" applyNumberFormat="1" applyFont="1" applyFill="1" applyBorder="1" applyAlignment="1">
      <alignment horizontal="center" vertical="top" wrapText="1"/>
    </xf>
    <xf numFmtId="4" fontId="15" fillId="2" borderId="54" xfId="0" applyNumberFormat="1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horizontal="left"/>
    </xf>
    <xf numFmtId="0" fontId="15" fillId="2" borderId="43" xfId="0" applyFont="1" applyFill="1" applyBorder="1" applyAlignment="1">
      <alignment horizontal="left" vertical="center" wrapText="1"/>
    </xf>
    <xf numFmtId="0" fontId="15" fillId="2" borderId="61" xfId="0" applyFont="1" applyFill="1" applyBorder="1" applyAlignment="1">
      <alignment horizontal="left" vertical="center" wrapText="1"/>
    </xf>
    <xf numFmtId="0" fontId="15" fillId="2" borderId="58" xfId="0" applyFont="1" applyFill="1" applyBorder="1" applyAlignment="1">
      <alignment horizontal="left" vertical="center" wrapText="1"/>
    </xf>
    <xf numFmtId="4" fontId="22" fillId="2" borderId="26" xfId="0" applyNumberFormat="1" applyFont="1" applyFill="1" applyBorder="1" applyAlignment="1">
      <alignment horizontal="center" vertical="center" wrapText="1"/>
    </xf>
    <xf numFmtId="4" fontId="22" fillId="2" borderId="63" xfId="0" applyNumberFormat="1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63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2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55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29" fillId="2" borderId="62" xfId="0" applyFont="1" applyFill="1" applyBorder="1" applyAlignment="1">
      <alignment horizontal="center" vertical="center" wrapText="1"/>
    </xf>
    <xf numFmtId="165" fontId="16" fillId="2" borderId="64" xfId="0" applyNumberFormat="1" applyFont="1" applyFill="1" applyBorder="1" applyAlignment="1">
      <alignment horizontal="center" vertical="center" wrapText="1"/>
    </xf>
    <xf numFmtId="165" fontId="16" fillId="2" borderId="61" xfId="0" applyNumberFormat="1" applyFont="1" applyFill="1" applyBorder="1" applyAlignment="1">
      <alignment horizontal="center" vertical="center" wrapText="1"/>
    </xf>
    <xf numFmtId="165" fontId="16" fillId="2" borderId="58" xfId="0" applyNumberFormat="1" applyFont="1" applyFill="1" applyBorder="1" applyAlignment="1">
      <alignment horizontal="center" vertical="center" wrapText="1"/>
    </xf>
    <xf numFmtId="4" fontId="16" fillId="2" borderId="54" xfId="0" applyNumberFormat="1" applyFont="1" applyFill="1" applyBorder="1" applyAlignment="1">
      <alignment horizontal="center" vertical="top" wrapText="1"/>
    </xf>
    <xf numFmtId="0" fontId="16" fillId="2" borderId="60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4" fontId="16" fillId="2" borderId="65" xfId="0" applyNumberFormat="1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left" vertical="center"/>
    </xf>
    <xf numFmtId="0" fontId="15" fillId="2" borderId="64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68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49" fontId="16" fillId="2" borderId="40" xfId="0" applyNumberFormat="1" applyFont="1" applyFill="1" applyBorder="1" applyAlignment="1">
      <alignment horizontal="center" vertical="center" wrapText="1"/>
    </xf>
    <xf numFmtId="49" fontId="16" fillId="2" borderId="42" xfId="0" applyNumberFormat="1" applyFont="1" applyFill="1" applyBorder="1" applyAlignment="1">
      <alignment horizontal="center" vertical="center" wrapText="1"/>
    </xf>
    <xf numFmtId="4" fontId="22" fillId="2" borderId="18" xfId="0" applyNumberFormat="1" applyFont="1" applyFill="1" applyBorder="1" applyAlignment="1">
      <alignment horizontal="center" vertical="center" wrapText="1"/>
    </xf>
    <xf numFmtId="4" fontId="22" fillId="2" borderId="36" xfId="0" applyNumberFormat="1" applyFont="1" applyFill="1" applyBorder="1" applyAlignment="1">
      <alignment horizontal="center" vertical="center" wrapText="1"/>
    </xf>
    <xf numFmtId="4" fontId="23" fillId="2" borderId="24" xfId="0" applyNumberFormat="1" applyFont="1" applyFill="1" applyBorder="1" applyAlignment="1">
      <alignment horizontal="center" vertical="center" wrapText="1"/>
    </xf>
    <xf numFmtId="4" fontId="23" fillId="2" borderId="31" xfId="0" applyNumberFormat="1" applyFont="1" applyFill="1" applyBorder="1" applyAlignment="1">
      <alignment horizontal="center" vertical="center"/>
    </xf>
    <xf numFmtId="4" fontId="22" fillId="2" borderId="33" xfId="0" applyNumberFormat="1" applyFont="1" applyFill="1" applyBorder="1" applyAlignment="1">
      <alignment horizontal="left" vertical="top" wrapText="1"/>
    </xf>
    <xf numFmtId="3" fontId="16" fillId="2" borderId="0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4" fontId="34" fillId="2" borderId="39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/>
    </xf>
    <xf numFmtId="4" fontId="42" fillId="2" borderId="21" xfId="0" applyNumberFormat="1" applyFont="1" applyFill="1" applyBorder="1" applyAlignment="1">
      <alignment horizontal="center" vertical="center" wrapText="1"/>
    </xf>
    <xf numFmtId="3" fontId="22" fillId="2" borderId="47" xfId="0" applyNumberFormat="1" applyFont="1" applyFill="1" applyBorder="1" applyAlignment="1">
      <alignment horizontal="center" vertical="center"/>
    </xf>
    <xf numFmtId="3" fontId="21" fillId="2" borderId="8" xfId="0" applyNumberFormat="1" applyFont="1" applyFill="1" applyBorder="1" applyAlignment="1">
      <alignment horizontal="center" vertical="center" wrapText="1"/>
    </xf>
    <xf numFmtId="3" fontId="21" fillId="2" borderId="3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left"/>
    </xf>
    <xf numFmtId="4" fontId="22" fillId="2" borderId="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4" fontId="31" fillId="2" borderId="0" xfId="0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/>
    </xf>
    <xf numFmtId="165" fontId="15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/>
    </xf>
    <xf numFmtId="0" fontId="16" fillId="2" borderId="26" xfId="0" applyFont="1" applyFill="1" applyBorder="1" applyAlignment="1">
      <alignment horizontal="left" vertical="center" wrapText="1"/>
    </xf>
    <xf numFmtId="0" fontId="16" fillId="2" borderId="56" xfId="0" applyFont="1" applyFill="1" applyBorder="1" applyAlignment="1">
      <alignment horizontal="left" vertical="center" wrapText="1"/>
    </xf>
    <xf numFmtId="0" fontId="16" fillId="2" borderId="63" xfId="0" applyFont="1" applyFill="1" applyBorder="1" applyAlignment="1">
      <alignment horizontal="left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21" fillId="2" borderId="75" xfId="0" applyNumberFormat="1" applyFont="1" applyFill="1" applyBorder="1" applyAlignment="1">
      <alignment horizontal="center" vertical="center" wrapText="1"/>
    </xf>
    <xf numFmtId="4" fontId="22" fillId="2" borderId="77" xfId="0" applyNumberFormat="1" applyFont="1" applyFill="1" applyBorder="1" applyAlignment="1">
      <alignment horizontal="center" vertical="center" wrapText="1"/>
    </xf>
    <xf numFmtId="4" fontId="21" fillId="2" borderId="77" xfId="0" applyNumberFormat="1" applyFont="1" applyFill="1" applyBorder="1" applyAlignment="1">
      <alignment horizontal="center" vertical="center" wrapText="1"/>
    </xf>
    <xf numFmtId="4" fontId="39" fillId="2" borderId="79" xfId="0" applyNumberFormat="1" applyFont="1" applyFill="1" applyBorder="1" applyAlignment="1">
      <alignment horizontal="center" vertical="center" wrapText="1"/>
    </xf>
    <xf numFmtId="4" fontId="22" fillId="2" borderId="44" xfId="0" applyNumberFormat="1" applyFont="1" applyFill="1" applyBorder="1" applyAlignment="1">
      <alignment horizontal="center" vertical="center" wrapText="1"/>
    </xf>
    <xf numFmtId="4" fontId="15" fillId="2" borderId="55" xfId="0" applyNumberFormat="1" applyFont="1" applyFill="1" applyBorder="1" applyAlignment="1">
      <alignment horizontal="center" vertical="center"/>
    </xf>
    <xf numFmtId="4" fontId="15" fillId="2" borderId="28" xfId="0" applyNumberFormat="1" applyFont="1" applyFill="1" applyBorder="1" applyAlignment="1">
      <alignment horizontal="center" vertical="center"/>
    </xf>
    <xf numFmtId="4" fontId="39" fillId="2" borderId="24" xfId="0" applyNumberFormat="1" applyFont="1" applyFill="1" applyBorder="1" applyAlignment="1">
      <alignment horizontal="center" vertical="center" wrapText="1"/>
    </xf>
    <xf numFmtId="4" fontId="39" fillId="2" borderId="14" xfId="0" applyNumberFormat="1" applyFont="1" applyFill="1" applyBorder="1" applyAlignment="1">
      <alignment horizontal="center" vertical="center" wrapText="1"/>
    </xf>
    <xf numFmtId="165" fontId="22" fillId="2" borderId="14" xfId="0" applyNumberFormat="1" applyFont="1" applyFill="1" applyBorder="1" applyAlignment="1" applyProtection="1">
      <alignment horizontal="center" vertical="center"/>
    </xf>
    <xf numFmtId="165" fontId="22" fillId="2" borderId="17" xfId="0" applyNumberFormat="1" applyFont="1" applyFill="1" applyBorder="1" applyAlignment="1" applyProtection="1">
      <alignment horizontal="center" vertical="center" wrapText="1"/>
    </xf>
    <xf numFmtId="4" fontId="39" fillId="2" borderId="14" xfId="0" applyNumberFormat="1" applyFont="1" applyFill="1" applyBorder="1" applyAlignment="1">
      <alignment horizontal="center" vertical="center"/>
    </xf>
    <xf numFmtId="4" fontId="16" fillId="2" borderId="73" xfId="0" applyNumberFormat="1" applyFont="1" applyFill="1" applyBorder="1" applyAlignment="1">
      <alignment horizontal="center" vertical="top" wrapText="1"/>
    </xf>
    <xf numFmtId="4" fontId="15" fillId="2" borderId="66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4" fontId="15" fillId="2" borderId="3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/>
    </xf>
    <xf numFmtId="4" fontId="21" fillId="2" borderId="47" xfId="0" applyNumberFormat="1" applyFont="1" applyFill="1" applyBorder="1" applyAlignment="1">
      <alignment horizontal="center" vertical="center" wrapText="1"/>
    </xf>
    <xf numFmtId="4" fontId="13" fillId="2" borderId="8" xfId="0" applyNumberFormat="1" applyFont="1" applyFill="1" applyBorder="1" applyAlignment="1" applyProtection="1">
      <alignment horizontal="right" vertical="center" wrapText="1"/>
    </xf>
    <xf numFmtId="4" fontId="22" fillId="2" borderId="12" xfId="0" applyNumberFormat="1" applyFont="1" applyFill="1" applyBorder="1" applyAlignment="1">
      <alignment horizontal="center" vertical="center" wrapText="1"/>
    </xf>
    <xf numFmtId="4" fontId="22" fillId="2" borderId="8" xfId="0" applyNumberFormat="1" applyFont="1" applyFill="1" applyBorder="1" applyAlignment="1">
      <alignment horizontal="center" vertical="center" wrapText="1"/>
    </xf>
    <xf numFmtId="4" fontId="22" fillId="2" borderId="30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21" fillId="2" borderId="73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1"/>
  <sheetViews>
    <sheetView tabSelected="1" view="pageBreakPreview" zoomScale="70" zoomScaleNormal="70" zoomScaleSheetLayoutView="70" workbookViewId="0">
      <pane ySplit="3" topLeftCell="A4" activePane="bottomLeft" state="frozen"/>
      <selection activeCell="A5" sqref="A5"/>
      <selection pane="bottomLeft" activeCell="C105" sqref="C105"/>
    </sheetView>
  </sheetViews>
  <sheetFormatPr defaultColWidth="9.140625" defaultRowHeight="15" x14ac:dyDescent="0.25"/>
  <cols>
    <col min="1" max="1" width="4.7109375" style="36" customWidth="1"/>
    <col min="2" max="2" width="95" style="64" customWidth="1"/>
    <col min="3" max="3" width="12.28515625" style="65" customWidth="1"/>
    <col min="4" max="4" width="16.85546875" style="231" customWidth="1"/>
    <col min="5" max="5" width="17.28515625" style="251" customWidth="1"/>
    <col min="6" max="6" width="17.85546875" style="31" customWidth="1"/>
    <col min="7" max="7" width="16.140625" style="31" customWidth="1"/>
    <col min="8" max="8" width="14" style="31" customWidth="1"/>
    <col min="9" max="9" width="14.5703125" style="31" customWidth="1"/>
    <col min="10" max="10" width="16.42578125" style="31" customWidth="1"/>
    <col min="11" max="11" width="16.140625" style="31" hidden="1" customWidth="1"/>
    <col min="12" max="12" width="16" style="31" hidden="1" customWidth="1"/>
    <col min="13" max="13" width="13.85546875" style="31" hidden="1" customWidth="1"/>
    <col min="14" max="14" width="16" style="31" hidden="1" customWidth="1"/>
    <col min="15" max="15" width="15.85546875" style="31" hidden="1" customWidth="1"/>
    <col min="16" max="16" width="17.42578125" style="31" customWidth="1"/>
    <col min="17" max="17" width="16.28515625" style="31" customWidth="1"/>
    <col min="18" max="18" width="14.7109375" style="31" customWidth="1"/>
    <col min="19" max="20" width="15" style="31" customWidth="1"/>
    <col min="21" max="21" width="8.5703125" style="31" hidden="1" customWidth="1"/>
    <col min="22" max="22" width="11.28515625" style="31" hidden="1" customWidth="1"/>
    <col min="23" max="23" width="14.7109375" style="31" hidden="1" customWidth="1"/>
    <col min="24" max="24" width="11.7109375" style="31" hidden="1" customWidth="1"/>
    <col min="25" max="25" width="9.85546875" style="31" hidden="1" customWidth="1"/>
    <col min="26" max="26" width="9" style="31" customWidth="1"/>
    <col min="27" max="27" width="11.7109375" style="31" customWidth="1"/>
    <col min="28" max="28" width="14.28515625" style="31" customWidth="1"/>
    <col min="29" max="29" width="11.28515625" style="31" customWidth="1"/>
    <col min="30" max="30" width="9.7109375" style="31" customWidth="1"/>
    <col min="31" max="31" width="18.28515625" style="32" customWidth="1"/>
    <col min="32" max="32" width="15.7109375" style="32" customWidth="1"/>
    <col min="33" max="33" width="15.140625" style="615" customWidth="1"/>
    <col min="34" max="34" width="14.85546875" style="32" customWidth="1"/>
    <col min="35" max="35" width="118.28515625" style="32" customWidth="1"/>
    <col min="36" max="36" width="18.5703125" style="32" customWidth="1"/>
    <col min="37" max="38" width="9.140625" style="32" customWidth="1"/>
    <col min="39" max="39" width="18" style="32" customWidth="1"/>
    <col min="40" max="40" width="17.28515625" style="32" customWidth="1"/>
    <col min="41" max="41" width="14.85546875" style="32" customWidth="1"/>
    <col min="42" max="43" width="9.140625" style="32" customWidth="1"/>
    <col min="44" max="44" width="15.140625" style="32" customWidth="1"/>
    <col min="45" max="45" width="21.140625" style="32" customWidth="1"/>
    <col min="46" max="65" width="9.140625" style="32" customWidth="1"/>
    <col min="66" max="148" width="9.140625" style="32"/>
    <col min="149" max="16384" width="9.140625" style="31"/>
  </cols>
  <sheetData>
    <row r="1" spans="1:148" ht="28.5" customHeight="1" thickBot="1" x14ac:dyDescent="0.3">
      <c r="A1" s="592" t="s">
        <v>148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</row>
    <row r="2" spans="1:148" s="213" customFormat="1" ht="18.600000000000001" customHeight="1" thickBot="1" x14ac:dyDescent="0.3">
      <c r="A2" s="596" t="s">
        <v>32</v>
      </c>
      <c r="B2" s="212" t="s">
        <v>101</v>
      </c>
      <c r="C2" s="600" t="s">
        <v>38</v>
      </c>
      <c r="D2" s="598" t="s">
        <v>33</v>
      </c>
      <c r="E2" s="598" t="s">
        <v>6</v>
      </c>
      <c r="F2" s="593" t="s">
        <v>99</v>
      </c>
      <c r="G2" s="594"/>
      <c r="H2" s="594"/>
      <c r="I2" s="594"/>
      <c r="J2" s="595"/>
      <c r="K2" s="593" t="s">
        <v>114</v>
      </c>
      <c r="L2" s="594"/>
      <c r="M2" s="594"/>
      <c r="N2" s="594"/>
      <c r="O2" s="595"/>
      <c r="P2" s="593" t="s">
        <v>115</v>
      </c>
      <c r="Q2" s="594"/>
      <c r="R2" s="594"/>
      <c r="S2" s="594"/>
      <c r="T2" s="595"/>
      <c r="U2" s="497" t="s">
        <v>147</v>
      </c>
      <c r="V2" s="498"/>
      <c r="W2" s="498"/>
      <c r="X2" s="498"/>
      <c r="Y2" s="500"/>
      <c r="Z2" s="593" t="s">
        <v>97</v>
      </c>
      <c r="AA2" s="594"/>
      <c r="AB2" s="594"/>
      <c r="AC2" s="594"/>
      <c r="AD2" s="595"/>
      <c r="AE2" s="214"/>
      <c r="AF2" s="214"/>
      <c r="AG2" s="615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</row>
    <row r="3" spans="1:148" s="36" customFormat="1" ht="32.25" customHeight="1" thickBot="1" x14ac:dyDescent="0.3">
      <c r="A3" s="597"/>
      <c r="B3" s="215" t="s">
        <v>31</v>
      </c>
      <c r="C3" s="601"/>
      <c r="D3" s="599"/>
      <c r="E3" s="599"/>
      <c r="F3" s="216" t="s">
        <v>110</v>
      </c>
      <c r="G3" s="217" t="s">
        <v>3</v>
      </c>
      <c r="H3" s="217" t="s">
        <v>4</v>
      </c>
      <c r="I3" s="217" t="s">
        <v>29</v>
      </c>
      <c r="J3" s="218" t="s">
        <v>5</v>
      </c>
      <c r="K3" s="216" t="s">
        <v>109</v>
      </c>
      <c r="L3" s="217" t="s">
        <v>3</v>
      </c>
      <c r="M3" s="217" t="s">
        <v>4</v>
      </c>
      <c r="N3" s="217" t="s">
        <v>29</v>
      </c>
      <c r="O3" s="218" t="s">
        <v>5</v>
      </c>
      <c r="P3" s="216" t="s">
        <v>109</v>
      </c>
      <c r="Q3" s="217" t="s">
        <v>3</v>
      </c>
      <c r="R3" s="217" t="s">
        <v>4</v>
      </c>
      <c r="S3" s="217" t="s">
        <v>29</v>
      </c>
      <c r="T3" s="218" t="s">
        <v>5</v>
      </c>
      <c r="U3" s="475" t="s">
        <v>110</v>
      </c>
      <c r="V3" s="476" t="s">
        <v>3</v>
      </c>
      <c r="W3" s="476" t="s">
        <v>4</v>
      </c>
      <c r="X3" s="476" t="s">
        <v>29</v>
      </c>
      <c r="Y3" s="477" t="s">
        <v>5</v>
      </c>
      <c r="Z3" s="312" t="s">
        <v>110</v>
      </c>
      <c r="AA3" s="313" t="s">
        <v>3</v>
      </c>
      <c r="AB3" s="313" t="s">
        <v>4</v>
      </c>
      <c r="AC3" s="313" t="s">
        <v>29</v>
      </c>
      <c r="AD3" s="314" t="s">
        <v>5</v>
      </c>
      <c r="AE3" s="37"/>
      <c r="AF3" s="37"/>
      <c r="AG3" s="615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</row>
    <row r="4" spans="1:148" s="8" customFormat="1" ht="15.6" customHeight="1" thickBot="1" x14ac:dyDescent="0.3">
      <c r="A4" s="33">
        <v>1</v>
      </c>
      <c r="B4" s="34">
        <v>2</v>
      </c>
      <c r="C4" s="210" t="s">
        <v>116</v>
      </c>
      <c r="D4" s="220">
        <v>4</v>
      </c>
      <c r="E4" s="235">
        <v>5</v>
      </c>
      <c r="F4" s="35">
        <v>6</v>
      </c>
      <c r="G4" s="34">
        <v>7</v>
      </c>
      <c r="H4" s="34">
        <v>8</v>
      </c>
      <c r="I4" s="34">
        <v>9</v>
      </c>
      <c r="J4" s="68">
        <v>10</v>
      </c>
      <c r="K4" s="35">
        <v>9</v>
      </c>
      <c r="L4" s="34">
        <v>10</v>
      </c>
      <c r="M4" s="34">
        <v>11</v>
      </c>
      <c r="N4" s="34">
        <v>12</v>
      </c>
      <c r="O4" s="68">
        <v>13</v>
      </c>
      <c r="P4" s="35">
        <v>11</v>
      </c>
      <c r="Q4" s="34">
        <v>12</v>
      </c>
      <c r="R4" s="34">
        <v>13</v>
      </c>
      <c r="S4" s="34">
        <v>14</v>
      </c>
      <c r="T4" s="68">
        <v>15</v>
      </c>
      <c r="U4" s="35">
        <v>19</v>
      </c>
      <c r="V4" s="34">
        <v>20</v>
      </c>
      <c r="W4" s="34">
        <v>21</v>
      </c>
      <c r="X4" s="34">
        <v>22</v>
      </c>
      <c r="Y4" s="68">
        <v>23</v>
      </c>
      <c r="Z4" s="35">
        <v>16</v>
      </c>
      <c r="AA4" s="34">
        <v>17</v>
      </c>
      <c r="AB4" s="34">
        <v>18</v>
      </c>
      <c r="AC4" s="34">
        <v>19</v>
      </c>
      <c r="AD4" s="68">
        <v>20</v>
      </c>
      <c r="AE4" s="9"/>
      <c r="AF4" s="9"/>
      <c r="AG4" s="616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</row>
    <row r="5" spans="1:148" s="186" customFormat="1" ht="20.25" customHeight="1" thickBot="1" x14ac:dyDescent="0.3">
      <c r="A5" s="528" t="s">
        <v>100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30"/>
      <c r="AE5" s="187"/>
      <c r="AF5" s="187"/>
      <c r="AG5" s="61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</row>
    <row r="6" spans="1:148" s="186" customFormat="1" ht="20.25" customHeight="1" thickBot="1" x14ac:dyDescent="0.3">
      <c r="A6" s="497" t="s">
        <v>140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8"/>
      <c r="P6" s="498"/>
      <c r="Q6" s="498"/>
      <c r="R6" s="498"/>
      <c r="S6" s="498"/>
      <c r="T6" s="498"/>
      <c r="U6" s="498"/>
      <c r="V6" s="498"/>
      <c r="W6" s="498"/>
      <c r="X6" s="498"/>
      <c r="Y6" s="498"/>
      <c r="Z6" s="498"/>
      <c r="AA6" s="498"/>
      <c r="AB6" s="498"/>
      <c r="AC6" s="498"/>
      <c r="AD6" s="500"/>
      <c r="AE6" s="187"/>
      <c r="AF6" s="187"/>
      <c r="AG6" s="618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</row>
    <row r="7" spans="1:148" s="36" customFormat="1" ht="33.75" customHeight="1" thickBot="1" x14ac:dyDescent="0.3">
      <c r="A7" s="478" t="s">
        <v>8</v>
      </c>
      <c r="B7" s="489" t="s">
        <v>133</v>
      </c>
      <c r="C7" s="490"/>
      <c r="D7" s="326" t="s">
        <v>9</v>
      </c>
      <c r="E7" s="479"/>
      <c r="F7" s="647"/>
      <c r="G7" s="646"/>
      <c r="H7" s="646"/>
      <c r="I7" s="646"/>
      <c r="J7" s="646"/>
      <c r="K7" s="526"/>
      <c r="L7" s="526"/>
      <c r="M7" s="526"/>
      <c r="N7" s="526"/>
      <c r="O7" s="526"/>
      <c r="P7" s="646"/>
      <c r="Q7" s="646"/>
      <c r="R7" s="646"/>
      <c r="S7" s="646"/>
      <c r="T7" s="646"/>
      <c r="U7" s="526"/>
      <c r="V7" s="526"/>
      <c r="W7" s="526"/>
      <c r="X7" s="526"/>
      <c r="Y7" s="526"/>
      <c r="Z7" s="526"/>
      <c r="AA7" s="526"/>
      <c r="AB7" s="526"/>
      <c r="AC7" s="526"/>
      <c r="AD7" s="527"/>
      <c r="AE7" s="37"/>
      <c r="AF7" s="37"/>
      <c r="AG7" s="619"/>
      <c r="AH7" s="620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</row>
    <row r="8" spans="1:148" s="8" customFormat="1" ht="44.25" customHeight="1" x14ac:dyDescent="0.25">
      <c r="A8" s="552"/>
      <c r="B8" s="393" t="s">
        <v>75</v>
      </c>
      <c r="C8" s="394" t="s">
        <v>68</v>
      </c>
      <c r="D8" s="395" t="s">
        <v>9</v>
      </c>
      <c r="E8" s="396" t="s">
        <v>10</v>
      </c>
      <c r="F8" s="659">
        <f>G8+H8+J8</f>
        <v>934917600</v>
      </c>
      <c r="G8" s="660">
        <v>934917600</v>
      </c>
      <c r="H8" s="661">
        <v>0</v>
      </c>
      <c r="I8" s="662">
        <v>0</v>
      </c>
      <c r="J8" s="663">
        <v>0</v>
      </c>
      <c r="K8" s="89">
        <f>L8+M8+N8+O8</f>
        <v>490323630</v>
      </c>
      <c r="L8" s="90">
        <v>490323630</v>
      </c>
      <c r="M8" s="90">
        <v>0</v>
      </c>
      <c r="N8" s="90">
        <v>0</v>
      </c>
      <c r="O8" s="91">
        <v>0</v>
      </c>
      <c r="P8" s="131">
        <f t="shared" ref="P8:P22" si="0">Q8+R8+S8+T8</f>
        <v>501969476.39999998</v>
      </c>
      <c r="Q8" s="660">
        <v>501969476.39999998</v>
      </c>
      <c r="R8" s="662">
        <v>0</v>
      </c>
      <c r="S8" s="662">
        <v>0</v>
      </c>
      <c r="T8" s="663">
        <v>0</v>
      </c>
      <c r="U8" s="25">
        <f>V8+W8+X8+Y8</f>
        <v>102.37513464321512</v>
      </c>
      <c r="V8" s="92">
        <f t="shared" ref="V8:V14" si="1">Q8/L8*100</f>
        <v>102.37513464321512</v>
      </c>
      <c r="W8" s="93">
        <v>0</v>
      </c>
      <c r="X8" s="93">
        <v>0</v>
      </c>
      <c r="Y8" s="62">
        <v>0</v>
      </c>
      <c r="Z8" s="25">
        <f t="shared" ref="Z8:AA14" si="2">P8/F8*100</f>
        <v>53.691306741898956</v>
      </c>
      <c r="AA8" s="92">
        <f t="shared" si="2"/>
        <v>53.691306741898956</v>
      </c>
      <c r="AB8" s="93">
        <v>0</v>
      </c>
      <c r="AC8" s="93">
        <v>0</v>
      </c>
      <c r="AD8" s="62">
        <v>0</v>
      </c>
      <c r="AE8" s="9"/>
      <c r="AF8" s="9"/>
      <c r="AG8" s="621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</row>
    <row r="9" spans="1:148" s="8" customFormat="1" ht="42.75" customHeight="1" x14ac:dyDescent="0.25">
      <c r="A9" s="553"/>
      <c r="B9" s="397" t="s">
        <v>76</v>
      </c>
      <c r="C9" s="94" t="s">
        <v>69</v>
      </c>
      <c r="D9" s="398" t="s">
        <v>9</v>
      </c>
      <c r="E9" s="399" t="s">
        <v>10</v>
      </c>
      <c r="F9" s="418">
        <f>G9+H9+J9</f>
        <v>203133400</v>
      </c>
      <c r="G9" s="664">
        <v>203133400</v>
      </c>
      <c r="H9" s="379">
        <v>0</v>
      </c>
      <c r="I9" s="90">
        <v>0</v>
      </c>
      <c r="J9" s="132">
        <v>0</v>
      </c>
      <c r="K9" s="89">
        <f>L9+M9+N9+O9</f>
        <v>69195800</v>
      </c>
      <c r="L9" s="90">
        <v>69195800</v>
      </c>
      <c r="M9" s="90">
        <v>0</v>
      </c>
      <c r="N9" s="90">
        <v>0</v>
      </c>
      <c r="O9" s="91">
        <v>0</v>
      </c>
      <c r="P9" s="89">
        <f t="shared" si="0"/>
        <v>80270100</v>
      </c>
      <c r="Q9" s="664">
        <v>80270100</v>
      </c>
      <c r="R9" s="90">
        <v>0</v>
      </c>
      <c r="S9" s="90">
        <v>0</v>
      </c>
      <c r="T9" s="132">
        <v>0</v>
      </c>
      <c r="U9" s="25">
        <f>V9+W9+X9+Y9</f>
        <v>116.0042950583706</v>
      </c>
      <c r="V9" s="92">
        <f t="shared" si="1"/>
        <v>116.0042950583706</v>
      </c>
      <c r="W9" s="93">
        <v>0</v>
      </c>
      <c r="X9" s="93">
        <v>0</v>
      </c>
      <c r="Y9" s="62">
        <v>0</v>
      </c>
      <c r="Z9" s="25">
        <f t="shared" si="2"/>
        <v>39.515953555643726</v>
      </c>
      <c r="AA9" s="92">
        <f t="shared" si="2"/>
        <v>39.515953555643726</v>
      </c>
      <c r="AB9" s="93">
        <v>0</v>
      </c>
      <c r="AC9" s="93">
        <v>0</v>
      </c>
      <c r="AD9" s="62">
        <v>0</v>
      </c>
      <c r="AE9" s="9"/>
      <c r="AF9" s="9"/>
      <c r="AG9" s="621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</row>
    <row r="10" spans="1:148" s="8" customFormat="1" ht="44.25" customHeight="1" x14ac:dyDescent="0.25">
      <c r="A10" s="553"/>
      <c r="B10" s="400" t="s">
        <v>77</v>
      </c>
      <c r="C10" s="95" t="s">
        <v>70</v>
      </c>
      <c r="D10" s="221" t="s">
        <v>9</v>
      </c>
      <c r="E10" s="401" t="s">
        <v>10</v>
      </c>
      <c r="F10" s="418">
        <f t="shared" ref="F10:F36" si="3">G10+H10+J10</f>
        <v>2046586774</v>
      </c>
      <c r="G10" s="664">
        <v>2046586774</v>
      </c>
      <c r="H10" s="645">
        <v>0</v>
      </c>
      <c r="I10" s="72">
        <v>0</v>
      </c>
      <c r="J10" s="73">
        <v>0</v>
      </c>
      <c r="K10" s="96">
        <f t="shared" ref="K10:K25" si="4">L10+M10+N10+O10</f>
        <v>1123679074</v>
      </c>
      <c r="L10" s="72">
        <v>1123679074</v>
      </c>
      <c r="M10" s="72">
        <v>0</v>
      </c>
      <c r="N10" s="72">
        <v>0</v>
      </c>
      <c r="O10" s="71">
        <v>0</v>
      </c>
      <c r="P10" s="96">
        <f t="shared" si="0"/>
        <v>1164931685.45</v>
      </c>
      <c r="Q10" s="664">
        <v>1164931685.45</v>
      </c>
      <c r="R10" s="72">
        <v>0</v>
      </c>
      <c r="S10" s="72">
        <v>0</v>
      </c>
      <c r="T10" s="73">
        <v>0</v>
      </c>
      <c r="U10" s="25">
        <f t="shared" ref="U10:U21" si="5">V10+W10+X10+Y10</f>
        <v>103.67120936969589</v>
      </c>
      <c r="V10" s="80">
        <f t="shared" si="1"/>
        <v>103.67120936969589</v>
      </c>
      <c r="W10" s="23">
        <v>0</v>
      </c>
      <c r="X10" s="23">
        <v>0</v>
      </c>
      <c r="Y10" s="21">
        <v>0</v>
      </c>
      <c r="Z10" s="402">
        <f t="shared" si="2"/>
        <v>56.920708188354588</v>
      </c>
      <c r="AA10" s="80">
        <f t="shared" si="2"/>
        <v>56.920708188354588</v>
      </c>
      <c r="AB10" s="23">
        <v>0</v>
      </c>
      <c r="AC10" s="23">
        <v>0</v>
      </c>
      <c r="AD10" s="21">
        <v>0</v>
      </c>
      <c r="AE10" s="9"/>
      <c r="AF10" s="9"/>
      <c r="AG10" s="621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</row>
    <row r="11" spans="1:148" s="8" customFormat="1" ht="45" customHeight="1" x14ac:dyDescent="0.25">
      <c r="A11" s="553"/>
      <c r="B11" s="400" t="s">
        <v>78</v>
      </c>
      <c r="C11" s="95" t="s">
        <v>71</v>
      </c>
      <c r="D11" s="221" t="s">
        <v>9</v>
      </c>
      <c r="E11" s="401" t="s">
        <v>10</v>
      </c>
      <c r="F11" s="418">
        <f t="shared" si="3"/>
        <v>24748000</v>
      </c>
      <c r="G11" s="664">
        <v>24748000</v>
      </c>
      <c r="H11" s="645">
        <v>0</v>
      </c>
      <c r="I11" s="72">
        <v>0</v>
      </c>
      <c r="J11" s="73">
        <v>0</v>
      </c>
      <c r="K11" s="96">
        <f t="shared" si="4"/>
        <v>15444600</v>
      </c>
      <c r="L11" s="72">
        <v>15444600</v>
      </c>
      <c r="M11" s="72">
        <v>0</v>
      </c>
      <c r="N11" s="72">
        <v>0</v>
      </c>
      <c r="O11" s="71">
        <v>0</v>
      </c>
      <c r="P11" s="96">
        <f t="shared" si="0"/>
        <v>14374683.48</v>
      </c>
      <c r="Q11" s="664">
        <v>14374683.48</v>
      </c>
      <c r="R11" s="72">
        <v>0</v>
      </c>
      <c r="S11" s="72">
        <v>0</v>
      </c>
      <c r="T11" s="73">
        <v>0</v>
      </c>
      <c r="U11" s="25">
        <f t="shared" ref="U11" si="6">V11+W11+X11+Y11</f>
        <v>93.072552736878905</v>
      </c>
      <c r="V11" s="80">
        <f t="shared" si="1"/>
        <v>93.072552736878905</v>
      </c>
      <c r="W11" s="23">
        <v>0</v>
      </c>
      <c r="X11" s="23">
        <v>0</v>
      </c>
      <c r="Y11" s="21">
        <v>0</v>
      </c>
      <c r="Z11" s="402">
        <f t="shared" si="2"/>
        <v>58.084222886697908</v>
      </c>
      <c r="AA11" s="80">
        <f t="shared" si="2"/>
        <v>58.084222886697908</v>
      </c>
      <c r="AB11" s="23">
        <v>0</v>
      </c>
      <c r="AC11" s="23">
        <v>0</v>
      </c>
      <c r="AD11" s="21">
        <v>0</v>
      </c>
      <c r="AE11" s="9"/>
      <c r="AF11" s="9"/>
      <c r="AG11" s="621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</row>
    <row r="12" spans="1:148" s="8" customFormat="1" ht="60" customHeight="1" x14ac:dyDescent="0.25">
      <c r="A12" s="553"/>
      <c r="B12" s="97" t="s">
        <v>123</v>
      </c>
      <c r="C12" s="95" t="s">
        <v>49</v>
      </c>
      <c r="D12" s="221" t="s">
        <v>9</v>
      </c>
      <c r="E12" s="236" t="s">
        <v>10</v>
      </c>
      <c r="F12" s="89">
        <f t="shared" si="3"/>
        <v>121393400</v>
      </c>
      <c r="G12" s="90">
        <v>121393400</v>
      </c>
      <c r="H12" s="72">
        <v>0</v>
      </c>
      <c r="I12" s="72">
        <v>0</v>
      </c>
      <c r="J12" s="73">
        <v>0</v>
      </c>
      <c r="K12" s="96">
        <f t="shared" si="4"/>
        <v>64019781</v>
      </c>
      <c r="L12" s="72">
        <v>64019781</v>
      </c>
      <c r="M12" s="72">
        <v>0</v>
      </c>
      <c r="N12" s="72">
        <v>0</v>
      </c>
      <c r="O12" s="71">
        <v>0</v>
      </c>
      <c r="P12" s="96">
        <f t="shared" si="0"/>
        <v>42472146.420000002</v>
      </c>
      <c r="Q12" s="72">
        <v>42472146.420000002</v>
      </c>
      <c r="R12" s="72">
        <v>0</v>
      </c>
      <c r="S12" s="72">
        <v>0</v>
      </c>
      <c r="T12" s="73">
        <v>0</v>
      </c>
      <c r="U12" s="25">
        <f t="shared" si="5"/>
        <v>66.342223851093777</v>
      </c>
      <c r="V12" s="80">
        <f t="shared" si="1"/>
        <v>66.342223851093777</v>
      </c>
      <c r="W12" s="93">
        <v>0</v>
      </c>
      <c r="X12" s="93">
        <v>0</v>
      </c>
      <c r="Y12" s="62">
        <v>0</v>
      </c>
      <c r="Z12" s="25">
        <f t="shared" si="2"/>
        <v>34.987195695976887</v>
      </c>
      <c r="AA12" s="92">
        <f t="shared" si="2"/>
        <v>34.987195695976887</v>
      </c>
      <c r="AB12" s="93">
        <v>0</v>
      </c>
      <c r="AC12" s="93">
        <v>0</v>
      </c>
      <c r="AD12" s="62">
        <v>0</v>
      </c>
      <c r="AE12" s="9"/>
      <c r="AF12" s="9"/>
      <c r="AG12" s="621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</row>
    <row r="13" spans="1:148" s="8" customFormat="1" ht="43.9" customHeight="1" x14ac:dyDescent="0.25">
      <c r="A13" s="553"/>
      <c r="B13" s="97" t="s">
        <v>74</v>
      </c>
      <c r="C13" s="95" t="s">
        <v>51</v>
      </c>
      <c r="D13" s="221" t="s">
        <v>9</v>
      </c>
      <c r="E13" s="236" t="s">
        <v>10</v>
      </c>
      <c r="F13" s="89">
        <f t="shared" si="3"/>
        <v>84067000</v>
      </c>
      <c r="G13" s="72">
        <v>84067000</v>
      </c>
      <c r="H13" s="72">
        <v>0</v>
      </c>
      <c r="I13" s="72">
        <v>0</v>
      </c>
      <c r="J13" s="73">
        <v>0</v>
      </c>
      <c r="K13" s="96">
        <f t="shared" si="4"/>
        <v>46359700</v>
      </c>
      <c r="L13" s="72">
        <v>46359700</v>
      </c>
      <c r="M13" s="72">
        <v>0</v>
      </c>
      <c r="N13" s="72">
        <v>0</v>
      </c>
      <c r="O13" s="71">
        <v>0</v>
      </c>
      <c r="P13" s="96">
        <f t="shared" si="0"/>
        <v>39030841.039999999</v>
      </c>
      <c r="Q13" s="72">
        <v>39030841.039999999</v>
      </c>
      <c r="R13" s="72">
        <v>0</v>
      </c>
      <c r="S13" s="72">
        <v>0</v>
      </c>
      <c r="T13" s="73">
        <v>0</v>
      </c>
      <c r="U13" s="25">
        <f t="shared" si="5"/>
        <v>84.191314956740442</v>
      </c>
      <c r="V13" s="80">
        <f t="shared" si="1"/>
        <v>84.191314956740442</v>
      </c>
      <c r="W13" s="23">
        <v>0</v>
      </c>
      <c r="X13" s="23">
        <v>0</v>
      </c>
      <c r="Y13" s="21">
        <v>0</v>
      </c>
      <c r="Z13" s="402">
        <f t="shared" si="2"/>
        <v>46.428254891931438</v>
      </c>
      <c r="AA13" s="80">
        <f t="shared" si="2"/>
        <v>46.428254891931438</v>
      </c>
      <c r="AB13" s="23">
        <v>0</v>
      </c>
      <c r="AC13" s="23">
        <v>0</v>
      </c>
      <c r="AD13" s="21">
        <v>0</v>
      </c>
      <c r="AE13" s="9"/>
      <c r="AF13" s="9"/>
      <c r="AG13" s="621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</row>
    <row r="14" spans="1:148" s="8" customFormat="1" ht="59.25" customHeight="1" x14ac:dyDescent="0.25">
      <c r="A14" s="553"/>
      <c r="B14" s="97" t="s">
        <v>73</v>
      </c>
      <c r="C14" s="95" t="s">
        <v>42</v>
      </c>
      <c r="D14" s="221" t="s">
        <v>9</v>
      </c>
      <c r="E14" s="236" t="s">
        <v>10</v>
      </c>
      <c r="F14" s="89">
        <f t="shared" si="3"/>
        <v>37872000</v>
      </c>
      <c r="G14" s="72">
        <v>37872000</v>
      </c>
      <c r="H14" s="72">
        <v>0</v>
      </c>
      <c r="I14" s="72">
        <v>0</v>
      </c>
      <c r="J14" s="73">
        <v>0</v>
      </c>
      <c r="K14" s="96">
        <f t="shared" si="4"/>
        <v>11169000</v>
      </c>
      <c r="L14" s="72">
        <v>11169000</v>
      </c>
      <c r="M14" s="72">
        <v>0</v>
      </c>
      <c r="N14" s="72">
        <v>0</v>
      </c>
      <c r="O14" s="71">
        <v>0</v>
      </c>
      <c r="P14" s="96">
        <f t="shared" si="0"/>
        <v>13461000</v>
      </c>
      <c r="Q14" s="72">
        <v>13461000</v>
      </c>
      <c r="R14" s="72">
        <v>0</v>
      </c>
      <c r="S14" s="72">
        <v>0</v>
      </c>
      <c r="T14" s="73">
        <v>0</v>
      </c>
      <c r="U14" s="25">
        <f t="shared" si="5"/>
        <v>120.52108514638734</v>
      </c>
      <c r="V14" s="80">
        <f t="shared" si="1"/>
        <v>120.52108514638734</v>
      </c>
      <c r="W14" s="23">
        <v>0</v>
      </c>
      <c r="X14" s="23">
        <v>0</v>
      </c>
      <c r="Y14" s="21">
        <v>0</v>
      </c>
      <c r="Z14" s="81">
        <f t="shared" si="2"/>
        <v>35.54340937896071</v>
      </c>
      <c r="AA14" s="23">
        <f t="shared" si="2"/>
        <v>35.54340937896071</v>
      </c>
      <c r="AB14" s="23">
        <v>0</v>
      </c>
      <c r="AC14" s="23">
        <v>0</v>
      </c>
      <c r="AD14" s="21">
        <v>0</v>
      </c>
      <c r="AE14" s="9"/>
      <c r="AF14" s="9"/>
      <c r="AG14" s="621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</row>
    <row r="15" spans="1:148" s="8" customFormat="1" ht="45" customHeight="1" x14ac:dyDescent="0.25">
      <c r="A15" s="553"/>
      <c r="B15" s="97" t="s">
        <v>52</v>
      </c>
      <c r="C15" s="95" t="s">
        <v>67</v>
      </c>
      <c r="D15" s="221" t="s">
        <v>9</v>
      </c>
      <c r="E15" s="236" t="s">
        <v>5</v>
      </c>
      <c r="F15" s="89">
        <f t="shared" si="3"/>
        <v>633600</v>
      </c>
      <c r="G15" s="80">
        <v>0</v>
      </c>
      <c r="H15" s="80">
        <v>0</v>
      </c>
      <c r="I15" s="80">
        <v>0</v>
      </c>
      <c r="J15" s="20">
        <v>633600</v>
      </c>
      <c r="K15" s="96">
        <f t="shared" si="4"/>
        <v>290000</v>
      </c>
      <c r="L15" s="80">
        <v>0</v>
      </c>
      <c r="M15" s="80">
        <v>0</v>
      </c>
      <c r="N15" s="80">
        <v>0</v>
      </c>
      <c r="O15" s="19">
        <v>290000</v>
      </c>
      <c r="P15" s="96">
        <f t="shared" si="0"/>
        <v>125004</v>
      </c>
      <c r="Q15" s="80">
        <v>0</v>
      </c>
      <c r="R15" s="80">
        <v>0</v>
      </c>
      <c r="S15" s="80">
        <v>0</v>
      </c>
      <c r="T15" s="20">
        <v>125004</v>
      </c>
      <c r="U15" s="25">
        <f t="shared" si="5"/>
        <v>43.104827586206895</v>
      </c>
      <c r="V15" s="23">
        <v>0</v>
      </c>
      <c r="W15" s="23">
        <v>0</v>
      </c>
      <c r="X15" s="23">
        <v>0</v>
      </c>
      <c r="Y15" s="20">
        <f>T15/O15*100</f>
        <v>43.104827586206895</v>
      </c>
      <c r="Z15" s="81">
        <f t="shared" ref="Z15:Z22" si="7">P15/F15*100</f>
        <v>19.729166666666668</v>
      </c>
      <c r="AA15" s="23">
        <v>0</v>
      </c>
      <c r="AB15" s="23">
        <v>0</v>
      </c>
      <c r="AC15" s="23">
        <v>0</v>
      </c>
      <c r="AD15" s="21">
        <f>T15/J15*100</f>
        <v>19.729166666666668</v>
      </c>
      <c r="AE15" s="9"/>
      <c r="AF15" s="9"/>
      <c r="AG15" s="621"/>
      <c r="AH15" s="9"/>
      <c r="AI15" s="403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</row>
    <row r="16" spans="1:148" s="8" customFormat="1" ht="28.9" customHeight="1" x14ac:dyDescent="0.25">
      <c r="A16" s="553"/>
      <c r="B16" s="97" t="s">
        <v>53</v>
      </c>
      <c r="C16" s="95" t="s">
        <v>50</v>
      </c>
      <c r="D16" s="221" t="s">
        <v>9</v>
      </c>
      <c r="E16" s="236" t="s">
        <v>5</v>
      </c>
      <c r="F16" s="89">
        <f t="shared" si="3"/>
        <v>555559380</v>
      </c>
      <c r="G16" s="80">
        <v>0</v>
      </c>
      <c r="H16" s="80">
        <v>0</v>
      </c>
      <c r="I16" s="80">
        <v>0</v>
      </c>
      <c r="J16" s="20">
        <v>555559380</v>
      </c>
      <c r="K16" s="96">
        <f t="shared" si="4"/>
        <v>287917496.18000001</v>
      </c>
      <c r="L16" s="80">
        <v>0</v>
      </c>
      <c r="M16" s="80">
        <v>0</v>
      </c>
      <c r="N16" s="80">
        <v>0</v>
      </c>
      <c r="O16" s="19">
        <v>287917496.18000001</v>
      </c>
      <c r="P16" s="96">
        <f t="shared" si="0"/>
        <v>257849229.13</v>
      </c>
      <c r="Q16" s="80">
        <v>0</v>
      </c>
      <c r="R16" s="80">
        <v>0</v>
      </c>
      <c r="S16" s="80">
        <v>0</v>
      </c>
      <c r="T16" s="20">
        <v>257849229.13</v>
      </c>
      <c r="U16" s="25">
        <f t="shared" si="5"/>
        <v>89.55663776986934</v>
      </c>
      <c r="V16" s="23">
        <v>0</v>
      </c>
      <c r="W16" s="23">
        <v>0</v>
      </c>
      <c r="X16" s="23">
        <v>0</v>
      </c>
      <c r="Y16" s="20">
        <f>T16/O16*100</f>
        <v>89.55663776986934</v>
      </c>
      <c r="Z16" s="402">
        <f t="shared" si="7"/>
        <v>46.412541739462668</v>
      </c>
      <c r="AA16" s="23">
        <v>0</v>
      </c>
      <c r="AB16" s="23">
        <v>0</v>
      </c>
      <c r="AC16" s="23">
        <v>0</v>
      </c>
      <c r="AD16" s="20">
        <f>T16/J16*100</f>
        <v>46.412541739462668</v>
      </c>
      <c r="AE16" s="9"/>
      <c r="AF16" s="9"/>
      <c r="AG16" s="621"/>
      <c r="AH16" s="9"/>
      <c r="AI16" s="404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</row>
    <row r="17" spans="1:148" s="416" customFormat="1" ht="28.5" customHeight="1" x14ac:dyDescent="0.25">
      <c r="A17" s="553"/>
      <c r="B17" s="405" t="s">
        <v>98</v>
      </c>
      <c r="C17" s="406"/>
      <c r="D17" s="407" t="s">
        <v>9</v>
      </c>
      <c r="E17" s="408" t="s">
        <v>11</v>
      </c>
      <c r="F17" s="648">
        <f>G17+H17+I17+J17</f>
        <v>341067780</v>
      </c>
      <c r="G17" s="409">
        <v>0</v>
      </c>
      <c r="H17" s="409">
        <v>0</v>
      </c>
      <c r="I17" s="343">
        <v>341067780</v>
      </c>
      <c r="J17" s="649">
        <v>0</v>
      </c>
      <c r="K17" s="410">
        <f>L17+M17+N17+O17</f>
        <v>341067780</v>
      </c>
      <c r="L17" s="409">
        <v>0</v>
      </c>
      <c r="M17" s="409">
        <v>0</v>
      </c>
      <c r="N17" s="409">
        <f>I17</f>
        <v>341067780</v>
      </c>
      <c r="O17" s="411">
        <v>0</v>
      </c>
      <c r="P17" s="410">
        <f>Q17+R17+S17+T17</f>
        <v>332129354.33999997</v>
      </c>
      <c r="Q17" s="409">
        <v>0</v>
      </c>
      <c r="R17" s="409">
        <v>0</v>
      </c>
      <c r="S17" s="409">
        <v>332129354.33999997</v>
      </c>
      <c r="T17" s="652">
        <v>0</v>
      </c>
      <c r="U17" s="412">
        <f t="shared" si="5"/>
        <v>97.379281719311024</v>
      </c>
      <c r="V17" s="413">
        <v>0</v>
      </c>
      <c r="W17" s="413">
        <v>0</v>
      </c>
      <c r="X17" s="409">
        <f>S17/N17*100</f>
        <v>97.379281719311024</v>
      </c>
      <c r="Y17" s="414">
        <v>0</v>
      </c>
      <c r="Z17" s="415">
        <f t="shared" si="7"/>
        <v>97.379281719311024</v>
      </c>
      <c r="AA17" s="413">
        <v>0</v>
      </c>
      <c r="AB17" s="413">
        <v>0</v>
      </c>
      <c r="AC17" s="409">
        <f>S17/I17*100</f>
        <v>97.379281719311024</v>
      </c>
      <c r="AD17" s="414">
        <v>0</v>
      </c>
      <c r="AE17" s="622"/>
      <c r="AF17" s="622"/>
      <c r="AG17" s="622"/>
      <c r="AH17" s="417"/>
      <c r="AI17" s="588"/>
      <c r="AJ17" s="588"/>
      <c r="AK17" s="588"/>
      <c r="AL17" s="588"/>
      <c r="AM17" s="588"/>
      <c r="AN17" s="417"/>
      <c r="AO17" s="417"/>
      <c r="AP17" s="417"/>
      <c r="AQ17" s="417"/>
      <c r="AR17" s="417"/>
      <c r="AS17" s="417"/>
      <c r="AT17" s="417"/>
      <c r="AU17" s="417"/>
      <c r="AV17" s="417"/>
      <c r="AW17" s="417"/>
      <c r="AX17" s="417"/>
      <c r="AY17" s="417"/>
      <c r="AZ17" s="417"/>
      <c r="BA17" s="417"/>
      <c r="BB17" s="417"/>
      <c r="BC17" s="417"/>
      <c r="BD17" s="417"/>
      <c r="BE17" s="417"/>
      <c r="BF17" s="417"/>
      <c r="BG17" s="417"/>
      <c r="BH17" s="417"/>
      <c r="BI17" s="417"/>
      <c r="BJ17" s="417"/>
      <c r="BK17" s="417"/>
      <c r="BL17" s="417"/>
      <c r="BM17" s="417"/>
      <c r="BN17" s="417"/>
      <c r="BO17" s="417"/>
      <c r="BP17" s="417"/>
      <c r="BQ17" s="417"/>
      <c r="BR17" s="417"/>
      <c r="BS17" s="417"/>
      <c r="BT17" s="417"/>
      <c r="BU17" s="417"/>
      <c r="BV17" s="417"/>
      <c r="BW17" s="417"/>
      <c r="BX17" s="417"/>
      <c r="BY17" s="417"/>
      <c r="BZ17" s="417"/>
      <c r="CA17" s="417"/>
      <c r="CB17" s="417"/>
      <c r="CC17" s="417"/>
      <c r="CD17" s="417"/>
      <c r="CE17" s="417"/>
      <c r="CF17" s="417"/>
      <c r="CG17" s="417"/>
      <c r="CH17" s="417"/>
      <c r="CI17" s="417"/>
      <c r="CJ17" s="417"/>
      <c r="CK17" s="417"/>
      <c r="CL17" s="417"/>
      <c r="CM17" s="417"/>
      <c r="CN17" s="417"/>
      <c r="CO17" s="417"/>
      <c r="CP17" s="417"/>
      <c r="CQ17" s="417"/>
      <c r="CR17" s="417"/>
      <c r="CS17" s="417"/>
      <c r="CT17" s="417"/>
      <c r="CU17" s="417"/>
      <c r="CV17" s="417"/>
      <c r="CW17" s="417"/>
      <c r="CX17" s="417"/>
      <c r="CY17" s="417"/>
      <c r="CZ17" s="417"/>
      <c r="DA17" s="417"/>
      <c r="DB17" s="417"/>
      <c r="DC17" s="417"/>
      <c r="DD17" s="417"/>
      <c r="DE17" s="417"/>
      <c r="DF17" s="417"/>
      <c r="DG17" s="417"/>
      <c r="DH17" s="417"/>
      <c r="DI17" s="417"/>
      <c r="DJ17" s="417"/>
      <c r="DK17" s="417"/>
      <c r="DL17" s="417"/>
      <c r="DM17" s="417"/>
      <c r="DN17" s="417"/>
      <c r="DO17" s="417"/>
      <c r="DP17" s="417"/>
      <c r="DQ17" s="417"/>
      <c r="DR17" s="417"/>
      <c r="DS17" s="417"/>
      <c r="DT17" s="417"/>
      <c r="DU17" s="417"/>
      <c r="DV17" s="417"/>
      <c r="DW17" s="417"/>
      <c r="DX17" s="417"/>
      <c r="DY17" s="417"/>
      <c r="DZ17" s="417"/>
      <c r="EA17" s="417"/>
      <c r="EB17" s="417"/>
      <c r="EC17" s="417"/>
      <c r="ED17" s="417"/>
      <c r="EE17" s="417"/>
      <c r="EF17" s="417"/>
      <c r="EG17" s="417"/>
      <c r="EH17" s="417"/>
      <c r="EI17" s="417"/>
      <c r="EJ17" s="417"/>
      <c r="EK17" s="417"/>
      <c r="EL17" s="417"/>
      <c r="EM17" s="417"/>
      <c r="EN17" s="417"/>
      <c r="EO17" s="417"/>
      <c r="EP17" s="417"/>
      <c r="EQ17" s="417"/>
      <c r="ER17" s="417"/>
    </row>
    <row r="18" spans="1:148" s="8" customFormat="1" ht="30" customHeight="1" x14ac:dyDescent="0.25">
      <c r="A18" s="553"/>
      <c r="B18" s="97" t="s">
        <v>0</v>
      </c>
      <c r="C18" s="95" t="s">
        <v>63</v>
      </c>
      <c r="D18" s="221" t="s">
        <v>9</v>
      </c>
      <c r="E18" s="236" t="s">
        <v>5</v>
      </c>
      <c r="F18" s="89">
        <f t="shared" si="3"/>
        <v>3994900</v>
      </c>
      <c r="G18" s="80">
        <v>0</v>
      </c>
      <c r="H18" s="80">
        <v>0</v>
      </c>
      <c r="I18" s="80">
        <v>0</v>
      </c>
      <c r="J18" s="20">
        <v>3994900</v>
      </c>
      <c r="K18" s="96">
        <f t="shared" si="4"/>
        <v>2051120</v>
      </c>
      <c r="L18" s="80">
        <v>0</v>
      </c>
      <c r="M18" s="80">
        <v>0</v>
      </c>
      <c r="N18" s="80">
        <v>0</v>
      </c>
      <c r="O18" s="19">
        <v>2051120</v>
      </c>
      <c r="P18" s="96">
        <f t="shared" si="0"/>
        <v>777775.46</v>
      </c>
      <c r="Q18" s="80">
        <v>0</v>
      </c>
      <c r="R18" s="80">
        <v>0</v>
      </c>
      <c r="S18" s="80">
        <v>0</v>
      </c>
      <c r="T18" s="20">
        <v>777775.46</v>
      </c>
      <c r="U18" s="25">
        <f t="shared" si="5"/>
        <v>37.919549319396225</v>
      </c>
      <c r="V18" s="23">
        <v>0</v>
      </c>
      <c r="W18" s="23">
        <v>0</v>
      </c>
      <c r="X18" s="23">
        <v>0</v>
      </c>
      <c r="Y18" s="20">
        <f>T18/O18*100</f>
        <v>37.919549319396225</v>
      </c>
      <c r="Z18" s="402">
        <f t="shared" si="7"/>
        <v>19.469209742421587</v>
      </c>
      <c r="AA18" s="23">
        <v>0</v>
      </c>
      <c r="AB18" s="23">
        <v>0</v>
      </c>
      <c r="AC18" s="23">
        <v>0</v>
      </c>
      <c r="AD18" s="20">
        <f>T18/J18*100</f>
        <v>19.469209742421587</v>
      </c>
      <c r="AE18" s="9"/>
      <c r="AF18" s="9"/>
      <c r="AG18" s="621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</row>
    <row r="19" spans="1:148" s="8" customFormat="1" ht="45" customHeight="1" x14ac:dyDescent="0.25">
      <c r="A19" s="553"/>
      <c r="B19" s="97" t="s">
        <v>61</v>
      </c>
      <c r="C19" s="95" t="s">
        <v>40</v>
      </c>
      <c r="D19" s="221" t="s">
        <v>9</v>
      </c>
      <c r="E19" s="401" t="s">
        <v>10</v>
      </c>
      <c r="F19" s="89">
        <f t="shared" si="3"/>
        <v>72700</v>
      </c>
      <c r="G19" s="80">
        <v>72700</v>
      </c>
      <c r="H19" s="80">
        <v>0</v>
      </c>
      <c r="I19" s="80">
        <v>0</v>
      </c>
      <c r="J19" s="20">
        <v>0</v>
      </c>
      <c r="K19" s="96">
        <f t="shared" si="4"/>
        <v>72700</v>
      </c>
      <c r="L19" s="80">
        <v>72700</v>
      </c>
      <c r="M19" s="80">
        <v>0</v>
      </c>
      <c r="N19" s="80">
        <v>0</v>
      </c>
      <c r="O19" s="19">
        <v>0</v>
      </c>
      <c r="P19" s="96">
        <f t="shared" si="0"/>
        <v>65190</v>
      </c>
      <c r="Q19" s="80">
        <v>65190</v>
      </c>
      <c r="R19" s="80">
        <v>0</v>
      </c>
      <c r="S19" s="80">
        <v>0</v>
      </c>
      <c r="T19" s="20">
        <v>0</v>
      </c>
      <c r="U19" s="253">
        <f t="shared" si="5"/>
        <v>0</v>
      </c>
      <c r="V19" s="23">
        <v>0</v>
      </c>
      <c r="W19" s="23">
        <v>0</v>
      </c>
      <c r="X19" s="23">
        <v>0</v>
      </c>
      <c r="Y19" s="21">
        <v>0</v>
      </c>
      <c r="Z19" s="98">
        <f t="shared" si="7"/>
        <v>89.669876203576337</v>
      </c>
      <c r="AA19" s="23">
        <f>Q19/G19*100</f>
        <v>89.669876203576337</v>
      </c>
      <c r="AB19" s="23">
        <f>Q19/G19*100</f>
        <v>89.669876203576337</v>
      </c>
      <c r="AC19" s="23">
        <v>0</v>
      </c>
      <c r="AD19" s="21">
        <v>0</v>
      </c>
      <c r="AE19" s="623"/>
      <c r="AF19" s="623"/>
      <c r="AG19" s="167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</row>
    <row r="20" spans="1:148" s="8" customFormat="1" ht="21.75" hidden="1" customHeight="1" x14ac:dyDescent="0.25">
      <c r="A20" s="553"/>
      <c r="B20" s="97"/>
      <c r="C20" s="95"/>
      <c r="D20" s="221" t="s">
        <v>9</v>
      </c>
      <c r="E20" s="236" t="s">
        <v>10</v>
      </c>
      <c r="F20" s="89">
        <f t="shared" si="3"/>
        <v>0</v>
      </c>
      <c r="G20" s="80"/>
      <c r="H20" s="80"/>
      <c r="I20" s="80"/>
      <c r="J20" s="20"/>
      <c r="K20" s="96">
        <f t="shared" si="4"/>
        <v>0</v>
      </c>
      <c r="L20" s="80"/>
      <c r="M20" s="80"/>
      <c r="N20" s="80"/>
      <c r="O20" s="19"/>
      <c r="P20" s="96">
        <f t="shared" si="0"/>
        <v>0</v>
      </c>
      <c r="Q20" s="80"/>
      <c r="R20" s="80"/>
      <c r="S20" s="80"/>
      <c r="T20" s="20"/>
      <c r="U20" s="25" t="e">
        <f t="shared" si="5"/>
        <v>#DIV/0!</v>
      </c>
      <c r="V20" s="80" t="e">
        <f>Q20/L20*100</f>
        <v>#DIV/0!</v>
      </c>
      <c r="W20" s="23" t="e">
        <f>L20/#REF!*100</f>
        <v>#REF!</v>
      </c>
      <c r="X20" s="80" t="e">
        <f>N20/D20*100</f>
        <v>#VALUE!</v>
      </c>
      <c r="Y20" s="20" t="e">
        <f>T20/O20*100</f>
        <v>#DIV/0!</v>
      </c>
      <c r="Z20" s="99" t="e">
        <f t="shared" si="7"/>
        <v>#DIV/0!</v>
      </c>
      <c r="AA20" s="80" t="e">
        <f>Q20/G20*100</f>
        <v>#DIV/0!</v>
      </c>
      <c r="AB20" s="23" t="e">
        <f>Q20/G20*100</f>
        <v>#DIV/0!</v>
      </c>
      <c r="AC20" s="80" t="e">
        <f>S20/I20*100</f>
        <v>#DIV/0!</v>
      </c>
      <c r="AD20" s="20" t="e">
        <f>T20/J20*100</f>
        <v>#DIV/0!</v>
      </c>
      <c r="AE20" s="9"/>
      <c r="AF20" s="9"/>
      <c r="AG20" s="615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</row>
    <row r="21" spans="1:148" s="8" customFormat="1" ht="18.75" hidden="1" customHeight="1" x14ac:dyDescent="0.25">
      <c r="A21" s="553"/>
      <c r="B21" s="100"/>
      <c r="C21" s="101"/>
      <c r="D21" s="221" t="s">
        <v>9</v>
      </c>
      <c r="E21" s="237" t="s">
        <v>5</v>
      </c>
      <c r="F21" s="89">
        <f t="shared" si="3"/>
        <v>0</v>
      </c>
      <c r="G21" s="102"/>
      <c r="H21" s="102"/>
      <c r="I21" s="102"/>
      <c r="J21" s="166"/>
      <c r="K21" s="96">
        <f t="shared" si="4"/>
        <v>0</v>
      </c>
      <c r="L21" s="102"/>
      <c r="M21" s="102"/>
      <c r="N21" s="102"/>
      <c r="O21" s="103"/>
      <c r="P21" s="96">
        <f t="shared" si="0"/>
        <v>0</v>
      </c>
      <c r="Q21" s="102"/>
      <c r="R21" s="102"/>
      <c r="S21" s="102"/>
      <c r="T21" s="166"/>
      <c r="U21" s="25" t="e">
        <f t="shared" si="5"/>
        <v>#DIV/0!</v>
      </c>
      <c r="V21" s="80" t="e">
        <f>Q21/L21*100</f>
        <v>#DIV/0!</v>
      </c>
      <c r="W21" s="23" t="e">
        <f>L21/#REF!*100</f>
        <v>#REF!</v>
      </c>
      <c r="X21" s="80" t="e">
        <f>N21/D21*100</f>
        <v>#VALUE!</v>
      </c>
      <c r="Y21" s="20" t="e">
        <f>T21/O21*100</f>
        <v>#DIV/0!</v>
      </c>
      <c r="Z21" s="99" t="e">
        <f t="shared" si="7"/>
        <v>#DIV/0!</v>
      </c>
      <c r="AA21" s="80" t="e">
        <f>Q21/G21*100</f>
        <v>#DIV/0!</v>
      </c>
      <c r="AB21" s="23" t="e">
        <f>Q21/G21*100</f>
        <v>#DIV/0!</v>
      </c>
      <c r="AC21" s="80" t="e">
        <f>S21/I21*100</f>
        <v>#DIV/0!</v>
      </c>
      <c r="AD21" s="20" t="e">
        <f>T21/J21*100</f>
        <v>#DIV/0!</v>
      </c>
      <c r="AE21" s="9"/>
      <c r="AF21" s="9"/>
      <c r="AG21" s="615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</row>
    <row r="22" spans="1:148" s="8" customFormat="1" ht="47.25" customHeight="1" x14ac:dyDescent="0.25">
      <c r="A22" s="553"/>
      <c r="B22" s="97" t="s">
        <v>54</v>
      </c>
      <c r="C22" s="94" t="s">
        <v>41</v>
      </c>
      <c r="D22" s="221" t="s">
        <v>9</v>
      </c>
      <c r="E22" s="401" t="s">
        <v>10</v>
      </c>
      <c r="F22" s="418">
        <f t="shared" si="3"/>
        <v>3960490</v>
      </c>
      <c r="G22" s="127">
        <v>3960490</v>
      </c>
      <c r="H22" s="92">
        <v>0</v>
      </c>
      <c r="I22" s="92">
        <v>0</v>
      </c>
      <c r="J22" s="59">
        <v>0</v>
      </c>
      <c r="K22" s="418">
        <f t="shared" si="4"/>
        <v>1925000</v>
      </c>
      <c r="L22" s="127">
        <v>1925000</v>
      </c>
      <c r="M22" s="92">
        <v>0</v>
      </c>
      <c r="N22" s="92">
        <v>0</v>
      </c>
      <c r="O22" s="27">
        <v>0</v>
      </c>
      <c r="P22" s="418">
        <f t="shared" si="0"/>
        <v>1923800</v>
      </c>
      <c r="Q22" s="127">
        <v>1923800</v>
      </c>
      <c r="R22" s="92">
        <v>0</v>
      </c>
      <c r="S22" s="92">
        <v>0</v>
      </c>
      <c r="T22" s="59">
        <v>0</v>
      </c>
      <c r="U22" s="25">
        <f>V22+W22+X22+Y22</f>
        <v>99.937662337662331</v>
      </c>
      <c r="V22" s="80">
        <f>Q22/L22*100</f>
        <v>99.937662337662331</v>
      </c>
      <c r="W22" s="23">
        <v>0</v>
      </c>
      <c r="X22" s="23">
        <v>0</v>
      </c>
      <c r="Y22" s="21">
        <v>0</v>
      </c>
      <c r="Z22" s="98">
        <f t="shared" si="7"/>
        <v>48.57479756292782</v>
      </c>
      <c r="AA22" s="23">
        <f>Q22/G22*100</f>
        <v>48.57479756292782</v>
      </c>
      <c r="AB22" s="23">
        <v>0</v>
      </c>
      <c r="AC22" s="23">
        <v>0</v>
      </c>
      <c r="AD22" s="21">
        <v>0</v>
      </c>
      <c r="AE22" s="9"/>
      <c r="AF22" s="9"/>
      <c r="AG22" s="615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</row>
    <row r="23" spans="1:148" s="8" customFormat="1" ht="65.45" customHeight="1" x14ac:dyDescent="0.25">
      <c r="A23" s="553"/>
      <c r="B23" s="419" t="s">
        <v>120</v>
      </c>
      <c r="C23" s="420" t="s">
        <v>119</v>
      </c>
      <c r="D23" s="221" t="s">
        <v>9</v>
      </c>
      <c r="E23" s="236" t="s">
        <v>5</v>
      </c>
      <c r="F23" s="418">
        <f t="shared" si="3"/>
        <v>32922300</v>
      </c>
      <c r="G23" s="119">
        <v>32922300</v>
      </c>
      <c r="H23" s="80">
        <v>0</v>
      </c>
      <c r="I23" s="80">
        <v>0</v>
      </c>
      <c r="J23" s="650">
        <v>0</v>
      </c>
      <c r="K23" s="418">
        <f t="shared" si="4"/>
        <v>0</v>
      </c>
      <c r="L23" s="119">
        <v>0</v>
      </c>
      <c r="M23" s="80">
        <v>0</v>
      </c>
      <c r="N23" s="80">
        <v>0</v>
      </c>
      <c r="O23" s="19">
        <v>0</v>
      </c>
      <c r="P23" s="234">
        <v>0</v>
      </c>
      <c r="Q23" s="119">
        <v>0</v>
      </c>
      <c r="R23" s="80">
        <v>0</v>
      </c>
      <c r="S23" s="80">
        <v>0</v>
      </c>
      <c r="T23" s="20">
        <v>0</v>
      </c>
      <c r="U23" s="25">
        <f t="shared" ref="U23:U25" si="8">V23+W23+X23+Y23</f>
        <v>0</v>
      </c>
      <c r="V23" s="80">
        <v>0</v>
      </c>
      <c r="W23" s="23">
        <v>0</v>
      </c>
      <c r="X23" s="23">
        <v>0</v>
      </c>
      <c r="Y23" s="21">
        <v>0</v>
      </c>
      <c r="Z23" s="98">
        <v>0</v>
      </c>
      <c r="AA23" s="23">
        <v>0</v>
      </c>
      <c r="AB23" s="23">
        <v>0</v>
      </c>
      <c r="AC23" s="23">
        <v>0</v>
      </c>
      <c r="AD23" s="21">
        <v>0</v>
      </c>
      <c r="AE23" s="9"/>
      <c r="AF23" s="9"/>
      <c r="AG23" s="615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</row>
    <row r="24" spans="1:148" s="8" customFormat="1" ht="57.75" customHeight="1" x14ac:dyDescent="0.25">
      <c r="A24" s="553"/>
      <c r="B24" s="419" t="s">
        <v>111</v>
      </c>
      <c r="C24" s="421" t="s">
        <v>113</v>
      </c>
      <c r="D24" s="221" t="s">
        <v>9</v>
      </c>
      <c r="E24" s="236" t="s">
        <v>5</v>
      </c>
      <c r="F24" s="418">
        <f t="shared" si="3"/>
        <v>8175170</v>
      </c>
      <c r="G24" s="119">
        <v>0</v>
      </c>
      <c r="H24" s="80">
        <v>0</v>
      </c>
      <c r="I24" s="80">
        <v>0</v>
      </c>
      <c r="J24" s="650">
        <v>8175170</v>
      </c>
      <c r="K24" s="418">
        <f t="shared" ref="K24" si="9">L24+M24+N24+O24</f>
        <v>0</v>
      </c>
      <c r="L24" s="119">
        <v>0</v>
      </c>
      <c r="M24" s="80">
        <v>0</v>
      </c>
      <c r="N24" s="80">
        <v>0</v>
      </c>
      <c r="O24" s="19">
        <v>0</v>
      </c>
      <c r="P24" s="234">
        <v>0</v>
      </c>
      <c r="Q24" s="119">
        <v>0</v>
      </c>
      <c r="R24" s="80">
        <v>0</v>
      </c>
      <c r="S24" s="80">
        <v>0</v>
      </c>
      <c r="T24" s="20">
        <v>0</v>
      </c>
      <c r="U24" s="25">
        <f t="shared" si="8"/>
        <v>0</v>
      </c>
      <c r="V24" s="80">
        <v>0</v>
      </c>
      <c r="W24" s="23">
        <v>0</v>
      </c>
      <c r="X24" s="23">
        <v>0</v>
      </c>
      <c r="Y24" s="21">
        <v>0</v>
      </c>
      <c r="Z24" s="81">
        <f t="shared" ref="Z24" si="10">P24/F24*100</f>
        <v>0</v>
      </c>
      <c r="AA24" s="23">
        <v>0</v>
      </c>
      <c r="AB24" s="23">
        <v>0</v>
      </c>
      <c r="AC24" s="23">
        <v>0</v>
      </c>
      <c r="AD24" s="21">
        <f>T24/J24*100</f>
        <v>0</v>
      </c>
      <c r="AE24" s="9"/>
      <c r="AF24" s="9"/>
      <c r="AG24" s="615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</row>
    <row r="25" spans="1:148" s="8" customFormat="1" ht="46.5" customHeight="1" thickBot="1" x14ac:dyDescent="0.3">
      <c r="A25" s="554"/>
      <c r="B25" s="422" t="s">
        <v>112</v>
      </c>
      <c r="C25" s="423" t="s">
        <v>118</v>
      </c>
      <c r="D25" s="220" t="s">
        <v>9</v>
      </c>
      <c r="E25" s="424" t="s">
        <v>4</v>
      </c>
      <c r="F25" s="324">
        <f t="shared" si="3"/>
        <v>34086400</v>
      </c>
      <c r="G25" s="150">
        <v>0</v>
      </c>
      <c r="H25" s="651">
        <v>34086400</v>
      </c>
      <c r="I25" s="325">
        <v>0</v>
      </c>
      <c r="J25" s="17">
        <v>0</v>
      </c>
      <c r="K25" s="418">
        <f t="shared" si="4"/>
        <v>0</v>
      </c>
      <c r="L25" s="105">
        <v>0</v>
      </c>
      <c r="M25" s="106">
        <v>0</v>
      </c>
      <c r="N25" s="106">
        <v>0</v>
      </c>
      <c r="O25" s="28">
        <v>0</v>
      </c>
      <c r="P25" s="324">
        <v>0</v>
      </c>
      <c r="Q25" s="150">
        <v>0</v>
      </c>
      <c r="R25" s="325">
        <v>0</v>
      </c>
      <c r="S25" s="325">
        <v>0</v>
      </c>
      <c r="T25" s="17">
        <v>0</v>
      </c>
      <c r="U25" s="25">
        <f t="shared" si="8"/>
        <v>0</v>
      </c>
      <c r="V25" s="80">
        <v>0</v>
      </c>
      <c r="W25" s="23">
        <v>0</v>
      </c>
      <c r="X25" s="23">
        <v>0</v>
      </c>
      <c r="Y25" s="21">
        <v>0</v>
      </c>
      <c r="Z25" s="143">
        <v>0</v>
      </c>
      <c r="AA25" s="110">
        <v>0</v>
      </c>
      <c r="AB25" s="110">
        <v>0</v>
      </c>
      <c r="AC25" s="110">
        <v>0</v>
      </c>
      <c r="AD25" s="111">
        <v>0</v>
      </c>
      <c r="AE25" s="9"/>
      <c r="AF25" s="9"/>
      <c r="AG25" s="615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</row>
    <row r="26" spans="1:148" s="199" customFormat="1" ht="19.5" customHeight="1" thickBot="1" x14ac:dyDescent="0.3">
      <c r="A26" s="377"/>
      <c r="B26" s="559" t="s">
        <v>64</v>
      </c>
      <c r="C26" s="560"/>
      <c r="D26" s="561"/>
      <c r="E26" s="378"/>
      <c r="F26" s="52">
        <f>F8+F10+F12+F13+F14+F15+F16+F17+F18+F19+F22+F9+F11+F23+F25+F24</f>
        <v>4433190894</v>
      </c>
      <c r="G26" s="83">
        <f t="shared" ref="G26:T26" si="11">G8+G10+G12+G13+G14+G15+G16+G17+G18+G19+G22+G9+G11+G23+G25+G24</f>
        <v>3489673664</v>
      </c>
      <c r="H26" s="83">
        <f t="shared" si="11"/>
        <v>34086400</v>
      </c>
      <c r="I26" s="83">
        <f t="shared" si="11"/>
        <v>341067780</v>
      </c>
      <c r="J26" s="298">
        <f t="shared" si="11"/>
        <v>568363050</v>
      </c>
      <c r="K26" s="52">
        <f>K8+K10+K12+K13+K14+K15+K16+K17+K18+K19+K22+K9+K11+K23+K25+K24</f>
        <v>2453515681.1800003</v>
      </c>
      <c r="L26" s="83">
        <f t="shared" si="11"/>
        <v>1822189285</v>
      </c>
      <c r="M26" s="83">
        <f t="shared" si="11"/>
        <v>0</v>
      </c>
      <c r="N26" s="83">
        <f t="shared" si="11"/>
        <v>341067780</v>
      </c>
      <c r="O26" s="298">
        <f t="shared" si="11"/>
        <v>290258616.18000001</v>
      </c>
      <c r="P26" s="52">
        <f>P8+P10+P12+P13+P14+P15+P16+P17+P18+P19+P22+P9+P11+P23+P25+P24</f>
        <v>2449380285.7200003</v>
      </c>
      <c r="Q26" s="83">
        <f t="shared" si="11"/>
        <v>1858498922.79</v>
      </c>
      <c r="R26" s="83">
        <f t="shared" si="11"/>
        <v>0</v>
      </c>
      <c r="S26" s="83">
        <f t="shared" si="11"/>
        <v>332129354.33999997</v>
      </c>
      <c r="T26" s="298">
        <f t="shared" si="11"/>
        <v>258752008.59</v>
      </c>
      <c r="U26" s="69">
        <f>P26/K26*100</f>
        <v>99.831450212781562</v>
      </c>
      <c r="V26" s="88">
        <f>Q26/L26*100</f>
        <v>101.99263809138247</v>
      </c>
      <c r="W26" s="254">
        <v>0</v>
      </c>
      <c r="X26" s="88">
        <f>S26/N26*100</f>
        <v>97.379281719311024</v>
      </c>
      <c r="Y26" s="53">
        <f>T26/O26*100</f>
        <v>89.145332529780404</v>
      </c>
      <c r="Z26" s="52">
        <f>P26/F26*100</f>
        <v>55.250954544616107</v>
      </c>
      <c r="AA26" s="67">
        <f>Q26/G26*100</f>
        <v>53.257097990638933</v>
      </c>
      <c r="AB26" s="41">
        <v>0</v>
      </c>
      <c r="AC26" s="67">
        <f>S26/I26*100</f>
        <v>97.379281719311024</v>
      </c>
      <c r="AD26" s="53">
        <f>T26/J26*100</f>
        <v>45.525832228185841</v>
      </c>
      <c r="AE26" s="200"/>
      <c r="AF26" s="200"/>
      <c r="AG26" s="624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G26" s="200"/>
      <c r="DH26" s="200"/>
      <c r="DI26" s="200"/>
      <c r="DJ26" s="200"/>
      <c r="DK26" s="200"/>
      <c r="DL26" s="200"/>
      <c r="DM26" s="200"/>
      <c r="DN26" s="200"/>
      <c r="DO26" s="200"/>
      <c r="DP26" s="200"/>
      <c r="DQ26" s="200"/>
      <c r="DR26" s="200"/>
      <c r="DS26" s="200"/>
      <c r="DT26" s="200"/>
      <c r="DU26" s="200"/>
      <c r="DV26" s="200"/>
      <c r="DW26" s="200"/>
      <c r="DX26" s="200"/>
      <c r="DY26" s="200"/>
      <c r="DZ26" s="200"/>
      <c r="EA26" s="200"/>
      <c r="EB26" s="200"/>
      <c r="EC26" s="200"/>
      <c r="ED26" s="200"/>
      <c r="EE26" s="200"/>
      <c r="EF26" s="200"/>
      <c r="EG26" s="200"/>
      <c r="EH26" s="200"/>
      <c r="EI26" s="200"/>
      <c r="EJ26" s="200"/>
      <c r="EK26" s="200"/>
      <c r="EL26" s="200"/>
      <c r="EM26" s="200"/>
      <c r="EN26" s="200"/>
      <c r="EO26" s="200"/>
      <c r="EP26" s="200"/>
      <c r="EQ26" s="200"/>
      <c r="ER26" s="200"/>
    </row>
    <row r="27" spans="1:148" s="199" customFormat="1" ht="19.5" customHeight="1" thickBot="1" x14ac:dyDescent="0.3">
      <c r="A27" s="555" t="s">
        <v>12</v>
      </c>
      <c r="B27" s="519" t="s">
        <v>134</v>
      </c>
      <c r="C27" s="521"/>
      <c r="D27" s="522" t="s">
        <v>14</v>
      </c>
      <c r="E27" s="238" t="s">
        <v>7</v>
      </c>
      <c r="F27" s="535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536"/>
      <c r="R27" s="536"/>
      <c r="S27" s="536"/>
      <c r="T27" s="536"/>
      <c r="U27" s="536"/>
      <c r="V27" s="536"/>
      <c r="W27" s="536"/>
      <c r="X27" s="536"/>
      <c r="Y27" s="536"/>
      <c r="Z27" s="536"/>
      <c r="AA27" s="536"/>
      <c r="AB27" s="536"/>
      <c r="AC27" s="536"/>
      <c r="AD27" s="537"/>
      <c r="AE27" s="200"/>
      <c r="AF27" s="200"/>
      <c r="AG27" s="625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/>
      <c r="BT27" s="200"/>
      <c r="BU27" s="200"/>
      <c r="BV27" s="200"/>
      <c r="BW27" s="200"/>
      <c r="BX27" s="200"/>
      <c r="BY27" s="200"/>
      <c r="BZ27" s="200"/>
      <c r="CA27" s="200"/>
      <c r="CB27" s="200"/>
      <c r="CC27" s="200"/>
      <c r="CD27" s="200"/>
      <c r="CE27" s="200"/>
      <c r="CF27" s="200"/>
      <c r="CG27" s="200"/>
      <c r="CH27" s="200"/>
      <c r="CI27" s="200"/>
      <c r="CJ27" s="200"/>
      <c r="CK27" s="200"/>
      <c r="CL27" s="200"/>
      <c r="CM27" s="200"/>
      <c r="CN27" s="200"/>
      <c r="CO27" s="200"/>
      <c r="CP27" s="200"/>
      <c r="CQ27" s="200"/>
      <c r="CR27" s="200"/>
      <c r="CS27" s="200"/>
      <c r="CT27" s="200"/>
      <c r="CU27" s="200"/>
      <c r="CV27" s="200"/>
      <c r="CW27" s="200"/>
      <c r="CX27" s="200"/>
      <c r="CY27" s="200"/>
      <c r="CZ27" s="200"/>
      <c r="DA27" s="200"/>
      <c r="DB27" s="200"/>
      <c r="DC27" s="200"/>
      <c r="DD27" s="200"/>
      <c r="DE27" s="200"/>
      <c r="DF27" s="200"/>
      <c r="DG27" s="200"/>
      <c r="DH27" s="200"/>
      <c r="DI27" s="200"/>
      <c r="DJ27" s="200"/>
      <c r="DK27" s="200"/>
      <c r="DL27" s="200"/>
      <c r="DM27" s="200"/>
      <c r="DN27" s="200"/>
      <c r="DO27" s="200"/>
      <c r="DP27" s="200"/>
      <c r="DQ27" s="200"/>
      <c r="DR27" s="200"/>
      <c r="DS27" s="200"/>
      <c r="DT27" s="200"/>
      <c r="DU27" s="200"/>
      <c r="DV27" s="200"/>
      <c r="DW27" s="200"/>
      <c r="DX27" s="200"/>
      <c r="DY27" s="200"/>
      <c r="DZ27" s="200"/>
      <c r="EA27" s="200"/>
      <c r="EB27" s="200"/>
      <c r="EC27" s="200"/>
      <c r="ED27" s="200"/>
      <c r="EE27" s="200"/>
      <c r="EF27" s="200"/>
      <c r="EG27" s="200"/>
      <c r="EH27" s="200"/>
      <c r="EI27" s="200"/>
      <c r="EJ27" s="200"/>
      <c r="EK27" s="200"/>
      <c r="EL27" s="200"/>
      <c r="EM27" s="200"/>
      <c r="EN27" s="200"/>
      <c r="EO27" s="200"/>
      <c r="EP27" s="200"/>
      <c r="EQ27" s="200"/>
      <c r="ER27" s="200"/>
    </row>
    <row r="28" spans="1:148" s="309" customFormat="1" ht="15.75" customHeight="1" x14ac:dyDescent="0.25">
      <c r="A28" s="556"/>
      <c r="B28" s="546" t="s">
        <v>121</v>
      </c>
      <c r="C28" s="547"/>
      <c r="D28" s="523"/>
      <c r="E28" s="317" t="s">
        <v>5</v>
      </c>
      <c r="F28" s="384">
        <f>F29+F30+F31</f>
        <v>11581313</v>
      </c>
      <c r="G28" s="381">
        <f t="shared" ref="G28:J28" si="12">G29+G30+G31</f>
        <v>0</v>
      </c>
      <c r="H28" s="381">
        <f t="shared" si="12"/>
        <v>0</v>
      </c>
      <c r="I28" s="381">
        <f t="shared" si="12"/>
        <v>0</v>
      </c>
      <c r="J28" s="385">
        <f t="shared" si="12"/>
        <v>11581313</v>
      </c>
      <c r="K28" s="384">
        <f>K29+K30+K31</f>
        <v>4497</v>
      </c>
      <c r="L28" s="381">
        <f t="shared" ref="L28:O28" si="13">L29+L30+L31</f>
        <v>0</v>
      </c>
      <c r="M28" s="381">
        <f t="shared" si="13"/>
        <v>0</v>
      </c>
      <c r="N28" s="381">
        <f t="shared" si="13"/>
        <v>0</v>
      </c>
      <c r="O28" s="387">
        <f t="shared" si="13"/>
        <v>4497</v>
      </c>
      <c r="P28" s="384">
        <f>P29+P30+P31</f>
        <v>4496.3599999999997</v>
      </c>
      <c r="Q28" s="381">
        <f t="shared" ref="Q28:T28" si="14">Q29+Q30+Q31</f>
        <v>0</v>
      </c>
      <c r="R28" s="381">
        <f t="shared" si="14"/>
        <v>0</v>
      </c>
      <c r="S28" s="381">
        <v>0</v>
      </c>
      <c r="T28" s="387">
        <f t="shared" si="14"/>
        <v>4496.3599999999997</v>
      </c>
      <c r="U28" s="152">
        <f t="shared" ref="U28" si="15">V28+W28+X28+Y28</f>
        <v>99.985768289971091</v>
      </c>
      <c r="V28" s="109">
        <v>0</v>
      </c>
      <c r="W28" s="109">
        <v>0</v>
      </c>
      <c r="X28" s="109">
        <v>0</v>
      </c>
      <c r="Y28" s="18">
        <f>T28/O28*100</f>
        <v>99.985768289971091</v>
      </c>
      <c r="Z28" s="446">
        <f>Z29+Z30+Z31</f>
        <v>99.985768289971091</v>
      </c>
      <c r="AA28" s="381">
        <f t="shared" ref="AA28:AD28" si="16">AA29+AA30+AA31</f>
        <v>0</v>
      </c>
      <c r="AB28" s="381">
        <f t="shared" si="16"/>
        <v>0</v>
      </c>
      <c r="AC28" s="381">
        <v>0</v>
      </c>
      <c r="AD28" s="382">
        <f t="shared" si="16"/>
        <v>99.985768289971091</v>
      </c>
      <c r="AE28" s="310"/>
      <c r="AF28" s="310"/>
      <c r="AG28" s="626"/>
      <c r="AH28" s="310"/>
      <c r="AI28" s="320"/>
      <c r="AJ28" s="320"/>
      <c r="AK28" s="320"/>
      <c r="AL28" s="310"/>
      <c r="AM28" s="310"/>
      <c r="AN28" s="310"/>
      <c r="AO28" s="310"/>
      <c r="AP28" s="310"/>
      <c r="AQ28" s="310"/>
      <c r="AR28" s="310"/>
      <c r="AS28" s="310"/>
      <c r="AT28" s="310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  <c r="BG28" s="310"/>
      <c r="BH28" s="310"/>
      <c r="BI28" s="310"/>
      <c r="BJ28" s="310"/>
      <c r="BK28" s="310"/>
      <c r="BL28" s="310"/>
      <c r="BM28" s="310"/>
      <c r="BN28" s="310"/>
      <c r="BO28" s="310"/>
      <c r="BP28" s="310"/>
      <c r="BQ28" s="310"/>
      <c r="BR28" s="310"/>
      <c r="BS28" s="310"/>
      <c r="BT28" s="310"/>
      <c r="BU28" s="310"/>
      <c r="BV28" s="310"/>
      <c r="BW28" s="310"/>
      <c r="BX28" s="310"/>
      <c r="BY28" s="310"/>
      <c r="BZ28" s="310"/>
      <c r="CA28" s="310"/>
      <c r="CB28" s="310"/>
      <c r="CC28" s="310"/>
      <c r="CD28" s="310"/>
      <c r="CE28" s="310"/>
      <c r="CF28" s="310"/>
      <c r="CG28" s="310"/>
      <c r="CH28" s="310"/>
      <c r="CI28" s="310"/>
      <c r="CJ28" s="310"/>
      <c r="CK28" s="310"/>
      <c r="CL28" s="310"/>
      <c r="CM28" s="310"/>
      <c r="CN28" s="310"/>
      <c r="CO28" s="310"/>
      <c r="CP28" s="310"/>
      <c r="CQ28" s="310"/>
      <c r="CR28" s="310"/>
      <c r="CS28" s="310"/>
      <c r="CT28" s="310"/>
      <c r="CU28" s="310"/>
      <c r="CV28" s="310"/>
      <c r="CW28" s="310"/>
      <c r="CX28" s="310"/>
      <c r="CY28" s="310"/>
      <c r="CZ28" s="310"/>
      <c r="DA28" s="310"/>
      <c r="DB28" s="310"/>
      <c r="DC28" s="310"/>
      <c r="DD28" s="310"/>
      <c r="DE28" s="310"/>
      <c r="DF28" s="310"/>
      <c r="DG28" s="310"/>
      <c r="DH28" s="310"/>
      <c r="DI28" s="310"/>
      <c r="DJ28" s="310"/>
      <c r="DK28" s="310"/>
      <c r="DL28" s="310"/>
      <c r="DM28" s="310"/>
      <c r="DN28" s="310"/>
      <c r="DO28" s="310"/>
      <c r="DP28" s="310"/>
      <c r="DQ28" s="310"/>
      <c r="DR28" s="310"/>
      <c r="DS28" s="310"/>
      <c r="DT28" s="310"/>
      <c r="DU28" s="310"/>
      <c r="DV28" s="310"/>
      <c r="DW28" s="310"/>
      <c r="DX28" s="310"/>
      <c r="DY28" s="310"/>
      <c r="DZ28" s="310"/>
      <c r="EA28" s="310"/>
      <c r="EB28" s="310"/>
      <c r="EC28" s="310"/>
      <c r="ED28" s="310"/>
      <c r="EE28" s="310"/>
      <c r="EF28" s="310"/>
      <c r="EG28" s="310"/>
      <c r="EH28" s="310"/>
      <c r="EI28" s="310"/>
      <c r="EJ28" s="310"/>
      <c r="EK28" s="310"/>
      <c r="EL28" s="310"/>
      <c r="EM28" s="310"/>
      <c r="EN28" s="310"/>
      <c r="EO28" s="310"/>
      <c r="EP28" s="310"/>
      <c r="EQ28" s="310"/>
      <c r="ER28" s="310"/>
    </row>
    <row r="29" spans="1:148" s="3" customFormat="1" ht="18" customHeight="1" x14ac:dyDescent="0.25">
      <c r="A29" s="556"/>
      <c r="B29" s="302" t="s">
        <v>106</v>
      </c>
      <c r="C29" s="303" t="s">
        <v>107</v>
      </c>
      <c r="D29" s="523"/>
      <c r="E29" s="305"/>
      <c r="F29" s="252">
        <f t="shared" ref="F29:F34" si="17">G29+H29+I29+J29</f>
        <v>4497</v>
      </c>
      <c r="G29" s="90">
        <v>0</v>
      </c>
      <c r="H29" s="90">
        <v>0</v>
      </c>
      <c r="I29" s="90">
        <v>0</v>
      </c>
      <c r="J29" s="91">
        <v>4497</v>
      </c>
      <c r="K29" s="252">
        <f t="shared" ref="K29:K31" si="18">L29+M29+N29+O29</f>
        <v>4497</v>
      </c>
      <c r="L29" s="90">
        <v>0</v>
      </c>
      <c r="M29" s="90">
        <v>0</v>
      </c>
      <c r="N29" s="90">
        <v>0</v>
      </c>
      <c r="O29" s="132">
        <v>4497</v>
      </c>
      <c r="P29" s="252">
        <f>Q29+R29+S29+T29</f>
        <v>4496.3599999999997</v>
      </c>
      <c r="Q29" s="195">
        <v>0</v>
      </c>
      <c r="R29" s="195">
        <f>R36</f>
        <v>0</v>
      </c>
      <c r="S29" s="195">
        <f>S36</f>
        <v>0</v>
      </c>
      <c r="T29" s="207">
        <v>4496.3599999999997</v>
      </c>
      <c r="U29" s="99">
        <f t="shared" ref="U29:U34" si="19">V29+W29+X29+Y29</f>
        <v>99.985768289971091</v>
      </c>
      <c r="V29" s="23">
        <v>0</v>
      </c>
      <c r="W29" s="23">
        <v>0</v>
      </c>
      <c r="X29" s="23">
        <v>0</v>
      </c>
      <c r="Y29" s="20">
        <f t="shared" ref="Y29:Y33" si="20">T29/O29*100</f>
        <v>99.985768289971091</v>
      </c>
      <c r="Z29" s="447">
        <f>P29/F29*100</f>
        <v>99.985768289971091</v>
      </c>
      <c r="AA29" s="23">
        <v>0</v>
      </c>
      <c r="AB29" s="23">
        <v>0</v>
      </c>
      <c r="AC29" s="23">
        <v>0</v>
      </c>
      <c r="AD29" s="20">
        <f>T29/J29*100</f>
        <v>99.985768289971091</v>
      </c>
      <c r="AE29" s="4"/>
      <c r="AF29" s="4"/>
      <c r="AG29" s="627"/>
      <c r="AH29" s="4"/>
      <c r="AI29" s="66"/>
      <c r="AJ29" s="66"/>
      <c r="AK29" s="66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</row>
    <row r="30" spans="1:148" s="3" customFormat="1" ht="27.6" customHeight="1" x14ac:dyDescent="0.25">
      <c r="A30" s="556"/>
      <c r="B30" s="302" t="s">
        <v>105</v>
      </c>
      <c r="C30" s="303" t="s">
        <v>107</v>
      </c>
      <c r="D30" s="523"/>
      <c r="E30" s="239"/>
      <c r="F30" s="148">
        <f t="shared" si="17"/>
        <v>613476</v>
      </c>
      <c r="G30" s="72">
        <v>0</v>
      </c>
      <c r="H30" s="72">
        <v>0</v>
      </c>
      <c r="I30" s="72">
        <v>0</v>
      </c>
      <c r="J30" s="71">
        <v>613476</v>
      </c>
      <c r="K30" s="148">
        <f t="shared" si="18"/>
        <v>0</v>
      </c>
      <c r="L30" s="72">
        <v>0</v>
      </c>
      <c r="M30" s="72">
        <v>0</v>
      </c>
      <c r="N30" s="72">
        <v>0</v>
      </c>
      <c r="O30" s="73">
        <v>0</v>
      </c>
      <c r="P30" s="252">
        <f t="shared" ref="P30:P33" si="21">Q30+R30+S30+T30</f>
        <v>0</v>
      </c>
      <c r="Q30" s="137">
        <v>0</v>
      </c>
      <c r="R30" s="137">
        <v>0</v>
      </c>
      <c r="S30" s="137">
        <f>S37</f>
        <v>0</v>
      </c>
      <c r="T30" s="135">
        <v>0</v>
      </c>
      <c r="U30" s="99">
        <f t="shared" si="19"/>
        <v>0</v>
      </c>
      <c r="V30" s="23">
        <v>0</v>
      </c>
      <c r="W30" s="23">
        <v>0</v>
      </c>
      <c r="X30" s="23">
        <v>0</v>
      </c>
      <c r="Y30" s="20">
        <v>0</v>
      </c>
      <c r="Z30" s="304">
        <v>0</v>
      </c>
      <c r="AA30" s="23">
        <v>0</v>
      </c>
      <c r="AB30" s="23">
        <v>0</v>
      </c>
      <c r="AC30" s="23">
        <v>0</v>
      </c>
      <c r="AD30" s="21">
        <v>0</v>
      </c>
      <c r="AE30" s="4"/>
      <c r="AF30" s="4"/>
      <c r="AG30" s="627"/>
      <c r="AH30" s="4"/>
      <c r="AI30" s="66"/>
      <c r="AJ30" s="66"/>
      <c r="AK30" s="66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</row>
    <row r="31" spans="1:148" s="3" customFormat="1" ht="20.25" customHeight="1" x14ac:dyDescent="0.25">
      <c r="A31" s="556"/>
      <c r="B31" s="302" t="s">
        <v>124</v>
      </c>
      <c r="C31" s="303" t="s">
        <v>107</v>
      </c>
      <c r="D31" s="523"/>
      <c r="E31" s="167"/>
      <c r="F31" s="148">
        <f t="shared" si="17"/>
        <v>10963340</v>
      </c>
      <c r="G31" s="72">
        <v>0</v>
      </c>
      <c r="H31" s="72">
        <v>0</v>
      </c>
      <c r="I31" s="72">
        <v>0</v>
      </c>
      <c r="J31" s="71">
        <v>10963340</v>
      </c>
      <c r="K31" s="148">
        <f t="shared" si="18"/>
        <v>0</v>
      </c>
      <c r="L31" s="72">
        <v>0</v>
      </c>
      <c r="M31" s="72">
        <v>0</v>
      </c>
      <c r="N31" s="72">
        <v>0</v>
      </c>
      <c r="O31" s="73">
        <v>0</v>
      </c>
      <c r="P31" s="252">
        <f t="shared" si="21"/>
        <v>0</v>
      </c>
      <c r="Q31" s="137">
        <v>0</v>
      </c>
      <c r="R31" s="137">
        <v>0</v>
      </c>
      <c r="S31" s="137">
        <v>0</v>
      </c>
      <c r="T31" s="135">
        <v>0</v>
      </c>
      <c r="U31" s="99">
        <f t="shared" si="19"/>
        <v>0</v>
      </c>
      <c r="V31" s="23">
        <v>0</v>
      </c>
      <c r="W31" s="23">
        <v>0</v>
      </c>
      <c r="X31" s="23">
        <v>0</v>
      </c>
      <c r="Y31" s="20">
        <v>0</v>
      </c>
      <c r="Z31" s="304">
        <v>0</v>
      </c>
      <c r="AA31" s="23">
        <v>0</v>
      </c>
      <c r="AB31" s="23">
        <v>0</v>
      </c>
      <c r="AC31" s="23">
        <v>0</v>
      </c>
      <c r="AD31" s="21">
        <v>0</v>
      </c>
      <c r="AE31" s="4"/>
      <c r="AF31" s="4"/>
      <c r="AG31" s="627"/>
      <c r="AH31" s="4"/>
      <c r="AI31" s="66"/>
      <c r="AJ31" s="66"/>
      <c r="AK31" s="66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</row>
    <row r="32" spans="1:148" s="309" customFormat="1" ht="17.25" customHeight="1" x14ac:dyDescent="0.25">
      <c r="A32" s="556"/>
      <c r="B32" s="548" t="s">
        <v>0</v>
      </c>
      <c r="C32" s="549"/>
      <c r="D32" s="523"/>
      <c r="E32" s="321"/>
      <c r="F32" s="307">
        <f>F33+F34</f>
        <v>29604397</v>
      </c>
      <c r="G32" s="318">
        <f t="shared" ref="G32:J32" si="22">G33+G34</f>
        <v>0</v>
      </c>
      <c r="H32" s="318">
        <f t="shared" si="22"/>
        <v>0</v>
      </c>
      <c r="I32" s="318">
        <f t="shared" si="22"/>
        <v>0</v>
      </c>
      <c r="J32" s="380">
        <f t="shared" si="22"/>
        <v>29604397</v>
      </c>
      <c r="K32" s="307">
        <f>K33+K34</f>
        <v>499000</v>
      </c>
      <c r="L32" s="318">
        <f t="shared" ref="L32:O32" si="23">L33+L34</f>
        <v>0</v>
      </c>
      <c r="M32" s="318">
        <f t="shared" si="23"/>
        <v>0</v>
      </c>
      <c r="N32" s="318">
        <f t="shared" si="23"/>
        <v>0</v>
      </c>
      <c r="O32" s="319">
        <f t="shared" si="23"/>
        <v>499000</v>
      </c>
      <c r="P32" s="307">
        <f>P33+P34</f>
        <v>499000</v>
      </c>
      <c r="Q32" s="318">
        <f t="shared" ref="Q32:T32" si="24">Q33+Q34</f>
        <v>0</v>
      </c>
      <c r="R32" s="318">
        <f t="shared" si="24"/>
        <v>0</v>
      </c>
      <c r="S32" s="318">
        <f>S33+S34</f>
        <v>0</v>
      </c>
      <c r="T32" s="319">
        <f t="shared" si="24"/>
        <v>499000</v>
      </c>
      <c r="U32" s="99">
        <f t="shared" si="19"/>
        <v>100</v>
      </c>
      <c r="V32" s="23">
        <v>0</v>
      </c>
      <c r="W32" s="23">
        <v>0</v>
      </c>
      <c r="X32" s="23">
        <v>0</v>
      </c>
      <c r="Y32" s="20">
        <f t="shared" si="20"/>
        <v>100</v>
      </c>
      <c r="Z32" s="322">
        <v>0</v>
      </c>
      <c r="AA32" s="308">
        <v>0</v>
      </c>
      <c r="AB32" s="308">
        <v>0</v>
      </c>
      <c r="AC32" s="308">
        <v>0</v>
      </c>
      <c r="AD32" s="389">
        <v>0</v>
      </c>
      <c r="AE32" s="310"/>
      <c r="AF32" s="310"/>
      <c r="AG32" s="626"/>
      <c r="AH32" s="310"/>
      <c r="AI32" s="320"/>
      <c r="AJ32" s="320"/>
      <c r="AK32" s="32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  <c r="BG32" s="310"/>
      <c r="BH32" s="310"/>
      <c r="BI32" s="310"/>
      <c r="BJ32" s="310"/>
      <c r="BK32" s="310"/>
      <c r="BL32" s="310"/>
      <c r="BM32" s="310"/>
      <c r="BN32" s="310"/>
      <c r="BO32" s="310"/>
      <c r="BP32" s="310"/>
      <c r="BQ32" s="310"/>
      <c r="BR32" s="310"/>
      <c r="BS32" s="310"/>
      <c r="BT32" s="310"/>
      <c r="BU32" s="310"/>
      <c r="BV32" s="310"/>
      <c r="BW32" s="310"/>
      <c r="BX32" s="310"/>
      <c r="BY32" s="310"/>
      <c r="BZ32" s="310"/>
      <c r="CA32" s="310"/>
      <c r="CB32" s="310"/>
      <c r="CC32" s="310"/>
      <c r="CD32" s="310"/>
      <c r="CE32" s="310"/>
      <c r="CF32" s="310"/>
      <c r="CG32" s="310"/>
      <c r="CH32" s="310"/>
      <c r="CI32" s="310"/>
      <c r="CJ32" s="310"/>
      <c r="CK32" s="310"/>
      <c r="CL32" s="310"/>
      <c r="CM32" s="310"/>
      <c r="CN32" s="310"/>
      <c r="CO32" s="310"/>
      <c r="CP32" s="310"/>
      <c r="CQ32" s="310"/>
      <c r="CR32" s="310"/>
      <c r="CS32" s="310"/>
      <c r="CT32" s="310"/>
      <c r="CU32" s="310"/>
      <c r="CV32" s="310"/>
      <c r="CW32" s="310"/>
      <c r="CX32" s="310"/>
      <c r="CY32" s="310"/>
      <c r="CZ32" s="310"/>
      <c r="DA32" s="310"/>
      <c r="DB32" s="310"/>
      <c r="DC32" s="310"/>
      <c r="DD32" s="310"/>
      <c r="DE32" s="310"/>
      <c r="DF32" s="310"/>
      <c r="DG32" s="310"/>
      <c r="DH32" s="310"/>
      <c r="DI32" s="310"/>
      <c r="DJ32" s="310"/>
      <c r="DK32" s="310"/>
      <c r="DL32" s="310"/>
      <c r="DM32" s="310"/>
      <c r="DN32" s="310"/>
      <c r="DO32" s="310"/>
      <c r="DP32" s="310"/>
      <c r="DQ32" s="310"/>
      <c r="DR32" s="310"/>
      <c r="DS32" s="310"/>
      <c r="DT32" s="310"/>
      <c r="DU32" s="310"/>
      <c r="DV32" s="310"/>
      <c r="DW32" s="310"/>
      <c r="DX32" s="310"/>
      <c r="DY32" s="310"/>
      <c r="DZ32" s="310"/>
      <c r="EA32" s="310"/>
      <c r="EB32" s="310"/>
      <c r="EC32" s="310"/>
      <c r="ED32" s="310"/>
      <c r="EE32" s="310"/>
      <c r="EF32" s="310"/>
      <c r="EG32" s="310"/>
      <c r="EH32" s="310"/>
      <c r="EI32" s="310"/>
      <c r="EJ32" s="310"/>
      <c r="EK32" s="310"/>
      <c r="EL32" s="310"/>
      <c r="EM32" s="310"/>
      <c r="EN32" s="310"/>
      <c r="EO32" s="310"/>
      <c r="EP32" s="310"/>
      <c r="EQ32" s="310"/>
      <c r="ER32" s="310"/>
    </row>
    <row r="33" spans="1:148" s="3" customFormat="1" ht="27.6" customHeight="1" x14ac:dyDescent="0.25">
      <c r="A33" s="556"/>
      <c r="B33" s="302" t="s">
        <v>108</v>
      </c>
      <c r="C33" s="303" t="s">
        <v>92</v>
      </c>
      <c r="D33" s="523"/>
      <c r="E33" s="167"/>
      <c r="F33" s="148">
        <f t="shared" si="17"/>
        <v>29318834</v>
      </c>
      <c r="G33" s="72">
        <v>0</v>
      </c>
      <c r="H33" s="72">
        <v>0</v>
      </c>
      <c r="I33" s="72">
        <v>0</v>
      </c>
      <c r="J33" s="71">
        <v>29318834</v>
      </c>
      <c r="K33" s="148">
        <f t="shared" ref="K33:K34" si="25">L33+M33+N33+O33</f>
        <v>499000</v>
      </c>
      <c r="L33" s="72">
        <v>0</v>
      </c>
      <c r="M33" s="72">
        <v>0</v>
      </c>
      <c r="N33" s="72">
        <v>0</v>
      </c>
      <c r="O33" s="73">
        <v>499000</v>
      </c>
      <c r="P33" s="252">
        <f t="shared" si="21"/>
        <v>499000</v>
      </c>
      <c r="Q33" s="137">
        <v>0</v>
      </c>
      <c r="R33" s="137">
        <f t="shared" ref="R33:S33" si="26">R38</f>
        <v>0</v>
      </c>
      <c r="S33" s="137">
        <f t="shared" si="26"/>
        <v>0</v>
      </c>
      <c r="T33" s="135">
        <v>499000</v>
      </c>
      <c r="U33" s="99">
        <f t="shared" si="19"/>
        <v>100</v>
      </c>
      <c r="V33" s="23">
        <v>0</v>
      </c>
      <c r="W33" s="23">
        <v>0</v>
      </c>
      <c r="X33" s="23">
        <v>0</v>
      </c>
      <c r="Y33" s="20">
        <f t="shared" si="20"/>
        <v>100</v>
      </c>
      <c r="Z33" s="447">
        <f>P33/F33*100</f>
        <v>1.7019776434492584</v>
      </c>
      <c r="AA33" s="23">
        <v>0</v>
      </c>
      <c r="AB33" s="23">
        <v>0</v>
      </c>
      <c r="AC33" s="23">
        <v>0</v>
      </c>
      <c r="AD33" s="20">
        <f>T33/J33*100</f>
        <v>1.7019776434492584</v>
      </c>
      <c r="AE33" s="4"/>
      <c r="AF33" s="4"/>
      <c r="AG33" s="627"/>
      <c r="AH33" s="4"/>
      <c r="AI33" s="66"/>
      <c r="AJ33" s="66"/>
      <c r="AK33" s="66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</row>
    <row r="34" spans="1:148" s="124" customFormat="1" ht="18" customHeight="1" thickBot="1" x14ac:dyDescent="0.3">
      <c r="A34" s="557"/>
      <c r="B34" s="306" t="s">
        <v>104</v>
      </c>
      <c r="C34" s="303" t="s">
        <v>92</v>
      </c>
      <c r="D34" s="524"/>
      <c r="E34" s="167" t="s">
        <v>5</v>
      </c>
      <c r="F34" s="123">
        <f t="shared" si="17"/>
        <v>285563</v>
      </c>
      <c r="G34" s="194">
        <v>0</v>
      </c>
      <c r="H34" s="194">
        <v>0</v>
      </c>
      <c r="I34" s="194">
        <v>0</v>
      </c>
      <c r="J34" s="195">
        <v>285563</v>
      </c>
      <c r="K34" s="123">
        <f t="shared" si="25"/>
        <v>0</v>
      </c>
      <c r="L34" s="194">
        <v>0</v>
      </c>
      <c r="M34" s="194">
        <v>0</v>
      </c>
      <c r="N34" s="194">
        <v>0</v>
      </c>
      <c r="O34" s="207">
        <v>0</v>
      </c>
      <c r="P34" s="123">
        <v>0</v>
      </c>
      <c r="Q34" s="208">
        <v>0</v>
      </c>
      <c r="R34" s="208">
        <v>0</v>
      </c>
      <c r="S34" s="208">
        <f t="shared" ref="S34" si="27">S39</f>
        <v>0</v>
      </c>
      <c r="T34" s="602">
        <v>0</v>
      </c>
      <c r="U34" s="99">
        <f t="shared" si="19"/>
        <v>0</v>
      </c>
      <c r="V34" s="23">
        <v>0</v>
      </c>
      <c r="W34" s="23">
        <v>0</v>
      </c>
      <c r="X34" s="23">
        <v>0</v>
      </c>
      <c r="Y34" s="20">
        <v>0</v>
      </c>
      <c r="Z34" s="448">
        <v>0</v>
      </c>
      <c r="AA34" s="390">
        <v>0</v>
      </c>
      <c r="AB34" s="390">
        <v>0</v>
      </c>
      <c r="AC34" s="390">
        <v>0</v>
      </c>
      <c r="AD34" s="391">
        <v>0</v>
      </c>
      <c r="AE34" s="201"/>
      <c r="AF34" s="201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S34" s="125"/>
      <c r="BT34" s="125"/>
      <c r="BU34" s="125"/>
      <c r="BV34" s="125"/>
      <c r="BW34" s="125"/>
      <c r="BX34" s="125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I34" s="125"/>
      <c r="CJ34" s="125"/>
      <c r="CK34" s="125"/>
      <c r="CL34" s="125"/>
      <c r="CM34" s="125"/>
      <c r="CN34" s="125"/>
      <c r="CO34" s="125"/>
      <c r="CP34" s="125"/>
      <c r="CQ34" s="125"/>
      <c r="CR34" s="125"/>
      <c r="CS34" s="125"/>
      <c r="CT34" s="125"/>
      <c r="CU34" s="125"/>
      <c r="CV34" s="125"/>
      <c r="CW34" s="125"/>
      <c r="CX34" s="125"/>
      <c r="CY34" s="125"/>
      <c r="CZ34" s="125"/>
      <c r="DA34" s="125"/>
      <c r="DB34" s="125"/>
      <c r="DC34" s="125"/>
      <c r="DD34" s="125"/>
      <c r="DE34" s="125"/>
      <c r="DF34" s="125"/>
      <c r="DG34" s="125"/>
      <c r="DH34" s="125"/>
      <c r="DI34" s="125"/>
      <c r="DJ34" s="125"/>
      <c r="DK34" s="125"/>
      <c r="DL34" s="125"/>
      <c r="DM34" s="125"/>
      <c r="DN34" s="125"/>
      <c r="DO34" s="125"/>
      <c r="DP34" s="125"/>
      <c r="DQ34" s="125"/>
      <c r="DR34" s="125"/>
      <c r="DS34" s="125"/>
      <c r="DT34" s="125"/>
      <c r="DU34" s="125"/>
      <c r="DV34" s="125"/>
      <c r="DW34" s="125"/>
      <c r="DX34" s="125"/>
      <c r="DY34" s="125"/>
      <c r="DZ34" s="125"/>
      <c r="EA34" s="125"/>
      <c r="EB34" s="125"/>
      <c r="EC34" s="125"/>
      <c r="ED34" s="125"/>
      <c r="EE34" s="125"/>
      <c r="EF34" s="125"/>
      <c r="EG34" s="125"/>
      <c r="EH34" s="125"/>
      <c r="EI34" s="125"/>
      <c r="EJ34" s="125"/>
      <c r="EK34" s="125"/>
      <c r="EL34" s="125"/>
      <c r="EM34" s="125"/>
      <c r="EN34" s="125"/>
      <c r="EO34" s="125"/>
      <c r="EP34" s="125"/>
      <c r="EQ34" s="125"/>
      <c r="ER34" s="125"/>
    </row>
    <row r="35" spans="1:148" s="124" customFormat="1" ht="18.600000000000001" hidden="1" customHeight="1" thickBot="1" x14ac:dyDescent="0.3">
      <c r="A35" s="196"/>
      <c r="B35" s="562"/>
      <c r="C35" s="563"/>
      <c r="D35" s="222" t="s">
        <v>13</v>
      </c>
      <c r="E35" s="196" t="s">
        <v>5</v>
      </c>
      <c r="F35" s="255">
        <f t="shared" ref="F35:T35" si="28">F36</f>
        <v>0</v>
      </c>
      <c r="G35" s="197">
        <f t="shared" si="28"/>
        <v>0</v>
      </c>
      <c r="H35" s="197">
        <f t="shared" si="28"/>
        <v>0</v>
      </c>
      <c r="I35" s="197">
        <f t="shared" si="28"/>
        <v>0</v>
      </c>
      <c r="J35" s="198">
        <f t="shared" si="28"/>
        <v>0</v>
      </c>
      <c r="K35" s="255">
        <f t="shared" si="28"/>
        <v>0</v>
      </c>
      <c r="L35" s="197">
        <f t="shared" si="28"/>
        <v>0</v>
      </c>
      <c r="M35" s="197">
        <f t="shared" si="28"/>
        <v>0</v>
      </c>
      <c r="N35" s="197">
        <f t="shared" si="28"/>
        <v>0</v>
      </c>
      <c r="O35" s="198">
        <f t="shared" si="28"/>
        <v>0</v>
      </c>
      <c r="P35" s="202">
        <f t="shared" si="28"/>
        <v>0</v>
      </c>
      <c r="Q35" s="203">
        <f t="shared" si="28"/>
        <v>0</v>
      </c>
      <c r="R35" s="203">
        <f t="shared" si="28"/>
        <v>0</v>
      </c>
      <c r="S35" s="203">
        <f t="shared" si="28"/>
        <v>0</v>
      </c>
      <c r="T35" s="603">
        <f t="shared" si="28"/>
        <v>0</v>
      </c>
      <c r="U35" s="451">
        <f t="shared" ref="U35" si="29">V35+W35+X35+Y35</f>
        <v>0</v>
      </c>
      <c r="V35" s="450">
        <v>0</v>
      </c>
      <c r="W35" s="450">
        <f>SUM(W38:W38)</f>
        <v>0</v>
      </c>
      <c r="X35" s="450">
        <v>0</v>
      </c>
      <c r="Y35" s="452">
        <v>0</v>
      </c>
      <c r="Z35" s="204">
        <f t="shared" ref="Z35" si="30">AA35+AB35+AC35+AD35</f>
        <v>0</v>
      </c>
      <c r="AA35" s="205">
        <v>0</v>
      </c>
      <c r="AB35" s="205">
        <f>SUM(AB38:AB38)</f>
        <v>0</v>
      </c>
      <c r="AC35" s="205">
        <v>0</v>
      </c>
      <c r="AD35" s="206">
        <v>0</v>
      </c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5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5"/>
      <c r="CC35" s="125"/>
      <c r="CD35" s="125"/>
      <c r="CE35" s="125"/>
      <c r="CF35" s="125"/>
      <c r="CG35" s="125"/>
      <c r="CH35" s="125"/>
      <c r="CI35" s="125"/>
      <c r="CJ35" s="125"/>
      <c r="CK35" s="125"/>
      <c r="CL35" s="125"/>
      <c r="CM35" s="125"/>
      <c r="CN35" s="125"/>
      <c r="CO35" s="125"/>
      <c r="CP35" s="125"/>
      <c r="CQ35" s="125"/>
      <c r="CR35" s="125"/>
      <c r="CS35" s="125"/>
      <c r="CT35" s="125"/>
      <c r="CU35" s="125"/>
      <c r="CV35" s="125"/>
      <c r="CW35" s="125"/>
      <c r="CX35" s="125"/>
      <c r="CY35" s="125"/>
      <c r="CZ35" s="125"/>
      <c r="DA35" s="125"/>
      <c r="DB35" s="125"/>
      <c r="DC35" s="125"/>
      <c r="DD35" s="125"/>
      <c r="DE35" s="125"/>
      <c r="DF35" s="125"/>
      <c r="DG35" s="125"/>
      <c r="DH35" s="125"/>
      <c r="DI35" s="125"/>
      <c r="DJ35" s="125"/>
      <c r="DK35" s="125"/>
      <c r="DL35" s="125"/>
      <c r="DM35" s="125"/>
      <c r="DN35" s="125"/>
      <c r="DO35" s="125"/>
      <c r="DP35" s="125"/>
      <c r="DQ35" s="125"/>
      <c r="DR35" s="125"/>
      <c r="DS35" s="125"/>
      <c r="DT35" s="125"/>
      <c r="DU35" s="125"/>
      <c r="DV35" s="125"/>
      <c r="DW35" s="125"/>
      <c r="DX35" s="125"/>
      <c r="DY35" s="125"/>
      <c r="DZ35" s="125"/>
      <c r="EA35" s="125"/>
      <c r="EB35" s="125"/>
      <c r="EC35" s="125"/>
      <c r="ED35" s="125"/>
      <c r="EE35" s="125"/>
      <c r="EF35" s="125"/>
      <c r="EG35" s="125"/>
      <c r="EH35" s="125"/>
      <c r="EI35" s="125"/>
      <c r="EJ35" s="125"/>
      <c r="EK35" s="125"/>
      <c r="EL35" s="125"/>
      <c r="EM35" s="125"/>
      <c r="EN35" s="125"/>
      <c r="EO35" s="125"/>
      <c r="EP35" s="125"/>
      <c r="EQ35" s="125"/>
      <c r="ER35" s="125"/>
    </row>
    <row r="36" spans="1:148" s="39" customFormat="1" ht="42.75" hidden="1" customHeight="1" thickBot="1" x14ac:dyDescent="0.3">
      <c r="A36" s="70"/>
      <c r="B36" s="112"/>
      <c r="C36" s="113"/>
      <c r="D36" s="223" t="s">
        <v>13</v>
      </c>
      <c r="E36" s="383"/>
      <c r="F36" s="386">
        <f t="shared" si="3"/>
        <v>0</v>
      </c>
      <c r="G36" s="114">
        <v>0</v>
      </c>
      <c r="H36" s="114">
        <v>0</v>
      </c>
      <c r="I36" s="114">
        <v>0</v>
      </c>
      <c r="J36" s="115">
        <v>0</v>
      </c>
      <c r="K36" s="386">
        <f t="shared" ref="K36" si="31">L36+M36+O36</f>
        <v>0</v>
      </c>
      <c r="L36" s="114">
        <v>0</v>
      </c>
      <c r="M36" s="114">
        <v>0</v>
      </c>
      <c r="N36" s="114">
        <v>0</v>
      </c>
      <c r="O36" s="388">
        <v>0</v>
      </c>
      <c r="P36" s="604">
        <f>Q36+R36+T36</f>
        <v>0</v>
      </c>
      <c r="Q36" s="116">
        <v>0</v>
      </c>
      <c r="R36" s="116">
        <v>0</v>
      </c>
      <c r="S36" s="116">
        <v>0</v>
      </c>
      <c r="T36" s="605">
        <v>0</v>
      </c>
      <c r="U36" s="453">
        <v>0</v>
      </c>
      <c r="V36" s="454">
        <v>0</v>
      </c>
      <c r="W36" s="454">
        <v>0</v>
      </c>
      <c r="X36" s="454">
        <v>0</v>
      </c>
      <c r="Y36" s="455">
        <v>0</v>
      </c>
      <c r="Z36" s="449">
        <v>0</v>
      </c>
      <c r="AA36" s="117">
        <v>0</v>
      </c>
      <c r="AB36" s="117">
        <v>0</v>
      </c>
      <c r="AC36" s="117">
        <v>0</v>
      </c>
      <c r="AD36" s="118">
        <v>0</v>
      </c>
      <c r="AE36" s="40"/>
      <c r="AF36" s="40"/>
      <c r="AG36" s="628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</row>
    <row r="37" spans="1:148" s="8" customFormat="1" ht="19.5" customHeight="1" thickBot="1" x14ac:dyDescent="0.3">
      <c r="A37" s="49"/>
      <c r="B37" s="489" t="s">
        <v>65</v>
      </c>
      <c r="C37" s="490"/>
      <c r="D37" s="491"/>
      <c r="E37" s="49" t="s">
        <v>7</v>
      </c>
      <c r="F37" s="481">
        <f>F28+F32</f>
        <v>41185710</v>
      </c>
      <c r="G37" s="301">
        <f t="shared" ref="G37:T37" si="32">G28+G32</f>
        <v>0</v>
      </c>
      <c r="H37" s="301">
        <f t="shared" si="32"/>
        <v>0</v>
      </c>
      <c r="I37" s="301">
        <f t="shared" si="32"/>
        <v>0</v>
      </c>
      <c r="J37" s="300">
        <f t="shared" si="32"/>
        <v>41185710</v>
      </c>
      <c r="K37" s="481">
        <f>K28+K32</f>
        <v>503497</v>
      </c>
      <c r="L37" s="301">
        <f t="shared" si="32"/>
        <v>0</v>
      </c>
      <c r="M37" s="301">
        <f t="shared" si="32"/>
        <v>0</v>
      </c>
      <c r="N37" s="301">
        <f t="shared" si="32"/>
        <v>0</v>
      </c>
      <c r="O37" s="300">
        <f t="shared" si="32"/>
        <v>503497</v>
      </c>
      <c r="P37" s="481">
        <f>P28+P32</f>
        <v>503496.36</v>
      </c>
      <c r="Q37" s="301">
        <f t="shared" si="32"/>
        <v>0</v>
      </c>
      <c r="R37" s="301">
        <f t="shared" si="32"/>
        <v>0</v>
      </c>
      <c r="S37" s="301">
        <f t="shared" si="32"/>
        <v>0</v>
      </c>
      <c r="T37" s="300">
        <f t="shared" si="32"/>
        <v>503496.36</v>
      </c>
      <c r="U37" s="290">
        <f t="shared" ref="U37" si="33">V37+W37+X37+Y37</f>
        <v>99.999872889014227</v>
      </c>
      <c r="V37" s="22">
        <v>0</v>
      </c>
      <c r="W37" s="22">
        <v>0</v>
      </c>
      <c r="X37" s="22">
        <v>0</v>
      </c>
      <c r="Y37" s="456">
        <f t="shared" ref="Y37" si="34">T37/O37*100</f>
        <v>99.999872889014227</v>
      </c>
      <c r="Z37" s="293">
        <f>P37/F37*100</f>
        <v>1.2225025621750845</v>
      </c>
      <c r="AA37" s="58">
        <v>0</v>
      </c>
      <c r="AB37" s="58">
        <v>0</v>
      </c>
      <c r="AC37" s="58">
        <v>0</v>
      </c>
      <c r="AD37" s="60">
        <f>T37/J37*100</f>
        <v>1.2225025621750845</v>
      </c>
      <c r="AE37" s="9"/>
      <c r="AF37" s="9"/>
      <c r="AG37" s="62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</row>
    <row r="38" spans="1:148" s="36" customFormat="1" ht="16.5" customHeight="1" x14ac:dyDescent="0.25">
      <c r="A38" s="299" t="s">
        <v>2</v>
      </c>
      <c r="B38" s="516" t="s">
        <v>66</v>
      </c>
      <c r="C38" s="517"/>
      <c r="D38" s="518"/>
      <c r="E38" s="240" t="s">
        <v>7</v>
      </c>
      <c r="F38" s="538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40"/>
      <c r="V38" s="540"/>
      <c r="W38" s="540"/>
      <c r="X38" s="540"/>
      <c r="Y38" s="540"/>
      <c r="Z38" s="539"/>
      <c r="AA38" s="539"/>
      <c r="AB38" s="539"/>
      <c r="AC38" s="539"/>
      <c r="AD38" s="541"/>
      <c r="AE38" s="37"/>
      <c r="AF38" s="37"/>
      <c r="AG38" s="615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</row>
    <row r="39" spans="1:148" s="8" customFormat="1" ht="30.75" customHeight="1" thickBot="1" x14ac:dyDescent="0.3">
      <c r="A39" s="327"/>
      <c r="B39" s="328" t="s">
        <v>0</v>
      </c>
      <c r="C39" s="104" t="s">
        <v>103</v>
      </c>
      <c r="D39" s="188" t="s">
        <v>9</v>
      </c>
      <c r="E39" s="188" t="s">
        <v>5</v>
      </c>
      <c r="F39" s="243">
        <f t="shared" ref="F39" si="35">G39+H39+J39</f>
        <v>116614780</v>
      </c>
      <c r="G39" s="102">
        <v>0</v>
      </c>
      <c r="H39" s="102">
        <v>0</v>
      </c>
      <c r="I39" s="102">
        <v>0</v>
      </c>
      <c r="J39" s="166">
        <v>116614780</v>
      </c>
      <c r="K39" s="136">
        <f t="shared" ref="K39" si="36">L39+M39+N39+O39</f>
        <v>70675254</v>
      </c>
      <c r="L39" s="141">
        <v>0</v>
      </c>
      <c r="M39" s="141">
        <v>0</v>
      </c>
      <c r="N39" s="141">
        <v>0</v>
      </c>
      <c r="O39" s="103">
        <v>70675254</v>
      </c>
      <c r="P39" s="189">
        <f>T39</f>
        <v>70193936.219999999</v>
      </c>
      <c r="Q39" s="191">
        <v>0</v>
      </c>
      <c r="R39" s="191">
        <v>0</v>
      </c>
      <c r="S39" s="191">
        <v>0</v>
      </c>
      <c r="T39" s="190">
        <v>70193936.219999999</v>
      </c>
      <c r="U39" s="189">
        <f t="shared" ref="U39" si="37">V39+W39+X39+Y39</f>
        <v>99.31897269162981</v>
      </c>
      <c r="V39" s="256">
        <v>0</v>
      </c>
      <c r="W39" s="256">
        <v>0</v>
      </c>
      <c r="X39" s="256">
        <v>0</v>
      </c>
      <c r="Y39" s="190">
        <f>T39/O39*100</f>
        <v>99.31897269162981</v>
      </c>
      <c r="Z39" s="192">
        <f>P39/F39*100</f>
        <v>60.193001453160569</v>
      </c>
      <c r="AA39" s="176">
        <v>0</v>
      </c>
      <c r="AB39" s="176">
        <v>0</v>
      </c>
      <c r="AC39" s="176">
        <v>0</v>
      </c>
      <c r="AD39" s="17">
        <f>T39/J39*100</f>
        <v>60.193001453160569</v>
      </c>
      <c r="AE39" s="9"/>
      <c r="AF39" s="9"/>
      <c r="AG39" s="615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</row>
    <row r="40" spans="1:148" s="8" customFormat="1" ht="19.5" customHeight="1" thickBot="1" x14ac:dyDescent="0.3">
      <c r="A40" s="372"/>
      <c r="B40" s="489" t="s">
        <v>126</v>
      </c>
      <c r="C40" s="490"/>
      <c r="D40" s="491"/>
      <c r="E40" s="372" t="s">
        <v>7</v>
      </c>
      <c r="F40" s="10">
        <f>F39</f>
        <v>116614780</v>
      </c>
      <c r="G40" s="38">
        <f t="shared" ref="G40:J40" si="38">G39</f>
        <v>0</v>
      </c>
      <c r="H40" s="38">
        <f t="shared" si="38"/>
        <v>0</v>
      </c>
      <c r="I40" s="38">
        <f t="shared" si="38"/>
        <v>0</v>
      </c>
      <c r="J40" s="12">
        <f t="shared" si="38"/>
        <v>116614780</v>
      </c>
      <c r="K40" s="10">
        <f>K39</f>
        <v>70675254</v>
      </c>
      <c r="L40" s="38">
        <f t="shared" ref="L40" si="39">L39</f>
        <v>0</v>
      </c>
      <c r="M40" s="38">
        <f t="shared" ref="M40" si="40">M39</f>
        <v>0</v>
      </c>
      <c r="N40" s="38">
        <f t="shared" ref="N40" si="41">N39</f>
        <v>0</v>
      </c>
      <c r="O40" s="12">
        <f t="shared" ref="O40" si="42">O39</f>
        <v>70675254</v>
      </c>
      <c r="P40" s="392">
        <f>P39</f>
        <v>70193936.219999999</v>
      </c>
      <c r="Q40" s="38">
        <f t="shared" ref="Q40" si="43">Q39</f>
        <v>0</v>
      </c>
      <c r="R40" s="38">
        <f t="shared" ref="R40" si="44">R39</f>
        <v>0</v>
      </c>
      <c r="S40" s="38">
        <f t="shared" ref="S40" si="45">S39</f>
        <v>0</v>
      </c>
      <c r="T40" s="12">
        <f t="shared" ref="T40" si="46">T39</f>
        <v>70193936.219999999</v>
      </c>
      <c r="U40" s="69">
        <f>P40/K40*100</f>
        <v>99.31897269162981</v>
      </c>
      <c r="V40" s="88">
        <v>0</v>
      </c>
      <c r="W40" s="254">
        <v>0</v>
      </c>
      <c r="X40" s="88">
        <v>0</v>
      </c>
      <c r="Y40" s="53">
        <f>T40/O40*100</f>
        <v>99.31897269162981</v>
      </c>
      <c r="Z40" s="192">
        <f>P40/F40*100</f>
        <v>60.193001453160569</v>
      </c>
      <c r="AA40" s="176">
        <v>0</v>
      </c>
      <c r="AB40" s="176">
        <v>0</v>
      </c>
      <c r="AC40" s="176">
        <v>0</v>
      </c>
      <c r="AD40" s="17">
        <f>T40/J40*100</f>
        <v>60.193001453160569</v>
      </c>
      <c r="AE40" s="9"/>
      <c r="AF40" s="9"/>
      <c r="AG40" s="62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</row>
    <row r="41" spans="1:148" s="74" customFormat="1" ht="15" customHeight="1" thickBot="1" x14ac:dyDescent="0.25">
      <c r="A41" s="501" t="s">
        <v>34</v>
      </c>
      <c r="B41" s="519" t="s">
        <v>88</v>
      </c>
      <c r="C41" s="520"/>
      <c r="D41" s="521"/>
      <c r="E41" s="193" t="s">
        <v>7</v>
      </c>
      <c r="F41" s="542"/>
      <c r="G41" s="543"/>
      <c r="H41" s="543"/>
      <c r="I41" s="543"/>
      <c r="J41" s="543"/>
      <c r="K41" s="543"/>
      <c r="L41" s="543"/>
      <c r="M41" s="543"/>
      <c r="N41" s="543"/>
      <c r="O41" s="543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5"/>
      <c r="AE41" s="607"/>
      <c r="AF41" s="607"/>
      <c r="AG41" s="60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</row>
    <row r="42" spans="1:148" s="337" customFormat="1" ht="30.75" customHeight="1" thickBot="1" x14ac:dyDescent="0.25">
      <c r="A42" s="502"/>
      <c r="B42" s="550" t="s">
        <v>94</v>
      </c>
      <c r="C42" s="551"/>
      <c r="D42" s="359"/>
      <c r="E42" s="360"/>
      <c r="F42" s="360"/>
      <c r="G42" s="361"/>
      <c r="H42" s="361"/>
      <c r="I42" s="361"/>
      <c r="J42" s="361"/>
      <c r="K42" s="361"/>
      <c r="L42" s="361"/>
      <c r="M42" s="361"/>
      <c r="N42" s="361"/>
      <c r="O42" s="361"/>
      <c r="P42" s="361"/>
      <c r="Q42" s="361"/>
      <c r="R42" s="361"/>
      <c r="S42" s="361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  <c r="AD42" s="362"/>
      <c r="AE42" s="336"/>
      <c r="AF42" s="336"/>
      <c r="AG42" s="336"/>
      <c r="AH42" s="338"/>
      <c r="AI42" s="338"/>
      <c r="AJ42" s="338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338"/>
      <c r="CG42" s="338"/>
      <c r="CH42" s="338"/>
      <c r="CI42" s="338"/>
      <c r="CJ42" s="338"/>
      <c r="CK42" s="338"/>
      <c r="CL42" s="338"/>
      <c r="CM42" s="338"/>
      <c r="CN42" s="338"/>
      <c r="CO42" s="338"/>
      <c r="CP42" s="338"/>
      <c r="CQ42" s="338"/>
      <c r="CR42" s="338"/>
      <c r="CS42" s="338"/>
      <c r="CT42" s="338"/>
      <c r="CU42" s="338"/>
      <c r="CV42" s="338"/>
      <c r="CW42" s="338"/>
      <c r="CX42" s="338"/>
      <c r="CY42" s="338"/>
      <c r="CZ42" s="338"/>
      <c r="DA42" s="338"/>
      <c r="DB42" s="338"/>
      <c r="DC42" s="338"/>
      <c r="DD42" s="338"/>
      <c r="DE42" s="338"/>
      <c r="DF42" s="338"/>
      <c r="DG42" s="338"/>
      <c r="DH42" s="338"/>
      <c r="DI42" s="338"/>
      <c r="DJ42" s="338"/>
      <c r="DK42" s="338"/>
      <c r="DL42" s="338"/>
      <c r="DM42" s="338"/>
      <c r="DN42" s="338"/>
      <c r="DO42" s="338"/>
      <c r="DP42" s="338"/>
      <c r="DQ42" s="338"/>
      <c r="DR42" s="338"/>
      <c r="DS42" s="338"/>
      <c r="DT42" s="338"/>
      <c r="DU42" s="338"/>
      <c r="DV42" s="338"/>
      <c r="DW42" s="338"/>
      <c r="DX42" s="338"/>
      <c r="DY42" s="338"/>
      <c r="DZ42" s="338"/>
      <c r="EA42" s="338"/>
      <c r="EB42" s="338"/>
      <c r="EC42" s="338"/>
      <c r="ED42" s="338"/>
      <c r="EE42" s="338"/>
      <c r="EF42" s="338"/>
      <c r="EG42" s="338"/>
      <c r="EH42" s="338"/>
      <c r="EI42" s="338"/>
      <c r="EJ42" s="338"/>
      <c r="EK42" s="338"/>
      <c r="EL42" s="338"/>
      <c r="EM42" s="338"/>
      <c r="EN42" s="338"/>
      <c r="EO42" s="338"/>
      <c r="EP42" s="338"/>
      <c r="EQ42" s="338"/>
      <c r="ER42" s="338"/>
    </row>
    <row r="43" spans="1:148" s="124" customFormat="1" ht="33" customHeight="1" thickBot="1" x14ac:dyDescent="0.3">
      <c r="A43" s="503"/>
      <c r="B43" s="329" t="s">
        <v>132</v>
      </c>
      <c r="C43" s="333" t="s">
        <v>128</v>
      </c>
      <c r="D43" s="488" t="s">
        <v>14</v>
      </c>
      <c r="E43" s="480" t="s">
        <v>5</v>
      </c>
      <c r="F43" s="480">
        <f>G43+H43+J43</f>
        <v>83006880</v>
      </c>
      <c r="G43" s="203">
        <v>0</v>
      </c>
      <c r="H43" s="203">
        <v>0</v>
      </c>
      <c r="I43" s="203">
        <v>0</v>
      </c>
      <c r="J43" s="323">
        <v>83006880</v>
      </c>
      <c r="K43" s="168">
        <f>L43+M43+O43</f>
        <v>0</v>
      </c>
      <c r="L43" s="194">
        <v>0</v>
      </c>
      <c r="M43" s="194">
        <v>0</v>
      </c>
      <c r="N43" s="194">
        <v>0</v>
      </c>
      <c r="O43" s="457">
        <v>0</v>
      </c>
      <c r="P43" s="202">
        <f>Q43+R43+T43</f>
        <v>0</v>
      </c>
      <c r="Q43" s="203">
        <v>0</v>
      </c>
      <c r="R43" s="203">
        <v>0</v>
      </c>
      <c r="S43" s="203">
        <v>0</v>
      </c>
      <c r="T43" s="323">
        <v>0</v>
      </c>
      <c r="U43" s="357">
        <v>0</v>
      </c>
      <c r="V43" s="176">
        <v>0</v>
      </c>
      <c r="W43" s="176">
        <v>0</v>
      </c>
      <c r="X43" s="176">
        <v>0</v>
      </c>
      <c r="Y43" s="271">
        <v>0</v>
      </c>
      <c r="Z43" s="358">
        <f>P43/F43*100</f>
        <v>0</v>
      </c>
      <c r="AA43" s="176">
        <v>0</v>
      </c>
      <c r="AB43" s="176">
        <v>0</v>
      </c>
      <c r="AC43" s="176">
        <v>0</v>
      </c>
      <c r="AD43" s="271">
        <f>T43/J43*100</f>
        <v>0</v>
      </c>
      <c r="AE43" s="125"/>
      <c r="AF43" s="125"/>
      <c r="AG43" s="630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5"/>
      <c r="DQ43" s="125"/>
      <c r="DR43" s="125"/>
      <c r="DS43" s="125"/>
      <c r="DT43" s="125"/>
      <c r="DU43" s="125"/>
      <c r="DV43" s="125"/>
      <c r="DW43" s="125"/>
      <c r="DX43" s="125"/>
      <c r="DY43" s="125"/>
      <c r="DZ43" s="125"/>
      <c r="EA43" s="125"/>
      <c r="EB43" s="125"/>
      <c r="EC43" s="125"/>
      <c r="ED43" s="125"/>
      <c r="EE43" s="125"/>
      <c r="EF43" s="125"/>
      <c r="EG43" s="125"/>
      <c r="EH43" s="125"/>
      <c r="EI43" s="125"/>
      <c r="EJ43" s="125"/>
      <c r="EK43" s="125"/>
      <c r="EL43" s="125"/>
      <c r="EM43" s="125"/>
      <c r="EN43" s="125"/>
      <c r="EO43" s="125"/>
      <c r="EP43" s="125"/>
      <c r="EQ43" s="125"/>
      <c r="ER43" s="125"/>
    </row>
    <row r="44" spans="1:148" s="8" customFormat="1" ht="19.5" customHeight="1" thickBot="1" x14ac:dyDescent="0.3">
      <c r="A44" s="372"/>
      <c r="B44" s="489" t="s">
        <v>125</v>
      </c>
      <c r="C44" s="490"/>
      <c r="D44" s="490"/>
      <c r="E44" s="50" t="s">
        <v>7</v>
      </c>
      <c r="F44" s="470">
        <f>F43</f>
        <v>83006880</v>
      </c>
      <c r="G44" s="47">
        <f t="shared" ref="G44:T44" si="47">G43</f>
        <v>0</v>
      </c>
      <c r="H44" s="47">
        <f t="shared" si="47"/>
        <v>0</v>
      </c>
      <c r="I44" s="47">
        <f t="shared" si="47"/>
        <v>0</v>
      </c>
      <c r="J44" s="47">
        <f t="shared" si="47"/>
        <v>83006880</v>
      </c>
      <c r="K44" s="470">
        <f>K43</f>
        <v>0</v>
      </c>
      <c r="L44" s="47">
        <f t="shared" si="47"/>
        <v>0</v>
      </c>
      <c r="M44" s="47">
        <f t="shared" si="47"/>
        <v>0</v>
      </c>
      <c r="N44" s="47">
        <f t="shared" si="47"/>
        <v>0</v>
      </c>
      <c r="O44" s="47">
        <f t="shared" si="47"/>
        <v>0</v>
      </c>
      <c r="P44" s="470">
        <f>P43</f>
        <v>0</v>
      </c>
      <c r="Q44" s="47">
        <f t="shared" si="47"/>
        <v>0</v>
      </c>
      <c r="R44" s="47">
        <f t="shared" si="47"/>
        <v>0</v>
      </c>
      <c r="S44" s="47">
        <f t="shared" si="47"/>
        <v>0</v>
      </c>
      <c r="T44" s="47">
        <f t="shared" si="47"/>
        <v>0</v>
      </c>
      <c r="U44" s="76">
        <v>0</v>
      </c>
      <c r="V44" s="41">
        <v>0</v>
      </c>
      <c r="W44" s="41">
        <v>0</v>
      </c>
      <c r="X44" s="41">
        <v>0</v>
      </c>
      <c r="Y44" s="75">
        <v>0</v>
      </c>
      <c r="Z44" s="232">
        <v>0</v>
      </c>
      <c r="AA44" s="11">
        <v>0</v>
      </c>
      <c r="AB44" s="11">
        <v>0</v>
      </c>
      <c r="AC44" s="11">
        <v>0</v>
      </c>
      <c r="AD44" s="44">
        <v>0</v>
      </c>
      <c r="AE44" s="9"/>
      <c r="AF44" s="9"/>
      <c r="AG44" s="62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</row>
    <row r="45" spans="1:148" s="8" customFormat="1" ht="31.5" hidden="1" customHeight="1" thickBot="1" x14ac:dyDescent="0.3">
      <c r="A45" s="486" t="s">
        <v>35</v>
      </c>
      <c r="B45" s="332" t="s">
        <v>36</v>
      </c>
      <c r="C45" s="334"/>
      <c r="D45" s="335" t="s">
        <v>9</v>
      </c>
      <c r="E45" s="311" t="s">
        <v>7</v>
      </c>
      <c r="F45" s="324">
        <f t="shared" ref="F45" si="48">G45+H45+J45</f>
        <v>0</v>
      </c>
      <c r="G45" s="325">
        <v>0</v>
      </c>
      <c r="H45" s="325">
        <v>0</v>
      </c>
      <c r="I45" s="325">
        <v>0</v>
      </c>
      <c r="J45" s="151">
        <v>0</v>
      </c>
      <c r="K45" s="133">
        <f t="shared" ref="K45" si="49">L45+M45+O45</f>
        <v>0</v>
      </c>
      <c r="L45" s="106">
        <v>0</v>
      </c>
      <c r="M45" s="106">
        <v>0</v>
      </c>
      <c r="N45" s="105">
        <v>0</v>
      </c>
      <c r="O45" s="219">
        <v>0</v>
      </c>
      <c r="P45" s="133">
        <f t="shared" ref="P45" si="50">Q45+R45+S45+T45</f>
        <v>0</v>
      </c>
      <c r="Q45" s="105">
        <v>0</v>
      </c>
      <c r="R45" s="105">
        <v>0</v>
      </c>
      <c r="S45" s="105">
        <v>0</v>
      </c>
      <c r="T45" s="219">
        <v>0</v>
      </c>
      <c r="U45" s="257">
        <v>0</v>
      </c>
      <c r="V45" s="177">
        <v>0</v>
      </c>
      <c r="W45" s="177">
        <v>0</v>
      </c>
      <c r="X45" s="177">
        <v>0</v>
      </c>
      <c r="Y45" s="258">
        <v>0</v>
      </c>
      <c r="Z45" s="129">
        <v>0</v>
      </c>
      <c r="AA45" s="128">
        <v>0</v>
      </c>
      <c r="AB45" s="128">
        <v>0</v>
      </c>
      <c r="AC45" s="128">
        <v>0</v>
      </c>
      <c r="AD45" s="130">
        <v>0</v>
      </c>
      <c r="AE45" s="9"/>
      <c r="AF45" s="9"/>
      <c r="AG45" s="615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</row>
    <row r="46" spans="1:148" s="8" customFormat="1" ht="19.5" hidden="1" customHeight="1" thickBot="1" x14ac:dyDescent="0.3">
      <c r="A46" s="372"/>
      <c r="B46" s="489" t="s">
        <v>127</v>
      </c>
      <c r="C46" s="490"/>
      <c r="D46" s="491"/>
      <c r="E46" s="50" t="s">
        <v>7</v>
      </c>
      <c r="F46" s="373">
        <f>F45</f>
        <v>0</v>
      </c>
      <c r="G46" s="374">
        <f t="shared" ref="G46" si="51">G45</f>
        <v>0</v>
      </c>
      <c r="H46" s="374">
        <f t="shared" ref="H46" si="52">H45</f>
        <v>0</v>
      </c>
      <c r="I46" s="374">
        <f t="shared" ref="I46" si="53">I45</f>
        <v>0</v>
      </c>
      <c r="J46" s="375">
        <f t="shared" ref="J46" si="54">J45</f>
        <v>0</v>
      </c>
      <c r="K46" s="376">
        <f>K34</f>
        <v>0</v>
      </c>
      <c r="L46" s="376">
        <f>L34</f>
        <v>0</v>
      </c>
      <c r="M46" s="376">
        <f>M34</f>
        <v>0</v>
      </c>
      <c r="N46" s="376">
        <f>N34</f>
        <v>0</v>
      </c>
      <c r="O46" s="376">
        <f>O34</f>
        <v>0</v>
      </c>
      <c r="P46" s="481">
        <f>P45</f>
        <v>0</v>
      </c>
      <c r="Q46" s="301">
        <f t="shared" ref="Q46" si="55">Q45</f>
        <v>0</v>
      </c>
      <c r="R46" s="301">
        <f t="shared" ref="R46" si="56">R45</f>
        <v>0</v>
      </c>
      <c r="S46" s="301">
        <f t="shared" ref="S46" si="57">S45</f>
        <v>0</v>
      </c>
      <c r="T46" s="300">
        <f t="shared" ref="T46" si="58">T45</f>
        <v>0</v>
      </c>
      <c r="U46" s="76">
        <v>0</v>
      </c>
      <c r="V46" s="41">
        <v>0</v>
      </c>
      <c r="W46" s="41">
        <v>0</v>
      </c>
      <c r="X46" s="41">
        <v>0</v>
      </c>
      <c r="Y46" s="75">
        <v>0</v>
      </c>
      <c r="Z46" s="232">
        <v>0</v>
      </c>
      <c r="AA46" s="11">
        <v>0</v>
      </c>
      <c r="AB46" s="11">
        <v>0</v>
      </c>
      <c r="AC46" s="11">
        <v>0</v>
      </c>
      <c r="AD46" s="44">
        <v>0</v>
      </c>
      <c r="AE46" s="9"/>
      <c r="AF46" s="9"/>
      <c r="AG46" s="62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</row>
    <row r="47" spans="1:148" s="8" customFormat="1" ht="17.25" customHeight="1" thickBot="1" x14ac:dyDescent="0.3">
      <c r="A47" s="425"/>
      <c r="B47" s="564" t="s">
        <v>15</v>
      </c>
      <c r="C47" s="565"/>
      <c r="D47" s="565"/>
      <c r="E47" s="483"/>
      <c r="F47" s="10">
        <f>F44+F40+F37+F26</f>
        <v>4673998264</v>
      </c>
      <c r="G47" s="38">
        <f t="shared" ref="G47:T47" si="59">G44+G40+G37+G26</f>
        <v>3489673664</v>
      </c>
      <c r="H47" s="38">
        <f t="shared" si="59"/>
        <v>34086400</v>
      </c>
      <c r="I47" s="38">
        <f t="shared" si="59"/>
        <v>341067780</v>
      </c>
      <c r="J47" s="47">
        <f t="shared" si="59"/>
        <v>809170420</v>
      </c>
      <c r="K47" s="10">
        <f>K44+K40+K37+K26</f>
        <v>2524694432.1800003</v>
      </c>
      <c r="L47" s="38">
        <f t="shared" ref="L47:O47" si="60">L44+L40+L37+L26</f>
        <v>1822189285</v>
      </c>
      <c r="M47" s="38">
        <f t="shared" si="60"/>
        <v>0</v>
      </c>
      <c r="N47" s="38">
        <f t="shared" si="60"/>
        <v>341067780</v>
      </c>
      <c r="O47" s="12">
        <f t="shared" si="60"/>
        <v>361437367.18000001</v>
      </c>
      <c r="P47" s="78">
        <f>P44+P40+P37+P26</f>
        <v>2520077718.3000002</v>
      </c>
      <c r="Q47" s="38">
        <f t="shared" si="59"/>
        <v>1858498922.79</v>
      </c>
      <c r="R47" s="38">
        <f t="shared" si="59"/>
        <v>0</v>
      </c>
      <c r="S47" s="38">
        <f t="shared" si="59"/>
        <v>332129354.33999997</v>
      </c>
      <c r="T47" s="12">
        <f t="shared" si="59"/>
        <v>329449441.17000002</v>
      </c>
      <c r="U47" s="471">
        <f>P47/K47*100</f>
        <v>99.817137716899325</v>
      </c>
      <c r="V47" s="47">
        <f>Q47/L47*100</f>
        <v>101.99263809138247</v>
      </c>
      <c r="W47" s="47">
        <v>0</v>
      </c>
      <c r="X47" s="47">
        <f>S47/N47*100</f>
        <v>97.379281719311024</v>
      </c>
      <c r="Y47" s="12">
        <f>T47/O47*100</f>
        <v>91.149801068003683</v>
      </c>
      <c r="Z47" s="78">
        <f>Z26+Z38+Z41</f>
        <v>55.250954544616107</v>
      </c>
      <c r="AA47" s="78">
        <f>AA26+AA38+AA41</f>
        <v>53.257097990638933</v>
      </c>
      <c r="AB47" s="426">
        <f>AB26+AB38+AB41</f>
        <v>0</v>
      </c>
      <c r="AC47" s="78">
        <f>AC26+AC38+AC41</f>
        <v>97.379281719311024</v>
      </c>
      <c r="AD47" s="472">
        <f>AD26+AD38+AD41</f>
        <v>45.525832228185841</v>
      </c>
      <c r="AE47" s="9"/>
      <c r="AF47" s="9"/>
      <c r="AG47" s="629"/>
      <c r="AH47" s="9"/>
      <c r="AI47" s="427"/>
      <c r="AJ47" s="427"/>
      <c r="AK47" s="427"/>
      <c r="AL47" s="427"/>
      <c r="AM47" s="427"/>
      <c r="AN47" s="427">
        <f>K47-F41-K17</f>
        <v>2183626652.1800003</v>
      </c>
      <c r="AO47" s="427">
        <f>L47-L41-L17</f>
        <v>1822189285</v>
      </c>
      <c r="AP47" s="427">
        <f>M47-M41-M17</f>
        <v>0</v>
      </c>
      <c r="AQ47" s="427">
        <f>N47-N41-N17</f>
        <v>0</v>
      </c>
      <c r="AR47" s="427">
        <f>O47-O41-O17</f>
        <v>361437367.18000001</v>
      </c>
      <c r="AS47" s="427">
        <f>P47-P41-P17</f>
        <v>2187948363.96</v>
      </c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</row>
    <row r="48" spans="1:148" s="186" customFormat="1" ht="20.25" customHeight="1" thickBot="1" x14ac:dyDescent="0.3">
      <c r="A48" s="497" t="s">
        <v>84</v>
      </c>
      <c r="B48" s="498"/>
      <c r="C48" s="498"/>
      <c r="D48" s="498"/>
      <c r="E48" s="498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Z48" s="498"/>
      <c r="AA48" s="498"/>
      <c r="AB48" s="498"/>
      <c r="AC48" s="498"/>
      <c r="AD48" s="500"/>
      <c r="AE48" s="187"/>
      <c r="AF48" s="187"/>
      <c r="AG48" s="631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87"/>
      <c r="BQ48" s="187"/>
      <c r="BR48" s="187"/>
      <c r="BS48" s="187"/>
      <c r="BT48" s="187"/>
      <c r="BU48" s="187"/>
      <c r="BV48" s="187"/>
      <c r="BW48" s="187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  <c r="CI48" s="187"/>
      <c r="CJ48" s="187"/>
      <c r="CK48" s="187"/>
      <c r="CL48" s="187"/>
      <c r="CM48" s="187"/>
      <c r="CN48" s="187"/>
      <c r="CO48" s="187"/>
      <c r="CP48" s="187"/>
      <c r="CQ48" s="187"/>
      <c r="CR48" s="187"/>
      <c r="CS48" s="187"/>
      <c r="CT48" s="187"/>
      <c r="CU48" s="187"/>
      <c r="CV48" s="187"/>
      <c r="CW48" s="187"/>
      <c r="CX48" s="187"/>
      <c r="CY48" s="187"/>
      <c r="CZ48" s="187"/>
      <c r="DA48" s="187"/>
      <c r="DB48" s="187"/>
      <c r="DC48" s="187"/>
      <c r="DD48" s="187"/>
      <c r="DE48" s="187"/>
      <c r="DF48" s="187"/>
      <c r="DG48" s="187"/>
      <c r="DH48" s="187"/>
      <c r="DI48" s="187"/>
      <c r="DJ48" s="187"/>
      <c r="DK48" s="187"/>
      <c r="DL48" s="187"/>
      <c r="DM48" s="187"/>
      <c r="DN48" s="187"/>
      <c r="DO48" s="187"/>
      <c r="DP48" s="187"/>
      <c r="DQ48" s="187"/>
      <c r="DR48" s="187"/>
      <c r="DS48" s="187"/>
      <c r="DT48" s="187"/>
      <c r="DU48" s="187"/>
      <c r="DV48" s="187"/>
      <c r="DW48" s="187"/>
      <c r="DX48" s="187"/>
      <c r="DY48" s="187"/>
      <c r="DZ48" s="187"/>
      <c r="EA48" s="187"/>
      <c r="EB48" s="187"/>
      <c r="EC48" s="187"/>
      <c r="ED48" s="187"/>
      <c r="EE48" s="187"/>
      <c r="EF48" s="187"/>
      <c r="EG48" s="187"/>
      <c r="EH48" s="187"/>
      <c r="EI48" s="187"/>
      <c r="EJ48" s="187"/>
      <c r="EK48" s="187"/>
      <c r="EL48" s="187"/>
      <c r="EM48" s="187"/>
      <c r="EN48" s="187"/>
      <c r="EO48" s="187"/>
      <c r="EP48" s="187"/>
      <c r="EQ48" s="187"/>
      <c r="ER48" s="187"/>
    </row>
    <row r="49" spans="1:148" s="8" customFormat="1" ht="15" customHeight="1" thickBot="1" x14ac:dyDescent="0.3">
      <c r="A49" s="555" t="s">
        <v>16</v>
      </c>
      <c r="B49" s="489" t="s">
        <v>135</v>
      </c>
      <c r="C49" s="490"/>
      <c r="D49" s="49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3"/>
      <c r="Z49" s="42"/>
      <c r="AA49" s="42"/>
      <c r="AB49" s="42"/>
      <c r="AC49" s="42"/>
      <c r="AD49" s="43"/>
      <c r="AE49" s="9"/>
      <c r="AF49" s="9"/>
      <c r="AG49" s="615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</row>
    <row r="50" spans="1:148" s="269" customFormat="1" ht="66.75" customHeight="1" thickBot="1" x14ac:dyDescent="0.25">
      <c r="A50" s="556"/>
      <c r="B50" s="330" t="s">
        <v>122</v>
      </c>
      <c r="C50" s="259" t="s">
        <v>129</v>
      </c>
      <c r="D50" s="260" t="s">
        <v>9</v>
      </c>
      <c r="E50" s="261" t="s">
        <v>10</v>
      </c>
      <c r="F50" s="262">
        <f t="shared" ref="F50:F51" si="61">G50+H50+J50</f>
        <v>2980326</v>
      </c>
      <c r="G50" s="263">
        <v>2980326</v>
      </c>
      <c r="H50" s="263">
        <v>0</v>
      </c>
      <c r="I50" s="263">
        <v>0</v>
      </c>
      <c r="J50" s="264">
        <v>0</v>
      </c>
      <c r="K50" s="265">
        <f t="shared" ref="K50:K51" si="62">L50+M50+N50+O50</f>
        <v>2980326</v>
      </c>
      <c r="L50" s="266">
        <v>2980326</v>
      </c>
      <c r="M50" s="266">
        <v>0</v>
      </c>
      <c r="N50" s="266">
        <v>0</v>
      </c>
      <c r="O50" s="267">
        <v>0</v>
      </c>
      <c r="P50" s="265">
        <f t="shared" ref="P50:P51" si="63">Q50+R50+S50+T50</f>
        <v>1414874.54</v>
      </c>
      <c r="Q50" s="266">
        <v>1414874.54</v>
      </c>
      <c r="R50" s="266">
        <v>0</v>
      </c>
      <c r="S50" s="266">
        <v>0</v>
      </c>
      <c r="T50" s="268">
        <v>0</v>
      </c>
      <c r="U50" s="458">
        <f>P50/K50*100</f>
        <v>47.473817964880354</v>
      </c>
      <c r="V50" s="459">
        <f>Q50/L50*100</f>
        <v>47.473817964880354</v>
      </c>
      <c r="W50" s="460">
        <v>0</v>
      </c>
      <c r="X50" s="459">
        <v>0</v>
      </c>
      <c r="Y50" s="461">
        <v>0</v>
      </c>
      <c r="Z50" s="152">
        <f>P50/F50*100</f>
        <v>47.473817964880354</v>
      </c>
      <c r="AA50" s="432">
        <f>Q50/G50*100</f>
        <v>47.473817964880354</v>
      </c>
      <c r="AB50" s="433">
        <f>SUM(AB51:AB52)</f>
        <v>0</v>
      </c>
      <c r="AC50" s="433">
        <v>0</v>
      </c>
      <c r="AD50" s="434">
        <v>0</v>
      </c>
      <c r="AE50" s="270"/>
      <c r="AF50" s="632"/>
      <c r="AG50" s="633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0"/>
      <c r="CG50" s="270"/>
      <c r="CH50" s="270"/>
      <c r="CI50" s="270"/>
      <c r="CJ50" s="270"/>
      <c r="CK50" s="270"/>
      <c r="CL50" s="270"/>
      <c r="CM50" s="270"/>
      <c r="CN50" s="270"/>
      <c r="CO50" s="270"/>
      <c r="CP50" s="270"/>
      <c r="CQ50" s="270"/>
      <c r="CR50" s="270"/>
      <c r="CS50" s="270"/>
      <c r="CT50" s="270"/>
      <c r="CU50" s="270"/>
      <c r="CV50" s="270"/>
      <c r="CW50" s="270"/>
      <c r="CX50" s="270"/>
      <c r="CY50" s="270"/>
      <c r="CZ50" s="270"/>
      <c r="DA50" s="270"/>
      <c r="DB50" s="270"/>
      <c r="DC50" s="270"/>
      <c r="DD50" s="270"/>
      <c r="DE50" s="270"/>
      <c r="DF50" s="270"/>
      <c r="DG50" s="270"/>
      <c r="DH50" s="270"/>
      <c r="DI50" s="270"/>
      <c r="DJ50" s="270"/>
      <c r="DK50" s="270"/>
      <c r="DL50" s="270"/>
      <c r="DM50" s="270"/>
      <c r="DN50" s="270"/>
      <c r="DO50" s="270"/>
      <c r="DP50" s="270"/>
      <c r="DQ50" s="270"/>
      <c r="DR50" s="270"/>
      <c r="DS50" s="270"/>
      <c r="DT50" s="270"/>
      <c r="DU50" s="270"/>
      <c r="DV50" s="270"/>
      <c r="DW50" s="270"/>
      <c r="DX50" s="270"/>
      <c r="DY50" s="270"/>
      <c r="DZ50" s="270"/>
      <c r="EA50" s="270"/>
      <c r="EB50" s="270"/>
      <c r="EC50" s="270"/>
      <c r="ED50" s="270"/>
      <c r="EE50" s="270"/>
      <c r="EF50" s="270"/>
      <c r="EG50" s="270"/>
      <c r="EH50" s="270"/>
      <c r="EI50" s="270"/>
      <c r="EJ50" s="270"/>
      <c r="EK50" s="270"/>
      <c r="EL50" s="270"/>
      <c r="EM50" s="270"/>
      <c r="EN50" s="270"/>
      <c r="EO50" s="270"/>
      <c r="EP50" s="270"/>
      <c r="EQ50" s="270"/>
      <c r="ER50" s="270"/>
    </row>
    <row r="51" spans="1:148" s="8" customFormat="1" ht="51.75" customHeight="1" thickBot="1" x14ac:dyDescent="0.3">
      <c r="A51" s="557"/>
      <c r="B51" s="606" t="s">
        <v>0</v>
      </c>
      <c r="C51" s="331" t="s">
        <v>102</v>
      </c>
      <c r="D51" s="188" t="s">
        <v>9</v>
      </c>
      <c r="E51" s="241" t="s">
        <v>10</v>
      </c>
      <c r="F51" s="133">
        <f t="shared" si="61"/>
        <v>693200</v>
      </c>
      <c r="G51" s="134">
        <v>0</v>
      </c>
      <c r="H51" s="134">
        <v>0</v>
      </c>
      <c r="I51" s="134">
        <v>0</v>
      </c>
      <c r="J51" s="135">
        <v>693200</v>
      </c>
      <c r="K51" s="136">
        <f t="shared" si="62"/>
        <v>693200</v>
      </c>
      <c r="L51" s="134">
        <v>0</v>
      </c>
      <c r="M51" s="134">
        <v>0</v>
      </c>
      <c r="N51" s="134">
        <v>0</v>
      </c>
      <c r="O51" s="137">
        <v>693200</v>
      </c>
      <c r="P51" s="136">
        <f t="shared" si="63"/>
        <v>300000</v>
      </c>
      <c r="Q51" s="134">
        <v>0</v>
      </c>
      <c r="R51" s="134">
        <v>0</v>
      </c>
      <c r="S51" s="134">
        <v>0</v>
      </c>
      <c r="T51" s="135">
        <v>300000</v>
      </c>
      <c r="U51" s="458">
        <f>P51/K51*100</f>
        <v>43.277553375649163</v>
      </c>
      <c r="V51" s="459">
        <v>0</v>
      </c>
      <c r="W51" s="460">
        <v>0</v>
      </c>
      <c r="X51" s="459">
        <v>0</v>
      </c>
      <c r="Y51" s="461">
        <f>T51/O51*100</f>
        <v>43.277553375649163</v>
      </c>
      <c r="Z51" s="159">
        <f>P51/F51*100</f>
        <v>43.277553375649163</v>
      </c>
      <c r="AA51" s="177">
        <v>0</v>
      </c>
      <c r="AB51" s="608">
        <f>SUM(AB52:AB52)</f>
        <v>0</v>
      </c>
      <c r="AC51" s="608">
        <v>0</v>
      </c>
      <c r="AD51" s="609">
        <f>T51/J51*100</f>
        <v>43.277553375649163</v>
      </c>
      <c r="AE51" s="9"/>
      <c r="AF51" s="9"/>
      <c r="AG51" s="633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</row>
    <row r="52" spans="1:148" s="8" customFormat="1" ht="15.75" customHeight="1" thickBot="1" x14ac:dyDescent="0.3">
      <c r="A52" s="428"/>
      <c r="B52" s="571" t="s">
        <v>17</v>
      </c>
      <c r="C52" s="572"/>
      <c r="D52" s="572"/>
      <c r="E52" s="372" t="s">
        <v>7</v>
      </c>
      <c r="F52" s="10">
        <f>F50+F51</f>
        <v>3673526</v>
      </c>
      <c r="G52" s="38">
        <f t="shared" ref="G52:T52" si="64">G50+G51</f>
        <v>2980326</v>
      </c>
      <c r="H52" s="38">
        <f t="shared" si="64"/>
        <v>0</v>
      </c>
      <c r="I52" s="38">
        <f t="shared" si="64"/>
        <v>0</v>
      </c>
      <c r="J52" s="12">
        <f t="shared" si="64"/>
        <v>693200</v>
      </c>
      <c r="K52" s="10">
        <f>K50+K51</f>
        <v>3673526</v>
      </c>
      <c r="L52" s="38">
        <f t="shared" si="64"/>
        <v>2980326</v>
      </c>
      <c r="M52" s="38">
        <f t="shared" si="64"/>
        <v>0</v>
      </c>
      <c r="N52" s="38">
        <f t="shared" si="64"/>
        <v>0</v>
      </c>
      <c r="O52" s="12">
        <f t="shared" si="64"/>
        <v>693200</v>
      </c>
      <c r="P52" s="10">
        <f>P50+P51</f>
        <v>1714874.54</v>
      </c>
      <c r="Q52" s="38">
        <f t="shared" si="64"/>
        <v>1414874.54</v>
      </c>
      <c r="R52" s="38">
        <f t="shared" si="64"/>
        <v>0</v>
      </c>
      <c r="S52" s="38">
        <f t="shared" si="64"/>
        <v>0</v>
      </c>
      <c r="T52" s="12">
        <f t="shared" si="64"/>
        <v>300000</v>
      </c>
      <c r="U52" s="69">
        <f>P52/K52*100</f>
        <v>46.681976389986076</v>
      </c>
      <c r="V52" s="88">
        <f>Q52/L52*100</f>
        <v>47.473817964880354</v>
      </c>
      <c r="W52" s="254">
        <v>0</v>
      </c>
      <c r="X52" s="88">
        <v>0</v>
      </c>
      <c r="Y52" s="88">
        <f>T52/O52*100</f>
        <v>43.277553375649163</v>
      </c>
      <c r="Z52" s="10">
        <f>P52/F52*100</f>
        <v>46.681976389986076</v>
      </c>
      <c r="AA52" s="38">
        <f>Q52/G52*100</f>
        <v>47.473817964880354</v>
      </c>
      <c r="AB52" s="11">
        <v>0</v>
      </c>
      <c r="AC52" s="11">
        <v>0</v>
      </c>
      <c r="AD52" s="611">
        <f>T52/J52*100</f>
        <v>43.277553375649163</v>
      </c>
      <c r="AE52" s="9"/>
      <c r="AF52" s="9"/>
      <c r="AG52" s="615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</row>
    <row r="53" spans="1:148" s="186" customFormat="1" ht="21.75" customHeight="1" thickBot="1" x14ac:dyDescent="0.3">
      <c r="A53" s="497" t="s">
        <v>141</v>
      </c>
      <c r="B53" s="498"/>
      <c r="C53" s="498"/>
      <c r="D53" s="498"/>
      <c r="E53" s="498"/>
      <c r="F53" s="499"/>
      <c r="G53" s="499"/>
      <c r="H53" s="499"/>
      <c r="I53" s="499"/>
      <c r="J53" s="499"/>
      <c r="K53" s="498"/>
      <c r="L53" s="498"/>
      <c r="M53" s="498"/>
      <c r="N53" s="498"/>
      <c r="O53" s="498"/>
      <c r="P53" s="498"/>
      <c r="Q53" s="498"/>
      <c r="R53" s="498"/>
      <c r="S53" s="498"/>
      <c r="T53" s="498"/>
      <c r="U53" s="498"/>
      <c r="V53" s="498"/>
      <c r="W53" s="498"/>
      <c r="X53" s="498"/>
      <c r="Y53" s="498"/>
      <c r="Z53" s="499"/>
      <c r="AA53" s="499"/>
      <c r="AB53" s="499"/>
      <c r="AC53" s="499"/>
      <c r="AD53" s="568"/>
      <c r="AE53" s="187"/>
      <c r="AF53" s="187"/>
      <c r="AG53" s="618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  <c r="CQ53" s="187"/>
      <c r="CR53" s="187"/>
      <c r="CS53" s="187"/>
      <c r="CT53" s="187"/>
      <c r="CU53" s="187"/>
      <c r="CV53" s="187"/>
      <c r="CW53" s="187"/>
      <c r="CX53" s="187"/>
      <c r="CY53" s="187"/>
      <c r="CZ53" s="187"/>
      <c r="DA53" s="187"/>
      <c r="DB53" s="187"/>
      <c r="DC53" s="187"/>
      <c r="DD53" s="187"/>
      <c r="DE53" s="187"/>
      <c r="DF53" s="187"/>
      <c r="DG53" s="187"/>
      <c r="DH53" s="187"/>
      <c r="DI53" s="187"/>
      <c r="DJ53" s="187"/>
      <c r="DK53" s="187"/>
      <c r="DL53" s="187"/>
      <c r="DM53" s="187"/>
      <c r="DN53" s="187"/>
      <c r="DO53" s="187"/>
      <c r="DP53" s="187"/>
      <c r="DQ53" s="187"/>
      <c r="DR53" s="187"/>
      <c r="DS53" s="187"/>
      <c r="DT53" s="187"/>
      <c r="DU53" s="187"/>
      <c r="DV53" s="187"/>
      <c r="DW53" s="187"/>
      <c r="DX53" s="187"/>
      <c r="DY53" s="187"/>
      <c r="DZ53" s="187"/>
      <c r="EA53" s="187"/>
      <c r="EB53" s="187"/>
      <c r="EC53" s="187"/>
      <c r="ED53" s="187"/>
      <c r="EE53" s="187"/>
      <c r="EF53" s="187"/>
      <c r="EG53" s="187"/>
      <c r="EH53" s="187"/>
      <c r="EI53" s="187"/>
      <c r="EJ53" s="187"/>
      <c r="EK53" s="187"/>
      <c r="EL53" s="187"/>
      <c r="EM53" s="187"/>
      <c r="EN53" s="187"/>
      <c r="EO53" s="187"/>
      <c r="EP53" s="187"/>
      <c r="EQ53" s="187"/>
      <c r="ER53" s="187"/>
    </row>
    <row r="54" spans="1:148" s="36" customFormat="1" ht="19.5" customHeight="1" thickBot="1" x14ac:dyDescent="0.3">
      <c r="A54" s="492" t="s">
        <v>18</v>
      </c>
      <c r="B54" s="510" t="s">
        <v>19</v>
      </c>
      <c r="C54" s="511"/>
      <c r="D54" s="512"/>
      <c r="E54" s="87"/>
      <c r="F54" s="87"/>
      <c r="G54" s="45"/>
      <c r="H54" s="45"/>
      <c r="I54" s="45"/>
      <c r="J54" s="46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6"/>
      <c r="Z54" s="45"/>
      <c r="AA54" s="45"/>
      <c r="AB54" s="45"/>
      <c r="AC54" s="45"/>
      <c r="AD54" s="46"/>
      <c r="AE54" s="37"/>
      <c r="AF54" s="37"/>
      <c r="AG54" s="615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</row>
    <row r="55" spans="1:148" s="8" customFormat="1" ht="29.25" customHeight="1" x14ac:dyDescent="0.25">
      <c r="A55" s="493"/>
      <c r="B55" s="366" t="s">
        <v>59</v>
      </c>
      <c r="C55" s="94" t="s">
        <v>58</v>
      </c>
      <c r="D55" s="224" t="s">
        <v>9</v>
      </c>
      <c r="E55" s="242" t="s">
        <v>10</v>
      </c>
      <c r="F55" s="89">
        <f t="shared" ref="F55:F58" si="65">G55+H55+I55+J55</f>
        <v>26174800</v>
      </c>
      <c r="G55" s="90">
        <v>26174800</v>
      </c>
      <c r="H55" s="90">
        <v>0</v>
      </c>
      <c r="I55" s="90">
        <v>0</v>
      </c>
      <c r="J55" s="132">
        <v>0</v>
      </c>
      <c r="K55" s="126">
        <f t="shared" ref="K55:K58" si="66">L55+M55+N55+O55</f>
        <v>15337200</v>
      </c>
      <c r="L55" s="90">
        <v>15337200</v>
      </c>
      <c r="M55" s="90">
        <v>0</v>
      </c>
      <c r="N55" s="90">
        <v>0</v>
      </c>
      <c r="O55" s="91">
        <v>0</v>
      </c>
      <c r="P55" s="89">
        <f t="shared" ref="P55:P58" si="67">Q55+R55+S55+T55</f>
        <v>0</v>
      </c>
      <c r="Q55" s="90">
        <v>0</v>
      </c>
      <c r="R55" s="90">
        <v>0</v>
      </c>
      <c r="S55" s="90">
        <v>0</v>
      </c>
      <c r="T55" s="132">
        <v>0</v>
      </c>
      <c r="U55" s="272">
        <f>P55/K55*100</f>
        <v>0</v>
      </c>
      <c r="V55" s="273">
        <f>Q55/L55*100</f>
        <v>0</v>
      </c>
      <c r="W55" s="274">
        <v>0</v>
      </c>
      <c r="X55" s="274">
        <v>0</v>
      </c>
      <c r="Y55" s="275">
        <v>0</v>
      </c>
      <c r="Z55" s="612">
        <f>P55/F55*100</f>
        <v>0</v>
      </c>
      <c r="AA55" s="109">
        <f>Q55/G55*100</f>
        <v>0</v>
      </c>
      <c r="AB55" s="613">
        <f t="shared" ref="AB55:AB56" si="68">SUM(AB56:AB58)</f>
        <v>0</v>
      </c>
      <c r="AC55" s="613">
        <v>0</v>
      </c>
      <c r="AD55" s="614">
        <v>0</v>
      </c>
      <c r="AE55" s="9"/>
      <c r="AF55" s="9"/>
      <c r="AG55" s="615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</row>
    <row r="56" spans="1:148" s="8" customFormat="1" ht="60" customHeight="1" x14ac:dyDescent="0.25">
      <c r="A56" s="493"/>
      <c r="B56" s="364" t="s">
        <v>79</v>
      </c>
      <c r="C56" s="138" t="s">
        <v>56</v>
      </c>
      <c r="D56" s="225" t="s">
        <v>9</v>
      </c>
      <c r="E56" s="234" t="s">
        <v>10</v>
      </c>
      <c r="F56" s="96">
        <f t="shared" si="65"/>
        <v>16982498</v>
      </c>
      <c r="G56" s="119">
        <v>16982498</v>
      </c>
      <c r="H56" s="119">
        <v>0</v>
      </c>
      <c r="I56" s="119">
        <v>0</v>
      </c>
      <c r="J56" s="139">
        <v>0</v>
      </c>
      <c r="K56" s="276">
        <f t="shared" si="66"/>
        <v>2187867</v>
      </c>
      <c r="L56" s="119">
        <v>2187867</v>
      </c>
      <c r="M56" s="119">
        <v>0</v>
      </c>
      <c r="N56" s="119">
        <v>0</v>
      </c>
      <c r="O56" s="140">
        <v>0</v>
      </c>
      <c r="P56" s="96">
        <f t="shared" si="67"/>
        <v>0</v>
      </c>
      <c r="Q56" s="72">
        <v>0</v>
      </c>
      <c r="R56" s="119">
        <v>0</v>
      </c>
      <c r="S56" s="119">
        <v>0</v>
      </c>
      <c r="T56" s="139">
        <v>0</v>
      </c>
      <c r="U56" s="462">
        <v>0</v>
      </c>
      <c r="V56" s="463">
        <v>0</v>
      </c>
      <c r="W56" s="463">
        <v>0</v>
      </c>
      <c r="X56" s="463">
        <v>0</v>
      </c>
      <c r="Y56" s="464">
        <v>0</v>
      </c>
      <c r="Z56" s="81">
        <f>P56/F56*100</f>
        <v>0</v>
      </c>
      <c r="AA56" s="23">
        <f>Q56/G56*100</f>
        <v>0</v>
      </c>
      <c r="AB56" s="120">
        <f t="shared" si="68"/>
        <v>0</v>
      </c>
      <c r="AC56" s="120">
        <v>0</v>
      </c>
      <c r="AD56" s="121">
        <v>0</v>
      </c>
      <c r="AE56" s="9"/>
      <c r="AF56" s="9"/>
      <c r="AG56" s="615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</row>
    <row r="57" spans="1:148" s="8" customFormat="1" ht="28.5" customHeight="1" x14ac:dyDescent="0.25">
      <c r="A57" s="493"/>
      <c r="B57" s="364" t="s">
        <v>55</v>
      </c>
      <c r="C57" s="138" t="s">
        <v>57</v>
      </c>
      <c r="D57" s="225" t="s">
        <v>9</v>
      </c>
      <c r="E57" s="234" t="s">
        <v>5</v>
      </c>
      <c r="F57" s="96">
        <f t="shared" si="65"/>
        <v>8347858</v>
      </c>
      <c r="G57" s="119">
        <v>0</v>
      </c>
      <c r="H57" s="119">
        <v>0</v>
      </c>
      <c r="I57" s="119">
        <v>0</v>
      </c>
      <c r="J57" s="139">
        <v>8347858</v>
      </c>
      <c r="K57" s="276">
        <f t="shared" si="66"/>
        <v>4398482</v>
      </c>
      <c r="L57" s="119">
        <v>0</v>
      </c>
      <c r="M57" s="119">
        <v>0</v>
      </c>
      <c r="N57" s="119">
        <v>0</v>
      </c>
      <c r="O57" s="140">
        <v>4398482</v>
      </c>
      <c r="P57" s="96">
        <f t="shared" si="67"/>
        <v>414789.59</v>
      </c>
      <c r="Q57" s="119">
        <v>0</v>
      </c>
      <c r="R57" s="119">
        <v>0</v>
      </c>
      <c r="S57" s="140">
        <v>0</v>
      </c>
      <c r="T57" s="139">
        <v>414789.59</v>
      </c>
      <c r="U57" s="25">
        <f t="shared" ref="U57:U58" si="69">V57+W57+X57+Y57</f>
        <v>9.4302895862709004</v>
      </c>
      <c r="V57" s="23">
        <v>0</v>
      </c>
      <c r="W57" s="23">
        <v>0</v>
      </c>
      <c r="X57" s="23">
        <v>0</v>
      </c>
      <c r="Y57" s="20">
        <f>T57/O57*100</f>
        <v>9.4302895862709004</v>
      </c>
      <c r="Z57" s="99">
        <f>P57/F57*100</f>
        <v>4.9688146348440521</v>
      </c>
      <c r="AA57" s="23">
        <v>0</v>
      </c>
      <c r="AB57" s="23">
        <v>0</v>
      </c>
      <c r="AC57" s="23">
        <v>0</v>
      </c>
      <c r="AD57" s="20">
        <f>T57/J57*100</f>
        <v>4.9688146348440521</v>
      </c>
      <c r="AE57" s="9"/>
      <c r="AF57" s="9"/>
      <c r="AG57" s="615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</row>
    <row r="58" spans="1:148" s="8" customFormat="1" ht="32.25" customHeight="1" thickBot="1" x14ac:dyDescent="0.3">
      <c r="A58" s="494"/>
      <c r="B58" s="367" t="s">
        <v>60</v>
      </c>
      <c r="C58" s="368" t="s">
        <v>46</v>
      </c>
      <c r="D58" s="487" t="s">
        <v>9</v>
      </c>
      <c r="E58" s="243" t="s">
        <v>5</v>
      </c>
      <c r="F58" s="136">
        <f t="shared" si="65"/>
        <v>7278242</v>
      </c>
      <c r="G58" s="141">
        <v>0</v>
      </c>
      <c r="H58" s="141">
        <v>0</v>
      </c>
      <c r="I58" s="141">
        <v>0</v>
      </c>
      <c r="J58" s="142">
        <v>7278242</v>
      </c>
      <c r="K58" s="278">
        <f t="shared" si="66"/>
        <v>937660</v>
      </c>
      <c r="L58" s="141">
        <v>0</v>
      </c>
      <c r="M58" s="141">
        <v>0</v>
      </c>
      <c r="N58" s="141">
        <v>0</v>
      </c>
      <c r="O58" s="279">
        <v>937660</v>
      </c>
      <c r="P58" s="136">
        <f t="shared" si="67"/>
        <v>0</v>
      </c>
      <c r="Q58" s="141">
        <v>0</v>
      </c>
      <c r="R58" s="141">
        <v>0</v>
      </c>
      <c r="S58" s="141">
        <v>0</v>
      </c>
      <c r="T58" s="142">
        <v>0</v>
      </c>
      <c r="U58" s="253">
        <f t="shared" si="69"/>
        <v>0</v>
      </c>
      <c r="V58" s="23">
        <v>0</v>
      </c>
      <c r="W58" s="23">
        <v>0</v>
      </c>
      <c r="X58" s="23">
        <v>0</v>
      </c>
      <c r="Y58" s="21">
        <v>0</v>
      </c>
      <c r="Z58" s="143">
        <f>P58/F58*100</f>
        <v>0</v>
      </c>
      <c r="AA58" s="110">
        <v>0</v>
      </c>
      <c r="AB58" s="110">
        <f>SUM(AB59:AB59)</f>
        <v>0</v>
      </c>
      <c r="AC58" s="110">
        <v>0</v>
      </c>
      <c r="AD58" s="111">
        <f>T58/J58*100</f>
        <v>0</v>
      </c>
      <c r="AE58" s="9"/>
      <c r="AF58" s="9"/>
      <c r="AG58" s="615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</row>
    <row r="59" spans="1:148" s="8" customFormat="1" ht="15.75" customHeight="1" thickBot="1" x14ac:dyDescent="0.3">
      <c r="A59" s="233"/>
      <c r="B59" s="566" t="s">
        <v>20</v>
      </c>
      <c r="C59" s="511"/>
      <c r="D59" s="511"/>
      <c r="E59" s="372" t="s">
        <v>7</v>
      </c>
      <c r="F59" s="10">
        <f>F55+F56+F57+F58</f>
        <v>58783398</v>
      </c>
      <c r="G59" s="38">
        <f t="shared" ref="G59:T59" si="70">G55+G56+G57+G58</f>
        <v>43157298</v>
      </c>
      <c r="H59" s="38">
        <f t="shared" si="70"/>
        <v>0</v>
      </c>
      <c r="I59" s="38">
        <f t="shared" si="70"/>
        <v>0</v>
      </c>
      <c r="J59" s="12">
        <f t="shared" si="70"/>
        <v>15626100</v>
      </c>
      <c r="K59" s="10">
        <f>K55+K56+K57+K58</f>
        <v>22861209</v>
      </c>
      <c r="L59" s="38">
        <f t="shared" si="70"/>
        <v>17525067</v>
      </c>
      <c r="M59" s="38">
        <f t="shared" si="70"/>
        <v>0</v>
      </c>
      <c r="N59" s="38">
        <f t="shared" si="70"/>
        <v>0</v>
      </c>
      <c r="O59" s="12">
        <f t="shared" si="70"/>
        <v>5336142</v>
      </c>
      <c r="P59" s="10">
        <f>P55+P56+P57+P58</f>
        <v>414789.59</v>
      </c>
      <c r="Q59" s="38">
        <f t="shared" si="70"/>
        <v>0</v>
      </c>
      <c r="R59" s="38">
        <f t="shared" si="70"/>
        <v>0</v>
      </c>
      <c r="S59" s="38">
        <f t="shared" si="70"/>
        <v>0</v>
      </c>
      <c r="T59" s="12">
        <f t="shared" si="70"/>
        <v>414789.59</v>
      </c>
      <c r="U59" s="470">
        <f>P59/K59*100</f>
        <v>1.8143816890873972</v>
      </c>
      <c r="V59" s="48">
        <f>Q59/L59*100</f>
        <v>0</v>
      </c>
      <c r="W59" s="48">
        <v>0</v>
      </c>
      <c r="X59" s="48">
        <v>0</v>
      </c>
      <c r="Y59" s="12">
        <f>T59/O59*100</f>
        <v>7.7732112451280351</v>
      </c>
      <c r="Z59" s="470">
        <f>P59/F59*100</f>
        <v>0.70562370348172121</v>
      </c>
      <c r="AA59" s="38">
        <f>Q59/G59*100</f>
        <v>0</v>
      </c>
      <c r="AB59" s="11">
        <v>0</v>
      </c>
      <c r="AC59" s="11">
        <v>0</v>
      </c>
      <c r="AD59" s="12">
        <f>T59/J59*100</f>
        <v>2.6544665015582907</v>
      </c>
      <c r="AE59" s="9"/>
      <c r="AF59" s="9"/>
      <c r="AG59" s="615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</row>
    <row r="60" spans="1:148" s="186" customFormat="1" ht="21" customHeight="1" thickBot="1" x14ac:dyDescent="0.3">
      <c r="A60" s="567" t="s">
        <v>142</v>
      </c>
      <c r="B60" s="533"/>
      <c r="C60" s="533"/>
      <c r="D60" s="533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499"/>
      <c r="U60" s="499"/>
      <c r="V60" s="499"/>
      <c r="W60" s="499"/>
      <c r="X60" s="499"/>
      <c r="Y60" s="499"/>
      <c r="Z60" s="499"/>
      <c r="AA60" s="499"/>
      <c r="AB60" s="499"/>
      <c r="AC60" s="499"/>
      <c r="AD60" s="568"/>
      <c r="AE60" s="187"/>
      <c r="AF60" s="187"/>
      <c r="AG60" s="618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  <c r="CQ60" s="187"/>
      <c r="CR60" s="187"/>
      <c r="CS60" s="187"/>
      <c r="CT60" s="187"/>
      <c r="CU60" s="187"/>
      <c r="CV60" s="187"/>
      <c r="CW60" s="187"/>
      <c r="CX60" s="187"/>
      <c r="CY60" s="187"/>
      <c r="CZ60" s="187"/>
      <c r="DA60" s="187"/>
      <c r="DB60" s="187"/>
      <c r="DC60" s="187"/>
      <c r="DD60" s="187"/>
      <c r="DE60" s="187"/>
      <c r="DF60" s="187"/>
      <c r="DG60" s="187"/>
      <c r="DH60" s="187"/>
      <c r="DI60" s="187"/>
      <c r="DJ60" s="187"/>
      <c r="DK60" s="187"/>
      <c r="DL60" s="187"/>
      <c r="DM60" s="187"/>
      <c r="DN60" s="187"/>
      <c r="DO60" s="187"/>
      <c r="DP60" s="187"/>
      <c r="DQ60" s="187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7"/>
      <c r="EE60" s="187"/>
      <c r="EF60" s="187"/>
      <c r="EG60" s="187"/>
      <c r="EH60" s="187"/>
      <c r="EI60" s="187"/>
      <c r="EJ60" s="187"/>
      <c r="EK60" s="187"/>
      <c r="EL60" s="187"/>
      <c r="EM60" s="187"/>
      <c r="EN60" s="187"/>
      <c r="EO60" s="187"/>
      <c r="EP60" s="187"/>
      <c r="EQ60" s="187"/>
      <c r="ER60" s="187"/>
    </row>
    <row r="61" spans="1:148" s="36" customFormat="1" ht="17.25" customHeight="1" thickBot="1" x14ac:dyDescent="0.3">
      <c r="A61" s="492" t="s">
        <v>21</v>
      </c>
      <c r="B61" s="510" t="s">
        <v>85</v>
      </c>
      <c r="C61" s="511"/>
      <c r="D61" s="512"/>
      <c r="E61" s="50" t="s">
        <v>7</v>
      </c>
      <c r="F61" s="525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U61" s="526"/>
      <c r="V61" s="526"/>
      <c r="W61" s="526"/>
      <c r="X61" s="526"/>
      <c r="Y61" s="526"/>
      <c r="Z61" s="526"/>
      <c r="AA61" s="526"/>
      <c r="AB61" s="526"/>
      <c r="AC61" s="526"/>
      <c r="AD61" s="527"/>
      <c r="AE61" s="37"/>
      <c r="AF61" s="37"/>
      <c r="AG61" s="615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</row>
    <row r="62" spans="1:148" s="8" customFormat="1" ht="31.15" customHeight="1" x14ac:dyDescent="0.25">
      <c r="A62" s="493"/>
      <c r="B62" s="363" t="s">
        <v>53</v>
      </c>
      <c r="C62" s="144" t="s">
        <v>45</v>
      </c>
      <c r="D62" s="224" t="s">
        <v>9</v>
      </c>
      <c r="E62" s="641" t="s">
        <v>5</v>
      </c>
      <c r="F62" s="131">
        <f t="shared" ref="F62:F66" si="71">G62+H62+I62+J62</f>
        <v>40790600</v>
      </c>
      <c r="G62" s="145">
        <v>0</v>
      </c>
      <c r="H62" s="145">
        <v>0</v>
      </c>
      <c r="I62" s="145">
        <v>0</v>
      </c>
      <c r="J62" s="146">
        <v>40790600</v>
      </c>
      <c r="K62" s="131">
        <f t="shared" ref="K62:K66" si="72">L62+M62+N62+O62</f>
        <v>20459854</v>
      </c>
      <c r="L62" s="145">
        <v>0</v>
      </c>
      <c r="M62" s="145">
        <v>0</v>
      </c>
      <c r="N62" s="145">
        <v>0</v>
      </c>
      <c r="O62" s="147">
        <v>20459854</v>
      </c>
      <c r="P62" s="131">
        <f t="shared" ref="P62:P66" si="73">Q62+R62+S62+T62</f>
        <v>20710753.460000001</v>
      </c>
      <c r="Q62" s="145">
        <v>0</v>
      </c>
      <c r="R62" s="145">
        <v>0</v>
      </c>
      <c r="S62" s="145">
        <v>0</v>
      </c>
      <c r="T62" s="147">
        <v>20710753.460000001</v>
      </c>
      <c r="U62" s="280">
        <f>P62/K62*100</f>
        <v>101.22630132160279</v>
      </c>
      <c r="V62" s="274">
        <v>0</v>
      </c>
      <c r="W62" s="274">
        <v>0</v>
      </c>
      <c r="X62" s="274">
        <v>0</v>
      </c>
      <c r="Y62" s="273">
        <f>T62/O62*100</f>
        <v>101.22630132160279</v>
      </c>
      <c r="Z62" s="25">
        <f t="shared" ref="Z62:AA72" si="74">P62/F62*100</f>
        <v>50.773348418508192</v>
      </c>
      <c r="AA62" s="153">
        <v>0</v>
      </c>
      <c r="AB62" s="93">
        <v>0</v>
      </c>
      <c r="AC62" s="93">
        <v>0</v>
      </c>
      <c r="AD62" s="59">
        <f>T62/J62*100</f>
        <v>50.773348418508192</v>
      </c>
      <c r="AE62" s="9"/>
      <c r="AF62" s="9"/>
      <c r="AG62" s="615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</row>
    <row r="63" spans="1:148" s="3" customFormat="1" ht="29.45" customHeight="1" x14ac:dyDescent="0.25">
      <c r="A63" s="493"/>
      <c r="B63" s="97" t="s">
        <v>1</v>
      </c>
      <c r="C63" s="95" t="s">
        <v>47</v>
      </c>
      <c r="D63" s="225" t="s">
        <v>9</v>
      </c>
      <c r="E63" s="642" t="s">
        <v>5</v>
      </c>
      <c r="F63" s="148">
        <f t="shared" si="71"/>
        <v>4142220</v>
      </c>
      <c r="G63" s="72">
        <v>0</v>
      </c>
      <c r="H63" s="72">
        <v>0</v>
      </c>
      <c r="I63" s="72">
        <v>0</v>
      </c>
      <c r="J63" s="71">
        <v>4142220</v>
      </c>
      <c r="K63" s="148">
        <f t="shared" si="72"/>
        <v>3435040</v>
      </c>
      <c r="L63" s="72">
        <v>0</v>
      </c>
      <c r="M63" s="72">
        <v>0</v>
      </c>
      <c r="N63" s="72">
        <v>0</v>
      </c>
      <c r="O63" s="73">
        <v>3435040</v>
      </c>
      <c r="P63" s="148">
        <f t="shared" si="73"/>
        <v>2764747</v>
      </c>
      <c r="Q63" s="72">
        <v>0</v>
      </c>
      <c r="R63" s="72">
        <v>0</v>
      </c>
      <c r="S63" s="72">
        <v>0</v>
      </c>
      <c r="T63" s="73">
        <v>2764747</v>
      </c>
      <c r="U63" s="281">
        <f>P63/K63*100</f>
        <v>80.486602776095765</v>
      </c>
      <c r="V63" s="282">
        <v>0</v>
      </c>
      <c r="W63" s="282">
        <v>0</v>
      </c>
      <c r="X63" s="282">
        <v>0</v>
      </c>
      <c r="Y63" s="19">
        <f>T63/O63*100</f>
        <v>80.486602776095765</v>
      </c>
      <c r="Z63" s="402">
        <f t="shared" si="74"/>
        <v>66.745537417133804</v>
      </c>
      <c r="AA63" s="80">
        <v>0</v>
      </c>
      <c r="AB63" s="23">
        <v>0</v>
      </c>
      <c r="AC63" s="23">
        <v>0</v>
      </c>
      <c r="AD63" s="20">
        <f>T63/J63*100</f>
        <v>66.745537417133804</v>
      </c>
      <c r="AE63" s="4"/>
      <c r="AF63" s="4"/>
      <c r="AG63" s="625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</row>
    <row r="64" spans="1:148" s="8" customFormat="1" ht="30.6" customHeight="1" x14ac:dyDescent="0.25">
      <c r="A64" s="493"/>
      <c r="B64" s="364" t="s">
        <v>62</v>
      </c>
      <c r="C64" s="138" t="s">
        <v>44</v>
      </c>
      <c r="D64" s="225" t="s">
        <v>9</v>
      </c>
      <c r="E64" s="643" t="s">
        <v>10</v>
      </c>
      <c r="F64" s="96">
        <f t="shared" si="71"/>
        <v>489000</v>
      </c>
      <c r="G64" s="119">
        <v>489000</v>
      </c>
      <c r="H64" s="119">
        <v>0</v>
      </c>
      <c r="I64" s="119">
        <v>0</v>
      </c>
      <c r="J64" s="140">
        <v>0</v>
      </c>
      <c r="K64" s="96">
        <f t="shared" si="72"/>
        <v>150000</v>
      </c>
      <c r="L64" s="119">
        <v>150000</v>
      </c>
      <c r="M64" s="119">
        <v>0</v>
      </c>
      <c r="N64" s="119">
        <v>0</v>
      </c>
      <c r="O64" s="139">
        <v>0</v>
      </c>
      <c r="P64" s="96">
        <f t="shared" si="73"/>
        <v>150000</v>
      </c>
      <c r="Q64" s="119">
        <v>150000</v>
      </c>
      <c r="R64" s="119">
        <v>0</v>
      </c>
      <c r="S64" s="119">
        <v>0</v>
      </c>
      <c r="T64" s="139">
        <v>0</v>
      </c>
      <c r="U64" s="283">
        <v>0</v>
      </c>
      <c r="V64" s="282">
        <v>0</v>
      </c>
      <c r="W64" s="282">
        <v>0</v>
      </c>
      <c r="X64" s="282">
        <v>0</v>
      </c>
      <c r="Y64" s="282">
        <v>0</v>
      </c>
      <c r="Z64" s="402">
        <f t="shared" si="74"/>
        <v>30.674846625766872</v>
      </c>
      <c r="AA64" s="80">
        <f t="shared" si="74"/>
        <v>30.674846625766872</v>
      </c>
      <c r="AB64" s="23">
        <v>0</v>
      </c>
      <c r="AC64" s="23">
        <v>0</v>
      </c>
      <c r="AD64" s="21">
        <v>0</v>
      </c>
      <c r="AE64" s="9"/>
      <c r="AF64" s="9"/>
      <c r="AG64" s="615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</row>
    <row r="65" spans="1:148" s="8" customFormat="1" ht="41.25" customHeight="1" x14ac:dyDescent="0.25">
      <c r="A65" s="493"/>
      <c r="B65" s="364" t="s">
        <v>61</v>
      </c>
      <c r="C65" s="138" t="s">
        <v>39</v>
      </c>
      <c r="D65" s="225" t="s">
        <v>9</v>
      </c>
      <c r="E65" s="643" t="s">
        <v>10</v>
      </c>
      <c r="F65" s="96">
        <f t="shared" si="71"/>
        <v>11281826</v>
      </c>
      <c r="G65" s="119">
        <v>11281826</v>
      </c>
      <c r="H65" s="119">
        <v>0</v>
      </c>
      <c r="I65" s="119">
        <v>0</v>
      </c>
      <c r="J65" s="140">
        <v>0</v>
      </c>
      <c r="K65" s="96">
        <f t="shared" si="72"/>
        <v>1631850</v>
      </c>
      <c r="L65" s="119">
        <v>1631850</v>
      </c>
      <c r="M65" s="119">
        <v>0</v>
      </c>
      <c r="N65" s="119">
        <v>0</v>
      </c>
      <c r="O65" s="139">
        <v>0</v>
      </c>
      <c r="P65" s="96">
        <f t="shared" si="73"/>
        <v>612789.53</v>
      </c>
      <c r="Q65" s="119">
        <v>612789.53</v>
      </c>
      <c r="R65" s="119">
        <v>0</v>
      </c>
      <c r="S65" s="119">
        <v>0</v>
      </c>
      <c r="T65" s="139">
        <v>0</v>
      </c>
      <c r="U65" s="281">
        <f>P65/K65*100</f>
        <v>37.551829518644489</v>
      </c>
      <c r="V65" s="19">
        <f>Q65/L65*100</f>
        <v>37.551829518644489</v>
      </c>
      <c r="W65" s="282">
        <v>0</v>
      </c>
      <c r="X65" s="282">
        <v>0</v>
      </c>
      <c r="Y65" s="282">
        <v>0</v>
      </c>
      <c r="Z65" s="402">
        <f t="shared" si="74"/>
        <v>5.4316520215787767</v>
      </c>
      <c r="AA65" s="80">
        <f t="shared" si="74"/>
        <v>5.4316520215787767</v>
      </c>
      <c r="AB65" s="23">
        <v>0</v>
      </c>
      <c r="AC65" s="23">
        <v>0</v>
      </c>
      <c r="AD65" s="21">
        <v>0</v>
      </c>
      <c r="AE65" s="9"/>
      <c r="AF65" s="9"/>
      <c r="AG65" s="615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</row>
    <row r="66" spans="1:148" s="8" customFormat="1" ht="29.45" customHeight="1" x14ac:dyDescent="0.25">
      <c r="A66" s="493"/>
      <c r="B66" s="364" t="s">
        <v>80</v>
      </c>
      <c r="C66" s="138" t="s">
        <v>43</v>
      </c>
      <c r="D66" s="225" t="s">
        <v>9</v>
      </c>
      <c r="E66" s="643" t="s">
        <v>5</v>
      </c>
      <c r="F66" s="96">
        <f t="shared" si="71"/>
        <v>13606555</v>
      </c>
      <c r="G66" s="119">
        <v>0</v>
      </c>
      <c r="H66" s="119">
        <v>0</v>
      </c>
      <c r="I66" s="119">
        <v>0</v>
      </c>
      <c r="J66" s="140">
        <v>13606555</v>
      </c>
      <c r="K66" s="96">
        <f t="shared" si="72"/>
        <v>9040700</v>
      </c>
      <c r="L66" s="119">
        <v>0</v>
      </c>
      <c r="M66" s="119">
        <v>0</v>
      </c>
      <c r="N66" s="119">
        <v>0</v>
      </c>
      <c r="O66" s="139">
        <v>9040700</v>
      </c>
      <c r="P66" s="96">
        <f t="shared" si="73"/>
        <v>1747490.18</v>
      </c>
      <c r="Q66" s="119">
        <v>0</v>
      </c>
      <c r="R66" s="119">
        <v>0</v>
      </c>
      <c r="S66" s="119">
        <v>0</v>
      </c>
      <c r="T66" s="139">
        <v>1747490.18</v>
      </c>
      <c r="U66" s="281">
        <f>P66/K66*100</f>
        <v>19.329146858097271</v>
      </c>
      <c r="V66" s="282">
        <v>0</v>
      </c>
      <c r="W66" s="282">
        <v>0</v>
      </c>
      <c r="X66" s="23">
        <v>0</v>
      </c>
      <c r="Y66" s="19">
        <f>T66/O66*100</f>
        <v>19.329146858097271</v>
      </c>
      <c r="Z66" s="402">
        <f t="shared" si="74"/>
        <v>12.843002361729328</v>
      </c>
      <c r="AA66" s="23">
        <v>0</v>
      </c>
      <c r="AB66" s="23">
        <v>0</v>
      </c>
      <c r="AC66" s="23">
        <v>0</v>
      </c>
      <c r="AD66" s="20">
        <f>T66/J66*100</f>
        <v>12.843002361729328</v>
      </c>
      <c r="AE66" s="9"/>
      <c r="AF66" s="9"/>
      <c r="AG66" s="615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</row>
    <row r="67" spans="1:148" s="355" customFormat="1" ht="29.25" customHeight="1" thickBot="1" x14ac:dyDescent="0.3">
      <c r="A67" s="494"/>
      <c r="B67" s="365" t="s">
        <v>30</v>
      </c>
      <c r="C67" s="339"/>
      <c r="D67" s="340" t="s">
        <v>9</v>
      </c>
      <c r="E67" s="644" t="s">
        <v>11</v>
      </c>
      <c r="F67" s="341">
        <f>G67+H67+I67+J67</f>
        <v>234414.93</v>
      </c>
      <c r="G67" s="342">
        <v>0</v>
      </c>
      <c r="H67" s="342">
        <v>0</v>
      </c>
      <c r="I67" s="343">
        <v>234414.93</v>
      </c>
      <c r="J67" s="344">
        <v>0</v>
      </c>
      <c r="K67" s="345">
        <f>L67+M67+N67+O67</f>
        <v>234414.93</v>
      </c>
      <c r="L67" s="346">
        <v>0</v>
      </c>
      <c r="M67" s="346">
        <v>0</v>
      </c>
      <c r="N67" s="343">
        <v>234414.93</v>
      </c>
      <c r="O67" s="347">
        <v>0</v>
      </c>
      <c r="P67" s="348">
        <f>Q67+R67+S67+T67</f>
        <v>234435.3</v>
      </c>
      <c r="Q67" s="342">
        <v>0</v>
      </c>
      <c r="R67" s="342">
        <v>0</v>
      </c>
      <c r="S67" s="343">
        <v>234435.3</v>
      </c>
      <c r="T67" s="349">
        <v>0</v>
      </c>
      <c r="U67" s="350">
        <f>P67/K67*100</f>
        <v>100.00868971954986</v>
      </c>
      <c r="V67" s="351">
        <v>0</v>
      </c>
      <c r="W67" s="351">
        <v>0</v>
      </c>
      <c r="X67" s="352">
        <f>S67/N67*100</f>
        <v>100.00868971954986</v>
      </c>
      <c r="Y67" s="352">
        <v>0</v>
      </c>
      <c r="Z67" s="435">
        <v>0</v>
      </c>
      <c r="AA67" s="436">
        <v>0</v>
      </c>
      <c r="AB67" s="353">
        <v>0</v>
      </c>
      <c r="AC67" s="444">
        <f>S67/N67*100</f>
        <v>100.00868971954986</v>
      </c>
      <c r="AD67" s="354">
        <v>0</v>
      </c>
      <c r="AE67" s="558"/>
      <c r="AF67" s="558"/>
      <c r="AG67" s="558"/>
      <c r="AH67" s="356"/>
      <c r="AI67" s="356"/>
      <c r="AJ67" s="356"/>
      <c r="AK67" s="356"/>
      <c r="AL67" s="356"/>
      <c r="AM67" s="356"/>
      <c r="AN67" s="356"/>
      <c r="AO67" s="356"/>
      <c r="AP67" s="356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  <c r="BH67" s="356"/>
      <c r="BI67" s="356"/>
      <c r="BJ67" s="356"/>
      <c r="BK67" s="356"/>
      <c r="BL67" s="356"/>
      <c r="BM67" s="356"/>
      <c r="BN67" s="356"/>
      <c r="BO67" s="356"/>
      <c r="BP67" s="356"/>
      <c r="BQ67" s="356"/>
      <c r="BR67" s="356"/>
      <c r="BS67" s="356"/>
      <c r="BT67" s="356"/>
      <c r="BU67" s="356"/>
      <c r="BV67" s="356"/>
      <c r="BW67" s="356"/>
      <c r="BX67" s="356"/>
      <c r="BY67" s="356"/>
      <c r="BZ67" s="356"/>
      <c r="CA67" s="356"/>
      <c r="CB67" s="356"/>
      <c r="CC67" s="356"/>
      <c r="CD67" s="356"/>
      <c r="CE67" s="356"/>
      <c r="CF67" s="356"/>
      <c r="CG67" s="356"/>
      <c r="CH67" s="356"/>
      <c r="CI67" s="356"/>
      <c r="CJ67" s="356"/>
      <c r="CK67" s="356"/>
      <c r="CL67" s="356"/>
      <c r="CM67" s="356"/>
      <c r="CN67" s="356"/>
      <c r="CO67" s="356"/>
      <c r="CP67" s="356"/>
      <c r="CQ67" s="356"/>
      <c r="CR67" s="356"/>
      <c r="CS67" s="356"/>
      <c r="CT67" s="356"/>
      <c r="CU67" s="356"/>
      <c r="CV67" s="356"/>
      <c r="CW67" s="356"/>
      <c r="CX67" s="356"/>
      <c r="CY67" s="356"/>
      <c r="CZ67" s="356"/>
      <c r="DA67" s="356"/>
      <c r="DB67" s="356"/>
      <c r="DC67" s="356"/>
      <c r="DD67" s="356"/>
      <c r="DE67" s="356"/>
      <c r="DF67" s="356"/>
      <c r="DG67" s="356"/>
      <c r="DH67" s="356"/>
      <c r="DI67" s="356"/>
      <c r="DJ67" s="356"/>
      <c r="DK67" s="356"/>
      <c r="DL67" s="356"/>
      <c r="DM67" s="356"/>
      <c r="DN67" s="356"/>
      <c r="DO67" s="356"/>
      <c r="DP67" s="356"/>
      <c r="DQ67" s="356"/>
      <c r="DR67" s="356"/>
      <c r="DS67" s="356"/>
      <c r="DT67" s="356"/>
      <c r="DU67" s="356"/>
      <c r="DV67" s="356"/>
      <c r="DW67" s="356"/>
      <c r="DX67" s="356"/>
      <c r="DY67" s="356"/>
      <c r="DZ67" s="356"/>
      <c r="EA67" s="356"/>
      <c r="EB67" s="356"/>
      <c r="EC67" s="356"/>
      <c r="ED67" s="356"/>
      <c r="EE67" s="356"/>
      <c r="EF67" s="356"/>
      <c r="EG67" s="356"/>
      <c r="EH67" s="356"/>
      <c r="EI67" s="356"/>
      <c r="EJ67" s="356"/>
      <c r="EK67" s="356"/>
      <c r="EL67" s="356"/>
      <c r="EM67" s="356"/>
      <c r="EN67" s="356"/>
      <c r="EO67" s="356"/>
      <c r="EP67" s="356"/>
      <c r="EQ67" s="356"/>
      <c r="ER67" s="356"/>
    </row>
    <row r="68" spans="1:148" s="29" customFormat="1" ht="17.25" customHeight="1" thickBot="1" x14ac:dyDescent="0.3">
      <c r="A68" s="49"/>
      <c r="B68" s="637" t="s">
        <v>143</v>
      </c>
      <c r="C68" s="638"/>
      <c r="D68" s="639"/>
      <c r="E68" s="640"/>
      <c r="F68" s="69">
        <f>F62+F63+F64+F65+F66+F67</f>
        <v>70544615.930000007</v>
      </c>
      <c r="G68" s="38">
        <f t="shared" ref="G68:T68" si="75">G62+G63+G64+G65+G66+G67</f>
        <v>11770826</v>
      </c>
      <c r="H68" s="47">
        <f t="shared" si="75"/>
        <v>0</v>
      </c>
      <c r="I68" s="47">
        <f t="shared" si="75"/>
        <v>234414.93</v>
      </c>
      <c r="J68" s="12">
        <f t="shared" si="75"/>
        <v>58539375</v>
      </c>
      <c r="K68" s="69">
        <f>K62+K63+K64+K65+K66+K67</f>
        <v>34951858.93</v>
      </c>
      <c r="L68" s="38">
        <f t="shared" si="75"/>
        <v>1781850</v>
      </c>
      <c r="M68" s="47">
        <f t="shared" si="75"/>
        <v>0</v>
      </c>
      <c r="N68" s="47">
        <f t="shared" si="75"/>
        <v>234414.93</v>
      </c>
      <c r="O68" s="12">
        <f t="shared" si="75"/>
        <v>32935594</v>
      </c>
      <c r="P68" s="69">
        <f>P62+P63+P64+P65+P66+P67</f>
        <v>26220215.470000003</v>
      </c>
      <c r="Q68" s="38">
        <f t="shared" si="75"/>
        <v>762789.53</v>
      </c>
      <c r="R68" s="47">
        <f t="shared" si="75"/>
        <v>0</v>
      </c>
      <c r="S68" s="47">
        <f t="shared" si="75"/>
        <v>234435.3</v>
      </c>
      <c r="T68" s="12">
        <f t="shared" si="75"/>
        <v>25222990.640000001</v>
      </c>
      <c r="U68" s="470">
        <f>P68/K68*100</f>
        <v>75.018085654650477</v>
      </c>
      <c r="V68" s="48">
        <v>0</v>
      </c>
      <c r="W68" s="48">
        <v>0</v>
      </c>
      <c r="X68" s="465">
        <f>S68/N68*100</f>
        <v>100.00868971954986</v>
      </c>
      <c r="Y68" s="12">
        <f>T68/O68*100</f>
        <v>76.582771332437488</v>
      </c>
      <c r="Z68" s="470">
        <f>P68/F68*100</f>
        <v>37.168273048672901</v>
      </c>
      <c r="AA68" s="82">
        <f t="shared" si="74"/>
        <v>6.4803398673975821</v>
      </c>
      <c r="AB68" s="48">
        <v>0</v>
      </c>
      <c r="AC68" s="14">
        <f>S68/N68*100</f>
        <v>100.00868971954986</v>
      </c>
      <c r="AD68" s="12">
        <f>T68/J68*100</f>
        <v>43.08722230122887</v>
      </c>
      <c r="AE68" s="30"/>
      <c r="AF68" s="30"/>
      <c r="AG68" s="16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</row>
    <row r="69" spans="1:148" s="36" customFormat="1" ht="31.5" customHeight="1" thickBot="1" x14ac:dyDescent="0.3">
      <c r="A69" s="492" t="s">
        <v>95</v>
      </c>
      <c r="B69" s="513" t="s">
        <v>136</v>
      </c>
      <c r="C69" s="514"/>
      <c r="D69" s="515"/>
      <c r="E69" s="484" t="s">
        <v>7</v>
      </c>
      <c r="F69" s="525"/>
      <c r="G69" s="526"/>
      <c r="H69" s="526"/>
      <c r="I69" s="526"/>
      <c r="J69" s="526"/>
      <c r="K69" s="526"/>
      <c r="L69" s="526"/>
      <c r="M69" s="526"/>
      <c r="N69" s="526"/>
      <c r="O69" s="526"/>
      <c r="P69" s="526"/>
      <c r="Q69" s="526"/>
      <c r="R69" s="526"/>
      <c r="S69" s="526"/>
      <c r="T69" s="526"/>
      <c r="U69" s="526"/>
      <c r="V69" s="526"/>
      <c r="W69" s="526"/>
      <c r="X69" s="526"/>
      <c r="Y69" s="526"/>
      <c r="Z69" s="526"/>
      <c r="AA69" s="526"/>
      <c r="AB69" s="526"/>
      <c r="AC69" s="526"/>
      <c r="AD69" s="527"/>
      <c r="AE69" s="610"/>
      <c r="AF69" s="610"/>
      <c r="AG69" s="610"/>
      <c r="AH69" s="610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</row>
    <row r="70" spans="1:148" s="8" customFormat="1" ht="30.75" customHeight="1" thickBot="1" x14ac:dyDescent="0.3">
      <c r="A70" s="494"/>
      <c r="B70" s="371" t="s">
        <v>0</v>
      </c>
      <c r="C70" s="155" t="s">
        <v>96</v>
      </c>
      <c r="D70" s="487" t="s">
        <v>9</v>
      </c>
      <c r="E70" s="226" t="s">
        <v>5</v>
      </c>
      <c r="F70" s="149">
        <f t="shared" ref="F70" si="76">G70+H70+I70+J70</f>
        <v>12000</v>
      </c>
      <c r="G70" s="150">
        <v>0</v>
      </c>
      <c r="H70" s="150">
        <v>0</v>
      </c>
      <c r="I70" s="150">
        <v>0</v>
      </c>
      <c r="J70" s="439">
        <v>12000</v>
      </c>
      <c r="K70" s="440">
        <f t="shared" ref="K70" si="77">L70+M70+N70+O70</f>
        <v>12000</v>
      </c>
      <c r="L70" s="441">
        <v>0</v>
      </c>
      <c r="M70" s="441">
        <v>0</v>
      </c>
      <c r="N70" s="441">
        <v>0</v>
      </c>
      <c r="O70" s="442">
        <v>12000</v>
      </c>
      <c r="P70" s="131">
        <f t="shared" ref="P70" si="78">Q70+R70+S70+T70</f>
        <v>6000</v>
      </c>
      <c r="Q70" s="145">
        <v>0</v>
      </c>
      <c r="R70" s="145">
        <v>0</v>
      </c>
      <c r="S70" s="145">
        <v>0</v>
      </c>
      <c r="T70" s="147">
        <v>6000</v>
      </c>
      <c r="U70" s="284">
        <f>P70/K70*100</f>
        <v>50</v>
      </c>
      <c r="V70" s="285">
        <v>0</v>
      </c>
      <c r="W70" s="285">
        <v>0</v>
      </c>
      <c r="X70" s="285">
        <v>0</v>
      </c>
      <c r="Y70" s="28">
        <f>T70/O70*100</f>
        <v>50</v>
      </c>
      <c r="Z70" s="290">
        <f>P70/F70*100</f>
        <v>50</v>
      </c>
      <c r="AA70" s="291">
        <v>0</v>
      </c>
      <c r="AB70" s="22">
        <v>0</v>
      </c>
      <c r="AC70" s="390">
        <v>0</v>
      </c>
      <c r="AD70" s="443">
        <f>T70/J70*100</f>
        <v>50</v>
      </c>
      <c r="AE70" s="634"/>
      <c r="AF70" s="9"/>
      <c r="AG70" s="615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</row>
    <row r="71" spans="1:148" s="29" customFormat="1" ht="17.25" customHeight="1" thickBot="1" x14ac:dyDescent="0.3">
      <c r="A71" s="49"/>
      <c r="B71" s="489" t="s">
        <v>143</v>
      </c>
      <c r="C71" s="490"/>
      <c r="D71" s="491"/>
      <c r="E71" s="640"/>
      <c r="F71" s="69">
        <f>F70</f>
        <v>12000</v>
      </c>
      <c r="G71" s="38">
        <f t="shared" ref="G71:J71" si="79">G70</f>
        <v>0</v>
      </c>
      <c r="H71" s="47">
        <f t="shared" si="79"/>
        <v>0</v>
      </c>
      <c r="I71" s="47">
        <f t="shared" si="79"/>
        <v>0</v>
      </c>
      <c r="J71" s="47">
        <f t="shared" si="79"/>
        <v>12000</v>
      </c>
      <c r="K71" s="10">
        <f>K70</f>
        <v>12000</v>
      </c>
      <c r="L71" s="38">
        <f t="shared" ref="L71:O71" si="80">L70</f>
        <v>0</v>
      </c>
      <c r="M71" s="38">
        <f t="shared" si="80"/>
        <v>0</v>
      </c>
      <c r="N71" s="38">
        <f t="shared" si="80"/>
        <v>0</v>
      </c>
      <c r="O71" s="12">
        <f t="shared" si="80"/>
        <v>12000</v>
      </c>
      <c r="P71" s="69">
        <f>P70</f>
        <v>6000</v>
      </c>
      <c r="Q71" s="38">
        <f t="shared" ref="Q71" si="81">Q70</f>
        <v>0</v>
      </c>
      <c r="R71" s="47">
        <f t="shared" ref="R71" si="82">R70</f>
        <v>0</v>
      </c>
      <c r="S71" s="47">
        <f t="shared" ref="S71" si="83">S70</f>
        <v>0</v>
      </c>
      <c r="T71" s="12">
        <f t="shared" ref="T71" si="84">T70</f>
        <v>6000</v>
      </c>
      <c r="U71" s="470">
        <f>P71/K71*100</f>
        <v>50</v>
      </c>
      <c r="V71" s="48">
        <v>0</v>
      </c>
      <c r="W71" s="48">
        <v>0</v>
      </c>
      <c r="X71" s="48">
        <v>0</v>
      </c>
      <c r="Y71" s="47">
        <f>T71/O71*100</f>
        <v>50</v>
      </c>
      <c r="Z71" s="470">
        <f>P71/F71*100</f>
        <v>50</v>
      </c>
      <c r="AA71" s="291">
        <v>0</v>
      </c>
      <c r="AB71" s="48">
        <v>0</v>
      </c>
      <c r="AC71" s="15">
        <v>0</v>
      </c>
      <c r="AD71" s="12">
        <f>T71/J71*100</f>
        <v>50</v>
      </c>
      <c r="AE71" s="30"/>
      <c r="AF71" s="30"/>
      <c r="AG71" s="16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</row>
    <row r="72" spans="1:148" s="8" customFormat="1" ht="18.75" customHeight="1" thickBot="1" x14ac:dyDescent="0.3">
      <c r="A72" s="372"/>
      <c r="B72" s="510" t="s">
        <v>22</v>
      </c>
      <c r="C72" s="511"/>
      <c r="D72" s="512"/>
      <c r="E72" s="482"/>
      <c r="F72" s="470">
        <f>F68+F71</f>
        <v>70556615.930000007</v>
      </c>
      <c r="G72" s="38">
        <f t="shared" ref="G72:T72" si="85">G68+G71</f>
        <v>11770826</v>
      </c>
      <c r="H72" s="47">
        <f t="shared" si="85"/>
        <v>0</v>
      </c>
      <c r="I72" s="47">
        <f t="shared" si="85"/>
        <v>234414.93</v>
      </c>
      <c r="J72" s="47">
        <f t="shared" si="85"/>
        <v>58551375</v>
      </c>
      <c r="K72" s="437">
        <f>K68+K71</f>
        <v>34963858.93</v>
      </c>
      <c r="L72" s="431">
        <f t="shared" si="85"/>
        <v>1781850</v>
      </c>
      <c r="M72" s="430">
        <f t="shared" si="85"/>
        <v>0</v>
      </c>
      <c r="N72" s="430">
        <f t="shared" si="85"/>
        <v>234414.93</v>
      </c>
      <c r="O72" s="438">
        <f t="shared" si="85"/>
        <v>32947594</v>
      </c>
      <c r="P72" s="470">
        <f>P68+P71</f>
        <v>26226215.470000003</v>
      </c>
      <c r="Q72" s="38">
        <f t="shared" si="85"/>
        <v>762789.53</v>
      </c>
      <c r="R72" s="47">
        <f t="shared" si="85"/>
        <v>0</v>
      </c>
      <c r="S72" s="47">
        <f t="shared" si="85"/>
        <v>234435.3</v>
      </c>
      <c r="T72" s="12">
        <f t="shared" si="85"/>
        <v>25228990.640000001</v>
      </c>
      <c r="U72" s="470">
        <f>P72/K72*100</f>
        <v>75.009499158850431</v>
      </c>
      <c r="V72" s="48">
        <v>0</v>
      </c>
      <c r="W72" s="48">
        <v>0</v>
      </c>
      <c r="X72" s="465">
        <f>S72/N72*100</f>
        <v>100.00868971954986</v>
      </c>
      <c r="Y72" s="12">
        <f>T72/O72*100</f>
        <v>76.573089494789812</v>
      </c>
      <c r="Z72" s="470">
        <f>P72/F72*100</f>
        <v>37.170455419828123</v>
      </c>
      <c r="AA72" s="38">
        <f t="shared" si="74"/>
        <v>6.4803398673975821</v>
      </c>
      <c r="AB72" s="48">
        <v>0</v>
      </c>
      <c r="AC72" s="14">
        <f>S72/N72*100</f>
        <v>100.00868971954986</v>
      </c>
      <c r="AD72" s="12">
        <f>T72/J72*100</f>
        <v>43.088639062703479</v>
      </c>
      <c r="AE72" s="37"/>
      <c r="AF72" s="37"/>
      <c r="AG72" s="615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</row>
    <row r="73" spans="1:148" s="186" customFormat="1" ht="19.5" customHeight="1" thickBot="1" x14ac:dyDescent="0.3">
      <c r="A73" s="531" t="s">
        <v>86</v>
      </c>
      <c r="B73" s="532"/>
      <c r="C73" s="532"/>
      <c r="D73" s="532"/>
      <c r="E73" s="532"/>
      <c r="F73" s="533"/>
      <c r="G73" s="533"/>
      <c r="H73" s="533"/>
      <c r="I73" s="533"/>
      <c r="J73" s="533"/>
      <c r="K73" s="533"/>
      <c r="L73" s="533"/>
      <c r="M73" s="533"/>
      <c r="N73" s="533"/>
      <c r="O73" s="533"/>
      <c r="P73" s="533"/>
      <c r="Q73" s="533"/>
      <c r="R73" s="533"/>
      <c r="S73" s="533"/>
      <c r="T73" s="533"/>
      <c r="U73" s="533"/>
      <c r="V73" s="533"/>
      <c r="W73" s="533"/>
      <c r="X73" s="533"/>
      <c r="Y73" s="533"/>
      <c r="Z73" s="533"/>
      <c r="AA73" s="533"/>
      <c r="AB73" s="533"/>
      <c r="AC73" s="533"/>
      <c r="AD73" s="534"/>
      <c r="AE73" s="187"/>
      <c r="AF73" s="187"/>
      <c r="AG73" s="618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  <c r="BX73" s="187"/>
      <c r="BY73" s="187"/>
      <c r="BZ73" s="187"/>
      <c r="CA73" s="187"/>
      <c r="CB73" s="187"/>
      <c r="CC73" s="187"/>
      <c r="CD73" s="187"/>
      <c r="CE73" s="187"/>
      <c r="CF73" s="187"/>
      <c r="CG73" s="187"/>
      <c r="CH73" s="187"/>
      <c r="CI73" s="187"/>
      <c r="CJ73" s="187"/>
      <c r="CK73" s="187"/>
      <c r="CL73" s="187"/>
      <c r="CM73" s="187"/>
      <c r="CN73" s="187"/>
      <c r="CO73" s="187"/>
      <c r="CP73" s="187"/>
      <c r="CQ73" s="187"/>
      <c r="CR73" s="187"/>
      <c r="CS73" s="187"/>
      <c r="CT73" s="187"/>
      <c r="CU73" s="187"/>
      <c r="CV73" s="187"/>
      <c r="CW73" s="187"/>
      <c r="CX73" s="187"/>
      <c r="CY73" s="187"/>
      <c r="CZ73" s="187"/>
      <c r="DA73" s="187"/>
      <c r="DB73" s="187"/>
      <c r="DC73" s="187"/>
      <c r="DD73" s="187"/>
      <c r="DE73" s="187"/>
      <c r="DF73" s="187"/>
      <c r="DG73" s="187"/>
      <c r="DH73" s="187"/>
      <c r="DI73" s="187"/>
      <c r="DJ73" s="187"/>
      <c r="DK73" s="187"/>
      <c r="DL73" s="187"/>
      <c r="DM73" s="187"/>
      <c r="DN73" s="187"/>
      <c r="DO73" s="187"/>
      <c r="DP73" s="187"/>
      <c r="DQ73" s="187"/>
      <c r="DR73" s="187"/>
      <c r="DS73" s="187"/>
      <c r="DT73" s="187"/>
      <c r="DU73" s="187"/>
      <c r="DV73" s="187"/>
      <c r="DW73" s="187"/>
      <c r="DX73" s="187"/>
      <c r="DY73" s="187"/>
      <c r="DZ73" s="187"/>
      <c r="EA73" s="187"/>
      <c r="EB73" s="187"/>
      <c r="EC73" s="187"/>
      <c r="ED73" s="187"/>
      <c r="EE73" s="187"/>
      <c r="EF73" s="187"/>
      <c r="EG73" s="187"/>
      <c r="EH73" s="187"/>
      <c r="EI73" s="187"/>
      <c r="EJ73" s="187"/>
      <c r="EK73" s="187"/>
      <c r="EL73" s="187"/>
      <c r="EM73" s="187"/>
      <c r="EN73" s="187"/>
      <c r="EO73" s="187"/>
      <c r="EP73" s="187"/>
      <c r="EQ73" s="187"/>
      <c r="ER73" s="187"/>
    </row>
    <row r="74" spans="1:148" s="29" customFormat="1" ht="28.5" customHeight="1" thickBot="1" x14ac:dyDescent="0.3">
      <c r="A74" s="495" t="s">
        <v>23</v>
      </c>
      <c r="B74" s="489" t="s">
        <v>137</v>
      </c>
      <c r="C74" s="490"/>
      <c r="D74" s="491"/>
      <c r="E74" s="50" t="s">
        <v>7</v>
      </c>
      <c r="F74" s="507"/>
      <c r="G74" s="508"/>
      <c r="H74" s="508"/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  <c r="AA74" s="508"/>
      <c r="AB74" s="508"/>
      <c r="AC74" s="508"/>
      <c r="AD74" s="509"/>
      <c r="AE74" s="30"/>
      <c r="AF74" s="30"/>
      <c r="AG74" s="16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</row>
    <row r="75" spans="1:148" s="6" customFormat="1" ht="13.5" customHeight="1" x14ac:dyDescent="0.25">
      <c r="A75" s="496"/>
      <c r="B75" s="315" t="s">
        <v>81</v>
      </c>
      <c r="C75" s="144" t="s">
        <v>130</v>
      </c>
      <c r="D75" s="504" t="s">
        <v>9</v>
      </c>
      <c r="E75" s="665" t="s">
        <v>5</v>
      </c>
      <c r="F75" s="152">
        <f>G75+H75+I75+J75</f>
        <v>699442</v>
      </c>
      <c r="G75" s="153">
        <v>0</v>
      </c>
      <c r="H75" s="153">
        <v>0</v>
      </c>
      <c r="I75" s="153">
        <v>0</v>
      </c>
      <c r="J75" s="18">
        <v>699442</v>
      </c>
      <c r="K75" s="152">
        <f>L75+M75+N75+O75</f>
        <v>336792</v>
      </c>
      <c r="L75" s="153">
        <v>0</v>
      </c>
      <c r="M75" s="153">
        <v>0</v>
      </c>
      <c r="N75" s="153">
        <v>0</v>
      </c>
      <c r="O75" s="18">
        <v>336792</v>
      </c>
      <c r="P75" s="152">
        <f>Q75+R75+S75+T75</f>
        <v>299101.52</v>
      </c>
      <c r="Q75" s="153">
        <v>0</v>
      </c>
      <c r="R75" s="153">
        <v>0</v>
      </c>
      <c r="S75" s="153">
        <v>0</v>
      </c>
      <c r="T75" s="18">
        <v>299101.52</v>
      </c>
      <c r="U75" s="272">
        <f>P75/K75*100</f>
        <v>88.808974084895127</v>
      </c>
      <c r="V75" s="274">
        <v>0</v>
      </c>
      <c r="W75" s="274">
        <v>0</v>
      </c>
      <c r="X75" s="274">
        <v>0</v>
      </c>
      <c r="Y75" s="273">
        <f>T75/O75*100</f>
        <v>88.808974084895127</v>
      </c>
      <c r="Z75" s="152">
        <f>P75/F75*100</f>
        <v>42.762876693135389</v>
      </c>
      <c r="AA75" s="109">
        <v>0</v>
      </c>
      <c r="AB75" s="109">
        <v>0</v>
      </c>
      <c r="AC75" s="109">
        <v>0</v>
      </c>
      <c r="AD75" s="18">
        <f>T75/J75*100</f>
        <v>42.762876693135389</v>
      </c>
      <c r="AE75" s="7"/>
      <c r="AF75" s="7"/>
      <c r="AG75" s="154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</row>
    <row r="76" spans="1:148" s="6" customFormat="1" ht="15" customHeight="1" thickBot="1" x14ac:dyDescent="0.3">
      <c r="A76" s="496"/>
      <c r="B76" s="316" t="s">
        <v>82</v>
      </c>
      <c r="C76" s="155" t="s">
        <v>72</v>
      </c>
      <c r="D76" s="505"/>
      <c r="E76" s="487" t="s">
        <v>5</v>
      </c>
      <c r="F76" s="156">
        <f>G76+H76+I76+J76</f>
        <v>57759728</v>
      </c>
      <c r="G76" s="92">
        <v>0</v>
      </c>
      <c r="H76" s="92">
        <v>0</v>
      </c>
      <c r="I76" s="92">
        <v>0</v>
      </c>
      <c r="J76" s="59">
        <v>57759728</v>
      </c>
      <c r="K76" s="156">
        <f>L76+M76+N76+O76</f>
        <v>28720283</v>
      </c>
      <c r="L76" s="92">
        <v>0</v>
      </c>
      <c r="M76" s="92">
        <v>0</v>
      </c>
      <c r="N76" s="92">
        <v>0</v>
      </c>
      <c r="O76" s="59">
        <v>28720283</v>
      </c>
      <c r="P76" s="156">
        <f>Q76+R76+S76+T76</f>
        <v>32600471.850000001</v>
      </c>
      <c r="Q76" s="92">
        <v>0</v>
      </c>
      <c r="R76" s="92">
        <v>0</v>
      </c>
      <c r="S76" s="92">
        <v>0</v>
      </c>
      <c r="T76" s="59">
        <v>32600471.850000001</v>
      </c>
      <c r="U76" s="25">
        <f>P76/K76*100</f>
        <v>113.51027373233056</v>
      </c>
      <c r="V76" s="277">
        <v>0</v>
      </c>
      <c r="W76" s="277">
        <v>0</v>
      </c>
      <c r="X76" s="277">
        <v>0</v>
      </c>
      <c r="Y76" s="27">
        <f>T76/O76*100</f>
        <v>113.51027373233056</v>
      </c>
      <c r="Z76" s="156">
        <f>P76/F76*100</f>
        <v>56.441525919235637</v>
      </c>
      <c r="AA76" s="93">
        <v>0</v>
      </c>
      <c r="AB76" s="93">
        <v>0</v>
      </c>
      <c r="AC76" s="93">
        <v>0</v>
      </c>
      <c r="AD76" s="59">
        <f>T76/J76*100</f>
        <v>56.441525919235637</v>
      </c>
      <c r="AE76" s="7"/>
      <c r="AF76" s="7"/>
      <c r="AG76" s="154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</row>
    <row r="77" spans="1:148" s="6" customFormat="1" ht="27.75" hidden="1" customHeight="1" thickBot="1" x14ac:dyDescent="0.3">
      <c r="A77" s="26"/>
      <c r="B77" s="157" t="s">
        <v>89</v>
      </c>
      <c r="C77" s="210" t="s">
        <v>90</v>
      </c>
      <c r="D77" s="506"/>
      <c r="E77" s="244"/>
      <c r="F77" s="156">
        <f>H77</f>
        <v>0</v>
      </c>
      <c r="G77" s="106">
        <v>0</v>
      </c>
      <c r="H77" s="106">
        <v>0</v>
      </c>
      <c r="I77" s="106">
        <v>0</v>
      </c>
      <c r="J77" s="158">
        <v>0</v>
      </c>
      <c r="K77" s="156">
        <f>L77+M77+N77+O77</f>
        <v>0</v>
      </c>
      <c r="L77" s="106">
        <v>0</v>
      </c>
      <c r="M77" s="106">
        <v>0</v>
      </c>
      <c r="N77" s="106">
        <v>0</v>
      </c>
      <c r="O77" s="158">
        <v>0</v>
      </c>
      <c r="P77" s="156">
        <f>R77</f>
        <v>0</v>
      </c>
      <c r="Q77" s="106">
        <v>0</v>
      </c>
      <c r="R77" s="106">
        <v>0</v>
      </c>
      <c r="S77" s="106">
        <v>0</v>
      </c>
      <c r="T77" s="158">
        <v>0</v>
      </c>
      <c r="U77" s="24"/>
      <c r="V77" s="285"/>
      <c r="W77" s="285"/>
      <c r="X77" s="285"/>
      <c r="Y77" s="28"/>
      <c r="Z77" s="159">
        <v>0</v>
      </c>
      <c r="AA77" s="110">
        <v>0</v>
      </c>
      <c r="AB77" s="106">
        <v>0</v>
      </c>
      <c r="AC77" s="110">
        <v>0</v>
      </c>
      <c r="AD77" s="158">
        <v>0</v>
      </c>
      <c r="AE77" s="7"/>
      <c r="AF77" s="7"/>
      <c r="AG77" s="154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</row>
    <row r="78" spans="1:148" s="29" customFormat="1" ht="17.25" customHeight="1" thickBot="1" x14ac:dyDescent="0.3">
      <c r="A78" s="49"/>
      <c r="B78" s="571" t="s">
        <v>83</v>
      </c>
      <c r="C78" s="572"/>
      <c r="D78" s="573"/>
      <c r="E78" s="245"/>
      <c r="F78" s="69">
        <f>F75+F76+F77</f>
        <v>58459170</v>
      </c>
      <c r="G78" s="47">
        <f t="shared" ref="G78:T78" si="86">G75+G76+G77</f>
        <v>0</v>
      </c>
      <c r="H78" s="47">
        <f t="shared" si="86"/>
        <v>0</v>
      </c>
      <c r="I78" s="47">
        <f t="shared" si="86"/>
        <v>0</v>
      </c>
      <c r="J78" s="12">
        <f t="shared" si="86"/>
        <v>58459170</v>
      </c>
      <c r="K78" s="69">
        <f>K75+K76+K77</f>
        <v>29057075</v>
      </c>
      <c r="L78" s="47">
        <f t="shared" si="86"/>
        <v>0</v>
      </c>
      <c r="M78" s="47">
        <f t="shared" si="86"/>
        <v>0</v>
      </c>
      <c r="N78" s="47">
        <f t="shared" si="86"/>
        <v>0</v>
      </c>
      <c r="O78" s="12">
        <f t="shared" si="86"/>
        <v>29057075</v>
      </c>
      <c r="P78" s="69">
        <f>P75+P76+P77</f>
        <v>32899573.370000001</v>
      </c>
      <c r="Q78" s="47">
        <f t="shared" si="86"/>
        <v>0</v>
      </c>
      <c r="R78" s="47">
        <f t="shared" si="86"/>
        <v>0</v>
      </c>
      <c r="S78" s="47">
        <f t="shared" si="86"/>
        <v>0</v>
      </c>
      <c r="T78" s="12">
        <f t="shared" si="86"/>
        <v>32899573.370000001</v>
      </c>
      <c r="U78" s="470">
        <f>P78/K78*100</f>
        <v>113.22396824181375</v>
      </c>
      <c r="V78" s="48">
        <v>0</v>
      </c>
      <c r="W78" s="48">
        <v>0</v>
      </c>
      <c r="X78" s="48">
        <v>0</v>
      </c>
      <c r="Y78" s="47">
        <f>T78/O78*100</f>
        <v>113.22396824181375</v>
      </c>
      <c r="Z78" s="470">
        <f>P78/F78*100</f>
        <v>56.277866021703694</v>
      </c>
      <c r="AA78" s="48">
        <v>0</v>
      </c>
      <c r="AB78" s="48">
        <v>0</v>
      </c>
      <c r="AC78" s="48">
        <v>0</v>
      </c>
      <c r="AD78" s="12">
        <f>T78/J78*100</f>
        <v>56.277866021703694</v>
      </c>
      <c r="AE78" s="30"/>
      <c r="AF78" s="30"/>
      <c r="AG78" s="16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</row>
    <row r="79" spans="1:148" s="6" customFormat="1" ht="18.75" customHeight="1" thickBot="1" x14ac:dyDescent="0.3">
      <c r="A79" s="495" t="s">
        <v>24</v>
      </c>
      <c r="B79" s="513" t="s">
        <v>138</v>
      </c>
      <c r="C79" s="514"/>
      <c r="D79" s="515"/>
      <c r="E79" s="484" t="s">
        <v>7</v>
      </c>
      <c r="F79" s="507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509"/>
      <c r="AE79" s="7"/>
      <c r="AF79" s="7"/>
      <c r="AG79" s="154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</row>
    <row r="80" spans="1:148" s="6" customFormat="1" ht="28.15" customHeight="1" thickBot="1" x14ac:dyDescent="0.3">
      <c r="A80" s="653"/>
      <c r="B80" s="369" t="s">
        <v>53</v>
      </c>
      <c r="C80" s="144" t="s">
        <v>48</v>
      </c>
      <c r="D80" s="224" t="s">
        <v>9</v>
      </c>
      <c r="E80" s="209" t="s">
        <v>5</v>
      </c>
      <c r="F80" s="152">
        <f t="shared" ref="F80" si="87">G80+H80+I80+J80</f>
        <v>67519500</v>
      </c>
      <c r="G80" s="161">
        <v>0</v>
      </c>
      <c r="H80" s="161">
        <v>0</v>
      </c>
      <c r="I80" s="161">
        <v>0</v>
      </c>
      <c r="J80" s="18">
        <v>67519500</v>
      </c>
      <c r="K80" s="152">
        <f t="shared" ref="K80" si="88">L80+M80+N80+O80</f>
        <v>67519500</v>
      </c>
      <c r="L80" s="161">
        <v>0</v>
      </c>
      <c r="M80" s="161">
        <v>0</v>
      </c>
      <c r="N80" s="161">
        <v>0</v>
      </c>
      <c r="O80" s="18">
        <v>67519500</v>
      </c>
      <c r="P80" s="152">
        <f>Q80+R80+S80+T80</f>
        <v>40773827.07</v>
      </c>
      <c r="Q80" s="161">
        <v>0</v>
      </c>
      <c r="R80" s="161">
        <v>0</v>
      </c>
      <c r="S80" s="161">
        <v>0</v>
      </c>
      <c r="T80" s="18">
        <v>40773827.07</v>
      </c>
      <c r="U80" s="280">
        <f>P80/K80*100</f>
        <v>60.388224246328839</v>
      </c>
      <c r="V80" s="466">
        <v>0</v>
      </c>
      <c r="W80" s="466">
        <v>0</v>
      </c>
      <c r="X80" s="466">
        <v>0</v>
      </c>
      <c r="Y80" s="273">
        <f>T80/O80*100</f>
        <v>60.388224246328839</v>
      </c>
      <c r="Z80" s="152">
        <f>P80/F80*100</f>
        <v>60.388224246328839</v>
      </c>
      <c r="AA80" s="109">
        <v>0</v>
      </c>
      <c r="AB80" s="109">
        <v>0</v>
      </c>
      <c r="AC80" s="109">
        <v>0</v>
      </c>
      <c r="AD80" s="18">
        <f>T80/J80*100</f>
        <v>60.388224246328839</v>
      </c>
      <c r="AE80" s="7"/>
      <c r="AF80" s="7"/>
      <c r="AG80" s="154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</row>
    <row r="81" spans="1:148" s="168" customFormat="1" ht="31.5" hidden="1" customHeight="1" thickBot="1" x14ac:dyDescent="0.3">
      <c r="A81" s="654"/>
      <c r="B81" s="162" t="s">
        <v>91</v>
      </c>
      <c r="C81" s="101" t="s">
        <v>93</v>
      </c>
      <c r="D81" s="487" t="s">
        <v>14</v>
      </c>
      <c r="E81" s="246"/>
      <c r="F81" s="165">
        <f t="shared" ref="F81" si="89">G81+H81+J81</f>
        <v>0</v>
      </c>
      <c r="G81" s="163">
        <v>0</v>
      </c>
      <c r="H81" s="163">
        <v>0</v>
      </c>
      <c r="I81" s="163">
        <v>0</v>
      </c>
      <c r="J81" s="164">
        <v>0</v>
      </c>
      <c r="K81" s="165">
        <f t="shared" ref="K81" si="90">L81+M81+O81</f>
        <v>0</v>
      </c>
      <c r="L81" s="163">
        <v>0</v>
      </c>
      <c r="M81" s="163">
        <v>0</v>
      </c>
      <c r="N81" s="163">
        <v>0</v>
      </c>
      <c r="O81" s="164">
        <v>0</v>
      </c>
      <c r="P81" s="165">
        <f t="shared" ref="P81" si="91">Q81+R81+T81</f>
        <v>0</v>
      </c>
      <c r="Q81" s="163">
        <v>0</v>
      </c>
      <c r="R81" s="163">
        <v>0</v>
      </c>
      <c r="S81" s="163">
        <v>0</v>
      </c>
      <c r="T81" s="164">
        <v>0</v>
      </c>
      <c r="U81" s="286"/>
      <c r="V81" s="102"/>
      <c r="W81" s="102"/>
      <c r="X81" s="102"/>
      <c r="Y81" s="103"/>
      <c r="Z81" s="108">
        <v>0</v>
      </c>
      <c r="AA81" s="107"/>
      <c r="AB81" s="107"/>
      <c r="AC81" s="107"/>
      <c r="AD81" s="166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67"/>
      <c r="CV81" s="167"/>
      <c r="CW81" s="167"/>
      <c r="CX81" s="167"/>
      <c r="CY81" s="167"/>
      <c r="CZ81" s="167"/>
      <c r="DA81" s="167"/>
      <c r="DB81" s="167"/>
      <c r="DC81" s="167"/>
      <c r="DD81" s="167"/>
      <c r="DE81" s="167"/>
      <c r="DF81" s="167"/>
      <c r="DG81" s="167"/>
      <c r="DH81" s="167"/>
      <c r="DI81" s="167"/>
      <c r="DJ81" s="167"/>
      <c r="DK81" s="167"/>
      <c r="DL81" s="167"/>
      <c r="DM81" s="167"/>
      <c r="DN81" s="167"/>
      <c r="DO81" s="167"/>
      <c r="DP81" s="167"/>
      <c r="DQ81" s="167"/>
      <c r="DR81" s="167"/>
      <c r="DS81" s="167"/>
      <c r="DT81" s="167"/>
      <c r="DU81" s="167"/>
      <c r="DV81" s="167"/>
      <c r="DW81" s="167"/>
      <c r="DX81" s="167"/>
      <c r="DY81" s="167"/>
      <c r="DZ81" s="167"/>
      <c r="EA81" s="167"/>
      <c r="EB81" s="167"/>
      <c r="EC81" s="167"/>
      <c r="ED81" s="167"/>
      <c r="EE81" s="167"/>
      <c r="EF81" s="167"/>
      <c r="EG81" s="167"/>
      <c r="EH81" s="167"/>
      <c r="EI81" s="167"/>
      <c r="EJ81" s="167"/>
      <c r="EK81" s="167"/>
      <c r="EL81" s="167"/>
      <c r="EM81" s="167"/>
      <c r="EN81" s="167"/>
      <c r="EO81" s="167"/>
      <c r="EP81" s="167"/>
      <c r="EQ81" s="167"/>
      <c r="ER81" s="167"/>
    </row>
    <row r="82" spans="1:148" s="171" customFormat="1" ht="16.5" customHeight="1" thickBot="1" x14ac:dyDescent="0.3">
      <c r="A82" s="193"/>
      <c r="B82" s="589" t="s">
        <v>83</v>
      </c>
      <c r="C82" s="590"/>
      <c r="D82" s="591"/>
      <c r="E82" s="247"/>
      <c r="F82" s="470">
        <f>F80+F81</f>
        <v>67519500</v>
      </c>
      <c r="G82" s="79">
        <f t="shared" ref="G82:J82" si="92">G80+G81</f>
        <v>0</v>
      </c>
      <c r="H82" s="79">
        <f t="shared" si="92"/>
        <v>0</v>
      </c>
      <c r="I82" s="79">
        <f t="shared" si="92"/>
        <v>0</v>
      </c>
      <c r="J82" s="12">
        <f t="shared" si="92"/>
        <v>67519500</v>
      </c>
      <c r="K82" s="470">
        <f>K80+K81</f>
        <v>67519500</v>
      </c>
      <c r="L82" s="79">
        <f t="shared" ref="L82:O82" si="93">L80+L81</f>
        <v>0</v>
      </c>
      <c r="M82" s="79">
        <f t="shared" si="93"/>
        <v>0</v>
      </c>
      <c r="N82" s="79">
        <f t="shared" si="93"/>
        <v>0</v>
      </c>
      <c r="O82" s="12">
        <f t="shared" si="93"/>
        <v>67519500</v>
      </c>
      <c r="P82" s="470">
        <f>P80+P81</f>
        <v>40773827.07</v>
      </c>
      <c r="Q82" s="79">
        <f t="shared" ref="Q82:T82" si="94">Q80+Q81</f>
        <v>0</v>
      </c>
      <c r="R82" s="79">
        <f t="shared" si="94"/>
        <v>0</v>
      </c>
      <c r="S82" s="79">
        <f t="shared" si="94"/>
        <v>0</v>
      </c>
      <c r="T82" s="12">
        <f t="shared" si="94"/>
        <v>40773827.07</v>
      </c>
      <c r="U82" s="10">
        <f t="shared" ref="U82:Y82" si="95">U81+U80</f>
        <v>60.388224246328839</v>
      </c>
      <c r="V82" s="429">
        <f t="shared" si="95"/>
        <v>0</v>
      </c>
      <c r="W82" s="429">
        <f t="shared" si="95"/>
        <v>0</v>
      </c>
      <c r="X82" s="429">
        <f t="shared" si="95"/>
        <v>0</v>
      </c>
      <c r="Y82" s="12">
        <f t="shared" si="95"/>
        <v>60.388224246328839</v>
      </c>
      <c r="Z82" s="10">
        <f>P82/F82*100</f>
        <v>60.388224246328839</v>
      </c>
      <c r="AA82" s="11">
        <v>0</v>
      </c>
      <c r="AB82" s="11">
        <v>0</v>
      </c>
      <c r="AC82" s="11">
        <v>0</v>
      </c>
      <c r="AD82" s="12">
        <f>T82/J82*100</f>
        <v>60.388224246328839</v>
      </c>
      <c r="AE82" s="169"/>
      <c r="AF82" s="169"/>
      <c r="AG82" s="170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  <c r="EO82" s="169"/>
      <c r="EP82" s="169"/>
      <c r="EQ82" s="169"/>
      <c r="ER82" s="169"/>
    </row>
    <row r="83" spans="1:148" s="6" customFormat="1" ht="19.5" hidden="1" customHeight="1" thickBot="1" x14ac:dyDescent="0.3">
      <c r="A83" s="26"/>
      <c r="B83" s="172"/>
      <c r="C83" s="173"/>
      <c r="D83" s="151" t="s">
        <v>14</v>
      </c>
      <c r="E83" s="209"/>
      <c r="F83" s="24"/>
      <c r="G83" s="174"/>
      <c r="H83" s="174"/>
      <c r="I83" s="174"/>
      <c r="J83" s="17"/>
      <c r="K83" s="24"/>
      <c r="L83" s="174"/>
      <c r="M83" s="174"/>
      <c r="N83" s="174"/>
      <c r="O83" s="17"/>
      <c r="P83" s="24"/>
      <c r="Q83" s="174"/>
      <c r="R83" s="174"/>
      <c r="S83" s="174"/>
      <c r="T83" s="17"/>
      <c r="U83" s="287"/>
      <c r="V83" s="174"/>
      <c r="W83" s="174"/>
      <c r="X83" s="174"/>
      <c r="Y83" s="288"/>
      <c r="Z83" s="175"/>
      <c r="AA83" s="176"/>
      <c r="AB83" s="176"/>
      <c r="AC83" s="176"/>
      <c r="AD83" s="17"/>
      <c r="AE83" s="7"/>
      <c r="AF83" s="7"/>
      <c r="AG83" s="154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</row>
    <row r="84" spans="1:148" s="8" customFormat="1" ht="16.5" customHeight="1" thickBot="1" x14ac:dyDescent="0.3">
      <c r="A84" s="49"/>
      <c r="B84" s="510" t="s">
        <v>25</v>
      </c>
      <c r="C84" s="511"/>
      <c r="D84" s="512"/>
      <c r="E84" s="485" t="s">
        <v>7</v>
      </c>
      <c r="F84" s="470">
        <f>F78+F82</f>
        <v>125978670</v>
      </c>
      <c r="G84" s="429">
        <f t="shared" ref="G84:T84" si="96">G78+G82</f>
        <v>0</v>
      </c>
      <c r="H84" s="429">
        <f t="shared" si="96"/>
        <v>0</v>
      </c>
      <c r="I84" s="429">
        <f t="shared" si="96"/>
        <v>0</v>
      </c>
      <c r="J84" s="12">
        <f t="shared" si="96"/>
        <v>125978670</v>
      </c>
      <c r="K84" s="470">
        <f>K78+K82</f>
        <v>96576575</v>
      </c>
      <c r="L84" s="429">
        <f t="shared" si="96"/>
        <v>0</v>
      </c>
      <c r="M84" s="429">
        <f t="shared" si="96"/>
        <v>0</v>
      </c>
      <c r="N84" s="429">
        <f t="shared" si="96"/>
        <v>0</v>
      </c>
      <c r="O84" s="12">
        <f t="shared" si="96"/>
        <v>96576575</v>
      </c>
      <c r="P84" s="470">
        <f>P78+P82</f>
        <v>73673400.439999998</v>
      </c>
      <c r="Q84" s="429">
        <f t="shared" si="96"/>
        <v>0</v>
      </c>
      <c r="R84" s="429">
        <f t="shared" si="96"/>
        <v>0</v>
      </c>
      <c r="S84" s="429">
        <f t="shared" si="96"/>
        <v>0</v>
      </c>
      <c r="T84" s="12">
        <f t="shared" si="96"/>
        <v>73673400.439999998</v>
      </c>
      <c r="U84" s="471">
        <f>P84/K84*100</f>
        <v>76.284958790472729</v>
      </c>
      <c r="V84" s="429">
        <v>0</v>
      </c>
      <c r="W84" s="79">
        <v>0</v>
      </c>
      <c r="X84" s="79">
        <v>0</v>
      </c>
      <c r="Y84" s="430">
        <f>T84/O84*100</f>
        <v>76.284958790472729</v>
      </c>
      <c r="Z84" s="13">
        <f>P84/F84*100</f>
        <v>58.480852703080608</v>
      </c>
      <c r="AA84" s="11">
        <v>0</v>
      </c>
      <c r="AB84" s="48">
        <v>0</v>
      </c>
      <c r="AC84" s="11">
        <v>0</v>
      </c>
      <c r="AD84" s="12">
        <f>T84/J84*100</f>
        <v>58.480852703080608</v>
      </c>
      <c r="AE84" s="9"/>
      <c r="AF84" s="9"/>
      <c r="AG84" s="615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</row>
    <row r="85" spans="1:148" s="186" customFormat="1" ht="24" customHeight="1" thickBot="1" x14ac:dyDescent="0.3">
      <c r="A85" s="531" t="s">
        <v>87</v>
      </c>
      <c r="B85" s="532"/>
      <c r="C85" s="532"/>
      <c r="D85" s="532"/>
      <c r="E85" s="532"/>
      <c r="F85" s="532"/>
      <c r="G85" s="532"/>
      <c r="H85" s="532"/>
      <c r="I85" s="532"/>
      <c r="J85" s="532"/>
      <c r="K85" s="532"/>
      <c r="L85" s="532"/>
      <c r="M85" s="532"/>
      <c r="N85" s="532"/>
      <c r="O85" s="532"/>
      <c r="P85" s="532"/>
      <c r="Q85" s="532"/>
      <c r="R85" s="532"/>
      <c r="S85" s="532"/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77"/>
      <c r="AE85" s="187"/>
      <c r="AF85" s="187"/>
      <c r="AG85" s="618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  <c r="AZ85" s="187"/>
      <c r="BA85" s="187"/>
      <c r="BB85" s="187"/>
      <c r="BC85" s="187"/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  <c r="CH85" s="187"/>
      <c r="CI85" s="187"/>
      <c r="CJ85" s="187"/>
      <c r="CK85" s="187"/>
      <c r="CL85" s="187"/>
      <c r="CM85" s="187"/>
      <c r="CN85" s="187"/>
      <c r="CO85" s="187"/>
      <c r="CP85" s="187"/>
      <c r="CQ85" s="187"/>
      <c r="CR85" s="187"/>
      <c r="CS85" s="187"/>
      <c r="CT85" s="187"/>
      <c r="CU85" s="187"/>
      <c r="CV85" s="187"/>
      <c r="CW85" s="187"/>
      <c r="CX85" s="187"/>
      <c r="CY85" s="187"/>
      <c r="CZ85" s="187"/>
      <c r="DA85" s="187"/>
      <c r="DB85" s="187"/>
      <c r="DC85" s="187"/>
      <c r="DD85" s="187"/>
      <c r="DE85" s="187"/>
      <c r="DF85" s="187"/>
      <c r="DG85" s="187"/>
      <c r="DH85" s="187"/>
      <c r="DI85" s="187"/>
      <c r="DJ85" s="187"/>
      <c r="DK85" s="187"/>
      <c r="DL85" s="187"/>
      <c r="DM85" s="187"/>
      <c r="DN85" s="187"/>
      <c r="DO85" s="187"/>
      <c r="DP85" s="187"/>
      <c r="DQ85" s="187"/>
      <c r="DR85" s="187"/>
      <c r="DS85" s="187"/>
      <c r="DT85" s="187"/>
      <c r="DU85" s="187"/>
      <c r="DV85" s="187"/>
      <c r="DW85" s="187"/>
      <c r="DX85" s="187"/>
      <c r="DY85" s="187"/>
      <c r="DZ85" s="187"/>
      <c r="EA85" s="187"/>
      <c r="EB85" s="187"/>
      <c r="EC85" s="187"/>
      <c r="ED85" s="187"/>
      <c r="EE85" s="187"/>
      <c r="EF85" s="187"/>
      <c r="EG85" s="187"/>
      <c r="EH85" s="187"/>
      <c r="EI85" s="187"/>
      <c r="EJ85" s="187"/>
      <c r="EK85" s="187"/>
      <c r="EL85" s="187"/>
      <c r="EM85" s="187"/>
      <c r="EN85" s="187"/>
      <c r="EO85" s="187"/>
      <c r="EP85" s="187"/>
      <c r="EQ85" s="187"/>
      <c r="ER85" s="187"/>
    </row>
    <row r="86" spans="1:148" s="29" customFormat="1" ht="31.5" customHeight="1" thickBot="1" x14ac:dyDescent="0.3">
      <c r="A86" s="495" t="s">
        <v>26</v>
      </c>
      <c r="B86" s="489" t="s">
        <v>139</v>
      </c>
      <c r="C86" s="490"/>
      <c r="D86" s="491"/>
      <c r="E86" s="484" t="s">
        <v>7</v>
      </c>
      <c r="F86" s="578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79"/>
      <c r="R86" s="579"/>
      <c r="S86" s="579"/>
      <c r="T86" s="579"/>
      <c r="U86" s="579"/>
      <c r="V86" s="579"/>
      <c r="W86" s="579"/>
      <c r="X86" s="579"/>
      <c r="Y86" s="579"/>
      <c r="Z86" s="579"/>
      <c r="AA86" s="579"/>
      <c r="AB86" s="579"/>
      <c r="AC86" s="579"/>
      <c r="AD86" s="580"/>
      <c r="AE86" s="30"/>
      <c r="AF86" s="30"/>
      <c r="AG86" s="16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</row>
    <row r="87" spans="1:148" s="6" customFormat="1" ht="28.9" customHeight="1" thickBot="1" x14ac:dyDescent="0.3">
      <c r="A87" s="581"/>
      <c r="B87" s="370" t="s">
        <v>0</v>
      </c>
      <c r="C87" s="5" t="s">
        <v>131</v>
      </c>
      <c r="D87" s="226" t="s">
        <v>9</v>
      </c>
      <c r="E87" s="248" t="s">
        <v>5</v>
      </c>
      <c r="F87" s="84">
        <f>G87+H87+I87+J87</f>
        <v>30000</v>
      </c>
      <c r="G87" s="85">
        <v>0</v>
      </c>
      <c r="H87" s="85">
        <v>0</v>
      </c>
      <c r="I87" s="85">
        <v>0</v>
      </c>
      <c r="J87" s="86">
        <v>30000</v>
      </c>
      <c r="K87" s="84">
        <f>L87+M87+N87+O87</f>
        <v>30000</v>
      </c>
      <c r="L87" s="85">
        <v>0</v>
      </c>
      <c r="M87" s="85">
        <v>0</v>
      </c>
      <c r="N87" s="85">
        <v>0</v>
      </c>
      <c r="O87" s="289">
        <v>30000</v>
      </c>
      <c r="P87" s="84">
        <f>Q87+R87+T87</f>
        <v>30000</v>
      </c>
      <c r="Q87" s="85">
        <v>0</v>
      </c>
      <c r="R87" s="85">
        <v>0</v>
      </c>
      <c r="S87" s="85">
        <v>0</v>
      </c>
      <c r="T87" s="86">
        <v>30000</v>
      </c>
      <c r="U87" s="290">
        <f>V87+W87+X87+Y87</f>
        <v>0</v>
      </c>
      <c r="V87" s="291">
        <v>0</v>
      </c>
      <c r="W87" s="291">
        <v>0</v>
      </c>
      <c r="X87" s="291">
        <v>0</v>
      </c>
      <c r="Y87" s="18">
        <v>0</v>
      </c>
      <c r="Z87" s="184">
        <f>P87/F87*100</f>
        <v>100</v>
      </c>
      <c r="AA87" s="22">
        <v>0</v>
      </c>
      <c r="AB87" s="22">
        <v>0</v>
      </c>
      <c r="AC87" s="22">
        <v>0</v>
      </c>
      <c r="AD87" s="185">
        <f>T87/J87*100</f>
        <v>100</v>
      </c>
      <c r="AE87" s="7"/>
      <c r="AF87" s="7"/>
      <c r="AG87" s="154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</row>
    <row r="88" spans="1:148" s="36" customFormat="1" ht="15" customHeight="1" thickBot="1" x14ac:dyDescent="0.3">
      <c r="A88" s="372"/>
      <c r="B88" s="574" t="s">
        <v>27</v>
      </c>
      <c r="C88" s="575"/>
      <c r="D88" s="576"/>
      <c r="E88" s="484" t="s">
        <v>7</v>
      </c>
      <c r="F88" s="69">
        <f>F87</f>
        <v>30000</v>
      </c>
      <c r="G88" s="88">
        <f t="shared" ref="G88:J88" si="97">G87</f>
        <v>0</v>
      </c>
      <c r="H88" s="88">
        <f t="shared" si="97"/>
        <v>0</v>
      </c>
      <c r="I88" s="67">
        <f t="shared" si="97"/>
        <v>0</v>
      </c>
      <c r="J88" s="67">
        <f t="shared" si="97"/>
        <v>30000</v>
      </c>
      <c r="K88" s="69">
        <f>K87</f>
        <v>30000</v>
      </c>
      <c r="L88" s="88">
        <f t="shared" ref="L88" si="98">L87</f>
        <v>0</v>
      </c>
      <c r="M88" s="88">
        <f t="shared" ref="M88" si="99">M87</f>
        <v>0</v>
      </c>
      <c r="N88" s="67">
        <f t="shared" ref="N88" si="100">N87</f>
        <v>0</v>
      </c>
      <c r="O88" s="67">
        <f t="shared" ref="O88" si="101">O87</f>
        <v>30000</v>
      </c>
      <c r="P88" s="69">
        <f>P87</f>
        <v>30000</v>
      </c>
      <c r="Q88" s="88">
        <f t="shared" ref="Q88" si="102">Q87</f>
        <v>0</v>
      </c>
      <c r="R88" s="88">
        <f t="shared" ref="R88" si="103">R87</f>
        <v>0</v>
      </c>
      <c r="S88" s="67">
        <f t="shared" ref="S88" si="104">S87</f>
        <v>0</v>
      </c>
      <c r="T88" s="67">
        <f t="shared" ref="T88" si="105">T87</f>
        <v>30000</v>
      </c>
      <c r="U88" s="292">
        <v>0</v>
      </c>
      <c r="V88" s="67">
        <v>0</v>
      </c>
      <c r="W88" s="67">
        <v>0</v>
      </c>
      <c r="X88" s="67">
        <v>0</v>
      </c>
      <c r="Y88" s="53">
        <v>0</v>
      </c>
      <c r="Z88" s="76">
        <f>P88/F88*100</f>
        <v>100</v>
      </c>
      <c r="AA88" s="41">
        <v>0</v>
      </c>
      <c r="AB88" s="41">
        <v>0</v>
      </c>
      <c r="AC88" s="41">
        <v>0</v>
      </c>
      <c r="AD88" s="75">
        <f>T88/J88*100</f>
        <v>100</v>
      </c>
      <c r="AE88" s="37"/>
      <c r="AF88" s="37"/>
      <c r="AG88" s="615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</row>
    <row r="89" spans="1:148" s="8" customFormat="1" ht="27.75" customHeight="1" x14ac:dyDescent="0.25">
      <c r="A89" s="586" t="s">
        <v>28</v>
      </c>
      <c r="B89" s="587"/>
      <c r="C89" s="587"/>
      <c r="D89" s="227" t="s">
        <v>9</v>
      </c>
      <c r="E89" s="180" t="s">
        <v>7</v>
      </c>
      <c r="F89" s="54">
        <f>F88+F84+F72+F59+F52+F40+F26</f>
        <v>4808827883.9300003</v>
      </c>
      <c r="G89" s="55">
        <f t="shared" ref="G89:J89" si="106">G88+G84+G72+G59+G52+G40+G26+G46</f>
        <v>3547582114</v>
      </c>
      <c r="H89" s="55">
        <f t="shared" si="106"/>
        <v>34086400</v>
      </c>
      <c r="I89" s="55">
        <f t="shared" si="106"/>
        <v>341302194.93000001</v>
      </c>
      <c r="J89" s="51">
        <f t="shared" si="106"/>
        <v>885857175</v>
      </c>
      <c r="K89" s="54">
        <f>K88+K84+K72+K59+K52+K40+K26</f>
        <v>2682296104.1100001</v>
      </c>
      <c r="L89" s="55">
        <f t="shared" ref="L89:O89" si="107">L88+L84+L72+L59+L52+L40+L26+L46</f>
        <v>1844476528</v>
      </c>
      <c r="M89" s="55">
        <f t="shared" si="107"/>
        <v>0</v>
      </c>
      <c r="N89" s="55">
        <f t="shared" si="107"/>
        <v>341302194.93000001</v>
      </c>
      <c r="O89" s="51">
        <f t="shared" si="107"/>
        <v>496517381.18000001</v>
      </c>
      <c r="P89" s="54">
        <f>P88+P84+P72+P59+P52+P40+P26</f>
        <v>2621633501.9800005</v>
      </c>
      <c r="Q89" s="55">
        <f t="shared" ref="Q89:T89" si="108">Q88+Q84+Q72+Q59+Q52+Q40+Q26+Q46</f>
        <v>1860676586.8599999</v>
      </c>
      <c r="R89" s="55">
        <f t="shared" si="108"/>
        <v>0</v>
      </c>
      <c r="S89" s="55">
        <f t="shared" si="108"/>
        <v>332363789.63999999</v>
      </c>
      <c r="T89" s="51">
        <f t="shared" si="108"/>
        <v>428593125.48000002</v>
      </c>
      <c r="U89" s="54">
        <f>P89/K89*100</f>
        <v>97.738407700885517</v>
      </c>
      <c r="V89" s="55">
        <f>Q89/L89*100</f>
        <v>100.87830116643262</v>
      </c>
      <c r="W89" s="55">
        <v>0</v>
      </c>
      <c r="X89" s="55">
        <f>S89/N89*100</f>
        <v>97.381087662845744</v>
      </c>
      <c r="Y89" s="51">
        <f>T89/O89*100</f>
        <v>86.319863458037588</v>
      </c>
      <c r="Z89" s="54">
        <f>P89/F89*100</f>
        <v>54.517099909957231</v>
      </c>
      <c r="AA89" s="55">
        <f>Q89/G89*100</f>
        <v>52.449147815835438</v>
      </c>
      <c r="AB89" s="56">
        <v>0</v>
      </c>
      <c r="AC89" s="55">
        <f>S89/N89*100</f>
        <v>97.381087662845744</v>
      </c>
      <c r="AD89" s="51">
        <f>T89/J89*100</f>
        <v>48.38174116273315</v>
      </c>
      <c r="AE89" s="610"/>
      <c r="AF89" s="610"/>
      <c r="AG89" s="610"/>
      <c r="AH89" s="610"/>
      <c r="AI89" s="181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</row>
    <row r="90" spans="1:148" s="8" customFormat="1" ht="15" customHeight="1" x14ac:dyDescent="0.25">
      <c r="A90" s="569"/>
      <c r="B90" s="570"/>
      <c r="C90" s="570"/>
      <c r="D90" s="228"/>
      <c r="E90" s="474"/>
      <c r="F90" s="96"/>
      <c r="G90" s="178"/>
      <c r="H90" s="178"/>
      <c r="I90" s="178"/>
      <c r="J90" s="179"/>
      <c r="K90" s="96"/>
      <c r="L90" s="178"/>
      <c r="M90" s="178"/>
      <c r="N90" s="178"/>
      <c r="O90" s="179"/>
      <c r="P90" s="96"/>
      <c r="Q90" s="178"/>
      <c r="R90" s="178"/>
      <c r="S90" s="178"/>
      <c r="T90" s="179"/>
      <c r="U90" s="89"/>
      <c r="V90" s="178"/>
      <c r="W90" s="178"/>
      <c r="X90" s="178"/>
      <c r="Y90" s="179"/>
      <c r="Z90" s="96"/>
      <c r="AA90" s="178"/>
      <c r="AB90" s="658"/>
      <c r="AC90" s="178"/>
      <c r="AD90" s="179"/>
      <c r="AE90" s="9"/>
      <c r="AF90" s="9"/>
      <c r="AG90" s="615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</row>
    <row r="91" spans="1:148" s="8" customFormat="1" ht="17.45" customHeight="1" x14ac:dyDescent="0.25">
      <c r="A91" s="582" t="s">
        <v>28</v>
      </c>
      <c r="B91" s="583"/>
      <c r="C91" s="583"/>
      <c r="D91" s="229" t="s">
        <v>14</v>
      </c>
      <c r="E91" s="249" t="s">
        <v>7</v>
      </c>
      <c r="F91" s="57">
        <f>F37+F44</f>
        <v>124192590</v>
      </c>
      <c r="G91" s="82">
        <f t="shared" ref="G91:J91" si="109">G37+G44</f>
        <v>0</v>
      </c>
      <c r="H91" s="82">
        <f t="shared" si="109"/>
        <v>0</v>
      </c>
      <c r="I91" s="82">
        <f t="shared" si="109"/>
        <v>0</v>
      </c>
      <c r="J91" s="60">
        <f t="shared" si="109"/>
        <v>124192590</v>
      </c>
      <c r="K91" s="57">
        <f>K37+K44</f>
        <v>503497</v>
      </c>
      <c r="L91" s="82">
        <f t="shared" ref="L91:O91" si="110">L37+L44</f>
        <v>0</v>
      </c>
      <c r="M91" s="82">
        <f t="shared" si="110"/>
        <v>0</v>
      </c>
      <c r="N91" s="82">
        <f t="shared" si="110"/>
        <v>0</v>
      </c>
      <c r="O91" s="60">
        <f t="shared" si="110"/>
        <v>503497</v>
      </c>
      <c r="P91" s="57">
        <f>P37+P44</f>
        <v>503496.36</v>
      </c>
      <c r="Q91" s="82">
        <f t="shared" ref="Q91:T91" si="111">Q37+Q44</f>
        <v>0</v>
      </c>
      <c r="R91" s="82">
        <f t="shared" si="111"/>
        <v>0</v>
      </c>
      <c r="S91" s="82">
        <f t="shared" si="111"/>
        <v>0</v>
      </c>
      <c r="T91" s="60">
        <f t="shared" si="111"/>
        <v>503496.36</v>
      </c>
      <c r="U91" s="467">
        <f>P91/K91*100</f>
        <v>99.999872889014227</v>
      </c>
      <c r="V91" s="468">
        <v>0</v>
      </c>
      <c r="W91" s="468">
        <v>0</v>
      </c>
      <c r="X91" s="468">
        <v>0</v>
      </c>
      <c r="Y91" s="469">
        <f>T91/O91*100</f>
        <v>99.999872889014227</v>
      </c>
      <c r="Z91" s="655">
        <f>P91/F91*100</f>
        <v>0.40541578205269735</v>
      </c>
      <c r="AA91" s="468">
        <v>0</v>
      </c>
      <c r="AB91" s="656">
        <v>0</v>
      </c>
      <c r="AC91" s="468">
        <v>0</v>
      </c>
      <c r="AD91" s="657">
        <f>T91/J91*100</f>
        <v>0.40541578205269735</v>
      </c>
      <c r="AE91" s="635"/>
      <c r="AF91" s="635"/>
      <c r="AG91" s="635"/>
      <c r="AH91" s="635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</row>
    <row r="92" spans="1:148" s="8" customFormat="1" ht="13.5" hidden="1" customHeight="1" x14ac:dyDescent="0.25">
      <c r="A92" s="582"/>
      <c r="B92" s="583"/>
      <c r="C92" s="583"/>
      <c r="D92" s="229"/>
      <c r="E92" s="249"/>
      <c r="F92" s="57"/>
      <c r="G92" s="82"/>
      <c r="H92" s="82"/>
      <c r="I92" s="82"/>
      <c r="J92" s="60"/>
      <c r="K92" s="57"/>
      <c r="L92" s="82"/>
      <c r="M92" s="82"/>
      <c r="N92" s="82"/>
      <c r="O92" s="60"/>
      <c r="P92" s="57"/>
      <c r="Q92" s="82"/>
      <c r="R92" s="82"/>
      <c r="S92" s="82"/>
      <c r="T92" s="60"/>
      <c r="U92" s="293"/>
      <c r="V92" s="82"/>
      <c r="W92" s="82"/>
      <c r="X92" s="82"/>
      <c r="Y92" s="294"/>
      <c r="Z92" s="57"/>
      <c r="AA92" s="82"/>
      <c r="AB92" s="58"/>
      <c r="AC92" s="82"/>
      <c r="AD92" s="122"/>
      <c r="AE92" s="9"/>
      <c r="AF92" s="9"/>
      <c r="AG92" s="615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</row>
    <row r="93" spans="1:148" s="8" customFormat="1" ht="19.5" hidden="1" customHeight="1" x14ac:dyDescent="0.25">
      <c r="A93" s="582" t="s">
        <v>28</v>
      </c>
      <c r="B93" s="583"/>
      <c r="C93" s="583"/>
      <c r="D93" s="229" t="s">
        <v>37</v>
      </c>
      <c r="E93" s="249" t="s">
        <v>7</v>
      </c>
      <c r="F93" s="57">
        <v>0</v>
      </c>
      <c r="G93" s="82">
        <f>G28</f>
        <v>0</v>
      </c>
      <c r="H93" s="82">
        <f>H28</f>
        <v>0</v>
      </c>
      <c r="I93" s="82">
        <f>I28</f>
        <v>0</v>
      </c>
      <c r="J93" s="60">
        <v>0</v>
      </c>
      <c r="K93" s="57">
        <v>0</v>
      </c>
      <c r="L93" s="82">
        <f>L28</f>
        <v>0</v>
      </c>
      <c r="M93" s="82">
        <f>M28</f>
        <v>0</v>
      </c>
      <c r="N93" s="82">
        <f>N28</f>
        <v>0</v>
      </c>
      <c r="O93" s="60">
        <v>0</v>
      </c>
      <c r="P93" s="57">
        <v>0</v>
      </c>
      <c r="Q93" s="82">
        <f>Q28</f>
        <v>0</v>
      </c>
      <c r="R93" s="82">
        <f>R28</f>
        <v>0</v>
      </c>
      <c r="S93" s="82">
        <f>S28</f>
        <v>0</v>
      </c>
      <c r="T93" s="60">
        <v>0</v>
      </c>
      <c r="U93" s="295">
        <v>0</v>
      </c>
      <c r="V93" s="58">
        <v>0</v>
      </c>
      <c r="W93" s="58">
        <v>0</v>
      </c>
      <c r="X93" s="58">
        <v>0</v>
      </c>
      <c r="Y93" s="282">
        <v>0</v>
      </c>
      <c r="Z93" s="61">
        <v>0</v>
      </c>
      <c r="AA93" s="58">
        <v>0</v>
      </c>
      <c r="AB93" s="58">
        <v>0</v>
      </c>
      <c r="AC93" s="58">
        <v>0</v>
      </c>
      <c r="AD93" s="63">
        <v>0</v>
      </c>
      <c r="AE93" s="9"/>
      <c r="AF93" s="9"/>
      <c r="AG93" s="629"/>
      <c r="AH93" s="62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</row>
    <row r="94" spans="1:148" s="36" customFormat="1" ht="17.25" customHeight="1" thickBot="1" x14ac:dyDescent="0.3">
      <c r="A94" s="584" t="s">
        <v>117</v>
      </c>
      <c r="B94" s="585"/>
      <c r="C94" s="585"/>
      <c r="D94" s="230"/>
      <c r="E94" s="473"/>
      <c r="F94" s="182">
        <f>F89+F91+F93</f>
        <v>4933020473.9300003</v>
      </c>
      <c r="G94" s="183">
        <f t="shared" ref="G94:J94" si="112">G89+G91+G93</f>
        <v>3547582114</v>
      </c>
      <c r="H94" s="183">
        <f t="shared" si="112"/>
        <v>34086400</v>
      </c>
      <c r="I94" s="183">
        <f t="shared" si="112"/>
        <v>341302194.93000001</v>
      </c>
      <c r="J94" s="211">
        <f t="shared" si="112"/>
        <v>1010049765</v>
      </c>
      <c r="K94" s="182">
        <f>K89+K91+K93</f>
        <v>2682799601.1100001</v>
      </c>
      <c r="L94" s="183">
        <f t="shared" ref="L94:O94" si="113">L89+L91+L93</f>
        <v>1844476528</v>
      </c>
      <c r="M94" s="183">
        <f t="shared" si="113"/>
        <v>0</v>
      </c>
      <c r="N94" s="183">
        <f t="shared" si="113"/>
        <v>341302194.93000001</v>
      </c>
      <c r="O94" s="211">
        <f t="shared" si="113"/>
        <v>497020878.18000001</v>
      </c>
      <c r="P94" s="182">
        <f>P89+P91+P93</f>
        <v>2622136998.3400006</v>
      </c>
      <c r="Q94" s="183">
        <f t="shared" ref="Q94:T94" si="114">Q89+Q91+Q93</f>
        <v>1860676586.8599999</v>
      </c>
      <c r="R94" s="183">
        <f t="shared" si="114"/>
        <v>0</v>
      </c>
      <c r="S94" s="183">
        <f t="shared" si="114"/>
        <v>332363789.63999999</v>
      </c>
      <c r="T94" s="211">
        <f t="shared" si="114"/>
        <v>429096621.84000003</v>
      </c>
      <c r="U94" s="296">
        <f>P94/K94*100</f>
        <v>97.738832123543602</v>
      </c>
      <c r="V94" s="14">
        <f>Q94/L94*100</f>
        <v>100.87830116643262</v>
      </c>
      <c r="W94" s="15">
        <v>0</v>
      </c>
      <c r="X94" s="14">
        <f>S94/N94*100</f>
        <v>97.381087662845744</v>
      </c>
      <c r="Y94" s="297">
        <f>T94/O94*100</f>
        <v>86.333721716333883</v>
      </c>
      <c r="Z94" s="13">
        <f>P94/F94*100</f>
        <v>53.154796583502048</v>
      </c>
      <c r="AA94" s="14">
        <f>Q94/G94*100</f>
        <v>52.449147815835438</v>
      </c>
      <c r="AB94" s="15">
        <v>0</v>
      </c>
      <c r="AC94" s="14">
        <f>S94/N94*100</f>
        <v>97.381087662845744</v>
      </c>
      <c r="AD94" s="16">
        <f>T94/J94*100</f>
        <v>42.482720823166574</v>
      </c>
      <c r="AE94" s="37"/>
      <c r="AF94" s="37"/>
      <c r="AG94" s="629"/>
      <c r="AH94" s="629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</row>
    <row r="95" spans="1:148" s="1" customFormat="1" x14ac:dyDescent="0.25">
      <c r="A95" s="36"/>
      <c r="B95" s="64"/>
      <c r="C95" s="65"/>
      <c r="D95" s="231"/>
      <c r="E95" s="250"/>
      <c r="AE95" s="2"/>
      <c r="AF95" s="2"/>
      <c r="AG95" s="615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</row>
    <row r="96" spans="1:148" s="1" customFormat="1" hidden="1" x14ac:dyDescent="0.25">
      <c r="A96" s="36"/>
      <c r="B96" s="64"/>
      <c r="C96" s="65"/>
      <c r="D96" s="231"/>
      <c r="E96" s="250"/>
      <c r="AE96" s="2"/>
      <c r="AF96" s="2"/>
      <c r="AG96" s="615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</row>
    <row r="97" spans="1:148" s="1" customFormat="1" hidden="1" x14ac:dyDescent="0.25">
      <c r="A97" s="36"/>
      <c r="B97" s="64" t="s">
        <v>146</v>
      </c>
      <c r="C97" s="65"/>
      <c r="D97" s="231" t="s">
        <v>144</v>
      </c>
      <c r="E97" s="250"/>
      <c r="F97" s="445">
        <f>F89-F82-F67-F17</f>
        <v>4400006189</v>
      </c>
      <c r="G97" s="445">
        <f t="shared" ref="G97:BM97" si="115">G89-G82-G67-G17</f>
        <v>3547582114</v>
      </c>
      <c r="H97" s="445">
        <f t="shared" si="115"/>
        <v>34086400</v>
      </c>
      <c r="I97" s="445">
        <f t="shared" si="115"/>
        <v>0</v>
      </c>
      <c r="J97" s="445">
        <f t="shared" si="115"/>
        <v>818337675</v>
      </c>
      <c r="K97" s="445">
        <f>K89-K82-K67-K17</f>
        <v>2273474409.1800003</v>
      </c>
      <c r="L97" s="445">
        <f t="shared" si="115"/>
        <v>1844476528</v>
      </c>
      <c r="M97" s="445">
        <f t="shared" si="115"/>
        <v>0</v>
      </c>
      <c r="N97" s="445">
        <f t="shared" si="115"/>
        <v>0</v>
      </c>
      <c r="O97" s="445">
        <f t="shared" si="115"/>
        <v>428997881.18000001</v>
      </c>
      <c r="P97" s="445">
        <f t="shared" si="115"/>
        <v>2248495885.27</v>
      </c>
      <c r="Q97" s="445">
        <f t="shared" si="115"/>
        <v>1860676586.8599999</v>
      </c>
      <c r="R97" s="445">
        <f t="shared" si="115"/>
        <v>0</v>
      </c>
      <c r="S97" s="445">
        <f t="shared" si="115"/>
        <v>0</v>
      </c>
      <c r="T97" s="445">
        <f t="shared" si="115"/>
        <v>387819298.41000003</v>
      </c>
      <c r="U97" s="445">
        <f t="shared" si="115"/>
        <v>-160.0377879843042</v>
      </c>
      <c r="V97" s="445">
        <f t="shared" si="115"/>
        <v>100.87830116643262</v>
      </c>
      <c r="W97" s="445">
        <f t="shared" si="115"/>
        <v>0</v>
      </c>
      <c r="X97" s="445">
        <f t="shared" si="115"/>
        <v>-100.00688377601514</v>
      </c>
      <c r="Y97" s="445">
        <f t="shared" si="115"/>
        <v>25.931639211708749</v>
      </c>
      <c r="Z97" s="445"/>
      <c r="AA97" s="445"/>
      <c r="AB97" s="445"/>
      <c r="AC97" s="445"/>
      <c r="AD97" s="445"/>
      <c r="AE97" s="636"/>
      <c r="AF97" s="636"/>
      <c r="AG97" s="636"/>
      <c r="AH97" s="636"/>
      <c r="AI97" s="445"/>
      <c r="AJ97" s="445">
        <f t="shared" si="115"/>
        <v>0</v>
      </c>
      <c r="AK97" s="445">
        <f t="shared" si="115"/>
        <v>0</v>
      </c>
      <c r="AL97" s="445">
        <f t="shared" si="115"/>
        <v>0</v>
      </c>
      <c r="AM97" s="445">
        <f t="shared" si="115"/>
        <v>0</v>
      </c>
      <c r="AN97" s="445">
        <f t="shared" si="115"/>
        <v>0</v>
      </c>
      <c r="AO97" s="445">
        <f t="shared" si="115"/>
        <v>0</v>
      </c>
      <c r="AP97" s="445">
        <f t="shared" si="115"/>
        <v>0</v>
      </c>
      <c r="AQ97" s="445">
        <f t="shared" si="115"/>
        <v>0</v>
      </c>
      <c r="AR97" s="445">
        <f t="shared" si="115"/>
        <v>0</v>
      </c>
      <c r="AS97" s="445">
        <f t="shared" si="115"/>
        <v>0</v>
      </c>
      <c r="AT97" s="445">
        <f t="shared" si="115"/>
        <v>0</v>
      </c>
      <c r="AU97" s="445">
        <f t="shared" si="115"/>
        <v>0</v>
      </c>
      <c r="AV97" s="445">
        <f t="shared" si="115"/>
        <v>0</v>
      </c>
      <c r="AW97" s="445">
        <f t="shared" si="115"/>
        <v>0</v>
      </c>
      <c r="AX97" s="445">
        <f t="shared" si="115"/>
        <v>0</v>
      </c>
      <c r="AY97" s="445">
        <f t="shared" si="115"/>
        <v>0</v>
      </c>
      <c r="AZ97" s="445">
        <f t="shared" si="115"/>
        <v>0</v>
      </c>
      <c r="BA97" s="445">
        <f t="shared" si="115"/>
        <v>0</v>
      </c>
      <c r="BB97" s="445">
        <f t="shared" si="115"/>
        <v>0</v>
      </c>
      <c r="BC97" s="445">
        <f t="shared" si="115"/>
        <v>0</v>
      </c>
      <c r="BD97" s="445">
        <f t="shared" si="115"/>
        <v>0</v>
      </c>
      <c r="BE97" s="445">
        <f t="shared" si="115"/>
        <v>0</v>
      </c>
      <c r="BF97" s="445">
        <f t="shared" si="115"/>
        <v>0</v>
      </c>
      <c r="BG97" s="445">
        <f t="shared" si="115"/>
        <v>0</v>
      </c>
      <c r="BH97" s="445">
        <f t="shared" si="115"/>
        <v>0</v>
      </c>
      <c r="BI97" s="445">
        <f t="shared" si="115"/>
        <v>0</v>
      </c>
      <c r="BJ97" s="445">
        <f t="shared" si="115"/>
        <v>0</v>
      </c>
      <c r="BK97" s="445">
        <f t="shared" si="115"/>
        <v>0</v>
      </c>
      <c r="BL97" s="445">
        <f t="shared" si="115"/>
        <v>0</v>
      </c>
      <c r="BM97" s="445">
        <f t="shared" si="115"/>
        <v>0</v>
      </c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</row>
    <row r="98" spans="1:148" s="1" customFormat="1" hidden="1" x14ac:dyDescent="0.25">
      <c r="A98" s="36"/>
      <c r="B98" s="64"/>
      <c r="C98" s="65"/>
      <c r="D98" s="231" t="s">
        <v>145</v>
      </c>
      <c r="E98" s="250"/>
      <c r="F98" s="445">
        <f>F47-F44-F37-F17</f>
        <v>4208737894</v>
      </c>
      <c r="G98" s="445">
        <f t="shared" ref="G98:AD98" si="116">G47-G44-G37-G17</f>
        <v>3489673664</v>
      </c>
      <c r="H98" s="445">
        <f t="shared" si="116"/>
        <v>34086400</v>
      </c>
      <c r="I98" s="445">
        <f t="shared" si="116"/>
        <v>0</v>
      </c>
      <c r="J98" s="445">
        <f t="shared" si="116"/>
        <v>684977830</v>
      </c>
      <c r="K98" s="445">
        <f t="shared" si="116"/>
        <v>2183123155.1800003</v>
      </c>
      <c r="L98" s="445">
        <f t="shared" si="116"/>
        <v>1822189285</v>
      </c>
      <c r="M98" s="445">
        <f t="shared" si="116"/>
        <v>0</v>
      </c>
      <c r="N98" s="445">
        <f t="shared" si="116"/>
        <v>0</v>
      </c>
      <c r="O98" s="445">
        <f t="shared" si="116"/>
        <v>360933870.18000001</v>
      </c>
      <c r="P98" s="445">
        <f t="shared" si="116"/>
        <v>2187444867.5999999</v>
      </c>
      <c r="Q98" s="445">
        <f t="shared" si="116"/>
        <v>1858498922.79</v>
      </c>
      <c r="R98" s="445">
        <f t="shared" si="116"/>
        <v>0</v>
      </c>
      <c r="S98" s="445">
        <f t="shared" si="116"/>
        <v>0</v>
      </c>
      <c r="T98" s="445">
        <f t="shared" si="116"/>
        <v>328945944.81</v>
      </c>
      <c r="U98" s="445">
        <f t="shared" si="116"/>
        <v>-97.562016891425927</v>
      </c>
      <c r="V98" s="445">
        <f t="shared" si="116"/>
        <v>101.99263809138247</v>
      </c>
      <c r="W98" s="445">
        <f t="shared" si="116"/>
        <v>0</v>
      </c>
      <c r="X98" s="445">
        <f t="shared" si="116"/>
        <v>0</v>
      </c>
      <c r="Y98" s="445">
        <f t="shared" si="116"/>
        <v>-8.8500718210105447</v>
      </c>
      <c r="Z98" s="445"/>
      <c r="AA98" s="445"/>
      <c r="AB98" s="445"/>
      <c r="AC98" s="445"/>
      <c r="AD98" s="445"/>
      <c r="AE98" s="2"/>
      <c r="AF98" s="2"/>
      <c r="AG98" s="615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</row>
    <row r="99" spans="1:148" s="1" customFormat="1" x14ac:dyDescent="0.25">
      <c r="A99" s="36"/>
      <c r="B99" s="64"/>
      <c r="C99" s="65"/>
      <c r="D99" s="231"/>
      <c r="E99" s="250"/>
      <c r="AE99" s="2"/>
      <c r="AF99" s="2"/>
      <c r="AG99" s="615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</row>
    <row r="100" spans="1:148" s="1" customFormat="1" x14ac:dyDescent="0.25">
      <c r="A100" s="36"/>
      <c r="B100" s="64"/>
      <c r="C100" s="65"/>
      <c r="D100" s="231"/>
      <c r="E100" s="250"/>
      <c r="K100" s="445"/>
      <c r="AE100" s="2"/>
      <c r="AF100" s="2"/>
      <c r="AG100" s="615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</row>
    <row r="101" spans="1:148" s="1" customFormat="1" x14ac:dyDescent="0.25">
      <c r="A101" s="36"/>
      <c r="B101" s="64"/>
      <c r="C101" s="65"/>
      <c r="D101" s="231"/>
      <c r="E101" s="250"/>
      <c r="AE101" s="2"/>
      <c r="AF101" s="2"/>
      <c r="AG101" s="615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</row>
  </sheetData>
  <mergeCells count="79">
    <mergeCell ref="AI17:AM17"/>
    <mergeCell ref="B82:D82"/>
    <mergeCell ref="A1:AD1"/>
    <mergeCell ref="A6:AD6"/>
    <mergeCell ref="Z2:AD2"/>
    <mergeCell ref="B52:D52"/>
    <mergeCell ref="A53:AD53"/>
    <mergeCell ref="A2:A3"/>
    <mergeCell ref="D2:D3"/>
    <mergeCell ref="E2:E3"/>
    <mergeCell ref="K2:O2"/>
    <mergeCell ref="P2:T2"/>
    <mergeCell ref="U2:Y2"/>
    <mergeCell ref="F2:J2"/>
    <mergeCell ref="C2:C3"/>
    <mergeCell ref="F7:AD7"/>
    <mergeCell ref="A93:C93"/>
    <mergeCell ref="A94:C94"/>
    <mergeCell ref="A92:C92"/>
    <mergeCell ref="A89:C89"/>
    <mergeCell ref="A91:C91"/>
    <mergeCell ref="B86:D86"/>
    <mergeCell ref="A90:C90"/>
    <mergeCell ref="B78:D78"/>
    <mergeCell ref="B88:D88"/>
    <mergeCell ref="B84:D84"/>
    <mergeCell ref="A85:AD85"/>
    <mergeCell ref="F86:AD86"/>
    <mergeCell ref="A86:A87"/>
    <mergeCell ref="AE67:AG67"/>
    <mergeCell ref="B26:D26"/>
    <mergeCell ref="B37:D37"/>
    <mergeCell ref="B35:C35"/>
    <mergeCell ref="AG50:AG51"/>
    <mergeCell ref="B47:D47"/>
    <mergeCell ref="B54:D54"/>
    <mergeCell ref="B49:D49"/>
    <mergeCell ref="B59:D59"/>
    <mergeCell ref="A60:AD60"/>
    <mergeCell ref="B61:D61"/>
    <mergeCell ref="A49:A51"/>
    <mergeCell ref="A54:A58"/>
    <mergeCell ref="A5:AD5"/>
    <mergeCell ref="B40:D40"/>
    <mergeCell ref="F79:AD79"/>
    <mergeCell ref="B79:D79"/>
    <mergeCell ref="A73:AD73"/>
    <mergeCell ref="B27:C27"/>
    <mergeCell ref="B7:C7"/>
    <mergeCell ref="B46:D46"/>
    <mergeCell ref="F27:AD27"/>
    <mergeCell ref="F38:AD38"/>
    <mergeCell ref="F41:AD41"/>
    <mergeCell ref="B28:C28"/>
    <mergeCell ref="B32:C32"/>
    <mergeCell ref="B42:C42"/>
    <mergeCell ref="A8:A25"/>
    <mergeCell ref="A27:A34"/>
    <mergeCell ref="AE19:AF19"/>
    <mergeCell ref="AE17:AG17"/>
    <mergeCell ref="A48:AD48"/>
    <mergeCell ref="A41:A43"/>
    <mergeCell ref="D75:D77"/>
    <mergeCell ref="F74:AD74"/>
    <mergeCell ref="B74:D74"/>
    <mergeCell ref="B72:D72"/>
    <mergeCell ref="B69:D69"/>
    <mergeCell ref="B38:D38"/>
    <mergeCell ref="B41:D41"/>
    <mergeCell ref="D27:D34"/>
    <mergeCell ref="B44:D44"/>
    <mergeCell ref="F61:AD61"/>
    <mergeCell ref="B71:D71"/>
    <mergeCell ref="F69:AD69"/>
    <mergeCell ref="B68:D68"/>
    <mergeCell ref="A61:A67"/>
    <mergeCell ref="A69:A70"/>
    <mergeCell ref="A74:A76"/>
    <mergeCell ref="A79:A80"/>
  </mergeCells>
  <pageMargins left="0.25" right="0.25" top="0.75" bottom="0.75" header="0.3" footer="0.3"/>
  <pageSetup paperSize="9" scale="39" fitToHeight="0" orientation="landscape" r:id="rId1"/>
  <rowBreaks count="1" manualBreakCount="1">
    <brk id="40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31.07.2020 г</vt:lpstr>
      <vt:lpstr>'на 31.07.2020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2020-07-29T11:21:13Z</dcterms:modified>
</cp:coreProperties>
</file>