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0 год\Отчёты в 2020 году\Отчёт за 1 квартал 2020 года\"/>
    </mc:Choice>
  </mc:AlternateContent>
  <bookViews>
    <workbookView xWindow="480" yWindow="540" windowWidth="19320" windowHeight="12165"/>
  </bookViews>
  <sheets>
    <sheet name="Лист2" sheetId="2" r:id="rId1"/>
  </sheets>
  <definedNames>
    <definedName name="_xlnm._FilterDatabase" localSheetId="0" hidden="1">Лист2!$A$5:$M$65</definedName>
    <definedName name="_xlnm.Print_Titles" localSheetId="0">Лист2!$4:$5</definedName>
  </definedNames>
  <calcPr calcId="152511" refMode="R1C1"/>
</workbook>
</file>

<file path=xl/calcChain.xml><?xml version="1.0" encoding="utf-8"?>
<calcChain xmlns="http://schemas.openxmlformats.org/spreadsheetml/2006/main">
  <c r="H53" i="2" l="1"/>
  <c r="K14" i="2" l="1"/>
  <c r="D14" i="2"/>
  <c r="B14" i="2"/>
  <c r="L10" i="2"/>
  <c r="M10" i="2"/>
  <c r="J10" i="2"/>
  <c r="H10" i="2"/>
  <c r="G53" i="2" l="1"/>
  <c r="L51" i="2"/>
  <c r="M51" i="2"/>
  <c r="J51" i="2"/>
  <c r="H51" i="2"/>
  <c r="L50" i="2"/>
  <c r="M50" i="2"/>
  <c r="J50" i="2"/>
  <c r="H50" i="2"/>
  <c r="G52" i="2"/>
  <c r="J52" i="2" s="1"/>
  <c r="G45" i="2"/>
  <c r="G47" i="2"/>
  <c r="G43" i="2"/>
  <c r="I14" i="2"/>
  <c r="G14" i="2"/>
  <c r="L61" i="2"/>
  <c r="M61" i="2"/>
  <c r="M60" i="2"/>
  <c r="L60" i="2"/>
  <c r="L56" i="2"/>
  <c r="M56" i="2"/>
  <c r="L57" i="2"/>
  <c r="M57" i="2"/>
  <c r="M55" i="2"/>
  <c r="L55" i="2"/>
  <c r="L35" i="2"/>
  <c r="M35" i="2"/>
  <c r="L36" i="2"/>
  <c r="M36" i="2"/>
  <c r="L37" i="2"/>
  <c r="M37" i="2"/>
  <c r="L38" i="2"/>
  <c r="M38" i="2"/>
  <c r="L39" i="2"/>
  <c r="M39" i="2"/>
  <c r="L40" i="2"/>
  <c r="M40" i="2"/>
  <c r="L41" i="2"/>
  <c r="M41" i="2"/>
  <c r="L42" i="2"/>
  <c r="M42" i="2"/>
  <c r="L43" i="2"/>
  <c r="M43" i="2"/>
  <c r="L44" i="2"/>
  <c r="M44" i="2"/>
  <c r="L45" i="2"/>
  <c r="M45" i="2"/>
  <c r="L46" i="2"/>
  <c r="M46" i="2"/>
  <c r="L47" i="2"/>
  <c r="M47" i="2"/>
  <c r="L48" i="2"/>
  <c r="M48" i="2"/>
  <c r="L49" i="2"/>
  <c r="M49" i="2"/>
  <c r="L52" i="2"/>
  <c r="M52" i="2"/>
  <c r="M34" i="2"/>
  <c r="L34" i="2"/>
  <c r="L9" i="2"/>
  <c r="M9" i="2"/>
  <c r="L11" i="2"/>
  <c r="M11" i="2"/>
  <c r="L12" i="2"/>
  <c r="M12" i="2"/>
  <c r="L13" i="2"/>
  <c r="M13" i="2"/>
  <c r="L14" i="2"/>
  <c r="M14" i="2"/>
  <c r="L15" i="2"/>
  <c r="M15" i="2"/>
  <c r="L16" i="2"/>
  <c r="M16" i="2"/>
  <c r="L17" i="2"/>
  <c r="M17" i="2"/>
  <c r="L18" i="2"/>
  <c r="M18" i="2"/>
  <c r="L19" i="2"/>
  <c r="M19" i="2"/>
  <c r="L20" i="2"/>
  <c r="M20" i="2"/>
  <c r="L21" i="2"/>
  <c r="M21" i="2"/>
  <c r="L22" i="2"/>
  <c r="M22" i="2"/>
  <c r="L23" i="2"/>
  <c r="M23" i="2"/>
  <c r="L24" i="2"/>
  <c r="M24" i="2"/>
  <c r="L25" i="2"/>
  <c r="M25" i="2"/>
  <c r="L26" i="2"/>
  <c r="M26" i="2"/>
  <c r="L27" i="2"/>
  <c r="M27" i="2"/>
  <c r="L28" i="2"/>
  <c r="M28" i="2"/>
  <c r="L29" i="2"/>
  <c r="M29" i="2"/>
  <c r="L30" i="2"/>
  <c r="M30" i="2"/>
  <c r="L31" i="2"/>
  <c r="M31" i="2"/>
  <c r="M8" i="2"/>
  <c r="L8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34" i="2"/>
  <c r="J25" i="2"/>
  <c r="J9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6" i="2"/>
  <c r="J27" i="2"/>
  <c r="J28" i="2"/>
  <c r="J29" i="2"/>
  <c r="J30" i="2"/>
  <c r="J31" i="2"/>
  <c r="J8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2" i="2"/>
  <c r="H9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8" i="2"/>
  <c r="H56" i="2"/>
  <c r="J56" i="2"/>
  <c r="H57" i="2"/>
  <c r="J57" i="2"/>
  <c r="I32" i="2"/>
  <c r="K32" i="2"/>
  <c r="F32" i="2"/>
  <c r="G32" i="2"/>
  <c r="C32" i="2"/>
  <c r="D32" i="2"/>
  <c r="E32" i="2"/>
  <c r="B32" i="2"/>
  <c r="H34" i="2"/>
  <c r="L32" i="2" l="1"/>
  <c r="M32" i="2"/>
  <c r="H32" i="2"/>
  <c r="J32" i="2"/>
  <c r="C53" i="2"/>
  <c r="C58" i="2" l="1"/>
  <c r="D58" i="2"/>
  <c r="E58" i="2"/>
  <c r="F58" i="2"/>
  <c r="I58" i="2"/>
  <c r="K58" i="2"/>
  <c r="B58" i="2"/>
  <c r="M58" i="2" s="1"/>
  <c r="H61" i="2"/>
  <c r="J61" i="2"/>
  <c r="J55" i="2"/>
  <c r="H55" i="2"/>
  <c r="G62" i="2"/>
  <c r="C62" i="2"/>
  <c r="D62" i="2"/>
  <c r="E62" i="2"/>
  <c r="K62" i="2"/>
  <c r="B62" i="2"/>
  <c r="F62" i="2"/>
  <c r="L58" i="2" l="1"/>
  <c r="J58" i="2"/>
  <c r="G58" i="2"/>
  <c r="H58" i="2"/>
  <c r="H60" i="2"/>
  <c r="H62" i="2" s="1"/>
  <c r="I62" i="2"/>
  <c r="J60" i="2"/>
  <c r="J62" i="2" s="1"/>
  <c r="L62" i="2" l="1"/>
  <c r="M62" i="2"/>
  <c r="I53" i="2"/>
  <c r="J53" i="2"/>
  <c r="K53" i="2"/>
  <c r="D53" i="2"/>
  <c r="E53" i="2"/>
  <c r="B53" i="2"/>
  <c r="F53" i="2"/>
  <c r="C63" i="2"/>
  <c r="M53" i="2" l="1"/>
  <c r="L53" i="2"/>
  <c r="D63" i="2"/>
  <c r="K63" i="2"/>
  <c r="F63" i="2"/>
  <c r="G63" i="2"/>
  <c r="B63" i="2"/>
  <c r="E63" i="2"/>
  <c r="I63" i="2"/>
  <c r="H63" i="2"/>
  <c r="J63" i="2"/>
  <c r="M63" i="2" l="1"/>
  <c r="L63" i="2"/>
</calcChain>
</file>

<file path=xl/sharedStrings.xml><?xml version="1.0" encoding="utf-8"?>
<sst xmlns="http://schemas.openxmlformats.org/spreadsheetml/2006/main" count="72" uniqueCount="72">
  <si>
    <t>Наименование</t>
  </si>
  <si>
    <t>Субвенции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</si>
  <si>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</si>
  <si>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Дотации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</si>
  <si>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</si>
  <si>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Субвенции на осуществление отдельных государственных полномочий в сфере трудовых отношений и государственного управления охраной труда</t>
  </si>
  <si>
    <t xml:space="preserve">Субвенции на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</si>
  <si>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Субвенции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</si>
  <si>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>Субвенции на организацию и обеспечение отдыха и оздоровления детей, в том числе в этнической среде</t>
  </si>
  <si>
    <t>Субвенции на реализацию полномочий, указанных в пунктах 3.1, 3.2 статьи 2 Закона ХМАО-Югры от 31 марта 2009 года № 36-оз "О наделении органов местного самоуправления муниципальных образований ХМАО-Югры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</si>
  <si>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Субвенции на организацию осуществления мероприятий по проведению дезинсекции и дератизации в Ханты-Мансийском автономном округе – Югре</t>
  </si>
  <si>
    <t>Субвенции на осуществление отдельных полномочий Ханты-Мансийского автономного округа – Югры по организации деятельности по обращению с твердыми коммунальными отходами</t>
  </si>
  <si>
    <t>Субвенции на 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 – Югры по социально ориентированным тарифам и сжиженного газа по социально ориентированным розничным ценам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</si>
  <si>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РФ</t>
  </si>
  <si>
    <t xml:space="preserve">Итого субвенций </t>
  </si>
  <si>
    <t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</t>
  </si>
  <si>
    <t>Субсидии на создание условий для деятельности народных дружин</t>
  </si>
  <si>
    <t>Субсидии на реализацию полномочий в сфере жилищно-коммунального комплекса</t>
  </si>
  <si>
    <t xml:space="preserve">Субсидии </t>
  </si>
  <si>
    <t>Итого субсидии</t>
  </si>
  <si>
    <t xml:space="preserve">Иные межбюджетные трансферты
</t>
  </si>
  <si>
    <t xml:space="preserve">Иные межбюджетные трансферты на реализацию мероприятий содействие трудоустройству граждан </t>
  </si>
  <si>
    <t>Итого иные межбюджетные трансферты</t>
  </si>
  <si>
    <t xml:space="preserve">Итого дотации </t>
  </si>
  <si>
    <t xml:space="preserve">Всего </t>
  </si>
  <si>
    <t>Субвенции на поддержку животноводства, переработки и реализации продукции животноводства</t>
  </si>
  <si>
    <t>Субвенции на поддержку растениеводства, переработки и реализации продукции растениеводства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</si>
  <si>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</si>
  <si>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на 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</si>
  <si>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Субсидии на 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проведения тренировочных сборов и участия в соревнованиях</t>
  </si>
  <si>
    <t>Субсидии на реализацию программ формирования современной городской среды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</si>
  <si>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</si>
  <si>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</si>
  <si>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</si>
  <si>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</si>
  <si>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Поступили остатки прошлых лет</t>
  </si>
  <si>
    <t>Возвращены в округ остатки</t>
  </si>
  <si>
    <t>Сумма вос-становлен-ного неис-пользован-ного остат-ка прошлых лет</t>
  </si>
  <si>
    <t>Уточненный план департамента финансов</t>
  </si>
  <si>
    <t>Изменение плановых назначений               (гр.7-гр.6)</t>
  </si>
  <si>
    <t>Фактически поступило в бюджет</t>
  </si>
  <si>
    <t>Не поступило      (гр.7-гр.9)</t>
  </si>
  <si>
    <t>Израсходовано</t>
  </si>
  <si>
    <t>Отклонение (гр.9+гр.5-гр.11)</t>
  </si>
  <si>
    <t xml:space="preserve">Первоначальный план </t>
  </si>
  <si>
    <t>5. Информация об использовании субвенций, субсидий и межбюджетных трансфертов за 1 квартал 2020 года</t>
  </si>
  <si>
    <t>Остаток на 01.04.2020 г.  (гр.2+гр.3.-гр.4+гр.5+гр.9-гр.11)</t>
  </si>
  <si>
    <t xml:space="preserve">Остаток на 01.01.2020 г. </t>
  </si>
  <si>
    <t>Единая субвенция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- Югры отдельных государственных полномочий</t>
  </si>
  <si>
    <t>Единая субвенция на осуществление деятельности по опеке и попечительству</t>
  </si>
  <si>
    <t>Субвенции  на осуществление переданных полномочий Российской Федерации на государственную регистрацию актов гражданского состояния</t>
  </si>
  <si>
    <t>Субвенции на осуществление отдельных
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</t>
  </si>
  <si>
    <t>Субвенции на организацию мероприятий при осуществлении деятельности по обращению с животными без владельцев</t>
  </si>
  <si>
    <t>Субвенции на проведение Всероссийской переписи населения 2020 года</t>
  </si>
  <si>
    <t>Субсидии на обеспечение устойчивого сокращения непригодного для проживания жилищного фонда</t>
  </si>
  <si>
    <t>Субсидии на завершение строительства (реконструкцию) многоквартирных домов, для строительства которых привлечены средства граждан, включенных в реестр граждан, чьи денежные средства привлечены для строительства многоквартирных домов и чьи права нарушены</t>
  </si>
  <si>
    <t>Субсидии на реализацию проектов по ликвидации объектов накопленного вреда окружающей среде</t>
  </si>
  <si>
    <t>Субсидии на развитие сферы культуры в муниципальных образованиях Ханты-Мансийского автономного округа-Югры</t>
  </si>
  <si>
    <t>Субсидии на развитие материально-технической базы муниципальных учреждений спорта</t>
  </si>
  <si>
    <t>Субсидии на поддержку малого и среднего предпринимательства</t>
  </si>
  <si>
    <t>Субсидии на реализацию полномочий в области  жилищных отношений</t>
  </si>
  <si>
    <t>Субсидии на мероприятия по переселению граждан из не предназначенных для проживания строений, созданных в период промышленного освоения Сибири и Дальнего Востока</t>
  </si>
  <si>
    <t>Субсидии для реализации полномочий
в области жилищного строительства</t>
  </si>
  <si>
    <t>Субсидии на реализацию мероприятий по обеспечению жильем молодых семей</t>
  </si>
  <si>
    <t xml:space="preserve">Дотации на выравнивание бюджетной обеспеченности </t>
  </si>
  <si>
    <t xml:space="preserve">Дотации на поддержку мер по обеспечению сбалансированности  бюджетов </t>
  </si>
  <si>
    <t>Субсидии на дополнительное финансовое обеспечение мероприятий по организации питания обучающихся начальных классов с 1 по 4 классы муниципальных общеобразовательных организаций,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</t>
  </si>
  <si>
    <t>Субсидии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в зоне децентрализованного электроснабжения Ханты-Мансийского автономного округа - Югры по цене электрической энергии зоны централизованного электроснабжения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</si>
  <si>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</si>
  <si>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Иные межбюджетные трансферты на реализацию наказов избирателей депутатам Думы Ханты-Мансийского автономного округа-Югры</t>
  </si>
  <si>
    <t xml:space="preserve">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автономного округа отдельных государственных полномочий в области образования </t>
  </si>
  <si>
    <t>(рубль)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</si>
</sst>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</cellStyleXfs>
  <cellXfs count="43">
    <xf numFmtId="0" fontId="0" fillId="0" borderId="0" xfId="0"/>
    <xf numFmtId="4" fontId="19" fillId="0" borderId="10" xfId="37" applyNumberFormat="1" applyFont="1" applyFill="1" applyBorder="1" applyAlignment="1">
      <alignment horizontal="center" vertical="center"/>
    </xf>
    <xf numFmtId="4" fontId="19" fillId="0" borderId="10" xfId="0" applyNumberFormat="1" applyFont="1" applyFill="1" applyBorder="1" applyAlignment="1">
      <alignment horizontal="center" vertical="center"/>
    </xf>
    <xf numFmtId="4" fontId="20" fillId="0" borderId="10" xfId="37" applyNumberFormat="1" applyFont="1" applyFill="1" applyBorder="1" applyAlignment="1">
      <alignment horizontal="center" vertical="center" wrapText="1"/>
    </xf>
    <xf numFmtId="4" fontId="20" fillId="0" borderId="10" xfId="0" applyNumberFormat="1" applyFont="1" applyFill="1" applyBorder="1" applyAlignment="1">
      <alignment horizontal="center" vertical="center"/>
    </xf>
    <xf numFmtId="4" fontId="19" fillId="0" borderId="10" xfId="37" applyNumberFormat="1" applyFont="1" applyFill="1" applyBorder="1" applyAlignment="1">
      <alignment horizontal="center" vertical="center" wrapText="1"/>
    </xf>
    <xf numFmtId="3" fontId="19" fillId="0" borderId="10" xfId="37" applyNumberFormat="1" applyFont="1" applyFill="1" applyBorder="1" applyAlignment="1">
      <alignment horizontal="center" vertical="center"/>
    </xf>
    <xf numFmtId="3" fontId="19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/>
    <xf numFmtId="4" fontId="19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/>
    <xf numFmtId="4" fontId="19" fillId="0" borderId="0" xfId="37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4" fontId="19" fillId="0" borderId="0" xfId="37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left"/>
    </xf>
    <xf numFmtId="4" fontId="23" fillId="0" borderId="10" xfId="0" applyNumberFormat="1" applyFont="1" applyFill="1" applyBorder="1" applyAlignment="1">
      <alignment horizontal="center" vertical="center" wrapText="1"/>
    </xf>
    <xf numFmtId="2" fontId="19" fillId="0" borderId="0" xfId="0" applyNumberFormat="1" applyFont="1" applyFill="1" applyBorder="1" applyAlignment="1">
      <alignment horizontal="left" vertical="distributed" wrapText="1"/>
    </xf>
    <xf numFmtId="2" fontId="19" fillId="0" borderId="0" xfId="37" applyNumberFormat="1" applyFont="1" applyFill="1" applyBorder="1" applyAlignment="1">
      <alignment horizontal="left" vertical="distributed" wrapText="1"/>
    </xf>
    <xf numFmtId="2" fontId="19" fillId="0" borderId="0" xfId="37" applyNumberFormat="1" applyFont="1" applyFill="1" applyBorder="1" applyAlignment="1">
      <alignment horizontal="left" vertical="center" wrapText="1"/>
    </xf>
    <xf numFmtId="2" fontId="24" fillId="0" borderId="0" xfId="0" applyNumberFormat="1" applyFont="1" applyFill="1" applyAlignment="1">
      <alignment horizontal="left" vertical="center" wrapText="1"/>
    </xf>
    <xf numFmtId="1" fontId="19" fillId="0" borderId="10" xfId="37" applyNumberFormat="1" applyFont="1" applyFill="1" applyBorder="1" applyAlignment="1">
      <alignment horizontal="center" vertical="distributed" wrapText="1"/>
    </xf>
    <xf numFmtId="4" fontId="25" fillId="0" borderId="0" xfId="0" applyNumberFormat="1" applyFont="1" applyFill="1" applyAlignment="1">
      <alignment horizontal="center" vertical="center"/>
    </xf>
    <xf numFmtId="3" fontId="26" fillId="0" borderId="10" xfId="0" applyNumberFormat="1" applyFont="1" applyFill="1" applyBorder="1" applyAlignment="1">
      <alignment horizontal="center" vertical="center"/>
    </xf>
    <xf numFmtId="4" fontId="27" fillId="0" borderId="10" xfId="37" applyNumberFormat="1" applyFont="1" applyFill="1" applyBorder="1" applyAlignment="1">
      <alignment horizontal="center" vertical="center" wrapText="1"/>
    </xf>
    <xf numFmtId="2" fontId="27" fillId="0" borderId="10" xfId="37" applyNumberFormat="1" applyFont="1" applyFill="1" applyBorder="1" applyAlignment="1">
      <alignment horizontal="center" vertical="distributed" wrapText="1"/>
    </xf>
    <xf numFmtId="0" fontId="27" fillId="0" borderId="0" xfId="0" applyFont="1" applyFill="1" applyBorder="1" applyAlignment="1">
      <alignment horizontal="center" vertical="center"/>
    </xf>
    <xf numFmtId="4" fontId="27" fillId="0" borderId="10" xfId="0" applyNumberFormat="1" applyFont="1" applyFill="1" applyBorder="1" applyAlignment="1">
      <alignment horizontal="center" vertical="center" wrapText="1"/>
    </xf>
    <xf numFmtId="4" fontId="26" fillId="0" borderId="0" xfId="0" applyNumberFormat="1" applyFont="1" applyFill="1" applyAlignment="1">
      <alignment horizontal="center" vertical="center"/>
    </xf>
    <xf numFmtId="4" fontId="20" fillId="0" borderId="10" xfId="0" applyNumberFormat="1" applyFont="1" applyFill="1" applyBorder="1" applyAlignment="1">
      <alignment horizontal="center" vertical="center" wrapText="1"/>
    </xf>
    <xf numFmtId="4" fontId="19" fillId="0" borderId="10" xfId="37" applyNumberFormat="1" applyFont="1" applyFill="1" applyBorder="1" applyAlignment="1">
      <alignment horizontal="left" vertical="center" wrapText="1"/>
    </xf>
    <xf numFmtId="4" fontId="20" fillId="0" borderId="10" xfId="37" applyNumberFormat="1" applyFont="1" applyFill="1" applyBorder="1" applyAlignment="1">
      <alignment horizontal="left" vertical="center" wrapText="1"/>
    </xf>
    <xf numFmtId="4" fontId="22" fillId="0" borderId="10" xfId="0" applyNumberFormat="1" applyFont="1" applyFill="1" applyBorder="1" applyAlignment="1">
      <alignment horizontal="left" vertical="center" wrapText="1"/>
    </xf>
    <xf numFmtId="4" fontId="21" fillId="0" borderId="10" xfId="0" applyNumberFormat="1" applyFont="1" applyFill="1" applyBorder="1" applyAlignment="1">
      <alignment horizontal="left" vertical="center" wrapText="1"/>
    </xf>
    <xf numFmtId="4" fontId="23" fillId="0" borderId="10" xfId="0" applyNumberFormat="1" applyFont="1" applyFill="1" applyBorder="1" applyAlignment="1">
      <alignment horizontal="left" vertical="center" wrapText="1"/>
    </xf>
    <xf numFmtId="3" fontId="20" fillId="0" borderId="10" xfId="37" applyNumberFormat="1" applyFont="1" applyFill="1" applyBorder="1" applyAlignment="1">
      <alignment horizontal="center" vertical="center" wrapText="1"/>
    </xf>
    <xf numFmtId="4" fontId="20" fillId="0" borderId="11" xfId="37" applyNumberFormat="1" applyFont="1" applyFill="1" applyBorder="1" applyAlignment="1">
      <alignment horizontal="center" vertical="center" wrapText="1"/>
    </xf>
    <xf numFmtId="4" fontId="20" fillId="0" borderId="12" xfId="37" applyNumberFormat="1" applyFont="1" applyFill="1" applyBorder="1" applyAlignment="1">
      <alignment horizontal="center" vertical="center" wrapText="1"/>
    </xf>
    <xf numFmtId="4" fontId="20" fillId="0" borderId="13" xfId="37" applyNumberFormat="1" applyFont="1" applyFill="1" applyBorder="1" applyAlignment="1">
      <alignment horizontal="center" vertical="center" wrapText="1"/>
    </xf>
    <xf numFmtId="4" fontId="19" fillId="0" borderId="11" xfId="37" applyNumberFormat="1" applyFont="1" applyFill="1" applyBorder="1" applyAlignment="1">
      <alignment horizontal="center" vertical="center" wrapText="1"/>
    </xf>
    <xf numFmtId="4" fontId="19" fillId="0" borderId="12" xfId="37" applyNumberFormat="1" applyFont="1" applyFill="1" applyBorder="1" applyAlignment="1">
      <alignment horizontal="center" vertical="center" wrapText="1"/>
    </xf>
    <xf numFmtId="4" fontId="19" fillId="0" borderId="13" xfId="37" applyNumberFormat="1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/>
    </xf>
  </cellXfs>
  <cellStyles count="44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1"/>
    <cellStyle name="Обычный_окружные" xfId="37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tabSelected="1" view="pageBreakPreview" topLeftCell="A43" zoomScale="90" zoomScaleNormal="91" zoomScaleSheetLayoutView="90" workbookViewId="0">
      <selection activeCell="K8" sqref="K8"/>
    </sheetView>
  </sheetViews>
  <sheetFormatPr defaultRowHeight="15.75" x14ac:dyDescent="0.25"/>
  <cols>
    <col min="1" max="1" width="53.5703125" style="17" customWidth="1"/>
    <col min="2" max="2" width="17.5703125" style="22" customWidth="1"/>
    <col min="3" max="3" width="14.28515625" style="22" customWidth="1"/>
    <col min="4" max="4" width="17.5703125" style="22" customWidth="1"/>
    <col min="5" max="5" width="14" style="22" customWidth="1"/>
    <col min="6" max="6" width="19.85546875" style="9" customWidth="1"/>
    <col min="7" max="7" width="18.85546875" style="22" customWidth="1"/>
    <col min="8" max="8" width="21.7109375" style="22" customWidth="1"/>
    <col min="9" max="10" width="18.5703125" style="22" customWidth="1"/>
    <col min="11" max="11" width="18.5703125" style="28" customWidth="1"/>
    <col min="12" max="12" width="19.42578125" style="22" customWidth="1"/>
    <col min="13" max="13" width="18.42578125" style="22" customWidth="1"/>
    <col min="14" max="16384" width="9.140625" style="8"/>
  </cols>
  <sheetData>
    <row r="1" spans="1:13" x14ac:dyDescent="0.25">
      <c r="A1" s="18"/>
      <c r="F1" s="11"/>
    </row>
    <row r="2" spans="1:13" x14ac:dyDescent="0.25">
      <c r="A2" s="42" t="s">
        <v>45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</row>
    <row r="3" spans="1:13" x14ac:dyDescent="0.25">
      <c r="A3" s="18"/>
      <c r="F3" s="13"/>
      <c r="M3" s="22" t="s">
        <v>71</v>
      </c>
    </row>
    <row r="4" spans="1:13" s="26" customFormat="1" ht="99.75" x14ac:dyDescent="0.25">
      <c r="A4" s="25" t="s">
        <v>0</v>
      </c>
      <c r="B4" s="24" t="s">
        <v>47</v>
      </c>
      <c r="C4" s="24" t="s">
        <v>35</v>
      </c>
      <c r="D4" s="24" t="s">
        <v>36</v>
      </c>
      <c r="E4" s="24" t="s">
        <v>37</v>
      </c>
      <c r="F4" s="27" t="s">
        <v>44</v>
      </c>
      <c r="G4" s="24" t="s">
        <v>38</v>
      </c>
      <c r="H4" s="24" t="s">
        <v>39</v>
      </c>
      <c r="I4" s="24" t="s">
        <v>40</v>
      </c>
      <c r="J4" s="24" t="s">
        <v>41</v>
      </c>
      <c r="K4" s="24" t="s">
        <v>42</v>
      </c>
      <c r="L4" s="24" t="s">
        <v>43</v>
      </c>
      <c r="M4" s="24" t="s">
        <v>46</v>
      </c>
    </row>
    <row r="5" spans="1:13" s="7" customFormat="1" x14ac:dyDescent="0.25">
      <c r="A5" s="21">
        <v>1</v>
      </c>
      <c r="B5" s="21">
        <v>2</v>
      </c>
      <c r="C5" s="21">
        <v>3</v>
      </c>
      <c r="D5" s="21">
        <v>4</v>
      </c>
      <c r="E5" s="21">
        <v>5</v>
      </c>
      <c r="F5" s="6">
        <v>6</v>
      </c>
      <c r="G5" s="23">
        <v>7</v>
      </c>
      <c r="H5" s="23">
        <v>8</v>
      </c>
      <c r="I5" s="23">
        <v>9</v>
      </c>
      <c r="J5" s="23">
        <v>10</v>
      </c>
      <c r="K5" s="23">
        <v>11</v>
      </c>
      <c r="L5" s="23">
        <v>12</v>
      </c>
      <c r="M5" s="23">
        <v>13</v>
      </c>
    </row>
    <row r="6" spans="1:13" s="7" customFormat="1" x14ac:dyDescent="0.25">
      <c r="A6" s="21"/>
      <c r="B6" s="21"/>
      <c r="C6" s="21"/>
      <c r="D6" s="21"/>
      <c r="E6" s="21"/>
      <c r="F6" s="6"/>
      <c r="G6" s="23"/>
      <c r="H6" s="23"/>
      <c r="I6" s="23"/>
      <c r="J6" s="23"/>
      <c r="K6" s="23"/>
      <c r="L6" s="23"/>
      <c r="M6" s="23"/>
    </row>
    <row r="7" spans="1:13" x14ac:dyDescent="0.25">
      <c r="A7" s="35" t="s">
        <v>1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</row>
    <row r="8" spans="1:13" ht="110.25" x14ac:dyDescent="0.25">
      <c r="A8" s="30" t="s">
        <v>2</v>
      </c>
      <c r="B8" s="5">
        <v>7739383</v>
      </c>
      <c r="C8" s="5"/>
      <c r="D8" s="5">
        <v>7739383</v>
      </c>
      <c r="E8" s="5"/>
      <c r="F8" s="5">
        <v>116180600</v>
      </c>
      <c r="G8" s="5">
        <v>127506900</v>
      </c>
      <c r="H8" s="5">
        <f>G8-F8</f>
        <v>11326300</v>
      </c>
      <c r="I8" s="5">
        <v>26748000</v>
      </c>
      <c r="J8" s="5">
        <f>G8-I8</f>
        <v>100758900</v>
      </c>
      <c r="K8" s="5">
        <v>25370506.600000001</v>
      </c>
      <c r="L8" s="5">
        <f>I8+E8-K8</f>
        <v>1377493.3999999985</v>
      </c>
      <c r="M8" s="5">
        <f>B8+C8-D8+E8+I8-K8</f>
        <v>1377493.3999999985</v>
      </c>
    </row>
    <row r="9" spans="1:13" ht="110.25" x14ac:dyDescent="0.25">
      <c r="A9" s="30" t="s">
        <v>48</v>
      </c>
      <c r="B9" s="5"/>
      <c r="C9" s="5"/>
      <c r="D9" s="5"/>
      <c r="E9" s="5"/>
      <c r="F9" s="5">
        <v>3221753600</v>
      </c>
      <c r="G9" s="5">
        <v>3212366100</v>
      </c>
      <c r="H9" s="5">
        <f t="shared" ref="H9:H31" si="0">G9-F9</f>
        <v>-9387500</v>
      </c>
      <c r="I9" s="5">
        <v>587698200</v>
      </c>
      <c r="J9" s="5">
        <f t="shared" ref="J9:J31" si="1">G9-I9</f>
        <v>2624667900</v>
      </c>
      <c r="K9" s="5">
        <v>512749931.08999997</v>
      </c>
      <c r="L9" s="5">
        <f t="shared" ref="L9:L31" si="2">I9+E9-K9</f>
        <v>74948268.910000026</v>
      </c>
      <c r="M9" s="5">
        <f t="shared" ref="M9:M31" si="3">B9+C9-D9+E9+I9-K9</f>
        <v>74948268.910000026</v>
      </c>
    </row>
    <row r="10" spans="1:13" ht="94.5" x14ac:dyDescent="0.25">
      <c r="A10" s="30" t="s">
        <v>70</v>
      </c>
      <c r="B10" s="5">
        <v>31734659.91</v>
      </c>
      <c r="C10" s="5"/>
      <c r="D10" s="5">
        <v>31734659.91</v>
      </c>
      <c r="E10" s="5"/>
      <c r="F10" s="5"/>
      <c r="G10" s="5"/>
      <c r="H10" s="5">
        <f t="shared" si="0"/>
        <v>0</v>
      </c>
      <c r="I10" s="5"/>
      <c r="J10" s="5">
        <f t="shared" si="1"/>
        <v>0</v>
      </c>
      <c r="K10" s="5"/>
      <c r="L10" s="5">
        <f t="shared" ref="L10" si="4">I10+E10-K10</f>
        <v>0</v>
      </c>
      <c r="M10" s="5">
        <f t="shared" ref="M10" si="5">B10+C10-D10+E10+I10-K10</f>
        <v>0</v>
      </c>
    </row>
    <row r="11" spans="1:13" ht="63" x14ac:dyDescent="0.25">
      <c r="A11" s="30" t="s">
        <v>6</v>
      </c>
      <c r="B11" s="5">
        <v>90945027</v>
      </c>
      <c r="C11" s="5"/>
      <c r="D11" s="5">
        <v>90945027</v>
      </c>
      <c r="E11" s="5"/>
      <c r="F11" s="5">
        <v>39821800</v>
      </c>
      <c r="G11" s="5">
        <v>130766900</v>
      </c>
      <c r="H11" s="5">
        <f t="shared" si="0"/>
        <v>90945100</v>
      </c>
      <c r="I11" s="5"/>
      <c r="J11" s="5">
        <f t="shared" si="1"/>
        <v>130766900</v>
      </c>
      <c r="K11" s="5"/>
      <c r="L11" s="5">
        <f t="shared" si="2"/>
        <v>0</v>
      </c>
      <c r="M11" s="5">
        <f t="shared" si="3"/>
        <v>0</v>
      </c>
    </row>
    <row r="12" spans="1:13" ht="78.75" x14ac:dyDescent="0.25">
      <c r="A12" s="30" t="s">
        <v>34</v>
      </c>
      <c r="B12" s="5">
        <v>95338.96</v>
      </c>
      <c r="C12" s="5"/>
      <c r="D12" s="5">
        <v>95338.96</v>
      </c>
      <c r="E12" s="5"/>
      <c r="F12" s="5">
        <v>10673300</v>
      </c>
      <c r="G12" s="5">
        <v>10673300</v>
      </c>
      <c r="H12" s="5">
        <f t="shared" si="0"/>
        <v>0</v>
      </c>
      <c r="I12" s="5">
        <v>2087000</v>
      </c>
      <c r="J12" s="5">
        <f t="shared" si="1"/>
        <v>8586300</v>
      </c>
      <c r="K12" s="5">
        <v>2076736.58</v>
      </c>
      <c r="L12" s="5">
        <f t="shared" si="2"/>
        <v>10263.419999999925</v>
      </c>
      <c r="M12" s="5">
        <f t="shared" si="3"/>
        <v>10263.419999999925</v>
      </c>
    </row>
    <row r="13" spans="1:13" ht="31.5" x14ac:dyDescent="0.25">
      <c r="A13" s="30" t="s">
        <v>49</v>
      </c>
      <c r="B13" s="5"/>
      <c r="C13" s="5"/>
      <c r="D13" s="5"/>
      <c r="E13" s="5"/>
      <c r="F13" s="5">
        <v>38059100</v>
      </c>
      <c r="G13" s="5">
        <v>38059100</v>
      </c>
      <c r="H13" s="5">
        <f t="shared" si="0"/>
        <v>0</v>
      </c>
      <c r="I13" s="5">
        <v>6987000</v>
      </c>
      <c r="J13" s="5">
        <f t="shared" si="1"/>
        <v>31072100</v>
      </c>
      <c r="K13" s="5">
        <v>6984960.0499999998</v>
      </c>
      <c r="L13" s="5">
        <f t="shared" si="2"/>
        <v>2039.9500000001863</v>
      </c>
      <c r="M13" s="5">
        <f t="shared" si="3"/>
        <v>2039.9500000001863</v>
      </c>
    </row>
    <row r="14" spans="1:13" ht="63" x14ac:dyDescent="0.25">
      <c r="A14" s="30" t="s">
        <v>50</v>
      </c>
      <c r="B14" s="5">
        <f>150652.5+53944.37</f>
        <v>204596.87</v>
      </c>
      <c r="C14" s="5"/>
      <c r="D14" s="5">
        <f>150652.5+53944.37</f>
        <v>204596.87</v>
      </c>
      <c r="E14" s="5"/>
      <c r="F14" s="5">
        <v>10773900</v>
      </c>
      <c r="G14" s="5">
        <f>8677000+2096900</f>
        <v>10773900</v>
      </c>
      <c r="H14" s="5">
        <f t="shared" si="0"/>
        <v>0</v>
      </c>
      <c r="I14" s="5">
        <f>1943000+570000</f>
        <v>2513000</v>
      </c>
      <c r="J14" s="5">
        <f t="shared" si="1"/>
        <v>8260900</v>
      </c>
      <c r="K14" s="5">
        <f>1943000+293964.4</f>
        <v>2236964.4</v>
      </c>
      <c r="L14" s="5">
        <f t="shared" si="2"/>
        <v>276035.60000000009</v>
      </c>
      <c r="M14" s="5">
        <f t="shared" si="3"/>
        <v>276035.60000000009</v>
      </c>
    </row>
    <row r="15" spans="1:13" ht="94.5" x14ac:dyDescent="0.25">
      <c r="A15" s="30" t="s">
        <v>7</v>
      </c>
      <c r="B15" s="5">
        <v>192443.44</v>
      </c>
      <c r="C15" s="5"/>
      <c r="D15" s="5">
        <v>192443.44</v>
      </c>
      <c r="E15" s="5"/>
      <c r="F15" s="5">
        <v>23442400</v>
      </c>
      <c r="G15" s="5">
        <v>23442400</v>
      </c>
      <c r="H15" s="5">
        <f t="shared" si="0"/>
        <v>0</v>
      </c>
      <c r="I15" s="5">
        <v>5700000</v>
      </c>
      <c r="J15" s="5">
        <f t="shared" si="1"/>
        <v>17742400</v>
      </c>
      <c r="K15" s="5">
        <v>3532558.85</v>
      </c>
      <c r="L15" s="5">
        <f t="shared" si="2"/>
        <v>2167441.15</v>
      </c>
      <c r="M15" s="5">
        <f t="shared" si="3"/>
        <v>2167441.15</v>
      </c>
    </row>
    <row r="16" spans="1:13" ht="157.5" x14ac:dyDescent="0.25">
      <c r="A16" s="30" t="s">
        <v>51</v>
      </c>
      <c r="B16" s="5">
        <v>147552.62</v>
      </c>
      <c r="C16" s="5"/>
      <c r="D16" s="5">
        <v>147552.62</v>
      </c>
      <c r="E16" s="5"/>
      <c r="F16" s="5">
        <v>4922900</v>
      </c>
      <c r="G16" s="5">
        <v>4922900</v>
      </c>
      <c r="H16" s="5">
        <f t="shared" si="0"/>
        <v>0</v>
      </c>
      <c r="I16" s="5">
        <v>890400</v>
      </c>
      <c r="J16" s="5">
        <f t="shared" si="1"/>
        <v>4032500</v>
      </c>
      <c r="K16" s="5">
        <v>890399.43</v>
      </c>
      <c r="L16" s="5">
        <f t="shared" si="2"/>
        <v>0.56999999994877726</v>
      </c>
      <c r="M16" s="5">
        <f t="shared" si="3"/>
        <v>0.56999999994877726</v>
      </c>
    </row>
    <row r="17" spans="1:13" ht="78.75" x14ac:dyDescent="0.25">
      <c r="A17" s="30" t="s">
        <v>4</v>
      </c>
      <c r="B17" s="5">
        <v>85737.62</v>
      </c>
      <c r="C17" s="5"/>
      <c r="D17" s="5">
        <v>85737.62</v>
      </c>
      <c r="E17" s="5"/>
      <c r="F17" s="5">
        <v>84067000</v>
      </c>
      <c r="G17" s="5">
        <v>84067000</v>
      </c>
      <c r="H17" s="5">
        <f t="shared" si="0"/>
        <v>0</v>
      </c>
      <c r="I17" s="5">
        <v>27006900</v>
      </c>
      <c r="J17" s="5">
        <f t="shared" si="1"/>
        <v>57060100</v>
      </c>
      <c r="K17" s="5">
        <v>25949582.16</v>
      </c>
      <c r="L17" s="5">
        <f t="shared" si="2"/>
        <v>1057317.8399999999</v>
      </c>
      <c r="M17" s="5">
        <f t="shared" si="3"/>
        <v>1057317.8399999999</v>
      </c>
    </row>
    <row r="18" spans="1:13" ht="78.75" x14ac:dyDescent="0.25">
      <c r="A18" s="30" t="s">
        <v>31</v>
      </c>
      <c r="B18" s="5"/>
      <c r="C18" s="5"/>
      <c r="D18" s="5"/>
      <c r="E18" s="5"/>
      <c r="F18" s="5">
        <v>628300</v>
      </c>
      <c r="G18" s="5">
        <v>628300</v>
      </c>
      <c r="H18" s="5">
        <f t="shared" si="0"/>
        <v>0</v>
      </c>
      <c r="I18" s="5"/>
      <c r="J18" s="5">
        <f t="shared" si="1"/>
        <v>628300</v>
      </c>
      <c r="K18" s="5"/>
      <c r="L18" s="5">
        <f t="shared" si="2"/>
        <v>0</v>
      </c>
      <c r="M18" s="5">
        <f t="shared" si="3"/>
        <v>0</v>
      </c>
    </row>
    <row r="19" spans="1:13" ht="47.25" x14ac:dyDescent="0.25">
      <c r="A19" s="30" t="s">
        <v>8</v>
      </c>
      <c r="B19" s="5"/>
      <c r="C19" s="5"/>
      <c r="D19" s="5"/>
      <c r="E19" s="5"/>
      <c r="F19" s="5">
        <v>26174800</v>
      </c>
      <c r="G19" s="5">
        <v>26174800</v>
      </c>
      <c r="H19" s="5">
        <f t="shared" si="0"/>
        <v>0</v>
      </c>
      <c r="I19" s="5">
        <v>7668600</v>
      </c>
      <c r="J19" s="5">
        <f t="shared" si="1"/>
        <v>18506200</v>
      </c>
      <c r="K19" s="5">
        <v>261766.51</v>
      </c>
      <c r="L19" s="5">
        <f t="shared" si="2"/>
        <v>7406833.4900000002</v>
      </c>
      <c r="M19" s="5">
        <f t="shared" si="3"/>
        <v>7406833.4900000002</v>
      </c>
    </row>
    <row r="20" spans="1:13" ht="63" x14ac:dyDescent="0.25">
      <c r="A20" s="30" t="s">
        <v>5</v>
      </c>
      <c r="B20" s="5">
        <v>32916.21</v>
      </c>
      <c r="C20" s="5"/>
      <c r="D20" s="5">
        <v>32916.21</v>
      </c>
      <c r="E20" s="5"/>
      <c r="F20" s="5">
        <v>3702900</v>
      </c>
      <c r="G20" s="5">
        <v>3702900</v>
      </c>
      <c r="H20" s="5">
        <f t="shared" si="0"/>
        <v>0</v>
      </c>
      <c r="I20" s="5">
        <v>702000</v>
      </c>
      <c r="J20" s="5">
        <f t="shared" si="1"/>
        <v>3000900</v>
      </c>
      <c r="K20" s="5">
        <v>694718.06</v>
      </c>
      <c r="L20" s="5">
        <f t="shared" si="2"/>
        <v>7281.9399999999441</v>
      </c>
      <c r="M20" s="5">
        <f t="shared" si="3"/>
        <v>7281.9399999999441</v>
      </c>
    </row>
    <row r="21" spans="1:13" ht="47.25" x14ac:dyDescent="0.25">
      <c r="A21" s="30" t="s">
        <v>26</v>
      </c>
      <c r="B21" s="5"/>
      <c r="C21" s="5"/>
      <c r="D21" s="5"/>
      <c r="E21" s="5"/>
      <c r="F21" s="5">
        <v>15000</v>
      </c>
      <c r="G21" s="5">
        <v>15000</v>
      </c>
      <c r="H21" s="5">
        <f t="shared" si="0"/>
        <v>0</v>
      </c>
      <c r="I21" s="5"/>
      <c r="J21" s="5">
        <f t="shared" si="1"/>
        <v>15000</v>
      </c>
      <c r="K21" s="5"/>
      <c r="L21" s="5">
        <f t="shared" si="2"/>
        <v>0</v>
      </c>
      <c r="M21" s="5">
        <f t="shared" si="3"/>
        <v>0</v>
      </c>
    </row>
    <row r="22" spans="1:13" ht="47.25" x14ac:dyDescent="0.25">
      <c r="A22" s="30" t="s">
        <v>25</v>
      </c>
      <c r="B22" s="5"/>
      <c r="C22" s="5"/>
      <c r="D22" s="5"/>
      <c r="E22" s="5"/>
      <c r="F22" s="5">
        <v>21485000</v>
      </c>
      <c r="G22" s="5">
        <v>21485000</v>
      </c>
      <c r="H22" s="5">
        <f t="shared" si="0"/>
        <v>0</v>
      </c>
      <c r="I22" s="5">
        <v>7396078.25</v>
      </c>
      <c r="J22" s="5">
        <f t="shared" si="1"/>
        <v>14088921.75</v>
      </c>
      <c r="K22" s="5">
        <v>2482632</v>
      </c>
      <c r="L22" s="5">
        <f t="shared" si="2"/>
        <v>4913446.25</v>
      </c>
      <c r="M22" s="5">
        <f t="shared" si="3"/>
        <v>4913446.25</v>
      </c>
    </row>
    <row r="23" spans="1:13" ht="141.75" x14ac:dyDescent="0.25">
      <c r="A23" s="30" t="s">
        <v>9</v>
      </c>
      <c r="B23" s="5"/>
      <c r="C23" s="5"/>
      <c r="D23" s="5"/>
      <c r="E23" s="5"/>
      <c r="F23" s="5">
        <v>22700</v>
      </c>
      <c r="G23" s="5">
        <v>22700</v>
      </c>
      <c r="H23" s="5">
        <f t="shared" si="0"/>
        <v>0</v>
      </c>
      <c r="I23" s="5"/>
      <c r="J23" s="5">
        <f t="shared" si="1"/>
        <v>22700</v>
      </c>
      <c r="K23" s="5"/>
      <c r="L23" s="5">
        <f t="shared" si="2"/>
        <v>0</v>
      </c>
      <c r="M23" s="5">
        <f t="shared" si="3"/>
        <v>0</v>
      </c>
    </row>
    <row r="24" spans="1:13" ht="63" x14ac:dyDescent="0.25">
      <c r="A24" s="30" t="s">
        <v>10</v>
      </c>
      <c r="B24" s="5"/>
      <c r="C24" s="5"/>
      <c r="D24" s="5"/>
      <c r="E24" s="5"/>
      <c r="F24" s="5">
        <v>7566800</v>
      </c>
      <c r="G24" s="5">
        <v>7566800</v>
      </c>
      <c r="H24" s="5">
        <f t="shared" si="0"/>
        <v>0</v>
      </c>
      <c r="I24" s="5"/>
      <c r="J24" s="5">
        <f t="shared" si="1"/>
        <v>7566800</v>
      </c>
      <c r="K24" s="5"/>
      <c r="L24" s="5">
        <f t="shared" si="2"/>
        <v>0</v>
      </c>
      <c r="M24" s="5">
        <f t="shared" si="3"/>
        <v>0</v>
      </c>
    </row>
    <row r="25" spans="1:13" ht="47.25" x14ac:dyDescent="0.25">
      <c r="A25" s="30" t="s">
        <v>52</v>
      </c>
      <c r="B25" s="5"/>
      <c r="C25" s="5"/>
      <c r="D25" s="5"/>
      <c r="E25" s="5"/>
      <c r="F25" s="5">
        <v>1795700</v>
      </c>
      <c r="G25" s="5">
        <v>1795700</v>
      </c>
      <c r="H25" s="5">
        <f t="shared" si="0"/>
        <v>0</v>
      </c>
      <c r="I25" s="5">
        <v>1795700</v>
      </c>
      <c r="J25" s="5">
        <f>G25-I25</f>
        <v>0</v>
      </c>
      <c r="K25" s="5">
        <v>571615.72</v>
      </c>
      <c r="L25" s="5">
        <f t="shared" si="2"/>
        <v>1224084.28</v>
      </c>
      <c r="M25" s="5">
        <f t="shared" si="3"/>
        <v>1224084.28</v>
      </c>
    </row>
    <row r="26" spans="1:13" ht="63" x14ac:dyDescent="0.25">
      <c r="A26" s="30" t="s">
        <v>11</v>
      </c>
      <c r="B26" s="5"/>
      <c r="C26" s="5"/>
      <c r="D26" s="5"/>
      <c r="E26" s="5"/>
      <c r="F26" s="5">
        <v>220400</v>
      </c>
      <c r="G26" s="5">
        <v>220400</v>
      </c>
      <c r="H26" s="5">
        <f t="shared" si="0"/>
        <v>0</v>
      </c>
      <c r="I26" s="5"/>
      <c r="J26" s="5">
        <f t="shared" si="1"/>
        <v>220400</v>
      </c>
      <c r="K26" s="5"/>
      <c r="L26" s="5">
        <f t="shared" si="2"/>
        <v>0</v>
      </c>
      <c r="M26" s="5">
        <f t="shared" si="3"/>
        <v>0</v>
      </c>
    </row>
    <row r="27" spans="1:13" ht="141.75" x14ac:dyDescent="0.25">
      <c r="A27" s="30" t="s">
        <v>12</v>
      </c>
      <c r="B27" s="5">
        <v>47400</v>
      </c>
      <c r="C27" s="5"/>
      <c r="D27" s="5">
        <v>47400</v>
      </c>
      <c r="E27" s="5"/>
      <c r="F27" s="5">
        <v>426800</v>
      </c>
      <c r="G27" s="5">
        <v>301100</v>
      </c>
      <c r="H27" s="5">
        <f t="shared" si="0"/>
        <v>-125700</v>
      </c>
      <c r="I27" s="5"/>
      <c r="J27" s="5">
        <f t="shared" si="1"/>
        <v>301100</v>
      </c>
      <c r="K27" s="5"/>
      <c r="L27" s="5">
        <f t="shared" si="2"/>
        <v>0</v>
      </c>
      <c r="M27" s="5">
        <f t="shared" si="3"/>
        <v>0</v>
      </c>
    </row>
    <row r="28" spans="1:13" ht="31.5" x14ac:dyDescent="0.25">
      <c r="A28" s="30" t="s">
        <v>53</v>
      </c>
      <c r="B28" s="5"/>
      <c r="C28" s="5"/>
      <c r="D28" s="5"/>
      <c r="E28" s="5"/>
      <c r="F28" s="5">
        <v>1984400</v>
      </c>
      <c r="G28" s="5">
        <v>1984400</v>
      </c>
      <c r="H28" s="5">
        <f t="shared" si="0"/>
        <v>0</v>
      </c>
      <c r="I28" s="5"/>
      <c r="J28" s="5">
        <f t="shared" si="1"/>
        <v>1984400</v>
      </c>
      <c r="K28" s="5"/>
      <c r="L28" s="5">
        <f t="shared" si="2"/>
        <v>0</v>
      </c>
      <c r="M28" s="5">
        <f t="shared" si="3"/>
        <v>0</v>
      </c>
    </row>
    <row r="29" spans="1:13" ht="63" x14ac:dyDescent="0.25">
      <c r="A29" s="30" t="s">
        <v>27</v>
      </c>
      <c r="B29" s="5"/>
      <c r="C29" s="5"/>
      <c r="D29" s="5"/>
      <c r="E29" s="5"/>
      <c r="F29" s="5">
        <v>18900400</v>
      </c>
      <c r="G29" s="5">
        <v>18900400</v>
      </c>
      <c r="H29" s="5">
        <f t="shared" si="0"/>
        <v>0</v>
      </c>
      <c r="I29" s="5"/>
      <c r="J29" s="5">
        <f t="shared" si="1"/>
        <v>18900400</v>
      </c>
      <c r="K29" s="5"/>
      <c r="L29" s="5">
        <f t="shared" si="2"/>
        <v>0</v>
      </c>
      <c r="M29" s="5">
        <f t="shared" si="3"/>
        <v>0</v>
      </c>
    </row>
    <row r="30" spans="1:13" ht="78.75" x14ac:dyDescent="0.25">
      <c r="A30" s="30" t="s">
        <v>28</v>
      </c>
      <c r="B30" s="5"/>
      <c r="C30" s="5"/>
      <c r="D30" s="5"/>
      <c r="E30" s="5"/>
      <c r="F30" s="5">
        <v>6615100</v>
      </c>
      <c r="G30" s="5">
        <v>6615100</v>
      </c>
      <c r="H30" s="5">
        <f t="shared" si="0"/>
        <v>0</v>
      </c>
      <c r="I30" s="5"/>
      <c r="J30" s="5">
        <f t="shared" si="1"/>
        <v>6615100</v>
      </c>
      <c r="K30" s="5"/>
      <c r="L30" s="5">
        <f t="shared" si="2"/>
        <v>0</v>
      </c>
      <c r="M30" s="5">
        <f t="shared" si="3"/>
        <v>0</v>
      </c>
    </row>
    <row r="31" spans="1:13" ht="63" x14ac:dyDescent="0.25">
      <c r="A31" s="30" t="s">
        <v>13</v>
      </c>
      <c r="B31" s="5"/>
      <c r="C31" s="5"/>
      <c r="D31" s="5"/>
      <c r="E31" s="5"/>
      <c r="F31" s="5">
        <v>18100</v>
      </c>
      <c r="G31" s="5">
        <v>18100</v>
      </c>
      <c r="H31" s="5">
        <f t="shared" si="0"/>
        <v>0</v>
      </c>
      <c r="I31" s="5"/>
      <c r="J31" s="5">
        <f t="shared" si="1"/>
        <v>18100</v>
      </c>
      <c r="K31" s="5"/>
      <c r="L31" s="5">
        <f t="shared" si="2"/>
        <v>0</v>
      </c>
      <c r="M31" s="5">
        <f t="shared" si="3"/>
        <v>0</v>
      </c>
    </row>
    <row r="32" spans="1:13" s="10" customFormat="1" x14ac:dyDescent="0.25">
      <c r="A32" s="31" t="s">
        <v>14</v>
      </c>
      <c r="B32" s="3">
        <f>SUM(B8:B31)</f>
        <v>131225055.63</v>
      </c>
      <c r="C32" s="3">
        <f t="shared" ref="C32:E32" si="6">SUM(C8:C31)</f>
        <v>0</v>
      </c>
      <c r="D32" s="3">
        <f t="shared" si="6"/>
        <v>131225055.63</v>
      </c>
      <c r="E32" s="3">
        <f t="shared" si="6"/>
        <v>0</v>
      </c>
      <c r="F32" s="3">
        <f t="shared" ref="F32:K32" si="7">SUM(F8:F31)</f>
        <v>3639251000</v>
      </c>
      <c r="G32" s="3">
        <f t="shared" si="7"/>
        <v>3732009200</v>
      </c>
      <c r="H32" s="3">
        <f t="shared" si="7"/>
        <v>92758200</v>
      </c>
      <c r="I32" s="3">
        <f t="shared" si="7"/>
        <v>677192878.25</v>
      </c>
      <c r="J32" s="3">
        <f t="shared" si="7"/>
        <v>3054816321.75</v>
      </c>
      <c r="K32" s="3">
        <f t="shared" si="7"/>
        <v>583802371.44999981</v>
      </c>
      <c r="L32" s="3">
        <f t="shared" ref="L32" si="8">I32+E32-K32</f>
        <v>93390506.800000191</v>
      </c>
      <c r="M32" s="3">
        <f t="shared" ref="M32" si="9">B32+C32-D32+E32+I32-K32</f>
        <v>93390506.800000191</v>
      </c>
    </row>
    <row r="33" spans="1:13" x14ac:dyDescent="0.25">
      <c r="A33" s="39" t="s">
        <v>18</v>
      </c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1"/>
    </row>
    <row r="34" spans="1:13" ht="31.5" x14ac:dyDescent="0.25">
      <c r="A34" s="32" t="s">
        <v>54</v>
      </c>
      <c r="B34" s="5"/>
      <c r="C34" s="5"/>
      <c r="D34" s="5"/>
      <c r="E34" s="5"/>
      <c r="F34" s="5">
        <v>1052710200</v>
      </c>
      <c r="G34" s="5">
        <v>1052710200</v>
      </c>
      <c r="H34" s="2">
        <f t="shared" ref="H34:H52" si="10">G34-F34</f>
        <v>0</v>
      </c>
      <c r="I34" s="2"/>
      <c r="J34" s="5">
        <f t="shared" ref="J34:J52" si="11">G34-I34</f>
        <v>1052710200</v>
      </c>
      <c r="K34" s="1"/>
      <c r="L34" s="5">
        <f t="shared" ref="L34" si="12">I34+E34-K34</f>
        <v>0</v>
      </c>
      <c r="M34" s="5">
        <f t="shared" ref="M34" si="13">B34+C34-D34+E34+I34-K34</f>
        <v>0</v>
      </c>
    </row>
    <row r="35" spans="1:13" s="12" customFormat="1" ht="126" x14ac:dyDescent="0.25">
      <c r="A35" s="32" t="s">
        <v>15</v>
      </c>
      <c r="B35" s="5"/>
      <c r="C35" s="5"/>
      <c r="D35" s="5"/>
      <c r="E35" s="5"/>
      <c r="F35" s="5">
        <v>37872000</v>
      </c>
      <c r="G35" s="5">
        <v>37872000</v>
      </c>
      <c r="H35" s="2">
        <f t="shared" si="10"/>
        <v>0</v>
      </c>
      <c r="I35" s="2">
        <v>4509000</v>
      </c>
      <c r="J35" s="5">
        <f t="shared" si="11"/>
        <v>33363000</v>
      </c>
      <c r="K35" s="2">
        <v>4509000</v>
      </c>
      <c r="L35" s="5">
        <f t="shared" ref="L35:L52" si="14">I35+E35-K35</f>
        <v>0</v>
      </c>
      <c r="M35" s="5">
        <f t="shared" ref="M35:M52" si="15">B35+C35-D35+E35+I35-K35</f>
        <v>0</v>
      </c>
    </row>
    <row r="36" spans="1:13" s="12" customFormat="1" ht="94.5" x14ac:dyDescent="0.25">
      <c r="A36" s="32" t="s">
        <v>55</v>
      </c>
      <c r="B36" s="5"/>
      <c r="C36" s="5"/>
      <c r="D36" s="5"/>
      <c r="E36" s="5"/>
      <c r="F36" s="5">
        <v>110758800</v>
      </c>
      <c r="G36" s="5">
        <v>110758800</v>
      </c>
      <c r="H36" s="2">
        <f t="shared" si="10"/>
        <v>0</v>
      </c>
      <c r="I36" s="2"/>
      <c r="J36" s="5">
        <f t="shared" si="11"/>
        <v>110758800</v>
      </c>
      <c r="K36" s="1"/>
      <c r="L36" s="5">
        <f t="shared" si="14"/>
        <v>0</v>
      </c>
      <c r="M36" s="5">
        <f t="shared" si="15"/>
        <v>0</v>
      </c>
    </row>
    <row r="37" spans="1:13" s="12" customFormat="1" ht="31.5" x14ac:dyDescent="0.25">
      <c r="A37" s="32" t="s">
        <v>56</v>
      </c>
      <c r="B37" s="5"/>
      <c r="C37" s="5"/>
      <c r="D37" s="5"/>
      <c r="E37" s="5"/>
      <c r="F37" s="5">
        <v>84370000</v>
      </c>
      <c r="G37" s="5">
        <v>84370000</v>
      </c>
      <c r="H37" s="2">
        <f t="shared" si="10"/>
        <v>0</v>
      </c>
      <c r="I37" s="2"/>
      <c r="J37" s="5">
        <f t="shared" si="11"/>
        <v>84370000</v>
      </c>
      <c r="K37" s="1"/>
      <c r="L37" s="5">
        <f t="shared" si="14"/>
        <v>0</v>
      </c>
      <c r="M37" s="5">
        <f t="shared" si="15"/>
        <v>0</v>
      </c>
    </row>
    <row r="38" spans="1:13" s="12" customFormat="1" ht="94.5" x14ac:dyDescent="0.25">
      <c r="A38" s="32" t="s">
        <v>32</v>
      </c>
      <c r="B38" s="5"/>
      <c r="C38" s="5"/>
      <c r="D38" s="5"/>
      <c r="E38" s="5"/>
      <c r="F38" s="5">
        <v>19199900</v>
      </c>
      <c r="G38" s="5">
        <v>19199900</v>
      </c>
      <c r="H38" s="2">
        <f t="shared" si="10"/>
        <v>0</v>
      </c>
      <c r="I38" s="2"/>
      <c r="J38" s="5">
        <f t="shared" si="11"/>
        <v>19199900</v>
      </c>
      <c r="K38" s="1"/>
      <c r="L38" s="5">
        <f t="shared" si="14"/>
        <v>0</v>
      </c>
      <c r="M38" s="5">
        <f t="shared" si="15"/>
        <v>0</v>
      </c>
    </row>
    <row r="39" spans="1:13" s="12" customFormat="1" ht="47.25" x14ac:dyDescent="0.25">
      <c r="A39" s="32" t="s">
        <v>57</v>
      </c>
      <c r="B39" s="5"/>
      <c r="C39" s="5"/>
      <c r="D39" s="5"/>
      <c r="E39" s="5"/>
      <c r="F39" s="5">
        <v>685300</v>
      </c>
      <c r="G39" s="5">
        <v>685300</v>
      </c>
      <c r="H39" s="2">
        <f t="shared" si="10"/>
        <v>0</v>
      </c>
      <c r="I39" s="2"/>
      <c r="J39" s="5">
        <f t="shared" si="11"/>
        <v>685300</v>
      </c>
      <c r="K39" s="1"/>
      <c r="L39" s="5">
        <f t="shared" si="14"/>
        <v>0</v>
      </c>
      <c r="M39" s="5">
        <f t="shared" si="15"/>
        <v>0</v>
      </c>
    </row>
    <row r="40" spans="1:13" s="12" customFormat="1" ht="31.5" x14ac:dyDescent="0.25">
      <c r="A40" s="32" t="s">
        <v>58</v>
      </c>
      <c r="B40" s="5"/>
      <c r="C40" s="5"/>
      <c r="D40" s="5"/>
      <c r="E40" s="5"/>
      <c r="F40" s="5">
        <v>418800000</v>
      </c>
      <c r="G40" s="5">
        <v>418800000</v>
      </c>
      <c r="H40" s="2">
        <f t="shared" si="10"/>
        <v>0</v>
      </c>
      <c r="I40" s="2"/>
      <c r="J40" s="5">
        <f t="shared" si="11"/>
        <v>418800000</v>
      </c>
      <c r="K40" s="1"/>
      <c r="L40" s="5">
        <f t="shared" si="14"/>
        <v>0</v>
      </c>
      <c r="M40" s="5">
        <f t="shared" si="15"/>
        <v>0</v>
      </c>
    </row>
    <row r="41" spans="1:13" s="12" customFormat="1" ht="31.5" x14ac:dyDescent="0.25">
      <c r="A41" s="32" t="s">
        <v>59</v>
      </c>
      <c r="B41" s="5"/>
      <c r="C41" s="5"/>
      <c r="D41" s="5"/>
      <c r="E41" s="5"/>
      <c r="F41" s="5">
        <v>4203200</v>
      </c>
      <c r="G41" s="5">
        <v>4203200</v>
      </c>
      <c r="H41" s="2">
        <f t="shared" si="10"/>
        <v>0</v>
      </c>
      <c r="I41" s="2"/>
      <c r="J41" s="5">
        <f t="shared" si="11"/>
        <v>4203200</v>
      </c>
      <c r="K41" s="1"/>
      <c r="L41" s="5">
        <f t="shared" si="14"/>
        <v>0</v>
      </c>
      <c r="M41" s="5">
        <f t="shared" si="15"/>
        <v>0</v>
      </c>
    </row>
    <row r="42" spans="1:13" s="12" customFormat="1" ht="110.25" x14ac:dyDescent="0.25">
      <c r="A42" s="32" t="s">
        <v>29</v>
      </c>
      <c r="B42" s="5"/>
      <c r="C42" s="5"/>
      <c r="D42" s="5"/>
      <c r="E42" s="5"/>
      <c r="F42" s="5">
        <v>4881700</v>
      </c>
      <c r="G42" s="5">
        <v>4881700</v>
      </c>
      <c r="H42" s="2">
        <f t="shared" si="10"/>
        <v>0</v>
      </c>
      <c r="I42" s="2"/>
      <c r="J42" s="5">
        <f t="shared" si="11"/>
        <v>4881700</v>
      </c>
      <c r="K42" s="1"/>
      <c r="L42" s="5">
        <f t="shared" si="14"/>
        <v>0</v>
      </c>
      <c r="M42" s="5">
        <f t="shared" si="15"/>
        <v>0</v>
      </c>
    </row>
    <row r="43" spans="1:13" s="12" customFormat="1" ht="78.75" x14ac:dyDescent="0.25">
      <c r="A43" s="32" t="s">
        <v>33</v>
      </c>
      <c r="B43" s="5"/>
      <c r="C43" s="5"/>
      <c r="D43" s="5"/>
      <c r="E43" s="5"/>
      <c r="F43" s="5">
        <v>2052800</v>
      </c>
      <c r="G43" s="5">
        <f>615800+1437000</f>
        <v>2052800</v>
      </c>
      <c r="H43" s="2">
        <f t="shared" si="10"/>
        <v>0</v>
      </c>
      <c r="I43" s="2"/>
      <c r="J43" s="5">
        <f t="shared" si="11"/>
        <v>2052800</v>
      </c>
      <c r="K43" s="1"/>
      <c r="L43" s="5">
        <f t="shared" si="14"/>
        <v>0</v>
      </c>
      <c r="M43" s="5">
        <f t="shared" si="15"/>
        <v>0</v>
      </c>
    </row>
    <row r="44" spans="1:13" s="12" customFormat="1" ht="31.5" x14ac:dyDescent="0.25">
      <c r="A44" s="32" t="s">
        <v>60</v>
      </c>
      <c r="B44" s="5"/>
      <c r="C44" s="5"/>
      <c r="D44" s="5"/>
      <c r="E44" s="5"/>
      <c r="F44" s="5">
        <v>177561300</v>
      </c>
      <c r="G44" s="5">
        <v>194126900</v>
      </c>
      <c r="H44" s="2">
        <f t="shared" si="10"/>
        <v>16565600</v>
      </c>
      <c r="I44" s="2"/>
      <c r="J44" s="5">
        <f t="shared" si="11"/>
        <v>194126900</v>
      </c>
      <c r="K44" s="1"/>
      <c r="L44" s="5">
        <f t="shared" si="14"/>
        <v>0</v>
      </c>
      <c r="M44" s="5">
        <f t="shared" si="15"/>
        <v>0</v>
      </c>
    </row>
    <row r="45" spans="1:13" s="12" customFormat="1" ht="63" x14ac:dyDescent="0.25">
      <c r="A45" s="32" t="s">
        <v>61</v>
      </c>
      <c r="B45" s="5"/>
      <c r="C45" s="5"/>
      <c r="D45" s="5"/>
      <c r="E45" s="5"/>
      <c r="F45" s="5">
        <v>24520700</v>
      </c>
      <c r="G45" s="5">
        <f>7356200+17164500</f>
        <v>24520700</v>
      </c>
      <c r="H45" s="2">
        <f t="shared" si="10"/>
        <v>0</v>
      </c>
      <c r="I45" s="2"/>
      <c r="J45" s="5">
        <f t="shared" si="11"/>
        <v>24520700</v>
      </c>
      <c r="K45" s="1"/>
      <c r="L45" s="5">
        <f t="shared" si="14"/>
        <v>0</v>
      </c>
      <c r="M45" s="5">
        <f t="shared" si="15"/>
        <v>0</v>
      </c>
    </row>
    <row r="46" spans="1:13" s="12" customFormat="1" ht="31.5" x14ac:dyDescent="0.25">
      <c r="A46" s="32" t="s">
        <v>62</v>
      </c>
      <c r="B46" s="5"/>
      <c r="C46" s="5"/>
      <c r="D46" s="5"/>
      <c r="E46" s="5"/>
      <c r="F46" s="5">
        <v>33412700</v>
      </c>
      <c r="G46" s="5">
        <v>33412700</v>
      </c>
      <c r="H46" s="2">
        <f t="shared" si="10"/>
        <v>0</v>
      </c>
      <c r="I46" s="2"/>
      <c r="J46" s="5">
        <f t="shared" si="11"/>
        <v>33412700</v>
      </c>
      <c r="K46" s="1"/>
      <c r="L46" s="5">
        <f t="shared" si="14"/>
        <v>0</v>
      </c>
      <c r="M46" s="5">
        <f t="shared" si="15"/>
        <v>0</v>
      </c>
    </row>
    <row r="47" spans="1:13" s="12" customFormat="1" ht="31.5" x14ac:dyDescent="0.25">
      <c r="A47" s="32" t="s">
        <v>63</v>
      </c>
      <c r="B47" s="5"/>
      <c r="C47" s="5"/>
      <c r="D47" s="5"/>
      <c r="E47" s="5"/>
      <c r="F47" s="5">
        <v>4085800</v>
      </c>
      <c r="G47" s="5">
        <f>171019+3494865</f>
        <v>3665884</v>
      </c>
      <c r="H47" s="2">
        <f t="shared" si="10"/>
        <v>-419916</v>
      </c>
      <c r="I47" s="2"/>
      <c r="J47" s="5">
        <f t="shared" si="11"/>
        <v>3665884</v>
      </c>
      <c r="K47" s="1"/>
      <c r="L47" s="5">
        <f t="shared" si="14"/>
        <v>0</v>
      </c>
      <c r="M47" s="5">
        <f t="shared" si="15"/>
        <v>0</v>
      </c>
    </row>
    <row r="48" spans="1:13" s="12" customFormat="1" ht="31.5" x14ac:dyDescent="0.25">
      <c r="A48" s="32" t="s">
        <v>16</v>
      </c>
      <c r="B48" s="5"/>
      <c r="C48" s="5"/>
      <c r="D48" s="5"/>
      <c r="E48" s="5"/>
      <c r="F48" s="5">
        <v>96400</v>
      </c>
      <c r="G48" s="5">
        <v>96400</v>
      </c>
      <c r="H48" s="2">
        <f t="shared" si="10"/>
        <v>0</v>
      </c>
      <c r="I48" s="2"/>
      <c r="J48" s="5">
        <f t="shared" si="11"/>
        <v>96400</v>
      </c>
      <c r="K48" s="1"/>
      <c r="L48" s="5">
        <f t="shared" si="14"/>
        <v>0</v>
      </c>
      <c r="M48" s="5">
        <f t="shared" si="15"/>
        <v>0</v>
      </c>
    </row>
    <row r="49" spans="1:13" s="12" customFormat="1" ht="31.5" x14ac:dyDescent="0.25">
      <c r="A49" s="32" t="s">
        <v>17</v>
      </c>
      <c r="B49" s="5"/>
      <c r="C49" s="5"/>
      <c r="D49" s="5"/>
      <c r="E49" s="5"/>
      <c r="F49" s="5">
        <v>42867100</v>
      </c>
      <c r="G49" s="5">
        <v>42867100</v>
      </c>
      <c r="H49" s="2">
        <f t="shared" si="10"/>
        <v>0</v>
      </c>
      <c r="I49" s="2"/>
      <c r="J49" s="5">
        <f t="shared" si="11"/>
        <v>42867100</v>
      </c>
      <c r="K49" s="1"/>
      <c r="L49" s="5">
        <f t="shared" si="14"/>
        <v>0</v>
      </c>
      <c r="M49" s="5">
        <f t="shared" si="15"/>
        <v>0</v>
      </c>
    </row>
    <row r="50" spans="1:13" s="12" customFormat="1" ht="141.75" x14ac:dyDescent="0.25">
      <c r="A50" s="32" t="s">
        <v>66</v>
      </c>
      <c r="B50" s="5"/>
      <c r="C50" s="5"/>
      <c r="D50" s="5"/>
      <c r="E50" s="5"/>
      <c r="F50" s="5"/>
      <c r="G50" s="5">
        <v>32922300</v>
      </c>
      <c r="H50" s="2">
        <f t="shared" si="10"/>
        <v>32922300</v>
      </c>
      <c r="I50" s="2"/>
      <c r="J50" s="5">
        <f t="shared" si="11"/>
        <v>32922300</v>
      </c>
      <c r="K50" s="1"/>
      <c r="L50" s="5">
        <f t="shared" ref="L50" si="16">I50+E50-K50</f>
        <v>0</v>
      </c>
      <c r="M50" s="5">
        <f t="shared" ref="M50" si="17">B50+C50-D50+E50+I50-K50</f>
        <v>0</v>
      </c>
    </row>
    <row r="51" spans="1:13" s="12" customFormat="1" ht="157.5" x14ac:dyDescent="0.25">
      <c r="A51" s="32" t="s">
        <v>67</v>
      </c>
      <c r="B51" s="5"/>
      <c r="C51" s="5"/>
      <c r="D51" s="5"/>
      <c r="E51" s="5"/>
      <c r="F51" s="5"/>
      <c r="G51" s="5">
        <v>75000</v>
      </c>
      <c r="H51" s="2">
        <f t="shared" si="10"/>
        <v>75000</v>
      </c>
      <c r="I51" s="2"/>
      <c r="J51" s="5">
        <f t="shared" si="11"/>
        <v>75000</v>
      </c>
      <c r="K51" s="1"/>
      <c r="L51" s="5">
        <f t="shared" ref="L51" si="18">I51+E51-K51</f>
        <v>0</v>
      </c>
      <c r="M51" s="5">
        <f t="shared" ref="M51" si="19">B51+C51-D51+E51+I51-K51</f>
        <v>0</v>
      </c>
    </row>
    <row r="52" spans="1:13" s="12" customFormat="1" ht="31.5" x14ac:dyDescent="0.25">
      <c r="A52" s="32" t="s">
        <v>30</v>
      </c>
      <c r="B52" s="5"/>
      <c r="C52" s="5"/>
      <c r="D52" s="5"/>
      <c r="E52" s="5"/>
      <c r="F52" s="5">
        <v>39489600</v>
      </c>
      <c r="G52" s="5">
        <f>15400900+24088587.18</f>
        <v>39489487.18</v>
      </c>
      <c r="H52" s="2">
        <f t="shared" si="10"/>
        <v>-112.82000000029802</v>
      </c>
      <c r="I52" s="2"/>
      <c r="J52" s="5">
        <f t="shared" si="11"/>
        <v>39489487.18</v>
      </c>
      <c r="K52" s="1"/>
      <c r="L52" s="5">
        <f t="shared" si="14"/>
        <v>0</v>
      </c>
      <c r="M52" s="5">
        <f t="shared" si="15"/>
        <v>0</v>
      </c>
    </row>
    <row r="53" spans="1:13" s="14" customFormat="1" x14ac:dyDescent="0.25">
      <c r="A53" s="31" t="s">
        <v>19</v>
      </c>
      <c r="B53" s="4">
        <f t="shared" ref="B53:K53" si="20">SUM(B34:B52)</f>
        <v>0</v>
      </c>
      <c r="C53" s="4">
        <f t="shared" si="20"/>
        <v>0</v>
      </c>
      <c r="D53" s="4">
        <f t="shared" si="20"/>
        <v>0</v>
      </c>
      <c r="E53" s="4">
        <f t="shared" si="20"/>
        <v>0</v>
      </c>
      <c r="F53" s="4">
        <f t="shared" si="20"/>
        <v>2057567500</v>
      </c>
      <c r="G53" s="4">
        <f t="shared" si="20"/>
        <v>2106710371.1800001</v>
      </c>
      <c r="H53" s="4">
        <f>SUM(H34:H52)</f>
        <v>49142871.18</v>
      </c>
      <c r="I53" s="4">
        <f t="shared" si="20"/>
        <v>4509000</v>
      </c>
      <c r="J53" s="4">
        <f t="shared" si="20"/>
        <v>2102201371.1800001</v>
      </c>
      <c r="K53" s="4">
        <f t="shared" si="20"/>
        <v>4509000</v>
      </c>
      <c r="L53" s="3">
        <f t="shared" ref="L53" si="21">I53+E53-K53</f>
        <v>0</v>
      </c>
      <c r="M53" s="3">
        <f t="shared" ref="M53" si="22">B53+C53-D53+E53+I53-K53</f>
        <v>0</v>
      </c>
    </row>
    <row r="54" spans="1:13" s="12" customFormat="1" x14ac:dyDescent="0.25">
      <c r="A54" s="36" t="s">
        <v>20</v>
      </c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38"/>
    </row>
    <row r="55" spans="1:13" ht="31.5" x14ac:dyDescent="0.25">
      <c r="A55" s="30" t="s">
        <v>21</v>
      </c>
      <c r="B55" s="5"/>
      <c r="C55" s="5"/>
      <c r="D55" s="5"/>
      <c r="E55" s="5"/>
      <c r="F55" s="5">
        <v>3501500</v>
      </c>
      <c r="G55" s="5">
        <v>3501500</v>
      </c>
      <c r="H55" s="2">
        <f t="shared" ref="H55:H57" si="23">G55-F55</f>
        <v>0</v>
      </c>
      <c r="I55" s="2">
        <v>1009545</v>
      </c>
      <c r="J55" s="2">
        <f t="shared" ref="J55:J57" si="24">G55-I55</f>
        <v>2491955</v>
      </c>
      <c r="K55" s="1">
        <v>612789.53</v>
      </c>
      <c r="L55" s="5">
        <f t="shared" ref="L55" si="25">I55+E55-K55</f>
        <v>396755.47</v>
      </c>
      <c r="M55" s="5">
        <f t="shared" ref="M55" si="26">B55+C55-D55+E55+I55-K55</f>
        <v>396755.47</v>
      </c>
    </row>
    <row r="56" spans="1:13" ht="47.25" x14ac:dyDescent="0.25">
      <c r="A56" s="30" t="s">
        <v>69</v>
      </c>
      <c r="B56" s="5">
        <v>13080</v>
      </c>
      <c r="C56" s="5"/>
      <c r="D56" s="5">
        <v>13080</v>
      </c>
      <c r="E56" s="5"/>
      <c r="F56" s="5"/>
      <c r="G56" s="2">
        <v>3450000</v>
      </c>
      <c r="H56" s="2">
        <f t="shared" si="23"/>
        <v>3450000</v>
      </c>
      <c r="I56" s="2">
        <v>3450000</v>
      </c>
      <c r="J56" s="2">
        <f t="shared" si="24"/>
        <v>0</v>
      </c>
      <c r="K56" s="1">
        <v>350000</v>
      </c>
      <c r="L56" s="5">
        <f t="shared" ref="L56:L57" si="27">I56+E56-K56</f>
        <v>3100000</v>
      </c>
      <c r="M56" s="5">
        <f t="shared" ref="M56:M57" si="28">B56+C56-D56+E56+I56-K56</f>
        <v>3100000</v>
      </c>
    </row>
    <row r="57" spans="1:13" ht="78.75" x14ac:dyDescent="0.25">
      <c r="A57" s="30" t="s">
        <v>68</v>
      </c>
      <c r="B57" s="5"/>
      <c r="C57" s="5"/>
      <c r="D57" s="5"/>
      <c r="E57" s="5"/>
      <c r="F57" s="5"/>
      <c r="G57" s="2">
        <v>34086400</v>
      </c>
      <c r="H57" s="2">
        <f t="shared" si="23"/>
        <v>34086400</v>
      </c>
      <c r="I57" s="2"/>
      <c r="J57" s="2">
        <f t="shared" si="24"/>
        <v>34086400</v>
      </c>
      <c r="K57" s="1"/>
      <c r="L57" s="5">
        <f t="shared" si="27"/>
        <v>0</v>
      </c>
      <c r="M57" s="5">
        <f t="shared" si="28"/>
        <v>0</v>
      </c>
    </row>
    <row r="58" spans="1:13" s="10" customFormat="1" x14ac:dyDescent="0.25">
      <c r="A58" s="31" t="s">
        <v>22</v>
      </c>
      <c r="B58" s="16">
        <f t="shared" ref="B58:K58" si="29">B55+B56+B57</f>
        <v>13080</v>
      </c>
      <c r="C58" s="16">
        <f t="shared" si="29"/>
        <v>0</v>
      </c>
      <c r="D58" s="16">
        <f t="shared" si="29"/>
        <v>13080</v>
      </c>
      <c r="E58" s="16">
        <f t="shared" si="29"/>
        <v>0</v>
      </c>
      <c r="F58" s="16">
        <f t="shared" si="29"/>
        <v>3501500</v>
      </c>
      <c r="G58" s="16">
        <f t="shared" si="29"/>
        <v>41037900</v>
      </c>
      <c r="H58" s="16">
        <f t="shared" si="29"/>
        <v>37536400</v>
      </c>
      <c r="I58" s="16">
        <f t="shared" si="29"/>
        <v>4459545</v>
      </c>
      <c r="J58" s="16">
        <f t="shared" si="29"/>
        <v>36578355</v>
      </c>
      <c r="K58" s="29">
        <f t="shared" si="29"/>
        <v>962789.53</v>
      </c>
      <c r="L58" s="3">
        <f t="shared" ref="L58" si="30">I58+E58-K58</f>
        <v>3496755.4699999997</v>
      </c>
      <c r="M58" s="3">
        <f t="shared" ref="M58" si="31">B58+C58-D58+E58+I58-K58</f>
        <v>3496755.4699999997</v>
      </c>
    </row>
    <row r="59" spans="1:13" x14ac:dyDescent="0.25">
      <c r="A59" s="36" t="s">
        <v>3</v>
      </c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8"/>
    </row>
    <row r="60" spans="1:13" ht="31.5" x14ac:dyDescent="0.25">
      <c r="A60" s="33" t="s">
        <v>64</v>
      </c>
      <c r="B60" s="5"/>
      <c r="C60" s="5"/>
      <c r="D60" s="5"/>
      <c r="E60" s="5"/>
      <c r="F60" s="5">
        <v>944134000</v>
      </c>
      <c r="G60" s="5">
        <v>944134000</v>
      </c>
      <c r="H60" s="2">
        <f t="shared" ref="H60" si="32">G60-F60</f>
        <v>0</v>
      </c>
      <c r="I60" s="2">
        <v>188826900</v>
      </c>
      <c r="J60" s="2">
        <f t="shared" ref="J60" si="33">G60-I60</f>
        <v>755307100</v>
      </c>
      <c r="K60" s="2">
        <v>188826900</v>
      </c>
      <c r="L60" s="5">
        <f t="shared" ref="L60" si="34">I60+E60-K60</f>
        <v>0</v>
      </c>
      <c r="M60" s="5">
        <f t="shared" ref="M60" si="35">B60+C60-D60+E60+I60-K60</f>
        <v>0</v>
      </c>
    </row>
    <row r="61" spans="1:13" ht="31.5" x14ac:dyDescent="0.25">
      <c r="A61" s="33" t="s">
        <v>65</v>
      </c>
      <c r="B61" s="5"/>
      <c r="C61" s="5"/>
      <c r="D61" s="5"/>
      <c r="E61" s="5"/>
      <c r="F61" s="5">
        <v>31883400</v>
      </c>
      <c r="G61" s="5">
        <v>31883400</v>
      </c>
      <c r="H61" s="2">
        <f t="shared" ref="H61" si="36">G61-F61</f>
        <v>0</v>
      </c>
      <c r="I61" s="2">
        <v>6376800</v>
      </c>
      <c r="J61" s="2">
        <f t="shared" ref="J61" si="37">G61-I61</f>
        <v>25506600</v>
      </c>
      <c r="K61" s="2">
        <v>6376800</v>
      </c>
      <c r="L61" s="5">
        <f t="shared" ref="L61:L63" si="38">I61+E61-K61</f>
        <v>0</v>
      </c>
      <c r="M61" s="5">
        <f t="shared" ref="M61:M63" si="39">B61+C61-D61+E61+I61-K61</f>
        <v>0</v>
      </c>
    </row>
    <row r="62" spans="1:13" s="15" customFormat="1" x14ac:dyDescent="0.25">
      <c r="A62" s="34" t="s">
        <v>23</v>
      </c>
      <c r="B62" s="3">
        <f>B60+B61</f>
        <v>0</v>
      </c>
      <c r="C62" s="3">
        <f t="shared" ref="C62:K62" si="40">C60+C61</f>
        <v>0</v>
      </c>
      <c r="D62" s="3">
        <f t="shared" si="40"/>
        <v>0</v>
      </c>
      <c r="E62" s="3">
        <f t="shared" si="40"/>
        <v>0</v>
      </c>
      <c r="F62" s="3">
        <f t="shared" si="40"/>
        <v>976017400</v>
      </c>
      <c r="G62" s="3">
        <f t="shared" si="40"/>
        <v>976017400</v>
      </c>
      <c r="H62" s="3">
        <f t="shared" si="40"/>
        <v>0</v>
      </c>
      <c r="I62" s="3">
        <f t="shared" si="40"/>
        <v>195203700</v>
      </c>
      <c r="J62" s="3">
        <f t="shared" si="40"/>
        <v>780813700</v>
      </c>
      <c r="K62" s="3">
        <f t="shared" si="40"/>
        <v>195203700</v>
      </c>
      <c r="L62" s="3">
        <f t="shared" si="38"/>
        <v>0</v>
      </c>
      <c r="M62" s="3">
        <f t="shared" si="39"/>
        <v>0</v>
      </c>
    </row>
    <row r="63" spans="1:13" s="10" customFormat="1" x14ac:dyDescent="0.25">
      <c r="A63" s="31" t="s">
        <v>24</v>
      </c>
      <c r="B63" s="3">
        <f t="shared" ref="B63:K63" si="41">B62+B58+B53+B32</f>
        <v>131238135.63</v>
      </c>
      <c r="C63" s="3">
        <f t="shared" si="41"/>
        <v>0</v>
      </c>
      <c r="D63" s="3">
        <f t="shared" si="41"/>
        <v>131238135.63</v>
      </c>
      <c r="E63" s="3">
        <f t="shared" si="41"/>
        <v>0</v>
      </c>
      <c r="F63" s="3">
        <f t="shared" si="41"/>
        <v>6676337400</v>
      </c>
      <c r="G63" s="3">
        <f t="shared" si="41"/>
        <v>6855774871.1800003</v>
      </c>
      <c r="H63" s="3">
        <f t="shared" si="41"/>
        <v>179437471.18000001</v>
      </c>
      <c r="I63" s="3">
        <f t="shared" si="41"/>
        <v>881365123.25</v>
      </c>
      <c r="J63" s="3">
        <f t="shared" si="41"/>
        <v>5974409747.9300003</v>
      </c>
      <c r="K63" s="3">
        <f t="shared" si="41"/>
        <v>784477860.97999978</v>
      </c>
      <c r="L63" s="3">
        <f t="shared" si="38"/>
        <v>96887262.270000219</v>
      </c>
      <c r="M63" s="3">
        <f t="shared" si="39"/>
        <v>96887262.270000219</v>
      </c>
    </row>
    <row r="64" spans="1:13" x14ac:dyDescent="0.25">
      <c r="A64" s="19"/>
      <c r="F64" s="13"/>
    </row>
    <row r="65" spans="1:1" ht="19.5" x14ac:dyDescent="0.25">
      <c r="A65" s="20"/>
    </row>
  </sheetData>
  <autoFilter ref="A5:M65"/>
  <mergeCells count="5">
    <mergeCell ref="A7:M7"/>
    <mergeCell ref="A54:M54"/>
    <mergeCell ref="A59:M59"/>
    <mergeCell ref="A33:M33"/>
    <mergeCell ref="A2:M2"/>
  </mergeCells>
  <pageMargins left="0.39370078740157483" right="0.39370078740157483" top="0.78740157480314965" bottom="0.39370078740157483" header="0.39370078740157483" footer="0"/>
  <pageSetup paperSize="9" scale="50" fitToHeight="3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2020-05-22T06:56:05Z</cp:lastPrinted>
  <dcterms:created xsi:type="dcterms:W3CDTF">2013-11-25T11:49:42Z</dcterms:created>
  <dcterms:modified xsi:type="dcterms:W3CDTF">2020-05-22T06:57:25Z</dcterms:modified>
</cp:coreProperties>
</file>