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325" windowWidth="14805" windowHeight="4170"/>
  </bookViews>
  <sheets>
    <sheet name="на 30.06.2020 г" sheetId="13" r:id="rId1"/>
  </sheets>
  <definedNames>
    <definedName name="_xlnm.Print_Area" localSheetId="0">'на 30.06.2020 г'!$A$1:$AG$94</definedName>
  </definedNames>
  <calcPr calcId="145621"/>
</workbook>
</file>

<file path=xl/calcChain.xml><?xml version="1.0" encoding="utf-8"?>
<calcChain xmlns="http://schemas.openxmlformats.org/spreadsheetml/2006/main">
  <c r="T78" i="13" l="1"/>
  <c r="S78" i="13"/>
  <c r="R78" i="13"/>
  <c r="Q78" i="13"/>
  <c r="T82" i="13"/>
  <c r="S82" i="13"/>
  <c r="S84" i="13" s="1"/>
  <c r="R82" i="13"/>
  <c r="Q82" i="13"/>
  <c r="S93" i="13"/>
  <c r="T84" i="13" l="1"/>
  <c r="Q84" i="13"/>
  <c r="R84" i="13"/>
  <c r="T71" i="13"/>
  <c r="S71" i="13"/>
  <c r="R71" i="13"/>
  <c r="Q71" i="13"/>
  <c r="G71" i="13"/>
  <c r="H71" i="13"/>
  <c r="I71" i="13"/>
  <c r="J71" i="13"/>
  <c r="L71" i="13"/>
  <c r="T68" i="13"/>
  <c r="T72" i="13" s="1"/>
  <c r="S68" i="13"/>
  <c r="R68" i="13"/>
  <c r="R72" i="13" s="1"/>
  <c r="Q68" i="13"/>
  <c r="Q72" i="13" s="1"/>
  <c r="G68" i="13"/>
  <c r="H68" i="13"/>
  <c r="H72" i="13" s="1"/>
  <c r="I68" i="13"/>
  <c r="I72" i="13" s="1"/>
  <c r="J68" i="13"/>
  <c r="J72" i="13" s="1"/>
  <c r="AD72" i="13" s="1"/>
  <c r="O68" i="13"/>
  <c r="Y68" i="13" s="1"/>
  <c r="N68" i="13"/>
  <c r="N71" i="13" s="1"/>
  <c r="M68" i="13"/>
  <c r="M71" i="13" s="1"/>
  <c r="L68" i="13"/>
  <c r="T46" i="13"/>
  <c r="S46" i="13"/>
  <c r="R46" i="13"/>
  <c r="Q46" i="13"/>
  <c r="O46" i="13"/>
  <c r="N46" i="13"/>
  <c r="M46" i="13"/>
  <c r="L46" i="13"/>
  <c r="K46" i="13"/>
  <c r="J46" i="13"/>
  <c r="I46" i="13"/>
  <c r="H46" i="13"/>
  <c r="G46" i="13"/>
  <c r="T40" i="13"/>
  <c r="S40" i="13"/>
  <c r="R40" i="13"/>
  <c r="Q40" i="13"/>
  <c r="O40" i="13"/>
  <c r="N40" i="13"/>
  <c r="M40" i="13"/>
  <c r="L40" i="13"/>
  <c r="K40" i="13"/>
  <c r="J40" i="13"/>
  <c r="I40" i="13"/>
  <c r="H40" i="13"/>
  <c r="G40" i="13"/>
  <c r="T44" i="13"/>
  <c r="S44" i="13"/>
  <c r="R44" i="13"/>
  <c r="Q44" i="13"/>
  <c r="G44" i="13"/>
  <c r="H44" i="13"/>
  <c r="I44" i="13"/>
  <c r="J44" i="13"/>
  <c r="O44" i="13"/>
  <c r="N44" i="13"/>
  <c r="M44" i="13"/>
  <c r="L44" i="13"/>
  <c r="K44" i="13"/>
  <c r="Q28" i="13"/>
  <c r="Q93" i="13" s="1"/>
  <c r="T28" i="13"/>
  <c r="O71" i="13" l="1"/>
  <c r="Y71" i="13" s="1"/>
  <c r="S72" i="13"/>
  <c r="G72" i="13"/>
  <c r="AD71" i="13"/>
  <c r="AD68" i="13"/>
  <c r="G28" i="13"/>
  <c r="H28" i="13"/>
  <c r="I28" i="13"/>
  <c r="J28" i="13"/>
  <c r="F31" i="13"/>
  <c r="Q32" i="13" l="1"/>
  <c r="Q37" i="13" s="1"/>
  <c r="Q91" i="13" s="1"/>
  <c r="T32" i="13"/>
  <c r="T37" i="13" s="1"/>
  <c r="T91" i="13" s="1"/>
  <c r="P32" i="13"/>
  <c r="G32" i="13"/>
  <c r="G37" i="13" s="1"/>
  <c r="G91" i="13" s="1"/>
  <c r="H32" i="13"/>
  <c r="H37" i="13" s="1"/>
  <c r="H91" i="13" s="1"/>
  <c r="I32" i="13"/>
  <c r="I37" i="13" s="1"/>
  <c r="I91" i="13" s="1"/>
  <c r="J32" i="13"/>
  <c r="J37" i="13" s="1"/>
  <c r="J91" i="13" s="1"/>
  <c r="K28" i="13"/>
  <c r="L28" i="13"/>
  <c r="M28" i="13"/>
  <c r="N28" i="13"/>
  <c r="O28" i="13"/>
  <c r="G26" i="13" l="1"/>
  <c r="H26" i="13"/>
  <c r="I26" i="13"/>
  <c r="J26" i="13"/>
  <c r="L26" i="13"/>
  <c r="M26" i="13"/>
  <c r="O26" i="13"/>
  <c r="Q26" i="13"/>
  <c r="R26" i="13"/>
  <c r="S26" i="13"/>
  <c r="T26" i="13"/>
  <c r="AD24" i="13"/>
  <c r="F24" i="13"/>
  <c r="Z24" i="13" s="1"/>
  <c r="K8" i="13" l="1"/>
  <c r="K9" i="13"/>
  <c r="K10" i="13"/>
  <c r="K11" i="13"/>
  <c r="K12" i="13"/>
  <c r="K13" i="13"/>
  <c r="K14" i="13"/>
  <c r="K15" i="13"/>
  <c r="K16" i="13"/>
  <c r="N17" i="13"/>
  <c r="N26" i="13" s="1"/>
  <c r="K18" i="13"/>
  <c r="K19" i="13"/>
  <c r="K20" i="13"/>
  <c r="K21" i="13"/>
  <c r="K22" i="13"/>
  <c r="K23" i="13"/>
  <c r="K25" i="13"/>
  <c r="O37" i="13"/>
  <c r="O91" i="13" s="1"/>
  <c r="M37" i="13"/>
  <c r="M91" i="13" s="1"/>
  <c r="K39" i="13"/>
  <c r="K43" i="13"/>
  <c r="K45" i="13"/>
  <c r="K50" i="13"/>
  <c r="K51" i="13"/>
  <c r="L52" i="13"/>
  <c r="M52" i="13"/>
  <c r="N52" i="13"/>
  <c r="O52" i="13"/>
  <c r="K55" i="13"/>
  <c r="K56" i="13"/>
  <c r="K57" i="13"/>
  <c r="K58" i="13"/>
  <c r="L59" i="13"/>
  <c r="M59" i="13"/>
  <c r="N59" i="13"/>
  <c r="O59" i="13"/>
  <c r="M72" i="13"/>
  <c r="K62" i="13"/>
  <c r="K63" i="13"/>
  <c r="K64" i="13"/>
  <c r="K65" i="13"/>
  <c r="K66" i="13"/>
  <c r="K67" i="13"/>
  <c r="K70" i="13"/>
  <c r="K75" i="13"/>
  <c r="K76" i="13"/>
  <c r="K77" i="13"/>
  <c r="L78" i="13"/>
  <c r="M78" i="13"/>
  <c r="N78" i="13"/>
  <c r="O78" i="13"/>
  <c r="K80" i="13"/>
  <c r="K82" i="13" s="1"/>
  <c r="K81" i="13"/>
  <c r="L82" i="13"/>
  <c r="M82" i="13"/>
  <c r="N82" i="13"/>
  <c r="O82" i="13"/>
  <c r="L84" i="13"/>
  <c r="K87" i="13"/>
  <c r="K88" i="13" s="1"/>
  <c r="L88" i="13"/>
  <c r="M88" i="13"/>
  <c r="N88" i="13"/>
  <c r="O88" i="13"/>
  <c r="N93" i="13"/>
  <c r="F23" i="13"/>
  <c r="F25" i="13"/>
  <c r="O84" i="13" l="1"/>
  <c r="M84" i="13"/>
  <c r="K68" i="13"/>
  <c r="K71" i="13" s="1"/>
  <c r="K52" i="13"/>
  <c r="K59" i="13"/>
  <c r="O89" i="13"/>
  <c r="L72" i="13"/>
  <c r="N72" i="13"/>
  <c r="M89" i="13"/>
  <c r="K78" i="13"/>
  <c r="K84" i="13" s="1"/>
  <c r="N84" i="13"/>
  <c r="K72" i="13"/>
  <c r="O72" i="13"/>
  <c r="L89" i="13"/>
  <c r="N37" i="13"/>
  <c r="O47" i="13"/>
  <c r="M35" i="13"/>
  <c r="M47" i="13"/>
  <c r="M93" i="13"/>
  <c r="L93" i="13"/>
  <c r="K17" i="13"/>
  <c r="K26" i="13" s="1"/>
  <c r="N89" i="13"/>
  <c r="W25" i="13"/>
  <c r="U25" i="13" s="1"/>
  <c r="Y23" i="13"/>
  <c r="X17" i="13"/>
  <c r="M94" i="13" l="1"/>
  <c r="O94" i="13"/>
  <c r="N35" i="13"/>
  <c r="N91" i="13"/>
  <c r="N47" i="13"/>
  <c r="L37" i="13"/>
  <c r="K89" i="13"/>
  <c r="N94" i="13"/>
  <c r="U23" i="13"/>
  <c r="L35" i="13" l="1"/>
  <c r="L91" i="13"/>
  <c r="L94" i="13" s="1"/>
  <c r="L47" i="13"/>
  <c r="K37" i="13"/>
  <c r="J88" i="13"/>
  <c r="I88" i="13"/>
  <c r="H88" i="13"/>
  <c r="G88" i="13"/>
  <c r="F87" i="13"/>
  <c r="F88" i="13" s="1"/>
  <c r="J82" i="13"/>
  <c r="I82" i="13"/>
  <c r="H82" i="13"/>
  <c r="G82" i="13"/>
  <c r="F81" i="13"/>
  <c r="F80" i="13"/>
  <c r="I78" i="13"/>
  <c r="H78" i="13"/>
  <c r="G78" i="13"/>
  <c r="F77" i="13"/>
  <c r="F76" i="13"/>
  <c r="F75" i="13"/>
  <c r="F70" i="13"/>
  <c r="F71" i="13" s="1"/>
  <c r="F67" i="13"/>
  <c r="F66" i="13"/>
  <c r="F65" i="13"/>
  <c r="F64" i="13"/>
  <c r="F63" i="13"/>
  <c r="F62" i="13"/>
  <c r="I59" i="13"/>
  <c r="H59" i="13"/>
  <c r="F58" i="13"/>
  <c r="F57" i="13"/>
  <c r="F56" i="13"/>
  <c r="F55" i="13"/>
  <c r="J52" i="13"/>
  <c r="I52" i="13"/>
  <c r="H52" i="13"/>
  <c r="G52" i="13"/>
  <c r="F51" i="13"/>
  <c r="F50" i="13"/>
  <c r="F45" i="13"/>
  <c r="F46" i="13" s="1"/>
  <c r="F43" i="13"/>
  <c r="F44" i="13" s="1"/>
  <c r="F39" i="13"/>
  <c r="F40" i="13" s="1"/>
  <c r="F36" i="13"/>
  <c r="F35" i="13" s="1"/>
  <c r="J35" i="13"/>
  <c r="I35" i="13"/>
  <c r="H35" i="13"/>
  <c r="G35" i="13"/>
  <c r="F34" i="13"/>
  <c r="F33" i="13"/>
  <c r="F30" i="13"/>
  <c r="F29" i="13"/>
  <c r="I93" i="13"/>
  <c r="H93" i="13"/>
  <c r="G93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I84" i="13" l="1"/>
  <c r="F28" i="13"/>
  <c r="F68" i="13"/>
  <c r="F72" i="13" s="1"/>
  <c r="K47" i="13"/>
  <c r="K91" i="13"/>
  <c r="K94" i="13" s="1"/>
  <c r="F32" i="13"/>
  <c r="F37" i="13" s="1"/>
  <c r="F91" i="13" s="1"/>
  <c r="F82" i="13"/>
  <c r="J59" i="13"/>
  <c r="H84" i="13"/>
  <c r="H89" i="13" s="1"/>
  <c r="H94" i="13" s="1"/>
  <c r="F78" i="13"/>
  <c r="G84" i="13"/>
  <c r="G89" i="13" s="1"/>
  <c r="G94" i="13" s="1"/>
  <c r="G47" i="13"/>
  <c r="F59" i="13"/>
  <c r="J47" i="13"/>
  <c r="F52" i="13"/>
  <c r="J78" i="13"/>
  <c r="J84" i="13" s="1"/>
  <c r="J89" i="13" s="1"/>
  <c r="J94" i="13" s="1"/>
  <c r="G59" i="13"/>
  <c r="F16" i="13"/>
  <c r="F26" i="13" s="1"/>
  <c r="F47" i="13" l="1"/>
  <c r="I89" i="13"/>
  <c r="I94" i="13" s="1"/>
  <c r="H47" i="13"/>
  <c r="I47" i="13"/>
  <c r="F84" i="13"/>
  <c r="F89" i="13" s="1"/>
  <c r="F94" i="13" l="1"/>
  <c r="R29" i="13" l="1"/>
  <c r="R28" i="13" s="1"/>
  <c r="R93" i="13" s="1"/>
  <c r="S29" i="13"/>
  <c r="S34" i="13"/>
  <c r="P29" i="13" l="1"/>
  <c r="P28" i="13" s="1"/>
  <c r="P37" i="13" s="1"/>
  <c r="AD62" i="13"/>
  <c r="AD63" i="13"/>
  <c r="AD66" i="13"/>
  <c r="AD70" i="13"/>
  <c r="AD39" i="13" l="1"/>
  <c r="P76" i="13" l="1"/>
  <c r="P75" i="13"/>
  <c r="U91" i="13"/>
  <c r="V91" i="13"/>
  <c r="W91" i="13"/>
  <c r="X91" i="13"/>
  <c r="Y91" i="13"/>
  <c r="AA91" i="13"/>
  <c r="AB91" i="13"/>
  <c r="AC91" i="13"/>
  <c r="AE91" i="13"/>
  <c r="AF91" i="13"/>
  <c r="AG91" i="13"/>
  <c r="AH91" i="13"/>
  <c r="AE69" i="13"/>
  <c r="AE89" i="13" s="1"/>
  <c r="AF69" i="13"/>
  <c r="AF89" i="13" s="1"/>
  <c r="AG69" i="13"/>
  <c r="AG89" i="13" s="1"/>
  <c r="AH69" i="13"/>
  <c r="AH89" i="13" s="1"/>
  <c r="V72" i="13"/>
  <c r="W72" i="13"/>
  <c r="X72" i="13"/>
  <c r="Y70" i="13"/>
  <c r="P70" i="13"/>
  <c r="P71" i="13" s="1"/>
  <c r="R33" i="13"/>
  <c r="R32" i="13" s="1"/>
  <c r="R37" i="13" s="1"/>
  <c r="R91" i="13" s="1"/>
  <c r="S33" i="13"/>
  <c r="S32" i="13" s="1"/>
  <c r="AE41" i="13"/>
  <c r="AF41" i="13"/>
  <c r="AG41" i="13"/>
  <c r="Z71" i="13" l="1"/>
  <c r="U71" i="13"/>
  <c r="Y72" i="13"/>
  <c r="U70" i="13"/>
  <c r="Z70" i="13"/>
  <c r="P36" i="13"/>
  <c r="AD43" i="13"/>
  <c r="P43" i="13"/>
  <c r="P44" i="13" s="1"/>
  <c r="P91" i="13" s="1"/>
  <c r="AD91" i="13" l="1"/>
  <c r="Z43" i="13"/>
  <c r="V82" i="13"/>
  <c r="W82" i="13"/>
  <c r="X82" i="13"/>
  <c r="P81" i="13"/>
  <c r="Z91" i="13" l="1"/>
  <c r="P39" i="13"/>
  <c r="P40" i="13" s="1"/>
  <c r="Z39" i="13" l="1"/>
  <c r="P77" i="13"/>
  <c r="P78" i="13" s="1"/>
  <c r="AD78" i="13" l="1"/>
  <c r="Q35" i="13" l="1"/>
  <c r="R35" i="13"/>
  <c r="S35" i="13"/>
  <c r="T35" i="13"/>
  <c r="T88" i="13" l="1"/>
  <c r="S88" i="13"/>
  <c r="R88" i="13"/>
  <c r="Q88" i="13"/>
  <c r="AD87" i="13"/>
  <c r="U87" i="13"/>
  <c r="P87" i="13"/>
  <c r="P88" i="13" s="1"/>
  <c r="AD80" i="13"/>
  <c r="Y80" i="13"/>
  <c r="Y82" i="13" s="1"/>
  <c r="P80" i="13"/>
  <c r="P82" i="13" s="1"/>
  <c r="P84" i="13" s="1"/>
  <c r="AD75" i="13"/>
  <c r="AD76" i="13"/>
  <c r="Y75" i="13"/>
  <c r="Y76" i="13"/>
  <c r="Y39" i="13"/>
  <c r="V11" i="13"/>
  <c r="U11" i="13" s="1"/>
  <c r="AA11" i="13"/>
  <c r="P11" i="13"/>
  <c r="AA9" i="13"/>
  <c r="V9" i="13"/>
  <c r="U9" i="13" s="1"/>
  <c r="P9" i="13"/>
  <c r="U39" i="13" l="1"/>
  <c r="AC26" i="13"/>
  <c r="Z87" i="13"/>
  <c r="Z9" i="13"/>
  <c r="Z75" i="13"/>
  <c r="Z80" i="13"/>
  <c r="U75" i="13"/>
  <c r="Y26" i="13"/>
  <c r="V26" i="13"/>
  <c r="Y78" i="13"/>
  <c r="Z76" i="13"/>
  <c r="U76" i="13"/>
  <c r="Z82" i="13"/>
  <c r="AD82" i="13"/>
  <c r="U80" i="13"/>
  <c r="U82" i="13" s="1"/>
  <c r="Z11" i="13"/>
  <c r="AC47" i="13" l="1"/>
  <c r="Z78" i="13"/>
  <c r="U78" i="13"/>
  <c r="Y34" i="13" l="1"/>
  <c r="U34" i="13" s="1"/>
  <c r="V65" i="13" l="1"/>
  <c r="Y66" i="13"/>
  <c r="Y62" i="13"/>
  <c r="U58" i="13"/>
  <c r="U72" i="13" s="1"/>
  <c r="Y57" i="13"/>
  <c r="U57" i="13" s="1"/>
  <c r="V55" i="13"/>
  <c r="U28" i="13"/>
  <c r="W35" i="13"/>
  <c r="Y18" i="13"/>
  <c r="U18" i="13" s="1"/>
  <c r="Y20" i="13"/>
  <c r="Y21" i="13"/>
  <c r="V14" i="13"/>
  <c r="U14" i="13" s="1"/>
  <c r="U19" i="13"/>
  <c r="V20" i="13"/>
  <c r="V21" i="13"/>
  <c r="V22" i="13"/>
  <c r="U22" i="13" s="1"/>
  <c r="Y16" i="13"/>
  <c r="U16" i="13" s="1"/>
  <c r="Y15" i="13"/>
  <c r="U15" i="13" s="1"/>
  <c r="V10" i="13"/>
  <c r="U10" i="13" s="1"/>
  <c r="V12" i="13"/>
  <c r="U12" i="13" s="1"/>
  <c r="V13" i="13"/>
  <c r="U13" i="13" s="1"/>
  <c r="X21" i="13"/>
  <c r="W21" i="13"/>
  <c r="X20" i="13"/>
  <c r="W20" i="13"/>
  <c r="U21" i="13" l="1"/>
  <c r="U20" i="13"/>
  <c r="U35" i="13"/>
  <c r="P17" i="13" l="1"/>
  <c r="T52" i="13"/>
  <c r="S52" i="13"/>
  <c r="R52" i="13"/>
  <c r="Q52" i="13"/>
  <c r="P67" i="13"/>
  <c r="X26" i="13" l="1"/>
  <c r="T47" i="13"/>
  <c r="AA52" i="13"/>
  <c r="AD88" i="13"/>
  <c r="U17" i="13"/>
  <c r="AD26" i="13"/>
  <c r="AD47" i="13" l="1"/>
  <c r="T59" i="13"/>
  <c r="T89" i="13" s="1"/>
  <c r="T94" i="13" s="1"/>
  <c r="S59" i="13"/>
  <c r="S89" i="13" s="1"/>
  <c r="R59" i="13"/>
  <c r="R89" i="13" s="1"/>
  <c r="R94" i="13" s="1"/>
  <c r="Q59" i="13"/>
  <c r="Q89" i="13" s="1"/>
  <c r="Q94" i="13" s="1"/>
  <c r="X89" i="13" l="1"/>
  <c r="V89" i="13"/>
  <c r="Y89" i="13"/>
  <c r="AD89" i="13"/>
  <c r="AD59" i="13"/>
  <c r="V59" i="13"/>
  <c r="Z88" i="13"/>
  <c r="AA59" i="13"/>
  <c r="Y59" i="13"/>
  <c r="Y84" i="13" l="1"/>
  <c r="AD84" i="13"/>
  <c r="Z84" i="13" l="1"/>
  <c r="U84" i="13"/>
  <c r="V8" i="13" l="1"/>
  <c r="U8" i="13" s="1"/>
  <c r="AA12" i="13"/>
  <c r="AA13" i="13"/>
  <c r="AA14" i="13"/>
  <c r="AD15" i="13"/>
  <c r="AD16" i="13"/>
  <c r="Z17" i="13"/>
  <c r="AD18" i="13"/>
  <c r="AA19" i="13"/>
  <c r="AB19" i="13"/>
  <c r="AA20" i="13"/>
  <c r="AB20" i="13"/>
  <c r="AC20" i="13"/>
  <c r="AD20" i="13"/>
  <c r="AA21" i="13"/>
  <c r="AB21" i="13"/>
  <c r="AC21" i="13"/>
  <c r="AD21" i="13"/>
  <c r="AA22" i="13"/>
  <c r="U67" i="13"/>
  <c r="X67" i="13" l="1"/>
  <c r="AA56" i="13"/>
  <c r="AA55" i="13"/>
  <c r="AD57" i="13"/>
  <c r="AD58" i="13"/>
  <c r="AB58" i="13"/>
  <c r="Y63" i="13" l="1"/>
  <c r="P35" i="13" l="1"/>
  <c r="P50" i="13"/>
  <c r="AA50" i="13"/>
  <c r="P51" i="13"/>
  <c r="AB51" i="13"/>
  <c r="AB50" i="13" s="1"/>
  <c r="P52" i="13" l="1"/>
  <c r="Z50" i="13"/>
  <c r="Z52" i="13" l="1"/>
  <c r="P20" i="13"/>
  <c r="P21" i="13"/>
  <c r="P22" i="13"/>
  <c r="Z21" i="13" l="1"/>
  <c r="Z20" i="13"/>
  <c r="Z22" i="13"/>
  <c r="AM47" i="13" l="1"/>
  <c r="AA8" i="13" l="1"/>
  <c r="P45" i="13" l="1"/>
  <c r="P46" i="13" s="1"/>
  <c r="P62" i="13" l="1"/>
  <c r="AP47" i="13"/>
  <c r="Z62" i="13" l="1"/>
  <c r="AL47" i="13"/>
  <c r="AK47" i="13"/>
  <c r="AO47" i="13"/>
  <c r="AQ47" i="13"/>
  <c r="AR47" i="13" l="1"/>
  <c r="Y47" i="13"/>
  <c r="AJ47" i="13"/>
  <c r="P64" i="13" l="1"/>
  <c r="Z64" i="13" s="1"/>
  <c r="U62" i="13" l="1"/>
  <c r="AN47" i="13" l="1"/>
  <c r="AA10" i="13"/>
  <c r="AC17" i="13"/>
  <c r="P66" i="13"/>
  <c r="P65" i="13"/>
  <c r="Z65" i="13" s="1"/>
  <c r="P63" i="13"/>
  <c r="P58" i="13"/>
  <c r="P57" i="13"/>
  <c r="P56" i="13"/>
  <c r="P55" i="13"/>
  <c r="U55" i="13" s="1"/>
  <c r="P19" i="13"/>
  <c r="Z19" i="13" s="1"/>
  <c r="P18" i="13"/>
  <c r="P16" i="13"/>
  <c r="P15" i="13"/>
  <c r="Z15" i="13" s="1"/>
  <c r="P14" i="13"/>
  <c r="Z14" i="13" s="1"/>
  <c r="P13" i="13"/>
  <c r="Z13" i="13" s="1"/>
  <c r="P12" i="13"/>
  <c r="Z12" i="13" s="1"/>
  <c r="P10" i="13"/>
  <c r="P8" i="13"/>
  <c r="P68" i="13" l="1"/>
  <c r="P72" i="13" s="1"/>
  <c r="P26" i="13"/>
  <c r="Z16" i="13"/>
  <c r="U63" i="13"/>
  <c r="Z63" i="13"/>
  <c r="U66" i="13"/>
  <c r="Z66" i="13"/>
  <c r="U65" i="13"/>
  <c r="AA26" i="13"/>
  <c r="P59" i="13"/>
  <c r="Z59" i="13" s="1"/>
  <c r="Z8" i="13"/>
  <c r="Z10" i="13"/>
  <c r="Z18" i="13"/>
  <c r="Z58" i="13"/>
  <c r="Z57" i="13"/>
  <c r="Z56" i="13"/>
  <c r="Z55" i="13"/>
  <c r="AB56" i="13"/>
  <c r="Z72" i="13" l="1"/>
  <c r="P89" i="13"/>
  <c r="P94" i="13" s="1"/>
  <c r="Z68" i="13"/>
  <c r="U68" i="13"/>
  <c r="U26" i="13"/>
  <c r="AI47" i="13"/>
  <c r="AA47" i="13"/>
  <c r="AD94" i="13"/>
  <c r="U59" i="13"/>
  <c r="Z26" i="13"/>
  <c r="AB55" i="13"/>
  <c r="Z89" i="13" l="1"/>
  <c r="U89" i="13"/>
  <c r="Y94" i="13"/>
  <c r="AB47" i="13" l="1"/>
  <c r="AB35" i="13"/>
  <c r="Z35" i="13" s="1"/>
  <c r="Z47" i="13"/>
  <c r="Q47" i="13" l="1"/>
  <c r="V47" i="13" s="1"/>
  <c r="V94" i="13" l="1"/>
  <c r="AA94" i="13"/>
  <c r="R47" i="13"/>
  <c r="Z94" i="13" l="1"/>
  <c r="U94" i="13"/>
  <c r="P47" i="13"/>
  <c r="U47" i="13" l="1"/>
  <c r="AS47" i="13"/>
  <c r="S37" i="13"/>
  <c r="S91" i="13" s="1"/>
  <c r="S94" i="13" s="1"/>
  <c r="S47" i="13" l="1"/>
  <c r="X47" i="13" s="1"/>
  <c r="X94" i="13"/>
  <c r="S30" i="13"/>
  <c r="AC94" i="13"/>
</calcChain>
</file>

<file path=xl/sharedStrings.xml><?xml version="1.0" encoding="utf-8"?>
<sst xmlns="http://schemas.openxmlformats.org/spreadsheetml/2006/main" count="284" uniqueCount="152">
  <si>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</si>
  <si>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</si>
  <si>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</si>
  <si>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</si>
  <si>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</si>
  <si>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</si>
  <si>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</si>
  <si>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</si>
  <si>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</si>
  <si>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</si>
  <si>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</si>
  <si>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</si>
  <si>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</si>
  <si>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</si>
  <si>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</si>
  <si>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</si>
  <si>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</si>
  <si>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</si>
  <si>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</si>
  <si>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</si>
  <si>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</si>
  <si>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</si>
  <si>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</si>
  <si>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</si>
  <si>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</si>
  <si>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</si>
  <si>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</si>
  <si>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</si>
  <si>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</si>
  <si>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</si>
  <si>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</si>
  <si>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</si>
  <si>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</si>
  <si>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</si>
  <si>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</si>
  <si>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</si>
  <si>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</si>
  <si>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</si>
  <si>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</si>
  <si>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</si>
  <si>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</si>
  <si>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</si>
  <si>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</si>
  <si>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</si>
  <si>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</si>
  <si>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</si>
  <si>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</si>
  <si>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</si>
  <si>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</si>
  <si>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</si>
  <si>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</si>
  <si>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</si>
  <si>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</si>
  <si>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</si>
  <si>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</si>
  <si>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</si>
  <si>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</si>
  <si>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</si>
  <si>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</si>
  <si>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</si>
  <si>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</si>
  <si>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</si>
  <si>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</si>
  <si>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</si>
  <si>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Калиева Инкар Хайроловна 22 53 74</t>
  </si>
  <si>
    <t>Ирина Владимировна Безмолитвена, Елена Николаевна 24 43 36</t>
  </si>
  <si>
    <t>Елена Александровна 251597</t>
  </si>
  <si>
    <t>Итого 1.1</t>
  </si>
  <si>
    <t>Итого 1.2</t>
  </si>
  <si>
    <t>Суворова Ирина Петровна 205503</t>
  </si>
  <si>
    <t>МБОУ "Начальная школа № 15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</si>
  <si>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</si>
  <si>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</si>
  <si>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</si>
  <si>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</si>
  <si>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</si>
  <si>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</si>
  <si>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</si>
  <si>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</si>
  <si>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</si>
  <si>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</si>
  <si>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</si>
  <si>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</si>
  <si>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</si>
  <si>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</si>
  <si>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</si>
  <si>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</si>
  <si>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</si>
  <si>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</si>
  <si>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</si>
  <si>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</si>
  <si>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</si>
  <si>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</si>
  <si>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Региональный проект «Современная школа» (показатель № 6)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</si>
  <si>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</si>
  <si>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</si>
  <si>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</si>
  <si>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</si>
  <si>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</si>
  <si>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</si>
  <si>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</si>
  <si>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</si>
  <si>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>% исполнения к годовому плану 2020 года</t>
  </si>
  <si>
    <t xml:space="preserve">Внебюджетные источники </t>
  </si>
  <si>
    <t>ПЛАН 2020 год (в рублях)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</si>
  <si>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</si>
  <si>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</si>
  <si>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</si>
  <si>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</si>
  <si>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</si>
  <si>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</si>
  <si>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</si>
  <si>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</si>
  <si>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</si>
  <si>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</si>
  <si>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</si>
  <si>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</si>
  <si>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</si>
  <si>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</si>
  <si>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ПЛАН на 6 месяцев 2020 года (рублей)</t>
  </si>
  <si>
    <t>% исполнения к плану 6 месяцев2020 года</t>
  </si>
  <si>
    <t>Кассовый расход (в рублях)</t>
  </si>
  <si>
    <t>3</t>
  </si>
  <si>
    <t xml:space="preserve">ВСЕГО </t>
  </si>
  <si>
    <t>0210153030.</t>
  </si>
  <si>
    <t>0210182480.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</si>
  <si>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</si>
  <si>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Строительство и реконструкция объектов муниципальной собственности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</si>
  <si>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30.06.2020 года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</si>
  <si>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</si>
  <si>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</si>
  <si>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</si>
  <si>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</si>
  <si>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</si>
  <si>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</si>
  <si>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021E182690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</si>
  <si>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</si>
  <si>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</si>
  <si>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</si>
  <si>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</si>
  <si>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предоставления дошкольного, общего, дополнительного образования (показатель №№ 1,2,5,7,8,21,22)</t>
  </si>
  <si>
    <t>Развитие материально-технической базы образовательных организаций (показатель № 6)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</si>
  <si>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</si>
  <si>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</si>
  <si>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</si>
  <si>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 xml:space="preserve">Обеспечение функционирования казённого учреждения (показатель №№ 4,15,16,17,18,23)
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</si>
  <si>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</si>
  <si>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</si>
  <si>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</si>
  <si>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</si>
  <si>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r>
      <t>ПЛАН Внебюджетные источники (Поступления - План с изменениями 2020 год), ФАКТ</t>
    </r>
    <r>
      <rPr>
        <sz val="11"/>
        <color theme="5"/>
        <rFont val="Calibri"/>
        <family val="2"/>
        <scheme val="minor"/>
      </rPr>
      <t xml:space="preserve"> </t>
    </r>
    <r>
      <rPr>
        <sz val="11"/>
        <color theme="5"/>
        <rFont val="Calibri"/>
        <family val="2"/>
        <charset val="204"/>
        <scheme val="minor"/>
      </rPr>
      <t>Выплаты- Исполнение с учетом восстановления</t>
    </r>
  </si>
  <si>
    <t>Итого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</si>
</sst>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3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1"/>
      <color theme="3"/>
      <name val="Calibri"/>
      <family val="2"/>
      <scheme val="minor"/>
    </font>
    <font>
      <sz val="11"/>
      <color theme="3"/>
      <name val="Calibri"/>
      <family val="2"/>
      <charset val="204"/>
      <scheme val="minor"/>
    </font>
    <font>
      <sz val="11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sz val="11"/>
      <color theme="5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10" fillId="0" borderId="0"/>
    <xf numFmtId="164" fontId="11" fillId="0" borderId="0" applyFont="0" applyFill="0" applyBorder="0" applyAlignment="0" applyProtection="0"/>
    <xf numFmtId="0" fontId="12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642">
    <xf numFmtId="0" fontId="0" fillId="0" borderId="0" xfId="0"/>
    <xf numFmtId="0" fontId="14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49" fontId="21" fillId="2" borderId="43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4" fontId="15" fillId="2" borderId="19" xfId="0" applyNumberFormat="1" applyFont="1" applyFill="1" applyBorder="1" applyAlignment="1">
      <alignment horizontal="center" vertical="center"/>
    </xf>
    <xf numFmtId="3" fontId="15" fillId="2" borderId="20" xfId="0" applyNumberFormat="1" applyFont="1" applyFill="1" applyBorder="1" applyAlignment="1">
      <alignment horizontal="center" vertical="center"/>
    </xf>
    <xf numFmtId="4" fontId="15" fillId="2" borderId="21" xfId="0" applyNumberFormat="1" applyFont="1" applyFill="1" applyBorder="1" applyAlignment="1">
      <alignment horizontal="center" vertical="center"/>
    </xf>
    <xf numFmtId="4" fontId="15" fillId="2" borderId="33" xfId="0" applyNumberFormat="1" applyFont="1" applyFill="1" applyBorder="1" applyAlignment="1">
      <alignment horizontal="center" vertical="center"/>
    </xf>
    <xf numFmtId="4" fontId="15" fillId="2" borderId="16" xfId="0" applyNumberFormat="1" applyFont="1" applyFill="1" applyBorder="1" applyAlignment="1">
      <alignment horizontal="center" vertical="center"/>
    </xf>
    <xf numFmtId="3" fontId="15" fillId="2" borderId="16" xfId="0" applyNumberFormat="1" applyFont="1" applyFill="1" applyBorder="1" applyAlignment="1">
      <alignment horizontal="center" vertical="center"/>
    </xf>
    <xf numFmtId="4" fontId="15" fillId="2" borderId="18" xfId="0" applyNumberFormat="1" applyFont="1" applyFill="1" applyBorder="1" applyAlignment="1">
      <alignment horizontal="center" vertical="center"/>
    </xf>
    <xf numFmtId="4" fontId="22" fillId="2" borderId="36" xfId="0" applyNumberFormat="1" applyFont="1" applyFill="1" applyBorder="1" applyAlignment="1">
      <alignment horizontal="center" vertical="center"/>
    </xf>
    <xf numFmtId="4" fontId="22" fillId="2" borderId="30" xfId="0" applyNumberFormat="1" applyFont="1" applyFill="1" applyBorder="1" applyAlignment="1">
      <alignment horizontal="center" vertical="center"/>
    </xf>
    <xf numFmtId="4" fontId="22" fillId="2" borderId="60" xfId="0" applyNumberFormat="1" applyFont="1" applyFill="1" applyBorder="1" applyAlignment="1">
      <alignment horizontal="center" vertical="center"/>
    </xf>
    <xf numFmtId="4" fontId="22" fillId="2" borderId="37" xfId="0" applyNumberFormat="1" applyFont="1" applyFill="1" applyBorder="1" applyAlignment="1">
      <alignment horizontal="center" vertical="center"/>
    </xf>
    <xf numFmtId="4" fontId="22" fillId="2" borderId="14" xfId="0" applyNumberFormat="1" applyFont="1" applyFill="1" applyBorder="1" applyAlignment="1">
      <alignment horizontal="center" vertical="center"/>
    </xf>
    <xf numFmtId="3" fontId="22" fillId="2" borderId="14" xfId="0" applyNumberFormat="1" applyFont="1" applyFill="1" applyBorder="1" applyAlignment="1">
      <alignment horizontal="center" vertical="center"/>
    </xf>
    <xf numFmtId="3" fontId="22" fillId="2" borderId="20" xfId="0" applyNumberFormat="1" applyFont="1" applyFill="1" applyBorder="1" applyAlignment="1">
      <alignment horizontal="center" vertical="center"/>
    </xf>
    <xf numFmtId="4" fontId="16" fillId="2" borderId="32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/>
    </xf>
    <xf numFmtId="4" fontId="22" fillId="2" borderId="25" xfId="0" applyNumberFormat="1" applyFont="1" applyFill="1" applyBorder="1" applyAlignment="1">
      <alignment horizontal="center" vertical="center"/>
    </xf>
    <xf numFmtId="4" fontId="22" fillId="2" borderId="57" xfId="0" applyNumberFormat="1" applyFont="1" applyFill="1" applyBorder="1" applyAlignment="1">
      <alignment horizontal="center" vertical="center"/>
    </xf>
    <xf numFmtId="4" fontId="16" fillId="2" borderId="25" xfId="0" applyNumberFormat="1" applyFont="1" applyFill="1" applyBorder="1" applyAlignment="1">
      <alignment horizontal="center" vertical="center" wrapText="1"/>
    </xf>
    <xf numFmtId="4" fontId="22" fillId="2" borderId="48" xfId="0" applyNumberFormat="1" applyFont="1" applyFill="1" applyBorder="1" applyAlignment="1">
      <alignment horizontal="center" vertical="center"/>
    </xf>
    <xf numFmtId="4" fontId="22" fillId="2" borderId="4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21" fillId="2" borderId="19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65" fontId="17" fillId="2" borderId="0" xfId="0" applyNumberFormat="1" applyFont="1" applyFill="1" applyAlignment="1">
      <alignment horizontal="center"/>
    </xf>
    <xf numFmtId="0" fontId="17" fillId="2" borderId="0" xfId="0" applyFont="1" applyFill="1" applyBorder="1" applyAlignment="1">
      <alignment horizontal="center"/>
    </xf>
    <xf numFmtId="4" fontId="15" fillId="2" borderId="2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center"/>
    </xf>
    <xf numFmtId="4" fontId="16" fillId="2" borderId="7" xfId="0" applyNumberFormat="1" applyFont="1" applyFill="1" applyBorder="1" applyAlignment="1">
      <alignment horizontal="center" vertical="center" wrapText="1"/>
    </xf>
    <xf numFmtId="3" fontId="15" fillId="2" borderId="9" xfId="0" applyNumberFormat="1" applyFont="1" applyFill="1" applyBorder="1" applyAlignment="1">
      <alignment horizontal="center" vertical="center"/>
    </xf>
    <xf numFmtId="4" fontId="16" fillId="2" borderId="24" xfId="0" applyNumberFormat="1" applyFont="1" applyFill="1" applyBorder="1" applyAlignment="1">
      <alignment horizontal="center" vertical="center" wrapText="1"/>
    </xf>
    <xf numFmtId="4" fontId="15" fillId="2" borderId="61" xfId="0" applyNumberFormat="1" applyFont="1" applyFill="1" applyBorder="1" applyAlignment="1">
      <alignment vertical="center" wrapText="1"/>
    </xf>
    <xf numFmtId="4" fontId="15" fillId="2" borderId="58" xfId="0" applyNumberFormat="1" applyFont="1" applyFill="1" applyBorder="1" applyAlignment="1">
      <alignment vertical="center" wrapText="1"/>
    </xf>
    <xf numFmtId="3" fontId="15" fillId="2" borderId="21" xfId="0" applyNumberFormat="1" applyFont="1" applyFill="1" applyBorder="1" applyAlignment="1">
      <alignment horizontal="center" vertical="center"/>
    </xf>
    <xf numFmtId="4" fontId="16" fillId="2" borderId="64" xfId="0" applyNumberFormat="1" applyFont="1" applyFill="1" applyBorder="1" applyAlignment="1">
      <alignment horizontal="center" vertical="center" wrapText="1"/>
    </xf>
    <xf numFmtId="4" fontId="16" fillId="2" borderId="61" xfId="0" applyNumberFormat="1" applyFont="1" applyFill="1" applyBorder="1" applyAlignment="1">
      <alignment vertical="center" wrapText="1"/>
    </xf>
    <xf numFmtId="4" fontId="16" fillId="2" borderId="58" xfId="0" applyNumberFormat="1" applyFont="1" applyFill="1" applyBorder="1" applyAlignment="1">
      <alignment vertical="center" wrapText="1"/>
    </xf>
    <xf numFmtId="4" fontId="15" fillId="2" borderId="43" xfId="0" applyNumberFormat="1" applyFont="1" applyFill="1" applyBorder="1" applyAlignment="1">
      <alignment horizontal="center" vertical="center"/>
    </xf>
    <xf numFmtId="3" fontId="15" fillId="2" borderId="43" xfId="0" applyNumberFormat="1" applyFont="1" applyFill="1" applyBorder="1" applyAlignment="1">
      <alignment horizontal="center" vertical="center"/>
    </xf>
    <xf numFmtId="4" fontId="16" fillId="2" borderId="28" xfId="0" applyNumberFormat="1" applyFont="1" applyFill="1" applyBorder="1" applyAlignment="1">
      <alignment horizontal="center" vertical="center" wrapText="1"/>
    </xf>
    <xf numFmtId="4" fontId="16" fillId="2" borderId="69" xfId="0" applyNumberFormat="1" applyFont="1" applyFill="1" applyBorder="1" applyAlignment="1">
      <alignment horizontal="center" vertical="center" wrapText="1"/>
    </xf>
    <xf numFmtId="4" fontId="15" fillId="2" borderId="30" xfId="0" applyNumberFormat="1" applyFont="1" applyFill="1" applyBorder="1" applyAlignment="1">
      <alignment horizontal="center" vertical="center"/>
    </xf>
    <xf numFmtId="4" fontId="15" fillId="2" borderId="7" xfId="0" applyNumberFormat="1" applyFont="1" applyFill="1" applyBorder="1" applyAlignment="1">
      <alignment horizontal="center" vertical="center"/>
    </xf>
    <xf numFmtId="4" fontId="15" fillId="2" borderId="35" xfId="0" applyNumberFormat="1" applyFont="1" applyFill="1" applyBorder="1" applyAlignment="1">
      <alignment horizontal="center" vertical="center"/>
    </xf>
    <xf numFmtId="4" fontId="15" fillId="2" borderId="32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3" fontId="15" fillId="2" borderId="8" xfId="0" applyNumberFormat="1" applyFont="1" applyFill="1" applyBorder="1" applyAlignment="1">
      <alignment horizontal="center" vertical="center"/>
    </xf>
    <xf numFmtId="4" fontId="15" fillId="2" borderId="22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4" fontId="22" fillId="2" borderId="31" xfId="0" applyNumberFormat="1" applyFont="1" applyFill="1" applyBorder="1" applyAlignment="1">
      <alignment horizontal="center" vertical="center"/>
    </xf>
    <xf numFmtId="4" fontId="15" fillId="2" borderId="14" xfId="0" applyNumberFormat="1" applyFont="1" applyFill="1" applyBorder="1" applyAlignment="1">
      <alignment horizontal="center" vertical="center"/>
    </xf>
    <xf numFmtId="3" fontId="15" fillId="2" borderId="22" xfId="0" applyNumberFormat="1" applyFont="1" applyFill="1" applyBorder="1" applyAlignment="1">
      <alignment horizontal="center" vertical="center"/>
    </xf>
    <xf numFmtId="3" fontId="22" fillId="2" borderId="31" xfId="0" applyNumberFormat="1" applyFont="1" applyFill="1" applyBorder="1" applyAlignment="1">
      <alignment horizontal="center" vertical="center"/>
    </xf>
    <xf numFmtId="3" fontId="15" fillId="2" borderId="1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49" fontId="18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19" fillId="2" borderId="0" xfId="0" applyFont="1" applyFill="1" applyBorder="1" applyAlignment="1"/>
    <xf numFmtId="4" fontId="15" fillId="2" borderId="9" xfId="0" applyNumberFormat="1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 wrapText="1"/>
    </xf>
    <xf numFmtId="4" fontId="15" fillId="2" borderId="28" xfId="0" applyNumberFormat="1" applyFont="1" applyFill="1" applyBorder="1" applyAlignment="1">
      <alignment horizontal="center" vertical="center"/>
    </xf>
    <xf numFmtId="4" fontId="24" fillId="2" borderId="25" xfId="0" applyNumberFormat="1" applyFont="1" applyFill="1" applyBorder="1" applyAlignment="1">
      <alignment horizontal="center" vertical="center" wrapText="1"/>
    </xf>
    <xf numFmtId="4" fontId="22" fillId="2" borderId="16" xfId="0" applyNumberFormat="1" applyFont="1" applyFill="1" applyBorder="1" applyAlignment="1">
      <alignment horizontal="center" vertical="center" wrapText="1"/>
    </xf>
    <xf numFmtId="166" fontId="15" fillId="2" borderId="20" xfId="0" applyNumberFormat="1" applyFont="1" applyFill="1" applyBorder="1" applyAlignment="1">
      <alignment horizontal="center" vertical="center"/>
    </xf>
    <xf numFmtId="4" fontId="22" fillId="2" borderId="37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22" fillId="2" borderId="14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3" fontId="15" fillId="2" borderId="35" xfId="0" applyNumberFormat="1" applyFont="1" applyFill="1" applyBorder="1" applyAlignment="1">
      <alignment horizontal="center" vertical="center"/>
    </xf>
    <xf numFmtId="3" fontId="15" fillId="2" borderId="7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" fontId="15" fillId="2" borderId="46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/>
    </xf>
    <xf numFmtId="166" fontId="15" fillId="2" borderId="43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3" fontId="22" fillId="2" borderId="60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5" fillId="2" borderId="29" xfId="0" applyNumberFormat="1" applyFont="1" applyFill="1" applyBorder="1" applyAlignment="1">
      <alignment horizontal="center" vertical="center"/>
    </xf>
    <xf numFmtId="4" fontId="21" fillId="2" borderId="19" xfId="0" applyNumberFormat="1" applyFont="1" applyFill="1" applyBorder="1" applyAlignment="1">
      <alignment horizontal="center" vertical="center" wrapText="1"/>
    </xf>
    <xf numFmtId="4" fontId="21" fillId="2" borderId="20" xfId="0" applyNumberFormat="1" applyFont="1" applyFill="1" applyBorder="1" applyAlignment="1">
      <alignment horizontal="center" vertical="center" wrapText="1"/>
    </xf>
    <xf numFmtId="4" fontId="21" fillId="2" borderId="21" xfId="0" applyNumberFormat="1" applyFont="1" applyFill="1" applyBorder="1" applyAlignment="1">
      <alignment horizontal="center" vertical="center" wrapText="1"/>
    </xf>
    <xf numFmtId="4" fontId="16" fillId="2" borderId="64" xfId="0" applyNumberFormat="1" applyFont="1" applyFill="1" applyBorder="1" applyAlignment="1">
      <alignment vertical="center" wrapText="1"/>
    </xf>
    <xf numFmtId="4" fontId="15" fillId="2" borderId="47" xfId="0" applyNumberFormat="1" applyFont="1" applyFill="1" applyBorder="1" applyAlignment="1">
      <alignment horizontal="center" vertical="center"/>
    </xf>
    <xf numFmtId="4" fontId="15" fillId="2" borderId="40" xfId="0" applyNumberFormat="1" applyFont="1" applyFill="1" applyBorder="1" applyAlignment="1">
      <alignment horizontal="center" vertical="center"/>
    </xf>
    <xf numFmtId="4" fontId="21" fillId="2" borderId="24" xfId="0" applyNumberFormat="1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center" vertical="center" wrapText="1"/>
    </xf>
    <xf numFmtId="4" fontId="22" fillId="2" borderId="48" xfId="0" applyNumberFormat="1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center" vertical="center"/>
    </xf>
    <xf numFmtId="3" fontId="22" fillId="2" borderId="4" xfId="0" applyNumberFormat="1" applyFont="1" applyFill="1" applyBorder="1" applyAlignment="1">
      <alignment horizontal="center" vertical="center"/>
    </xf>
    <xf numFmtId="49" fontId="22" fillId="2" borderId="48" xfId="0" applyNumberFormat="1" applyFont="1" applyFill="1" applyBorder="1" applyAlignment="1">
      <alignment horizontal="center" vertical="center" wrapText="1"/>
    </xf>
    <xf numFmtId="49" fontId="22" fillId="2" borderId="37" xfId="0" applyNumberFormat="1" applyFont="1" applyFill="1" applyBorder="1" applyAlignment="1">
      <alignment horizontal="center" vertical="center" wrapText="1"/>
    </xf>
    <xf numFmtId="4" fontId="21" fillId="2" borderId="22" xfId="0" applyNumberFormat="1" applyFont="1" applyFill="1" applyBorder="1" applyAlignment="1">
      <alignment horizontal="center" vertical="center" wrapText="1"/>
    </xf>
    <xf numFmtId="4" fontId="22" fillId="2" borderId="22" xfId="0" applyNumberFormat="1" applyFont="1" applyFill="1" applyBorder="1" applyAlignment="1">
      <alignment horizontal="left" vertical="top" wrapText="1"/>
    </xf>
    <xf numFmtId="3" fontId="22" fillId="2" borderId="22" xfId="0" applyNumberFormat="1" applyFont="1" applyFill="1" applyBorder="1" applyAlignment="1">
      <alignment horizontal="center" vertical="center"/>
    </xf>
    <xf numFmtId="4" fontId="22" fillId="2" borderId="22" xfId="0" applyNumberFormat="1" applyFont="1" applyFill="1" applyBorder="1" applyAlignment="1">
      <alignment horizontal="center" vertical="center"/>
    </xf>
    <xf numFmtId="4" fontId="22" fillId="2" borderId="23" xfId="0" applyNumberFormat="1" applyFont="1" applyFill="1" applyBorder="1" applyAlignment="1">
      <alignment horizontal="left" vertical="top" wrapText="1"/>
    </xf>
    <xf numFmtId="49" fontId="22" fillId="2" borderId="49" xfId="0" applyNumberFormat="1" applyFont="1" applyFill="1" applyBorder="1" applyAlignment="1">
      <alignment horizontal="center" vertical="center" wrapText="1"/>
    </xf>
    <xf numFmtId="4" fontId="22" fillId="2" borderId="3" xfId="0" applyNumberFormat="1" applyFont="1" applyFill="1" applyBorder="1" applyAlignment="1">
      <alignment horizontal="center" vertical="center"/>
    </xf>
    <xf numFmtId="4" fontId="22" fillId="2" borderId="49" xfId="0" applyNumberFormat="1" applyFont="1" applyFill="1" applyBorder="1" applyAlignment="1">
      <alignment horizontal="center" vertical="center"/>
    </xf>
    <xf numFmtId="49" fontId="22" fillId="2" borderId="42" xfId="0" applyNumberFormat="1" applyFont="1" applyFill="1" applyBorder="1" applyAlignment="1">
      <alignment horizontal="center" vertical="center" wrapText="1"/>
    </xf>
    <xf numFmtId="4" fontId="21" fillId="2" borderId="25" xfId="0" applyNumberFormat="1" applyFont="1" applyFill="1" applyBorder="1" applyAlignment="1">
      <alignment horizontal="center" vertical="center" wrapText="1"/>
    </xf>
    <xf numFmtId="4" fontId="21" fillId="2" borderId="5" xfId="0" applyNumberFormat="1" applyFont="1" applyFill="1" applyBorder="1" applyAlignment="1">
      <alignment horizontal="center" vertical="center" wrapText="1"/>
    </xf>
    <xf numFmtId="4" fontId="22" fillId="2" borderId="5" xfId="0" applyNumberFormat="1" applyFont="1" applyFill="1" applyBorder="1" applyAlignment="1">
      <alignment horizontal="center" vertical="center"/>
    </xf>
    <xf numFmtId="3" fontId="22" fillId="2" borderId="3" xfId="0" applyNumberFormat="1" applyFont="1" applyFill="1" applyBorder="1" applyAlignment="1">
      <alignment horizontal="center" vertical="center"/>
    </xf>
    <xf numFmtId="3" fontId="22" fillId="2" borderId="27" xfId="0" applyNumberFormat="1" applyFont="1" applyFill="1" applyBorder="1" applyAlignment="1">
      <alignment horizontal="center" vertical="center"/>
    </xf>
    <xf numFmtId="4" fontId="22" fillId="2" borderId="23" xfId="0" applyNumberFormat="1" applyFont="1" applyFill="1" applyBorder="1" applyAlignment="1">
      <alignment horizontal="center" vertical="center"/>
    </xf>
    <xf numFmtId="3" fontId="22" fillId="2" borderId="8" xfId="0" applyNumberFormat="1" applyFont="1" applyFill="1" applyBorder="1" applyAlignment="1">
      <alignment horizontal="center" vertical="center"/>
    </xf>
    <xf numFmtId="3" fontId="22" fillId="2" borderId="5" xfId="0" applyNumberFormat="1" applyFont="1" applyFill="1" applyBorder="1" applyAlignment="1">
      <alignment horizontal="center" vertical="center"/>
    </xf>
    <xf numFmtId="3" fontId="22" fillId="2" borderId="39" xfId="0" applyNumberFormat="1" applyFont="1" applyFill="1" applyBorder="1" applyAlignment="1">
      <alignment horizontal="center" vertical="center"/>
    </xf>
    <xf numFmtId="0" fontId="22" fillId="2" borderId="0" xfId="0" applyFont="1" applyFill="1" applyAlignment="1"/>
    <xf numFmtId="0" fontId="15" fillId="2" borderId="0" xfId="0" applyFont="1" applyFill="1" applyAlignment="1">
      <alignment horizontal="center"/>
    </xf>
    <xf numFmtId="4" fontId="23" fillId="2" borderId="13" xfId="0" applyNumberFormat="1" applyFont="1" applyFill="1" applyBorder="1" applyAlignment="1">
      <alignment horizontal="left" vertical="center" wrapText="1"/>
    </xf>
    <xf numFmtId="49" fontId="23" fillId="2" borderId="41" xfId="0" applyNumberFormat="1" applyFont="1" applyFill="1" applyBorder="1" applyAlignment="1">
      <alignment horizontal="center" vertical="center" wrapText="1"/>
    </xf>
    <xf numFmtId="4" fontId="23" fillId="2" borderId="6" xfId="0" applyNumberFormat="1" applyFont="1" applyFill="1" applyBorder="1" applyAlignment="1">
      <alignment horizontal="center" vertical="center" wrapText="1"/>
    </xf>
    <xf numFmtId="4" fontId="23" fillId="2" borderId="5" xfId="0" applyNumberFormat="1" applyFont="1" applyFill="1" applyBorder="1" applyAlignment="1">
      <alignment horizontal="center" vertical="center"/>
    </xf>
    <xf numFmtId="4" fontId="23" fillId="2" borderId="41" xfId="0" applyNumberFormat="1" applyFont="1" applyFill="1" applyBorder="1" applyAlignment="1">
      <alignment horizontal="center" vertical="center"/>
    </xf>
    <xf numFmtId="4" fontId="23" fillId="2" borderId="4" xfId="0" applyNumberFormat="1" applyFont="1" applyFill="1" applyBorder="1" applyAlignment="1">
      <alignment horizontal="center" vertical="center"/>
    </xf>
    <xf numFmtId="4" fontId="23" fillId="2" borderId="24" xfId="0" applyNumberFormat="1" applyFont="1" applyFill="1" applyBorder="1" applyAlignment="1">
      <alignment horizontal="center" vertical="center" wrapText="1"/>
    </xf>
    <xf numFmtId="4" fontId="23" fillId="2" borderId="31" xfId="0" applyNumberFormat="1" applyFont="1" applyFill="1" applyBorder="1" applyAlignment="1">
      <alignment horizontal="center" vertical="center"/>
    </xf>
    <xf numFmtId="3" fontId="23" fillId="2" borderId="57" xfId="0" applyNumberFormat="1" applyFont="1" applyFill="1" applyBorder="1" applyAlignment="1">
      <alignment horizontal="center" vertical="center" wrapText="1"/>
    </xf>
    <xf numFmtId="3" fontId="23" fillId="2" borderId="4" xfId="0" applyNumberFormat="1" applyFont="1" applyFill="1" applyBorder="1" applyAlignment="1">
      <alignment horizontal="center" vertical="center" wrapText="1"/>
    </xf>
    <xf numFmtId="3" fontId="23" fillId="2" borderId="3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 wrapText="1"/>
    </xf>
    <xf numFmtId="3" fontId="21" fillId="2" borderId="14" xfId="0" applyNumberFormat="1" applyFont="1" applyFill="1" applyBorder="1" applyAlignment="1">
      <alignment horizontal="center" vertical="center" wrapText="1"/>
    </xf>
    <xf numFmtId="4" fontId="16" fillId="2" borderId="14" xfId="0" applyNumberFormat="1" applyFont="1" applyFill="1" applyBorder="1" applyAlignment="1">
      <alignment horizontal="center" vertical="center" wrapText="1"/>
    </xf>
    <xf numFmtId="3" fontId="16" fillId="2" borderId="24" xfId="0" applyNumberFormat="1" applyFont="1" applyFill="1" applyBorder="1" applyAlignment="1">
      <alignment horizontal="center" vertical="center" wrapText="1"/>
    </xf>
    <xf numFmtId="4" fontId="22" fillId="2" borderId="33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22" fillId="2" borderId="0" xfId="0" applyFont="1" applyFill="1" applyBorder="1" applyAlignment="1">
      <alignment horizontal="center"/>
    </xf>
    <xf numFmtId="4" fontId="21" fillId="2" borderId="50" xfId="0" applyNumberFormat="1" applyFont="1" applyFill="1" applyBorder="1" applyAlignment="1">
      <alignment horizontal="center" vertical="center" wrapText="1"/>
    </xf>
    <xf numFmtId="4" fontId="21" fillId="2" borderId="4" xfId="0" applyNumberFormat="1" applyFont="1" applyFill="1" applyBorder="1" applyAlignment="1">
      <alignment horizontal="center" vertical="center" wrapText="1"/>
    </xf>
    <xf numFmtId="4" fontId="21" fillId="2" borderId="31" xfId="0" applyNumberFormat="1" applyFont="1" applyFill="1" applyBorder="1" applyAlignment="1">
      <alignment horizontal="center" vertical="center" wrapText="1"/>
    </xf>
    <xf numFmtId="3" fontId="21" fillId="2" borderId="4" xfId="0" applyNumberFormat="1" applyFont="1" applyFill="1" applyBorder="1" applyAlignment="1">
      <alignment horizontal="center" vertical="center" wrapText="1"/>
    </xf>
    <xf numFmtId="3" fontId="21" fillId="2" borderId="24" xfId="0" applyNumberFormat="1" applyFont="1" applyFill="1" applyBorder="1" applyAlignment="1">
      <alignment horizontal="center" vertical="center" wrapText="1"/>
    </xf>
    <xf numFmtId="3" fontId="21" fillId="2" borderId="31" xfId="0" applyNumberFormat="1" applyFont="1" applyFill="1" applyBorder="1" applyAlignment="1">
      <alignment horizontal="center" vertical="center" wrapText="1"/>
    </xf>
    <xf numFmtId="4" fontId="21" fillId="2" borderId="32" xfId="0" applyNumberFormat="1" applyFont="1" applyFill="1" applyBorder="1" applyAlignment="1">
      <alignment horizontal="center" vertical="center" wrapText="1"/>
    </xf>
    <xf numFmtId="4" fontId="22" fillId="2" borderId="31" xfId="0" applyNumberFormat="1" applyFont="1" applyFill="1" applyBorder="1" applyAlignment="1">
      <alignment horizontal="center" vertical="center" wrapText="1"/>
    </xf>
    <xf numFmtId="4" fontId="21" fillId="2" borderId="13" xfId="0" applyNumberFormat="1" applyFont="1" applyFill="1" applyBorder="1" applyAlignment="1">
      <alignment horizontal="center" vertical="center" wrapText="1"/>
    </xf>
    <xf numFmtId="4" fontId="22" fillId="2" borderId="3" xfId="0" applyNumberFormat="1" applyFont="1" applyFill="1" applyBorder="1" applyAlignment="1">
      <alignment horizontal="center" vertical="center" wrapText="1"/>
    </xf>
    <xf numFmtId="4" fontId="22" fillId="2" borderId="27" xfId="0" applyNumberFormat="1" applyFont="1" applyFill="1" applyBorder="1" applyAlignment="1">
      <alignment horizontal="center" vertical="center" wrapText="1"/>
    </xf>
    <xf numFmtId="4" fontId="21" fillId="2" borderId="23" xfId="0" applyNumberFormat="1" applyFont="1" applyFill="1" applyBorder="1" applyAlignment="1">
      <alignment horizontal="center" vertical="center" wrapText="1"/>
    </xf>
    <xf numFmtId="4" fontId="22" fillId="2" borderId="49" xfId="0" applyNumberFormat="1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center" vertical="center" wrapText="1"/>
    </xf>
    <xf numFmtId="3" fontId="21" fillId="2" borderId="27" xfId="0" applyNumberFormat="1" applyFont="1" applyFill="1" applyBorder="1" applyAlignment="1">
      <alignment horizontal="center" vertical="center" wrapText="1"/>
    </xf>
    <xf numFmtId="49" fontId="21" fillId="2" borderId="37" xfId="0" applyNumberFormat="1" applyFont="1" applyFill="1" applyBorder="1" applyAlignment="1">
      <alignment horizontal="center" vertical="center" wrapText="1"/>
    </xf>
    <xf numFmtId="4" fontId="21" fillId="2" borderId="14" xfId="0" applyNumberFormat="1" applyFont="1" applyFill="1" applyBorder="1" applyAlignment="1">
      <alignment horizontal="center" vertical="center" wrapText="1"/>
    </xf>
    <xf numFmtId="4" fontId="21" fillId="2" borderId="37" xfId="0" applyNumberFormat="1" applyFont="1" applyFill="1" applyBorder="1" applyAlignment="1">
      <alignment horizontal="center" vertical="center" wrapText="1"/>
    </xf>
    <xf numFmtId="4" fontId="21" fillId="2" borderId="3" xfId="0" applyNumberFormat="1" applyFont="1" applyFill="1" applyBorder="1" applyAlignment="1">
      <alignment horizontal="center" vertical="center" wrapText="1"/>
    </xf>
    <xf numFmtId="4" fontId="21" fillId="2" borderId="27" xfId="0" applyNumberFormat="1" applyFont="1" applyFill="1" applyBorder="1" applyAlignment="1">
      <alignment horizontal="center" vertical="center" wrapText="1"/>
    </xf>
    <xf numFmtId="3" fontId="22" fillId="2" borderId="13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 wrapText="1"/>
    </xf>
    <xf numFmtId="4" fontId="21" fillId="2" borderId="8" xfId="0" applyNumberFormat="1" applyFont="1" applyFill="1" applyBorder="1" applyAlignment="1">
      <alignment horizontal="center" vertical="center" wrapText="1"/>
    </xf>
    <xf numFmtId="4" fontId="21" fillId="2" borderId="10" xfId="0" applyNumberFormat="1" applyFont="1" applyFill="1" applyBorder="1" applyAlignment="1">
      <alignment horizontal="center" vertical="center" wrapText="1"/>
    </xf>
    <xf numFmtId="4" fontId="21" fillId="2" borderId="30" xfId="0" applyNumberFormat="1" applyFont="1" applyFill="1" applyBorder="1" applyAlignment="1">
      <alignment horizontal="center" vertical="center" wrapText="1"/>
    </xf>
    <xf numFmtId="4" fontId="22" fillId="2" borderId="22" xfId="0" applyNumberFormat="1" applyFont="1" applyFill="1" applyBorder="1" applyAlignment="1">
      <alignment horizontal="center" vertical="center" wrapText="1"/>
    </xf>
    <xf numFmtId="4" fontId="21" fillId="2" borderId="15" xfId="0" applyNumberFormat="1" applyFont="1" applyFill="1" applyBorder="1" applyAlignment="1">
      <alignment horizontal="center" vertical="center" wrapText="1"/>
    </xf>
    <xf numFmtId="4" fontId="21" fillId="2" borderId="17" xfId="0" applyNumberFormat="1" applyFont="1" applyFill="1" applyBorder="1" applyAlignment="1">
      <alignment horizontal="center" vertical="center" wrapText="1"/>
    </xf>
    <xf numFmtId="4" fontId="21" fillId="2" borderId="36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 applyAlignment="1">
      <alignment horizontal="center"/>
    </xf>
    <xf numFmtId="0" fontId="17" fillId="2" borderId="55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4" fontId="22" fillId="2" borderId="32" xfId="0" applyNumberFormat="1" applyFont="1" applyFill="1" applyBorder="1" applyAlignment="1">
      <alignment horizontal="center" vertical="center"/>
    </xf>
    <xf numFmtId="4" fontId="22" fillId="2" borderId="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1" fillId="2" borderId="48" xfId="0" applyNumberFormat="1" applyFont="1" applyFill="1" applyBorder="1" applyAlignment="1">
      <alignment horizontal="center" vertical="center" wrapText="1"/>
    </xf>
    <xf numFmtId="4" fontId="22" fillId="2" borderId="24" xfId="0" applyNumberFormat="1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left" vertical="center" wrapText="1"/>
    </xf>
    <xf numFmtId="4" fontId="22" fillId="2" borderId="39" xfId="0" applyNumberFormat="1" applyFont="1" applyFill="1" applyBorder="1" applyAlignment="1">
      <alignment horizontal="center" vertical="center"/>
    </xf>
    <xf numFmtId="4" fontId="22" fillId="2" borderId="13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166" fontId="22" fillId="2" borderId="8" xfId="0" applyNumberFormat="1" applyFont="1" applyFill="1" applyBorder="1" applyAlignment="1">
      <alignment horizontal="center" vertical="center"/>
    </xf>
    <xf numFmtId="4" fontId="15" fillId="2" borderId="49" xfId="0" applyNumberFormat="1" applyFont="1" applyFill="1" applyBorder="1" applyAlignment="1">
      <alignment horizontal="center" vertical="center" wrapText="1"/>
    </xf>
    <xf numFmtId="49" fontId="27" fillId="2" borderId="23" xfId="0" applyNumberFormat="1" applyFont="1" applyFill="1" applyBorder="1" applyAlignment="1" applyProtection="1">
      <alignment horizontal="center" vertical="center" wrapText="1"/>
    </xf>
    <xf numFmtId="166" fontId="22" fillId="2" borderId="3" xfId="0" applyNumberFormat="1" applyFont="1" applyFill="1" applyBorder="1" applyAlignment="1">
      <alignment horizontal="center" vertical="center" wrapText="1"/>
    </xf>
    <xf numFmtId="4" fontId="27" fillId="2" borderId="27" xfId="0" applyNumberFormat="1" applyFont="1" applyFill="1" applyBorder="1" applyAlignment="1" applyProtection="1">
      <alignment horizontal="center" vertical="center" wrapText="1"/>
    </xf>
    <xf numFmtId="4" fontId="22" fillId="2" borderId="23" xfId="0" applyNumberFormat="1" applyFont="1" applyFill="1" applyBorder="1" applyAlignment="1">
      <alignment horizontal="center" vertical="center" wrapText="1"/>
    </xf>
    <xf numFmtId="4" fontId="22" fillId="2" borderId="27" xfId="0" applyNumberFormat="1" applyFont="1" applyFill="1" applyBorder="1" applyAlignment="1">
      <alignment horizontal="center" vertical="center"/>
    </xf>
    <xf numFmtId="4" fontId="22" fillId="2" borderId="0" xfId="0" applyNumberFormat="1" applyFont="1" applyFill="1" applyBorder="1" applyAlignment="1">
      <alignment horizontal="center" vertical="center" wrapText="1"/>
    </xf>
    <xf numFmtId="4" fontId="22" fillId="2" borderId="13" xfId="0" applyNumberFormat="1" applyFont="1" applyFill="1" applyBorder="1" applyAlignment="1">
      <alignment horizontal="center" vertical="center" wrapText="1"/>
    </xf>
    <xf numFmtId="165" fontId="15" fillId="2" borderId="69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1" fillId="2" borderId="25" xfId="0" applyFont="1" applyFill="1" applyBorder="1" applyAlignment="1">
      <alignment horizontal="left" vertical="center" wrapText="1"/>
    </xf>
    <xf numFmtId="49" fontId="21" fillId="2" borderId="0" xfId="0" applyNumberFormat="1" applyFont="1" applyFill="1" applyBorder="1" applyAlignment="1">
      <alignment horizontal="center" vertical="center" wrapText="1"/>
    </xf>
    <xf numFmtId="166" fontId="22" fillId="2" borderId="42" xfId="0" applyNumberFormat="1" applyFont="1" applyFill="1" applyBorder="1" applyAlignment="1">
      <alignment horizontal="center" vertical="center"/>
    </xf>
    <xf numFmtId="4" fontId="22" fillId="2" borderId="15" xfId="0" applyNumberFormat="1" applyFont="1" applyFill="1" applyBorder="1" applyAlignment="1">
      <alignment horizontal="center" vertical="center"/>
    </xf>
    <xf numFmtId="3" fontId="22" fillId="2" borderId="1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0" fillId="2" borderId="1" xfId="0" applyNumberFormat="1" applyFont="1" applyFill="1" applyBorder="1" applyAlignment="1">
      <alignment horizontal="center"/>
    </xf>
    <xf numFmtId="165" fontId="15" fillId="2" borderId="60" xfId="0" applyNumberFormat="1" applyFont="1" applyFill="1" applyBorder="1" applyAlignment="1">
      <alignment horizontal="center" vertical="center"/>
    </xf>
    <xf numFmtId="165" fontId="15" fillId="2" borderId="5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3" fontId="21" fillId="2" borderId="51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/>
    </xf>
    <xf numFmtId="4" fontId="0" fillId="2" borderId="14" xfId="0" applyNumberFormat="1" applyFont="1" applyFill="1" applyBorder="1" applyAlignment="1">
      <alignment horizontal="center"/>
    </xf>
    <xf numFmtId="4" fontId="15" fillId="2" borderId="11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/>
    </xf>
    <xf numFmtId="4" fontId="16" fillId="2" borderId="33" xfId="0" applyNumberFormat="1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center" vertical="center" wrapText="1"/>
    </xf>
    <xf numFmtId="3" fontId="15" fillId="2" borderId="46" xfId="0" applyNumberFormat="1" applyFont="1" applyFill="1" applyBorder="1" applyAlignment="1">
      <alignment horizontal="center" vertical="center"/>
    </xf>
    <xf numFmtId="3" fontId="22" fillId="2" borderId="19" xfId="0" applyNumberFormat="1" applyFont="1" applyFill="1" applyBorder="1" applyAlignment="1">
      <alignment horizontal="center" vertical="center"/>
    </xf>
    <xf numFmtId="3" fontId="22" fillId="2" borderId="21" xfId="0" applyNumberFormat="1" applyFont="1" applyFill="1" applyBorder="1" applyAlignment="1">
      <alignment horizontal="center" vertical="center"/>
    </xf>
    <xf numFmtId="4" fontId="15" fillId="2" borderId="12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0" fillId="2" borderId="0" xfId="0" applyFont="1" applyFill="1" applyBorder="1" applyAlignment="1">
      <alignment horizontal="center"/>
    </xf>
    <xf numFmtId="4" fontId="31" fillId="2" borderId="0" xfId="0" applyNumberFormat="1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4" fontId="22" fillId="2" borderId="54" xfId="0" applyNumberFormat="1" applyFont="1" applyFill="1" applyBorder="1" applyAlignment="1">
      <alignment horizontal="center" vertical="center" wrapText="1"/>
    </xf>
    <xf numFmtId="4" fontId="22" fillId="2" borderId="18" xfId="0" applyNumberFormat="1" applyFont="1" applyFill="1" applyBorder="1" applyAlignment="1">
      <alignment horizontal="center" vertical="center" wrapText="1"/>
    </xf>
    <xf numFmtId="4" fontId="21" fillId="2" borderId="33" xfId="0" applyNumberFormat="1" applyFont="1" applyFill="1" applyBorder="1" applyAlignment="1">
      <alignment horizontal="center" vertical="center" wrapText="1"/>
    </xf>
    <xf numFmtId="4" fontId="22" fillId="2" borderId="16" xfId="0" applyNumberFormat="1" applyFont="1" applyFill="1" applyBorder="1" applyAlignment="1">
      <alignment horizontal="center" vertical="center"/>
    </xf>
    <xf numFmtId="4" fontId="22" fillId="2" borderId="18" xfId="0" applyNumberFormat="1" applyFont="1" applyFill="1" applyBorder="1" applyAlignment="1">
      <alignment horizontal="center" vertical="center"/>
    </xf>
    <xf numFmtId="4" fontId="21" fillId="2" borderId="16" xfId="0" applyNumberFormat="1" applyFont="1" applyFill="1" applyBorder="1" applyAlignment="1">
      <alignment horizontal="center" vertical="center" wrapText="1"/>
    </xf>
    <xf numFmtId="4" fontId="22" fillId="2" borderId="33" xfId="0" applyNumberFormat="1" applyFont="1" applyFill="1" applyBorder="1" applyAlignment="1">
      <alignment horizontal="center" vertical="center"/>
    </xf>
    <xf numFmtId="4" fontId="15" fillId="2" borderId="64" xfId="0" applyNumberFormat="1" applyFont="1" applyFill="1" applyBorder="1" applyAlignment="1">
      <alignment horizontal="center" vertical="center" wrapText="1"/>
    </xf>
    <xf numFmtId="4" fontId="22" fillId="2" borderId="5" xfId="0" applyNumberFormat="1" applyFont="1" applyFill="1" applyBorder="1" applyAlignment="1">
      <alignment horizontal="center" vertical="center" wrapText="1"/>
    </xf>
    <xf numFmtId="4" fontId="22" fillId="2" borderId="41" xfId="0" applyNumberFormat="1" applyFont="1" applyFill="1" applyBorder="1" applyAlignment="1">
      <alignment horizontal="center" vertical="center" wrapText="1"/>
    </xf>
    <xf numFmtId="4" fontId="22" fillId="2" borderId="64" xfId="0" applyNumberFormat="1" applyFont="1" applyFill="1" applyBorder="1" applyAlignment="1">
      <alignment horizontal="center" vertical="center" wrapText="1"/>
    </xf>
    <xf numFmtId="4" fontId="22" fillId="2" borderId="46" xfId="0" applyNumberFormat="1" applyFont="1" applyFill="1" applyBorder="1" applyAlignment="1">
      <alignment horizontal="center" vertical="center" wrapText="1"/>
    </xf>
    <xf numFmtId="4" fontId="22" fillId="2" borderId="20" xfId="0" applyNumberFormat="1" applyFont="1" applyFill="1" applyBorder="1" applyAlignment="1">
      <alignment horizontal="center" vertical="center" wrapText="1"/>
    </xf>
    <xf numFmtId="4" fontId="22" fillId="2" borderId="21" xfId="0" applyNumberFormat="1" applyFont="1" applyFill="1" applyBorder="1" applyAlignment="1">
      <alignment horizontal="center" vertical="center" wrapText="1"/>
    </xf>
    <xf numFmtId="3" fontId="22" fillId="2" borderId="66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2" fillId="2" borderId="0" xfId="0" applyFont="1" applyFill="1" applyBorder="1" applyAlignment="1"/>
    <xf numFmtId="4" fontId="22" fillId="2" borderId="15" xfId="0" applyNumberFormat="1" applyFont="1" applyFill="1" applyBorder="1" applyAlignment="1">
      <alignment horizontal="center" vertical="center" wrapText="1"/>
    </xf>
    <xf numFmtId="4" fontId="22" fillId="2" borderId="17" xfId="0" applyNumberFormat="1" applyFont="1" applyFill="1" applyBorder="1" applyAlignment="1">
      <alignment horizontal="center" vertical="center" wrapText="1"/>
    </xf>
    <xf numFmtId="4" fontId="22" fillId="2" borderId="36" xfId="0" applyNumberFormat="1" applyFont="1" applyFill="1" applyBorder="1" applyAlignment="1">
      <alignment horizontal="center" vertical="center" wrapText="1"/>
    </xf>
    <xf numFmtId="3" fontId="22" fillId="2" borderId="56" xfId="0" applyNumberFormat="1" applyFont="1" applyFill="1" applyBorder="1" applyAlignment="1">
      <alignment horizontal="center" vertical="center" wrapText="1"/>
    </xf>
    <xf numFmtId="3" fontId="22" fillId="2" borderId="17" xfId="0" applyNumberFormat="1" applyFont="1" applyFill="1" applyBorder="1" applyAlignment="1">
      <alignment horizontal="center" vertical="center" wrapText="1"/>
    </xf>
    <xf numFmtId="3" fontId="22" fillId="2" borderId="36" xfId="0" applyNumberFormat="1" applyFont="1" applyFill="1" applyBorder="1" applyAlignment="1">
      <alignment horizontal="center" vertical="center" wrapText="1"/>
    </xf>
    <xf numFmtId="4" fontId="22" fillId="2" borderId="39" xfId="0" applyNumberFormat="1" applyFont="1" applyFill="1" applyBorder="1" applyAlignment="1">
      <alignment horizontal="center" vertical="center" wrapText="1"/>
    </xf>
    <xf numFmtId="4" fontId="22" fillId="2" borderId="38" xfId="0" applyNumberFormat="1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4" fontId="21" fillId="2" borderId="65" xfId="0" applyNumberFormat="1" applyFont="1" applyFill="1" applyBorder="1" applyAlignment="1">
      <alignment horizontal="center" vertical="center" wrapText="1"/>
    </xf>
    <xf numFmtId="49" fontId="21" fillId="2" borderId="42" xfId="0" applyNumberFormat="1" applyFont="1" applyFill="1" applyBorder="1" applyAlignment="1">
      <alignment horizontal="center" vertical="center" wrapText="1"/>
    </xf>
    <xf numFmtId="4" fontId="16" fillId="2" borderId="18" xfId="0" applyNumberFormat="1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7" fillId="2" borderId="0" xfId="0" applyFont="1" applyFill="1" applyBorder="1"/>
    <xf numFmtId="0" fontId="29" fillId="2" borderId="33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4" fontId="21" fillId="2" borderId="39" xfId="0" applyNumberFormat="1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71" xfId="0" applyFont="1" applyFill="1" applyBorder="1" applyAlignment="1">
      <alignment horizontal="center" vertical="center" wrapText="1"/>
    </xf>
    <xf numFmtId="0" fontId="21" fillId="2" borderId="73" xfId="0" applyFont="1" applyFill="1" applyBorder="1" applyAlignment="1">
      <alignment horizontal="center" vertical="center" wrapText="1"/>
    </xf>
    <xf numFmtId="0" fontId="21" fillId="2" borderId="72" xfId="0" applyFont="1" applyFill="1" applyBorder="1" applyAlignment="1">
      <alignment horizontal="center" vertical="center" wrapText="1"/>
    </xf>
    <xf numFmtId="4" fontId="22" fillId="2" borderId="56" xfId="0" applyNumberFormat="1" applyFont="1" applyFill="1" applyBorder="1" applyAlignment="1">
      <alignment horizontal="center" vertical="center" wrapText="1"/>
    </xf>
    <xf numFmtId="4" fontId="23" fillId="2" borderId="25" xfId="0" applyNumberFormat="1" applyFont="1" applyFill="1" applyBorder="1" applyAlignment="1">
      <alignment horizontal="center" vertical="center" wrapText="1"/>
    </xf>
    <xf numFmtId="4" fontId="21" fillId="2" borderId="71" xfId="0" applyNumberFormat="1" applyFont="1" applyFill="1" applyBorder="1" applyAlignment="1">
      <alignment horizontal="center" vertical="center" wrapText="1"/>
    </xf>
    <xf numFmtId="4" fontId="21" fillId="2" borderId="72" xfId="0" applyNumberFormat="1" applyFont="1" applyFill="1" applyBorder="1" applyAlignment="1">
      <alignment horizontal="center" vertical="center" wrapText="1"/>
    </xf>
    <xf numFmtId="4" fontId="21" fillId="2" borderId="69" xfId="0" applyNumberFormat="1" applyFont="1" applyFill="1" applyBorder="1" applyAlignment="1">
      <alignment horizontal="center" vertical="center" wrapText="1"/>
    </xf>
    <xf numFmtId="4" fontId="16" fillId="2" borderId="71" xfId="0" applyNumberFormat="1" applyFont="1" applyFill="1" applyBorder="1" applyAlignment="1">
      <alignment horizontal="center" vertical="center" wrapText="1"/>
    </xf>
    <xf numFmtId="0" fontId="16" fillId="2" borderId="72" xfId="0" applyFont="1" applyFill="1" applyBorder="1" applyAlignment="1">
      <alignment horizontal="center" vertical="center" wrapText="1"/>
    </xf>
    <xf numFmtId="4" fontId="16" fillId="2" borderId="72" xfId="0" applyNumberFormat="1" applyFont="1" applyFill="1" applyBorder="1" applyAlignment="1">
      <alignment horizontal="center" vertical="center" wrapText="1"/>
    </xf>
    <xf numFmtId="4" fontId="21" fillId="2" borderId="7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3" fontId="15" fillId="2" borderId="19" xfId="0" applyNumberFormat="1" applyFont="1" applyFill="1" applyBorder="1" applyAlignment="1">
      <alignment horizontal="center" vertical="center"/>
    </xf>
    <xf numFmtId="4" fontId="16" fillId="2" borderId="19" xfId="0" applyNumberFormat="1" applyFont="1" applyFill="1" applyBorder="1" applyAlignment="1">
      <alignment horizontal="center" vertical="center" wrapText="1"/>
    </xf>
    <xf numFmtId="4" fontId="21" fillId="2" borderId="57" xfId="0" applyNumberFormat="1" applyFont="1" applyFill="1" applyBorder="1" applyAlignment="1">
      <alignment horizontal="center" vertical="center" wrapText="1"/>
    </xf>
    <xf numFmtId="4" fontId="21" fillId="2" borderId="60" xfId="0" applyNumberFormat="1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165" fontId="22" fillId="2" borderId="1" xfId="0" applyNumberFormat="1" applyFont="1" applyFill="1" applyBorder="1" applyAlignment="1" applyProtection="1">
      <alignment horizontal="center" vertical="center"/>
    </xf>
    <xf numFmtId="0" fontId="21" fillId="2" borderId="69" xfId="0" applyFont="1" applyFill="1" applyBorder="1" applyAlignment="1">
      <alignment horizontal="center" vertical="center" wrapText="1"/>
    </xf>
    <xf numFmtId="0" fontId="22" fillId="2" borderId="71" xfId="0" applyFont="1" applyFill="1" applyBorder="1" applyAlignment="1">
      <alignment horizontal="center" vertical="center" wrapText="1"/>
    </xf>
    <xf numFmtId="0" fontId="22" fillId="2" borderId="73" xfId="0" applyFont="1" applyFill="1" applyBorder="1" applyAlignment="1">
      <alignment horizontal="center" vertical="center" wrapText="1"/>
    </xf>
    <xf numFmtId="0" fontId="22" fillId="2" borderId="72" xfId="0" applyFont="1" applyFill="1" applyBorder="1" applyAlignment="1">
      <alignment horizontal="center" vertical="center" wrapText="1"/>
    </xf>
    <xf numFmtId="4" fontId="22" fillId="2" borderId="72" xfId="0" applyNumberFormat="1" applyFont="1" applyFill="1" applyBorder="1" applyAlignment="1">
      <alignment horizontal="center" vertical="center" wrapText="1"/>
    </xf>
    <xf numFmtId="4" fontId="22" fillId="2" borderId="76" xfId="0" applyNumberFormat="1" applyFont="1" applyFill="1" applyBorder="1" applyAlignment="1">
      <alignment horizontal="center" vertical="center" wrapText="1"/>
    </xf>
    <xf numFmtId="4" fontId="16" fillId="2" borderId="70" xfId="0" applyNumberFormat="1" applyFont="1" applyFill="1" applyBorder="1" applyAlignment="1">
      <alignment horizontal="center" vertical="center" wrapText="1"/>
    </xf>
    <xf numFmtId="4" fontId="15" fillId="2" borderId="11" xfId="0" applyNumberFormat="1" applyFont="1" applyFill="1" applyBorder="1" applyAlignment="1">
      <alignment horizontal="center" vertical="center" wrapText="1"/>
    </xf>
    <xf numFmtId="4" fontId="22" fillId="2" borderId="52" xfId="0" applyNumberFormat="1" applyFont="1" applyFill="1" applyBorder="1" applyAlignment="1">
      <alignment horizontal="center" vertical="center" wrapText="1"/>
    </xf>
    <xf numFmtId="4" fontId="22" fillId="2" borderId="69" xfId="0" applyNumberFormat="1" applyFont="1" applyFill="1" applyBorder="1" applyAlignment="1">
      <alignment horizontal="center" vertical="center" wrapText="1"/>
    </xf>
    <xf numFmtId="4" fontId="23" fillId="2" borderId="73" xfId="0" applyNumberFormat="1" applyFont="1" applyFill="1" applyBorder="1" applyAlignment="1">
      <alignment horizontal="center" vertical="center" wrapText="1"/>
    </xf>
    <xf numFmtId="4" fontId="15" fillId="2" borderId="71" xfId="0" applyNumberFormat="1" applyFont="1" applyFill="1" applyBorder="1" applyAlignment="1">
      <alignment horizontal="center" vertical="center" wrapText="1"/>
    </xf>
    <xf numFmtId="4" fontId="16" fillId="2" borderId="54" xfId="0" applyNumberFormat="1" applyFont="1" applyFill="1" applyBorder="1" applyAlignment="1">
      <alignment horizontal="center" vertical="center" wrapText="1"/>
    </xf>
    <xf numFmtId="4" fontId="22" fillId="2" borderId="66" xfId="0" applyNumberFormat="1" applyFont="1" applyFill="1" applyBorder="1" applyAlignment="1">
      <alignment horizontal="center" vertical="center" wrapText="1"/>
    </xf>
    <xf numFmtId="4" fontId="22" fillId="2" borderId="57" xfId="0" applyNumberFormat="1" applyFont="1" applyFill="1" applyBorder="1" applyAlignment="1">
      <alignment horizontal="center" vertical="center" wrapText="1"/>
    </xf>
    <xf numFmtId="4" fontId="21" fillId="2" borderId="66" xfId="0" applyNumberFormat="1" applyFont="1" applyFill="1" applyBorder="1" applyAlignment="1">
      <alignment horizontal="center" vertical="center" wrapText="1"/>
    </xf>
    <xf numFmtId="4" fontId="21" fillId="2" borderId="52" xfId="0" applyNumberFormat="1" applyFont="1" applyFill="1" applyBorder="1" applyAlignment="1">
      <alignment horizontal="center" vertical="center" wrapText="1"/>
    </xf>
    <xf numFmtId="4" fontId="16" fillId="2" borderId="61" xfId="0" applyNumberFormat="1" applyFont="1" applyFill="1" applyBorder="1" applyAlignment="1">
      <alignment horizontal="center" vertical="center" wrapText="1"/>
    </xf>
    <xf numFmtId="4" fontId="16" fillId="2" borderId="11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 applyBorder="1" applyAlignment="1">
      <alignment horizontal="center" vertical="center" wrapText="1"/>
    </xf>
    <xf numFmtId="4" fontId="16" fillId="2" borderId="53" xfId="0" applyNumberFormat="1" applyFont="1" applyFill="1" applyBorder="1" applyAlignment="1">
      <alignment horizontal="center" vertical="center" wrapText="1"/>
    </xf>
    <xf numFmtId="4" fontId="22" fillId="2" borderId="53" xfId="0" applyNumberFormat="1" applyFont="1" applyFill="1" applyBorder="1" applyAlignment="1">
      <alignment horizontal="center" vertical="center" wrapText="1"/>
    </xf>
    <xf numFmtId="4" fontId="15" fillId="2" borderId="61" xfId="0" applyNumberFormat="1" applyFont="1" applyFill="1" applyBorder="1" applyAlignment="1">
      <alignment horizontal="center" vertical="center" wrapText="1"/>
    </xf>
    <xf numFmtId="4" fontId="16" fillId="2" borderId="58" xfId="0" applyNumberFormat="1" applyFont="1" applyFill="1" applyBorder="1" applyAlignment="1">
      <alignment horizontal="center" vertical="center" wrapText="1"/>
    </xf>
    <xf numFmtId="4" fontId="21" fillId="2" borderId="61" xfId="0" applyNumberFormat="1" applyFont="1" applyFill="1" applyBorder="1" applyAlignment="1">
      <alignment horizontal="center" vertical="center" wrapText="1"/>
    </xf>
    <xf numFmtId="4" fontId="15" fillId="2" borderId="5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4" fontId="22" fillId="2" borderId="24" xfId="0" applyNumberFormat="1" applyFont="1" applyFill="1" applyBorder="1" applyAlignment="1">
      <alignment horizontal="center" vertical="center" wrapText="1"/>
    </xf>
    <xf numFmtId="49" fontId="22" fillId="2" borderId="30" xfId="0" applyNumberFormat="1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3" fontId="22" fillId="2" borderId="57" xfId="0" applyNumberFormat="1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 wrapText="1"/>
    </xf>
    <xf numFmtId="165" fontId="22" fillId="2" borderId="37" xfId="0" applyNumberFormat="1" applyFont="1" applyFill="1" applyBorder="1" applyAlignment="1" applyProtection="1">
      <alignment horizontal="center" vertical="center"/>
    </xf>
    <xf numFmtId="0" fontId="22" fillId="2" borderId="41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165" fontId="22" fillId="2" borderId="4" xfId="0" applyNumberFormat="1" applyFont="1" applyFill="1" applyBorder="1" applyAlignment="1" applyProtection="1">
      <alignment horizontal="center" vertical="center" wrapText="1"/>
    </xf>
    <xf numFmtId="3" fontId="15" fillId="2" borderId="40" xfId="0" applyNumberFormat="1" applyFont="1" applyFill="1" applyBorder="1" applyAlignment="1">
      <alignment horizontal="center" vertical="center"/>
    </xf>
    <xf numFmtId="3" fontId="22" fillId="2" borderId="25" xfId="0" applyNumberFormat="1" applyFont="1" applyFill="1" applyBorder="1" applyAlignment="1">
      <alignment horizontal="center" vertical="center"/>
    </xf>
    <xf numFmtId="4" fontId="22" fillId="2" borderId="19" xfId="0" applyNumberFormat="1" applyFont="1" applyFill="1" applyBorder="1" applyAlignment="1">
      <alignment horizontal="center" vertical="center" wrapText="1"/>
    </xf>
    <xf numFmtId="4" fontId="22" fillId="2" borderId="43" xfId="0" applyNumberFormat="1" applyFont="1" applyFill="1" applyBorder="1" applyAlignment="1">
      <alignment horizontal="center" vertical="center" wrapText="1"/>
    </xf>
    <xf numFmtId="4" fontId="23" fillId="2" borderId="25" xfId="0" applyNumberFormat="1" applyFont="1" applyFill="1" applyBorder="1" applyAlignment="1">
      <alignment horizontal="center" vertical="center"/>
    </xf>
    <xf numFmtId="4" fontId="22" fillId="2" borderId="38" xfId="0" applyNumberFormat="1" applyFont="1" applyFill="1" applyBorder="1" applyAlignment="1">
      <alignment horizontal="center" vertical="center"/>
    </xf>
    <xf numFmtId="3" fontId="21" fillId="2" borderId="16" xfId="0" applyNumberFormat="1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3" fontId="21" fillId="2" borderId="41" xfId="0" applyNumberFormat="1" applyFont="1" applyFill="1" applyBorder="1" applyAlignment="1">
      <alignment horizontal="center" vertical="center" wrapText="1"/>
    </xf>
    <xf numFmtId="49" fontId="13" fillId="2" borderId="48" xfId="0" applyNumberFormat="1" applyFont="1" applyFill="1" applyBorder="1" applyAlignment="1">
      <alignment horizontal="center" vertical="center" wrapText="1"/>
    </xf>
    <xf numFmtId="4" fontId="13" fillId="2" borderId="71" xfId="0" applyNumberFormat="1" applyFont="1" applyFill="1" applyBorder="1" applyAlignment="1">
      <alignment horizontal="center" vertical="center" wrapText="1"/>
    </xf>
    <xf numFmtId="4" fontId="13" fillId="2" borderId="47" xfId="0" applyNumberFormat="1" applyFont="1" applyFill="1" applyBorder="1" applyAlignment="1">
      <alignment horizontal="center" vertical="center" wrapText="1"/>
    </xf>
    <xf numFmtId="4" fontId="34" fillId="2" borderId="32" xfId="0" applyNumberFormat="1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>
      <alignment horizontal="center" vertical="center" wrapText="1"/>
    </xf>
    <xf numFmtId="4" fontId="13" fillId="2" borderId="30" xfId="0" applyNumberFormat="1" applyFont="1" applyFill="1" applyBorder="1" applyAlignment="1">
      <alignment horizontal="center" vertical="center" wrapText="1"/>
    </xf>
    <xf numFmtId="4" fontId="34" fillId="2" borderId="24" xfId="0" applyNumberFormat="1" applyFont="1" applyFill="1" applyBorder="1" applyAlignment="1">
      <alignment horizontal="center" vertical="center" wrapText="1"/>
    </xf>
    <xf numFmtId="4" fontId="13" fillId="2" borderId="4" xfId="0" applyNumberFormat="1" applyFont="1" applyFill="1" applyBorder="1" applyAlignment="1">
      <alignment horizontal="center" vertical="center" wrapText="1"/>
    </xf>
    <xf numFmtId="4" fontId="13" fillId="2" borderId="48" xfId="0" applyNumberFormat="1" applyFont="1" applyFill="1" applyBorder="1" applyAlignment="1">
      <alignment horizontal="center" vertical="center" wrapText="1"/>
    </xf>
    <xf numFmtId="4" fontId="13" fillId="2" borderId="31" xfId="0" applyNumberFormat="1" applyFont="1" applyFill="1" applyBorder="1" applyAlignment="1">
      <alignment horizontal="center" vertical="center" wrapText="1"/>
    </xf>
    <xf numFmtId="3" fontId="13" fillId="2" borderId="47" xfId="0" applyNumberFormat="1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30" xfId="0" applyNumberFormat="1" applyFont="1" applyFill="1" applyBorder="1" applyAlignment="1">
      <alignment horizontal="center" vertical="center"/>
    </xf>
    <xf numFmtId="3" fontId="34" fillId="2" borderId="50" xfId="0" applyNumberFormat="1" applyFont="1" applyFill="1" applyBorder="1" applyAlignment="1">
      <alignment horizontal="center" vertical="center" wrapText="1"/>
    </xf>
    <xf numFmtId="3" fontId="34" fillId="2" borderId="4" xfId="0" applyNumberFormat="1" applyFont="1" applyFill="1" applyBorder="1" applyAlignment="1">
      <alignment horizontal="center" vertical="center" wrapText="1"/>
    </xf>
    <xf numFmtId="3" fontId="34" fillId="2" borderId="31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4" fontId="18" fillId="2" borderId="0" xfId="0" applyNumberFormat="1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3" fontId="22" fillId="2" borderId="26" xfId="0" applyNumberFormat="1" applyFont="1" applyFill="1" applyBorder="1" applyAlignment="1">
      <alignment horizontal="center" vertical="center"/>
    </xf>
    <xf numFmtId="3" fontId="22" fillId="2" borderId="42" xfId="0" applyNumberFormat="1" applyFont="1" applyFill="1" applyBorder="1" applyAlignment="1">
      <alignment horizontal="center" vertical="center"/>
    </xf>
    <xf numFmtId="3" fontId="22" fillId="2" borderId="36" xfId="0" applyNumberFormat="1" applyFont="1" applyFill="1" applyBorder="1" applyAlignment="1">
      <alignment horizontal="center" vertical="center"/>
    </xf>
    <xf numFmtId="3" fontId="15" fillId="2" borderId="64" xfId="0" applyNumberFormat="1" applyFont="1" applyFill="1" applyBorder="1" applyAlignment="1">
      <alignment horizontal="center" vertical="center"/>
    </xf>
    <xf numFmtId="4" fontId="22" fillId="2" borderId="47" xfId="0" applyNumberFormat="1" applyFont="1" applyFill="1" applyBorder="1" applyAlignment="1">
      <alignment horizontal="center" vertical="center"/>
    </xf>
    <xf numFmtId="4" fontId="22" fillId="2" borderId="10" xfId="0" applyNumberFormat="1" applyFont="1" applyFill="1" applyBorder="1" applyAlignment="1">
      <alignment horizontal="center" vertical="center"/>
    </xf>
    <xf numFmtId="3" fontId="22" fillId="2" borderId="10" xfId="0" applyNumberFormat="1" applyFont="1" applyFill="1" applyBorder="1" applyAlignment="1">
      <alignment horizontal="center" vertical="center"/>
    </xf>
    <xf numFmtId="3" fontId="22" fillId="2" borderId="30" xfId="0" applyNumberFormat="1" applyFont="1" applyFill="1" applyBorder="1" applyAlignment="1">
      <alignment horizontal="center" vertical="center"/>
    </xf>
    <xf numFmtId="4" fontId="21" fillId="2" borderId="44" xfId="0" applyNumberFormat="1" applyFont="1" applyFill="1" applyBorder="1" applyAlignment="1">
      <alignment horizontal="center" vertical="center" wrapText="1"/>
    </xf>
    <xf numFmtId="3" fontId="22" fillId="2" borderId="48" xfId="0" applyNumberFormat="1" applyFont="1" applyFill="1" applyBorder="1" applyAlignment="1">
      <alignment horizontal="center" vertical="center"/>
    </xf>
    <xf numFmtId="4" fontId="21" fillId="2" borderId="51" xfId="0" applyNumberFormat="1" applyFont="1" applyFill="1" applyBorder="1" applyAlignment="1">
      <alignment horizontal="center" vertical="center" wrapText="1"/>
    </xf>
    <xf numFmtId="4" fontId="21" fillId="2" borderId="49" xfId="0" applyNumberFormat="1" applyFont="1" applyFill="1" applyBorder="1" applyAlignment="1">
      <alignment horizontal="center" vertical="center" wrapText="1"/>
    </xf>
    <xf numFmtId="4" fontId="22" fillId="2" borderId="11" xfId="0" applyNumberFormat="1" applyFont="1" applyFill="1" applyBorder="1" applyAlignment="1">
      <alignment horizontal="center" vertical="center"/>
    </xf>
    <xf numFmtId="4" fontId="22" fillId="2" borderId="52" xfId="0" applyNumberFormat="1" applyFont="1" applyFill="1" applyBorder="1" applyAlignment="1">
      <alignment horizontal="center" vertical="center"/>
    </xf>
    <xf numFmtId="3" fontId="22" fillId="2" borderId="37" xfId="0" applyNumberFormat="1" applyFont="1" applyFill="1" applyBorder="1" applyAlignment="1">
      <alignment horizontal="center" vertical="center"/>
    </xf>
    <xf numFmtId="3" fontId="22" fillId="2" borderId="52" xfId="0" applyNumberFormat="1" applyFont="1" applyFill="1" applyBorder="1" applyAlignment="1">
      <alignment horizontal="center" vertical="center"/>
    </xf>
    <xf numFmtId="4" fontId="22" fillId="2" borderId="0" xfId="0" applyNumberFormat="1" applyFont="1" applyFill="1" applyBorder="1" applyAlignment="1">
      <alignment horizontal="center" vertical="center"/>
    </xf>
    <xf numFmtId="3" fontId="22" fillId="2" borderId="41" xfId="0" applyNumberFormat="1" applyFont="1" applyFill="1" applyBorder="1" applyAlignment="1">
      <alignment horizontal="center" vertical="center"/>
    </xf>
    <xf numFmtId="166" fontId="15" fillId="2" borderId="19" xfId="0" applyNumberFormat="1" applyFont="1" applyFill="1" applyBorder="1" applyAlignment="1">
      <alignment horizontal="center" vertical="center"/>
    </xf>
    <xf numFmtId="166" fontId="15" fillId="2" borderId="21" xfId="0" applyNumberFormat="1" applyFont="1" applyFill="1" applyBorder="1" applyAlignment="1">
      <alignment horizontal="center" vertical="center"/>
    </xf>
    <xf numFmtId="4" fontId="22" fillId="2" borderId="27" xfId="0" applyNumberFormat="1" applyFont="1" applyFill="1" applyBorder="1" applyAlignment="1" applyProtection="1">
      <alignment horizontal="center" vertical="center" wrapText="1"/>
    </xf>
    <xf numFmtId="4" fontId="22" fillId="2" borderId="51" xfId="0" applyNumberFormat="1" applyFont="1" applyFill="1" applyBorder="1" applyAlignment="1">
      <alignment horizontal="center" vertical="center"/>
    </xf>
    <xf numFmtId="4" fontId="22" fillId="2" borderId="56" xfId="0" applyNumberFormat="1" applyFont="1" applyFill="1" applyBorder="1" applyAlignment="1">
      <alignment horizontal="center" vertical="center"/>
    </xf>
    <xf numFmtId="4" fontId="22" fillId="2" borderId="42" xfId="0" applyNumberFormat="1" applyFont="1" applyFill="1" applyBorder="1" applyAlignment="1">
      <alignment horizontal="center" vertical="center"/>
    </xf>
    <xf numFmtId="4" fontId="15" fillId="2" borderId="42" xfId="0" applyNumberFormat="1" applyFont="1" applyFill="1" applyBorder="1" applyAlignment="1">
      <alignment horizontal="center" vertical="center"/>
    </xf>
    <xf numFmtId="4" fontId="21" fillId="2" borderId="43" xfId="0" applyNumberFormat="1" applyFont="1" applyFill="1" applyBorder="1" applyAlignment="1">
      <alignment horizontal="center" vertical="center" wrapText="1"/>
    </xf>
    <xf numFmtId="4" fontId="22" fillId="2" borderId="19" xfId="0" applyNumberFormat="1" applyFont="1" applyFill="1" applyBorder="1" applyAlignment="1">
      <alignment horizontal="center" vertical="center"/>
    </xf>
    <xf numFmtId="4" fontId="22" fillId="2" borderId="20" xfId="0" applyNumberFormat="1" applyFont="1" applyFill="1" applyBorder="1" applyAlignment="1">
      <alignment horizontal="center" vertical="center"/>
    </xf>
    <xf numFmtId="4" fontId="15" fillId="2" borderId="23" xfId="0" applyNumberFormat="1" applyFont="1" applyFill="1" applyBorder="1" applyAlignment="1">
      <alignment horizontal="center" vertical="center"/>
    </xf>
    <xf numFmtId="4" fontId="15" fillId="2" borderId="10" xfId="0" applyNumberFormat="1" applyFont="1" applyFill="1" applyBorder="1" applyAlignment="1">
      <alignment horizontal="center" vertical="center"/>
    </xf>
    <xf numFmtId="4" fontId="0" fillId="2" borderId="37" xfId="0" applyNumberFormat="1" applyFont="1" applyFill="1" applyBorder="1" applyAlignment="1">
      <alignment horizontal="center"/>
    </xf>
    <xf numFmtId="4" fontId="15" fillId="2" borderId="44" xfId="0" applyNumberFormat="1" applyFont="1" applyFill="1" applyBorder="1" applyAlignment="1">
      <alignment horizontal="center" vertical="center"/>
    </xf>
    <xf numFmtId="4" fontId="15" fillId="2" borderId="37" xfId="0" applyNumberFormat="1" applyFont="1" applyFill="1" applyBorder="1" applyAlignment="1">
      <alignment horizontal="center" vertical="center"/>
    </xf>
    <xf numFmtId="4" fontId="16" fillId="2" borderId="37" xfId="0" applyNumberFormat="1" applyFont="1" applyFill="1" applyBorder="1" applyAlignment="1">
      <alignment horizontal="center" vertical="center" wrapText="1"/>
    </xf>
    <xf numFmtId="3" fontId="15" fillId="2" borderId="44" xfId="0" applyNumberFormat="1" applyFont="1" applyFill="1" applyBorder="1" applyAlignment="1">
      <alignment horizontal="center" vertical="center"/>
    </xf>
    <xf numFmtId="4" fontId="16" fillId="2" borderId="45" xfId="0" applyNumberFormat="1" applyFont="1" applyFill="1" applyBorder="1" applyAlignment="1">
      <alignment horizontal="center" vertical="center" wrapText="1"/>
    </xf>
    <xf numFmtId="4" fontId="16" fillId="2" borderId="38" xfId="0" applyNumberFormat="1" applyFont="1" applyFill="1" applyBorder="1" applyAlignment="1">
      <alignment horizontal="center" vertical="center" wrapText="1"/>
    </xf>
    <xf numFmtId="4" fontId="15" fillId="2" borderId="45" xfId="0" applyNumberFormat="1" applyFont="1" applyFill="1" applyBorder="1" applyAlignment="1">
      <alignment horizontal="center" vertical="center"/>
    </xf>
    <xf numFmtId="4" fontId="15" fillId="2" borderId="38" xfId="0" applyNumberFormat="1" applyFont="1" applyFill="1" applyBorder="1" applyAlignment="1">
      <alignment horizontal="center" vertical="center"/>
    </xf>
    <xf numFmtId="4" fontId="15" fillId="2" borderId="62" xfId="0" applyNumberFormat="1" applyFont="1" applyFill="1" applyBorder="1" applyAlignment="1">
      <alignment horizontal="center" vertical="center"/>
    </xf>
    <xf numFmtId="4" fontId="15" fillId="2" borderId="47" xfId="0" applyNumberFormat="1" applyFont="1" applyFill="1" applyBorder="1" applyAlignment="1">
      <alignment horizontal="center" vertical="center" wrapText="1"/>
    </xf>
    <xf numFmtId="165" fontId="15" fillId="2" borderId="21" xfId="0" applyNumberFormat="1" applyFont="1" applyFill="1" applyBorder="1" applyAlignment="1">
      <alignment horizontal="center" vertical="center"/>
    </xf>
    <xf numFmtId="165" fontId="15" fillId="2" borderId="43" xfId="0" applyNumberFormat="1" applyFont="1" applyFill="1" applyBorder="1" applyAlignment="1">
      <alignment horizontal="center" vertical="center"/>
    </xf>
    <xf numFmtId="4" fontId="22" fillId="2" borderId="72" xfId="0" applyNumberFormat="1" applyFont="1" applyFill="1" applyBorder="1" applyAlignment="1">
      <alignment vertical="center" wrapText="1"/>
    </xf>
    <xf numFmtId="49" fontId="22" fillId="2" borderId="52" xfId="0" applyNumberFormat="1" applyFont="1" applyFill="1" applyBorder="1" applyAlignment="1">
      <alignment horizontal="center" vertical="center" wrapText="1"/>
    </xf>
    <xf numFmtId="3" fontId="22" fillId="2" borderId="44" xfId="0" applyNumberFormat="1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vertical="center" wrapText="1"/>
    </xf>
    <xf numFmtId="3" fontId="22" fillId="2" borderId="50" xfId="0" applyNumberFormat="1" applyFont="1" applyFill="1" applyBorder="1" applyAlignment="1">
      <alignment horizontal="center" vertical="center"/>
    </xf>
    <xf numFmtId="4" fontId="22" fillId="2" borderId="74" xfId="0" applyNumberFormat="1" applyFont="1" applyFill="1" applyBorder="1" applyAlignment="1">
      <alignment vertical="center" wrapText="1"/>
    </xf>
    <xf numFmtId="4" fontId="36" fillId="2" borderId="41" xfId="0" applyNumberFormat="1" applyFont="1" applyFill="1" applyBorder="1" applyAlignment="1">
      <alignment horizontal="center" vertical="center" wrapText="1"/>
    </xf>
    <xf numFmtId="4" fontId="36" fillId="2" borderId="22" xfId="0" applyNumberFormat="1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/>
    </xf>
    <xf numFmtId="3" fontId="36" fillId="2" borderId="14" xfId="0" applyNumberFormat="1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 applyBorder="1" applyAlignment="1">
      <alignment horizontal="center"/>
    </xf>
    <xf numFmtId="165" fontId="15" fillId="2" borderId="64" xfId="0" applyNumberFormat="1" applyFont="1" applyFill="1" applyBorder="1" applyAlignment="1">
      <alignment horizontal="center" vertical="center"/>
    </xf>
    <xf numFmtId="4" fontId="22" fillId="2" borderId="0" xfId="0" applyNumberFormat="1" applyFont="1" applyFill="1" applyAlignment="1">
      <alignment horizontal="center" vertical="center" wrapText="1"/>
    </xf>
    <xf numFmtId="4" fontId="21" fillId="2" borderId="54" xfId="0" applyNumberFormat="1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4" fontId="15" fillId="2" borderId="64" xfId="0" applyNumberFormat="1" applyFont="1" applyFill="1" applyBorder="1" applyAlignment="1">
      <alignment horizontal="center" vertical="center"/>
    </xf>
    <xf numFmtId="4" fontId="15" fillId="2" borderId="61" xfId="0" applyNumberFormat="1" applyFont="1" applyFill="1" applyBorder="1" applyAlignment="1">
      <alignment horizontal="center" vertical="center"/>
    </xf>
    <xf numFmtId="4" fontId="15" fillId="2" borderId="58" xfId="0" applyNumberFormat="1" applyFont="1" applyFill="1" applyBorder="1" applyAlignment="1">
      <alignment horizontal="center" vertical="center"/>
    </xf>
    <xf numFmtId="4" fontId="22" fillId="2" borderId="26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4" fontId="22" fillId="2" borderId="73" xfId="0" applyNumberFormat="1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4" fontId="16" fillId="2" borderId="59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5" fillId="2" borderId="64" xfId="0" applyFont="1" applyFill="1" applyBorder="1" applyAlignment="1">
      <alignment horizontal="center" vertical="center" wrapText="1"/>
    </xf>
    <xf numFmtId="0" fontId="15" fillId="2" borderId="61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9" fillId="2" borderId="64" xfId="0" applyFont="1" applyFill="1" applyBorder="1" applyAlignment="1">
      <alignment horizontal="center" vertical="center" wrapText="1"/>
    </xf>
    <xf numFmtId="0" fontId="29" fillId="2" borderId="61" xfId="0" applyFont="1" applyFill="1" applyBorder="1" applyAlignment="1">
      <alignment horizontal="center" vertical="center" wrapText="1"/>
    </xf>
    <xf numFmtId="0" fontId="29" fillId="2" borderId="58" xfId="0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68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 wrapText="1"/>
    </xf>
    <xf numFmtId="0" fontId="29" fillId="2" borderId="56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4" fontId="15" fillId="2" borderId="57" xfId="0" applyNumberFormat="1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left" vertical="center" wrapText="1"/>
    </xf>
    <xf numFmtId="0" fontId="16" fillId="2" borderId="61" xfId="0" applyFont="1" applyFill="1" applyBorder="1" applyAlignment="1">
      <alignment horizontal="left" vertical="center" wrapText="1"/>
    </xf>
    <xf numFmtId="0" fontId="16" fillId="2" borderId="58" xfId="0" applyFont="1" applyFill="1" applyBorder="1" applyAlignment="1">
      <alignment horizontal="left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0" fontId="16" fillId="2" borderId="58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 wrapText="1"/>
    </xf>
    <xf numFmtId="0" fontId="29" fillId="2" borderId="55" xfId="0" applyFont="1" applyFill="1" applyBorder="1" applyAlignment="1">
      <alignment horizontal="center" vertical="center" wrapText="1"/>
    </xf>
    <xf numFmtId="0" fontId="29" fillId="2" borderId="62" xfId="0" applyFont="1" applyFill="1" applyBorder="1" applyAlignment="1">
      <alignment horizontal="center" vertical="center" wrapText="1"/>
    </xf>
    <xf numFmtId="0" fontId="16" fillId="2" borderId="60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4" fontId="16" fillId="2" borderId="65" xfId="0" applyNumberFormat="1" applyFont="1" applyFill="1" applyBorder="1" applyAlignment="1">
      <alignment horizontal="center" vertical="center" wrapText="1"/>
    </xf>
    <xf numFmtId="4" fontId="16" fillId="2" borderId="59" xfId="0" applyNumberFormat="1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65" fontId="16" fillId="2" borderId="64" xfId="0" applyNumberFormat="1" applyFont="1" applyFill="1" applyBorder="1" applyAlignment="1">
      <alignment horizontal="center" vertical="center" wrapText="1"/>
    </xf>
    <xf numFmtId="165" fontId="16" fillId="2" borderId="61" xfId="0" applyNumberFormat="1" applyFont="1" applyFill="1" applyBorder="1" applyAlignment="1">
      <alignment horizontal="center" vertical="center" wrapText="1"/>
    </xf>
    <xf numFmtId="165" fontId="16" fillId="2" borderId="58" xfId="0" applyNumberFormat="1" applyFont="1" applyFill="1" applyBorder="1" applyAlignment="1">
      <alignment horizontal="center" vertical="center" wrapText="1"/>
    </xf>
    <xf numFmtId="49" fontId="16" fillId="2" borderId="40" xfId="0" applyNumberFormat="1" applyFont="1" applyFill="1" applyBorder="1" applyAlignment="1">
      <alignment horizontal="center" vertical="center" wrapText="1"/>
    </xf>
    <xf numFmtId="49" fontId="16" fillId="2" borderId="42" xfId="0" applyNumberFormat="1" applyFont="1" applyFill="1" applyBorder="1" applyAlignment="1">
      <alignment horizontal="center" vertical="center" wrapText="1"/>
    </xf>
    <xf numFmtId="4" fontId="15" fillId="2" borderId="64" xfId="0" applyNumberFormat="1" applyFont="1" applyFill="1" applyBorder="1" applyAlignment="1">
      <alignment horizontal="center" vertical="center"/>
    </xf>
    <xf numFmtId="4" fontId="15" fillId="2" borderId="61" xfId="0" applyNumberFormat="1" applyFont="1" applyFill="1" applyBorder="1" applyAlignment="1">
      <alignment horizontal="center" vertical="center"/>
    </xf>
    <xf numFmtId="4" fontId="15" fillId="2" borderId="58" xfId="0" applyNumberFormat="1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 wrapText="1"/>
    </xf>
    <xf numFmtId="4" fontId="22" fillId="2" borderId="26" xfId="0" applyNumberFormat="1" applyFont="1" applyFill="1" applyBorder="1" applyAlignment="1">
      <alignment horizontal="center" vertical="center" wrapText="1"/>
    </xf>
    <xf numFmtId="4" fontId="22" fillId="2" borderId="6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63" xfId="0" applyFont="1" applyFill="1" applyBorder="1" applyAlignment="1">
      <alignment horizontal="center" vertical="center" wrapText="1"/>
    </xf>
    <xf numFmtId="0" fontId="32" fillId="2" borderId="64" xfId="0" applyFont="1" applyFill="1" applyBorder="1" applyAlignment="1">
      <alignment horizontal="center" vertical="center" wrapText="1"/>
    </xf>
    <xf numFmtId="0" fontId="32" fillId="2" borderId="61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165" fontId="15" fillId="2" borderId="64" xfId="0" applyNumberFormat="1" applyFont="1" applyFill="1" applyBorder="1" applyAlignment="1">
      <alignment horizontal="center" vertical="center"/>
    </xf>
    <xf numFmtId="165" fontId="15" fillId="2" borderId="61" xfId="0" applyNumberFormat="1" applyFont="1" applyFill="1" applyBorder="1" applyAlignment="1">
      <alignment horizontal="center" vertical="center"/>
    </xf>
    <xf numFmtId="165" fontId="15" fillId="2" borderId="58" xfId="0" applyNumberFormat="1" applyFont="1" applyFill="1" applyBorder="1" applyAlignment="1">
      <alignment horizontal="center" vertical="center"/>
    </xf>
    <xf numFmtId="0" fontId="29" fillId="2" borderId="34" xfId="0" applyFont="1" applyFill="1" applyBorder="1" applyAlignment="1">
      <alignment horizontal="center" vertical="center" wrapText="1"/>
    </xf>
    <xf numFmtId="4" fontId="22" fillId="2" borderId="25" xfId="0" applyNumberFormat="1" applyFont="1" applyFill="1" applyBorder="1" applyAlignment="1">
      <alignment horizontal="center" vertical="center" wrapText="1"/>
    </xf>
    <xf numFmtId="4" fontId="22" fillId="2" borderId="0" xfId="0" applyNumberFormat="1" applyFont="1" applyFill="1" applyAlignment="1">
      <alignment horizontal="center" vertical="center" wrapText="1"/>
    </xf>
    <xf numFmtId="4" fontId="21" fillId="2" borderId="70" xfId="0" applyNumberFormat="1" applyFont="1" applyFill="1" applyBorder="1" applyAlignment="1">
      <alignment horizontal="center" vertical="center" wrapText="1"/>
    </xf>
    <xf numFmtId="4" fontId="21" fillId="2" borderId="67" xfId="0" applyNumberFormat="1" applyFont="1" applyFill="1" applyBorder="1" applyAlignment="1">
      <alignment horizontal="center" vertical="center" wrapText="1"/>
    </xf>
    <xf numFmtId="4" fontId="21" fillId="2" borderId="54" xfId="0" applyNumberFormat="1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left" vertical="top" wrapText="1"/>
    </xf>
    <xf numFmtId="0" fontId="16" fillId="2" borderId="61" xfId="0" applyFont="1" applyFill="1" applyBorder="1" applyAlignment="1">
      <alignment horizontal="left" vertical="top" wrapText="1"/>
    </xf>
    <xf numFmtId="0" fontId="16" fillId="2" borderId="58" xfId="0" applyFont="1" applyFill="1" applyBorder="1" applyAlignment="1">
      <alignment horizontal="left" vertical="top" wrapText="1"/>
    </xf>
    <xf numFmtId="4" fontId="15" fillId="2" borderId="11" xfId="0" applyNumberFormat="1" applyFont="1" applyFill="1" applyBorder="1" applyAlignment="1">
      <alignment horizontal="left" vertical="center" wrapText="1"/>
    </xf>
    <xf numFmtId="4" fontId="15" fillId="2" borderId="68" xfId="0" applyNumberFormat="1" applyFont="1" applyFill="1" applyBorder="1" applyAlignment="1">
      <alignment horizontal="left" vertical="center" wrapText="1"/>
    </xf>
    <xf numFmtId="0" fontId="22" fillId="2" borderId="32" xfId="0" applyFont="1" applyFill="1" applyBorder="1" applyAlignment="1">
      <alignment horizontal="left" vertical="top" wrapText="1"/>
    </xf>
    <xf numFmtId="0" fontId="22" fillId="2" borderId="24" xfId="0" applyFont="1" applyFill="1" applyBorder="1" applyAlignment="1">
      <alignment horizontal="left" vertical="top" wrapText="1"/>
    </xf>
    <xf numFmtId="0" fontId="22" fillId="2" borderId="22" xfId="0" applyFont="1" applyFill="1" applyBorder="1" applyAlignment="1">
      <alignment horizontal="left" vertical="top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60" xfId="0" applyFont="1" applyFill="1" applyBorder="1" applyAlignment="1">
      <alignment horizontal="left" vertical="center" wrapText="1"/>
    </xf>
    <xf numFmtId="4" fontId="39" fillId="2" borderId="52" xfId="0" applyNumberFormat="1" applyFont="1" applyFill="1" applyBorder="1" applyAlignment="1">
      <alignment horizontal="center" vertical="center" wrapText="1"/>
    </xf>
    <xf numFmtId="4" fontId="39" fillId="2" borderId="22" xfId="0" applyNumberFormat="1" applyFont="1" applyFill="1" applyBorder="1" applyAlignment="1">
      <alignment horizontal="center" vertical="center" wrapText="1"/>
    </xf>
    <xf numFmtId="4" fontId="39" fillId="2" borderId="37" xfId="0" applyNumberFormat="1" applyFont="1" applyFill="1" applyBorder="1" applyAlignment="1">
      <alignment horizontal="center" vertical="center" wrapText="1"/>
    </xf>
    <xf numFmtId="3" fontId="39" fillId="2" borderId="1" xfId="0" applyNumberFormat="1" applyFont="1" applyFill="1" applyBorder="1" applyAlignment="1">
      <alignment horizontal="center" vertical="center"/>
    </xf>
    <xf numFmtId="3" fontId="39" fillId="2" borderId="14" xfId="0" applyNumberFormat="1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/>
    </xf>
    <xf numFmtId="0" fontId="40" fillId="2" borderId="0" xfId="0" applyFont="1" applyFill="1" applyBorder="1" applyAlignment="1">
      <alignment horizontal="center"/>
    </xf>
    <xf numFmtId="4" fontId="36" fillId="2" borderId="52" xfId="0" applyNumberFormat="1" applyFont="1" applyFill="1" applyBorder="1" applyAlignment="1">
      <alignment horizontal="center" vertical="center" wrapText="1"/>
    </xf>
    <xf numFmtId="4" fontId="36" fillId="2" borderId="60" xfId="0" applyNumberFormat="1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>
      <alignment horizontal="center" vertical="center" wrapText="1"/>
    </xf>
    <xf numFmtId="4" fontId="36" fillId="2" borderId="44" xfId="0" applyNumberFormat="1" applyFont="1" applyFill="1" applyBorder="1" applyAlignment="1">
      <alignment horizontal="center" vertical="center" wrapText="1"/>
    </xf>
    <xf numFmtId="4" fontId="36" fillId="2" borderId="14" xfId="0" applyNumberFormat="1" applyFont="1" applyFill="1" applyBorder="1" applyAlignment="1">
      <alignment horizontal="center" vertical="center" wrapText="1"/>
    </xf>
    <xf numFmtId="3" fontId="36" fillId="2" borderId="60" xfId="0" applyNumberFormat="1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37" fillId="2" borderId="0" xfId="0" applyFont="1" applyFill="1" applyBorder="1" applyAlignment="1"/>
    <xf numFmtId="4" fontId="36" fillId="2" borderId="0" xfId="0" applyNumberFormat="1" applyFont="1" applyFill="1" applyBorder="1" applyAlignment="1">
      <alignment horizontal="center" vertical="center" wrapText="1"/>
    </xf>
    <xf numFmtId="3" fontId="36" fillId="2" borderId="44" xfId="0" applyNumberFormat="1" applyFont="1" applyFill="1" applyBorder="1" applyAlignment="1">
      <alignment horizontal="center" vertical="center"/>
    </xf>
    <xf numFmtId="3" fontId="36" fillId="2" borderId="66" xfId="0" applyNumberFormat="1" applyFont="1" applyFill="1" applyBorder="1" applyAlignment="1">
      <alignment horizontal="center" vertical="center"/>
    </xf>
    <xf numFmtId="3" fontId="36" fillId="2" borderId="3" xfId="0" applyNumberFormat="1" applyFont="1" applyFill="1" applyBorder="1" applyAlignment="1">
      <alignment horizontal="center" vertical="center"/>
    </xf>
    <xf numFmtId="3" fontId="36" fillId="2" borderId="27" xfId="0" applyNumberFormat="1" applyFont="1" applyFill="1" applyBorder="1" applyAlignment="1">
      <alignment horizontal="center" vertical="center"/>
    </xf>
    <xf numFmtId="4" fontId="22" fillId="2" borderId="36" xfId="0" applyNumberFormat="1" applyFont="1" applyFill="1" applyBorder="1" applyAlignment="1" applyProtection="1">
      <alignment horizontal="center" vertical="center" wrapText="1"/>
    </xf>
    <xf numFmtId="4" fontId="21" fillId="2" borderId="26" xfId="0" applyNumberFormat="1" applyFont="1" applyFill="1" applyBorder="1" applyAlignment="1">
      <alignment horizontal="center" vertical="center" wrapText="1"/>
    </xf>
    <xf numFmtId="4" fontId="22" fillId="2" borderId="17" xfId="0" applyNumberFormat="1" applyFont="1" applyFill="1" applyBorder="1" applyAlignment="1">
      <alignment horizontal="center" vertical="center"/>
    </xf>
    <xf numFmtId="4" fontId="15" fillId="2" borderId="47" xfId="0" applyNumberFormat="1" applyFont="1" applyFill="1" applyBorder="1" applyAlignment="1">
      <alignment horizontal="center" vertical="center" wrapText="1"/>
    </xf>
    <xf numFmtId="4" fontId="15" fillId="2" borderId="68" xfId="0" applyNumberFormat="1" applyFont="1" applyFill="1" applyBorder="1" applyAlignment="1">
      <alignment horizontal="center" vertical="center" wrapText="1"/>
    </xf>
    <xf numFmtId="0" fontId="16" fillId="2" borderId="69" xfId="0" applyFont="1" applyFill="1" applyBorder="1" applyAlignment="1">
      <alignment horizontal="center" vertical="center" wrapText="1"/>
    </xf>
    <xf numFmtId="4" fontId="15" fillId="2" borderId="11" xfId="0" applyNumberFormat="1" applyFont="1" applyFill="1" applyBorder="1" applyAlignment="1">
      <alignment horizontal="center" vertical="center" wrapText="1"/>
    </xf>
    <xf numFmtId="4" fontId="16" fillId="2" borderId="47" xfId="0" applyNumberFormat="1" applyFont="1" applyFill="1" applyBorder="1" applyAlignment="1">
      <alignment horizontal="center" vertical="center" wrapText="1"/>
    </xf>
    <xf numFmtId="4" fontId="16" fillId="2" borderId="11" xfId="0" applyNumberFormat="1" applyFont="1" applyFill="1" applyBorder="1" applyAlignment="1">
      <alignment horizontal="center" vertical="center" wrapText="1"/>
    </xf>
    <xf numFmtId="4" fontId="16" fillId="2" borderId="68" xfId="0" applyNumberFormat="1" applyFont="1" applyFill="1" applyBorder="1" applyAlignment="1">
      <alignment horizontal="center" vertical="center" wrapText="1"/>
    </xf>
    <xf numFmtId="4" fontId="15" fillId="2" borderId="47" xfId="0" applyNumberFormat="1" applyFont="1" applyFill="1" applyBorder="1" applyAlignment="1">
      <alignment horizontal="left" vertical="center" wrapText="1"/>
    </xf>
    <xf numFmtId="4" fontId="15" fillId="2" borderId="26" xfId="0" applyNumberFormat="1" applyFont="1" applyFill="1" applyBorder="1" applyAlignment="1">
      <alignment horizontal="center" vertical="center" wrapText="1"/>
    </xf>
    <xf numFmtId="4" fontId="22" fillId="2" borderId="15" xfId="0" applyNumberFormat="1" applyFont="1" applyFill="1" applyBorder="1" applyAlignment="1">
      <alignment horizontal="left" vertical="center" wrapText="1"/>
    </xf>
    <xf numFmtId="4" fontId="15" fillId="2" borderId="65" xfId="0" applyNumberFormat="1" applyFont="1" applyFill="1" applyBorder="1" applyAlignment="1">
      <alignment horizontal="center" vertical="center" wrapText="1"/>
    </xf>
    <xf numFmtId="49" fontId="22" fillId="2" borderId="15" xfId="0" applyNumberFormat="1" applyFont="1" applyFill="1" applyBorder="1" applyAlignment="1" applyProtection="1">
      <alignment horizontal="left" vertical="center" wrapText="1"/>
    </xf>
    <xf numFmtId="4" fontId="13" fillId="2" borderId="24" xfId="0" applyNumberFormat="1" applyFont="1" applyFill="1" applyBorder="1" applyAlignment="1">
      <alignment horizontal="left" wrapText="1"/>
    </xf>
    <xf numFmtId="4" fontId="22" fillId="2" borderId="33" xfId="0" applyNumberFormat="1" applyFont="1" applyFill="1" applyBorder="1" applyAlignment="1">
      <alignment horizontal="left" vertical="center" wrapText="1"/>
    </xf>
    <xf numFmtId="49" fontId="22" fillId="2" borderId="38" xfId="0" applyNumberFormat="1" applyFont="1" applyFill="1" applyBorder="1" applyAlignment="1">
      <alignment horizontal="center" vertical="center" wrapText="1"/>
    </xf>
    <xf numFmtId="4" fontId="15" fillId="2" borderId="48" xfId="0" applyNumberFormat="1" applyFont="1" applyFill="1" applyBorder="1" applyAlignment="1">
      <alignment horizontal="center" vertical="center" wrapText="1"/>
    </xf>
    <xf numFmtId="4" fontId="22" fillId="2" borderId="19" xfId="0" applyNumberFormat="1" applyFont="1" applyFill="1" applyBorder="1" applyAlignment="1">
      <alignment horizontal="left" vertical="center" wrapText="1"/>
    </xf>
    <xf numFmtId="4" fontId="15" fillId="2" borderId="25" xfId="0" applyNumberFormat="1" applyFont="1" applyFill="1" applyBorder="1" applyAlignment="1">
      <alignment horizontal="center" vertical="center" wrapText="1"/>
    </xf>
    <xf numFmtId="49" fontId="22" fillId="2" borderId="56" xfId="0" applyNumberFormat="1" applyFont="1" applyFill="1" applyBorder="1" applyAlignment="1">
      <alignment vertical="center" wrapText="1"/>
    </xf>
    <xf numFmtId="4" fontId="15" fillId="2" borderId="64" xfId="0" applyNumberFormat="1" applyFont="1" applyFill="1" applyBorder="1" applyAlignment="1">
      <alignment horizontal="left" vertical="center" wrapText="1"/>
    </xf>
    <xf numFmtId="4" fontId="15" fillId="2" borderId="58" xfId="0" applyNumberFormat="1" applyFont="1" applyFill="1" applyBorder="1" applyAlignment="1">
      <alignment horizontal="left" vertical="center" wrapText="1"/>
    </xf>
    <xf numFmtId="4" fontId="15" fillId="2" borderId="61" xfId="0" applyNumberFormat="1" applyFont="1" applyFill="1" applyBorder="1" applyAlignment="1">
      <alignment horizontal="left" vertical="center" wrapText="1"/>
    </xf>
    <xf numFmtId="49" fontId="22" fillId="2" borderId="20" xfId="0" applyNumberFormat="1" applyFont="1" applyFill="1" applyBorder="1" applyAlignment="1">
      <alignment horizontal="left" vertical="center" wrapText="1"/>
    </xf>
    <xf numFmtId="4" fontId="22" fillId="2" borderId="21" xfId="0" applyNumberFormat="1" applyFont="1" applyFill="1" applyBorder="1" applyAlignment="1">
      <alignment horizontal="left" vertical="center" wrapText="1"/>
    </xf>
    <xf numFmtId="0" fontId="16" fillId="2" borderId="4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43" xfId="0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35" fillId="2" borderId="0" xfId="0" applyFont="1" applyFill="1" applyBorder="1" applyAlignment="1">
      <alignment horizontal="center"/>
    </xf>
    <xf numFmtId="4" fontId="36" fillId="2" borderId="47" xfId="0" applyNumberFormat="1" applyFont="1" applyFill="1" applyBorder="1" applyAlignment="1">
      <alignment horizontal="left" vertical="center" wrapText="1"/>
    </xf>
    <xf numFmtId="4" fontId="36" fillId="2" borderId="68" xfId="0" applyNumberFormat="1" applyFont="1" applyFill="1" applyBorder="1" applyAlignment="1">
      <alignment horizontal="left" vertical="center" wrapText="1"/>
    </xf>
    <xf numFmtId="4" fontId="36" fillId="2" borderId="60" xfId="0" applyNumberFormat="1" applyFont="1" applyFill="1" applyBorder="1" applyAlignment="1">
      <alignment horizontal="left" vertical="center" wrapText="1"/>
    </xf>
    <xf numFmtId="4" fontId="36" fillId="2" borderId="77" xfId="0" applyNumberFormat="1" applyFont="1" applyFill="1" applyBorder="1" applyAlignment="1">
      <alignment horizontal="left" vertical="center" wrapText="1"/>
    </xf>
    <xf numFmtId="4" fontId="36" fillId="2" borderId="70" xfId="0" applyNumberFormat="1" applyFont="1" applyFill="1" applyBorder="1" applyAlignment="1">
      <alignment horizontal="center" vertical="center" wrapText="1"/>
    </xf>
    <xf numFmtId="4" fontId="36" fillId="2" borderId="67" xfId="0" applyNumberFormat="1" applyFont="1" applyFill="1" applyBorder="1" applyAlignment="1">
      <alignment horizontal="center" vertical="center" wrapText="1"/>
    </xf>
    <xf numFmtId="4" fontId="36" fillId="2" borderId="54" xfId="0" applyNumberFormat="1" applyFont="1" applyFill="1" applyBorder="1" applyAlignment="1">
      <alignment horizontal="center" vertical="center" wrapText="1"/>
    </xf>
    <xf numFmtId="4" fontId="36" fillId="2" borderId="54" xfId="0" applyNumberFormat="1" applyFont="1" applyFill="1" applyBorder="1" applyAlignment="1">
      <alignment horizontal="center" vertical="center" wrapText="1"/>
    </xf>
    <xf numFmtId="49" fontId="39" fillId="2" borderId="42" xfId="0" applyNumberFormat="1" applyFont="1" applyFill="1" applyBorder="1" applyAlignment="1">
      <alignment horizontal="center" vertical="center" wrapText="1"/>
    </xf>
    <xf numFmtId="4" fontId="39" fillId="2" borderId="74" xfId="0" applyNumberFormat="1" applyFont="1" applyFill="1" applyBorder="1" applyAlignment="1">
      <alignment horizontal="center" vertical="center" wrapText="1"/>
    </xf>
    <xf numFmtId="4" fontId="39" fillId="2" borderId="25" xfId="0" applyNumberFormat="1" applyFont="1" applyFill="1" applyBorder="1" applyAlignment="1">
      <alignment horizontal="center" vertical="center" wrapText="1"/>
    </xf>
    <xf numFmtId="4" fontId="39" fillId="2" borderId="5" xfId="0" applyNumberFormat="1" applyFont="1" applyFill="1" applyBorder="1" applyAlignment="1">
      <alignment horizontal="center" vertical="center" wrapText="1"/>
    </xf>
    <xf numFmtId="4" fontId="39" fillId="2" borderId="41" xfId="0" applyNumberFormat="1" applyFont="1" applyFill="1" applyBorder="1" applyAlignment="1">
      <alignment horizontal="center" vertical="center" wrapText="1"/>
    </xf>
    <xf numFmtId="4" fontId="39" fillId="2" borderId="49" xfId="0" applyNumberFormat="1" applyFont="1" applyFill="1" applyBorder="1" applyAlignment="1">
      <alignment horizontal="center" vertical="center"/>
    </xf>
    <xf numFmtId="4" fontId="39" fillId="2" borderId="26" xfId="0" applyNumberFormat="1" applyFont="1" applyFill="1" applyBorder="1" applyAlignment="1">
      <alignment horizontal="center" vertical="center" wrapText="1"/>
    </xf>
    <xf numFmtId="4" fontId="39" fillId="2" borderId="17" xfId="0" applyNumberFormat="1" applyFont="1" applyFill="1" applyBorder="1" applyAlignment="1">
      <alignment horizontal="center" vertical="center" wrapText="1"/>
    </xf>
    <xf numFmtId="4" fontId="39" fillId="2" borderId="42" xfId="0" applyNumberFormat="1" applyFont="1" applyFill="1" applyBorder="1" applyAlignment="1">
      <alignment horizontal="center" vertical="center" wrapText="1"/>
    </xf>
    <xf numFmtId="4" fontId="39" fillId="2" borderId="18" xfId="0" applyNumberFormat="1" applyFont="1" applyFill="1" applyBorder="1" applyAlignment="1">
      <alignment horizontal="center" vertical="center"/>
    </xf>
    <xf numFmtId="4" fontId="39" fillId="2" borderId="13" xfId="0" applyNumberFormat="1" applyFont="1" applyFill="1" applyBorder="1" applyAlignment="1">
      <alignment horizontal="center" vertical="center" wrapText="1"/>
    </xf>
    <xf numFmtId="4" fontId="39" fillId="2" borderId="27" xfId="0" applyNumberFormat="1" applyFont="1" applyFill="1" applyBorder="1" applyAlignment="1">
      <alignment horizontal="center" vertical="center" wrapText="1"/>
    </xf>
    <xf numFmtId="4" fontId="39" fillId="2" borderId="0" xfId="0" applyNumberFormat="1" applyFont="1" applyFill="1" applyBorder="1" applyAlignment="1">
      <alignment horizontal="center" vertical="center"/>
    </xf>
    <xf numFmtId="3" fontId="39" fillId="2" borderId="41" xfId="0" applyNumberFormat="1" applyFont="1" applyFill="1" applyBorder="1" applyAlignment="1">
      <alignment horizontal="center" vertical="center"/>
    </xf>
    <xf numFmtId="4" fontId="39" fillId="2" borderId="41" xfId="0" applyNumberFormat="1" applyFont="1" applyFill="1" applyBorder="1" applyAlignment="1">
      <alignment horizontal="center" vertical="center"/>
    </xf>
    <xf numFmtId="3" fontId="39" fillId="2" borderId="23" xfId="0" applyNumberFormat="1" applyFont="1" applyFill="1" applyBorder="1" applyAlignment="1">
      <alignment horizontal="center" vertical="center"/>
    </xf>
    <xf numFmtId="3" fontId="39" fillId="2" borderId="3" xfId="0" applyNumberFormat="1" applyFont="1" applyFill="1" applyBorder="1" applyAlignment="1">
      <alignment horizontal="center" vertical="center"/>
    </xf>
    <xf numFmtId="3" fontId="39" fillId="2" borderId="27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left"/>
    </xf>
    <xf numFmtId="0" fontId="39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39" fillId="2" borderId="0" xfId="0" applyFont="1" applyFill="1" applyBorder="1" applyAlignment="1">
      <alignment horizontal="center"/>
    </xf>
    <xf numFmtId="4" fontId="39" fillId="2" borderId="22" xfId="0" applyNumberFormat="1" applyFont="1" applyFill="1" applyBorder="1" applyAlignment="1">
      <alignment horizontal="left" vertical="top" wrapText="1"/>
    </xf>
    <xf numFmtId="49" fontId="39" fillId="2" borderId="37" xfId="0" applyNumberFormat="1" applyFont="1" applyFill="1" applyBorder="1" applyAlignment="1">
      <alignment horizontal="center" vertical="center" wrapText="1"/>
    </xf>
    <xf numFmtId="0" fontId="39" fillId="2" borderId="72" xfId="0" applyFont="1" applyFill="1" applyBorder="1" applyAlignment="1">
      <alignment horizontal="center" vertical="center" wrapText="1"/>
    </xf>
    <xf numFmtId="4" fontId="39" fillId="2" borderId="72" xfId="0" applyNumberFormat="1" applyFont="1" applyFill="1" applyBorder="1" applyAlignment="1">
      <alignment horizontal="center" vertical="center" wrapText="1"/>
    </xf>
    <xf numFmtId="4" fontId="39" fillId="2" borderId="50" xfId="0" applyNumberFormat="1" applyFont="1" applyFill="1" applyBorder="1" applyAlignment="1">
      <alignment horizontal="center" vertical="center" wrapText="1"/>
    </xf>
    <xf numFmtId="4" fontId="39" fillId="2" borderId="1" xfId="0" applyNumberFormat="1" applyFont="1" applyFill="1" applyBorder="1" applyAlignment="1">
      <alignment horizontal="center" vertical="center"/>
    </xf>
    <xf numFmtId="4" fontId="39" fillId="2" borderId="37" xfId="0" applyNumberFormat="1" applyFont="1" applyFill="1" applyBorder="1" applyAlignment="1">
      <alignment horizontal="center" vertical="center"/>
    </xf>
    <xf numFmtId="4" fontId="39" fillId="2" borderId="57" xfId="0" applyNumberFormat="1" applyFont="1" applyFill="1" applyBorder="1" applyAlignment="1">
      <alignment horizontal="center" vertical="center"/>
    </xf>
    <xf numFmtId="4" fontId="39" fillId="2" borderId="60" xfId="0" applyNumberFormat="1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left"/>
    </xf>
    <xf numFmtId="0" fontId="40" fillId="2" borderId="0" xfId="0" applyFont="1" applyFill="1" applyAlignment="1">
      <alignment horizontal="left"/>
    </xf>
    <xf numFmtId="0" fontId="41" fillId="2" borderId="0" xfId="0" applyFont="1" applyFill="1" applyBorder="1" applyAlignment="1">
      <alignment horizontal="left" vertical="center"/>
    </xf>
    <xf numFmtId="4" fontId="16" fillId="2" borderId="64" xfId="0" applyNumberFormat="1" applyFont="1" applyFill="1" applyBorder="1" applyAlignment="1">
      <alignment horizontal="center" vertical="center" wrapText="1"/>
    </xf>
    <xf numFmtId="4" fontId="16" fillId="2" borderId="61" xfId="0" applyNumberFormat="1" applyFont="1" applyFill="1" applyBorder="1" applyAlignment="1">
      <alignment horizontal="center" vertical="center" wrapText="1"/>
    </xf>
    <xf numFmtId="4" fontId="16" fillId="2" borderId="58" xfId="0" applyNumberFormat="1" applyFont="1" applyFill="1" applyBorder="1" applyAlignment="1">
      <alignment horizontal="center" vertical="center" wrapText="1"/>
    </xf>
    <xf numFmtId="3" fontId="22" fillId="2" borderId="15" xfId="0" applyNumberFormat="1" applyFont="1" applyFill="1" applyBorder="1" applyAlignment="1">
      <alignment horizontal="center" vertical="center"/>
    </xf>
    <xf numFmtId="3" fontId="22" fillId="2" borderId="78" xfId="0" applyNumberFormat="1" applyFont="1" applyFill="1" applyBorder="1" applyAlignment="1">
      <alignment horizontal="center" vertical="center"/>
    </xf>
    <xf numFmtId="4" fontId="36" fillId="2" borderId="64" xfId="0" applyNumberFormat="1" applyFont="1" applyFill="1" applyBorder="1" applyAlignment="1">
      <alignment horizontal="left" vertical="center" wrapText="1"/>
    </xf>
    <xf numFmtId="4" fontId="36" fillId="2" borderId="58" xfId="0" applyNumberFormat="1" applyFont="1" applyFill="1" applyBorder="1" applyAlignment="1">
      <alignment horizontal="left" vertical="center" wrapText="1"/>
    </xf>
    <xf numFmtId="4" fontId="35" fillId="2" borderId="69" xfId="0" applyNumberFormat="1" applyFont="1" applyFill="1" applyBorder="1" applyAlignment="1">
      <alignment horizontal="left" vertical="center" wrapText="1"/>
    </xf>
    <xf numFmtId="4" fontId="35" fillId="2" borderId="64" xfId="0" applyNumberFormat="1" applyFont="1" applyFill="1" applyBorder="1" applyAlignment="1">
      <alignment horizontal="center" vertical="center" wrapText="1"/>
    </xf>
    <xf numFmtId="4" fontId="35" fillId="2" borderId="61" xfId="0" applyNumberFormat="1" applyFont="1" applyFill="1" applyBorder="1" applyAlignment="1">
      <alignment horizontal="center" vertical="center" wrapText="1"/>
    </xf>
    <xf numFmtId="4" fontId="35" fillId="2" borderId="58" xfId="0" applyNumberFormat="1" applyFont="1" applyFill="1" applyBorder="1" applyAlignment="1">
      <alignment horizontal="center" vertical="center" wrapText="1"/>
    </xf>
    <xf numFmtId="0" fontId="15" fillId="2" borderId="70" xfId="0" applyFont="1" applyFill="1" applyBorder="1" applyAlignment="1">
      <alignment horizontal="center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4" fontId="15" fillId="2" borderId="70" xfId="0" applyNumberFormat="1" applyFont="1" applyFill="1" applyBorder="1" applyAlignment="1">
      <alignment horizontal="center" vertical="top" wrapText="1"/>
    </xf>
    <xf numFmtId="4" fontId="15" fillId="2" borderId="67" xfId="0" applyNumberFormat="1" applyFont="1" applyFill="1" applyBorder="1" applyAlignment="1">
      <alignment horizontal="center" vertical="top" wrapText="1"/>
    </xf>
    <xf numFmtId="4" fontId="15" fillId="2" borderId="54" xfId="0" applyNumberFormat="1" applyFont="1" applyFill="1" applyBorder="1" applyAlignment="1">
      <alignment horizontal="center" vertical="top" wrapText="1"/>
    </xf>
    <xf numFmtId="4" fontId="16" fillId="2" borderId="28" xfId="0" applyNumberFormat="1" applyFont="1" applyFill="1" applyBorder="1" applyAlignment="1">
      <alignment horizontal="center" vertical="top" wrapText="1"/>
    </xf>
    <xf numFmtId="4" fontId="16" fillId="2" borderId="25" xfId="0" applyNumberFormat="1" applyFont="1" applyFill="1" applyBorder="1" applyAlignment="1">
      <alignment horizontal="center" vertical="top" wrapText="1"/>
    </xf>
    <xf numFmtId="4" fontId="16" fillId="2" borderId="26" xfId="0" applyNumberFormat="1" applyFont="1" applyFill="1" applyBorder="1" applyAlignment="1">
      <alignment horizontal="center" vertical="top" wrapText="1"/>
    </xf>
    <xf numFmtId="4" fontId="16" fillId="2" borderId="70" xfId="0" applyNumberFormat="1" applyFont="1" applyFill="1" applyBorder="1" applyAlignment="1">
      <alignment horizontal="center" vertical="top" wrapText="1"/>
    </xf>
    <xf numFmtId="4" fontId="16" fillId="2" borderId="67" xfId="0" applyNumberFormat="1" applyFont="1" applyFill="1" applyBorder="1" applyAlignment="1">
      <alignment horizontal="center" vertical="top" wrapText="1"/>
    </xf>
    <xf numFmtId="4" fontId="16" fillId="2" borderId="62" xfId="0" applyNumberFormat="1" applyFont="1" applyFill="1" applyBorder="1" applyAlignment="1">
      <alignment horizontal="center" vertical="top" wrapText="1"/>
    </xf>
    <xf numFmtId="4" fontId="16" fillId="2" borderId="75" xfId="0" applyNumberFormat="1" applyFont="1" applyFill="1" applyBorder="1" applyAlignment="1">
      <alignment horizontal="center" vertical="top" wrapText="1"/>
    </xf>
    <xf numFmtId="4" fontId="16" fillId="2" borderId="54" xfId="0" applyNumberFormat="1" applyFont="1" applyFill="1" applyBorder="1" applyAlignment="1">
      <alignment horizontal="center" vertical="top" wrapText="1"/>
    </xf>
    <xf numFmtId="4" fontId="21" fillId="2" borderId="32" xfId="0" applyNumberFormat="1" applyFont="1" applyFill="1" applyBorder="1" applyAlignment="1">
      <alignment horizontal="left" vertical="top" wrapText="1"/>
    </xf>
    <xf numFmtId="4" fontId="21" fillId="2" borderId="22" xfId="0" applyNumberFormat="1" applyFont="1" applyFill="1" applyBorder="1" applyAlignment="1">
      <alignment horizontal="left" vertical="top" wrapText="1"/>
    </xf>
    <xf numFmtId="4" fontId="39" fillId="2" borderId="15" xfId="0" applyNumberFormat="1" applyFont="1" applyFill="1" applyBorder="1" applyAlignment="1">
      <alignment horizontal="left" vertical="top" wrapText="1"/>
    </xf>
    <xf numFmtId="4" fontId="22" fillId="2" borderId="24" xfId="0" applyNumberFormat="1" applyFont="1" applyFill="1" applyBorder="1" applyAlignment="1">
      <alignment horizontal="left" vertical="top" wrapText="1"/>
    </xf>
    <xf numFmtId="4" fontId="21" fillId="2" borderId="33" xfId="0" applyNumberFormat="1" applyFont="1" applyFill="1" applyBorder="1" applyAlignment="1">
      <alignment horizontal="left" vertical="top" wrapText="1"/>
    </xf>
    <xf numFmtId="49" fontId="21" fillId="2" borderId="38" xfId="0" applyNumberFormat="1" applyFont="1" applyFill="1" applyBorder="1" applyAlignment="1">
      <alignment horizontal="center" vertical="center" wrapText="1"/>
    </xf>
    <xf numFmtId="166" fontId="22" fillId="2" borderId="24" xfId="0" applyNumberFormat="1" applyFont="1" applyFill="1" applyBorder="1" applyAlignment="1">
      <alignment horizontal="center" vertical="center"/>
    </xf>
    <xf numFmtId="166" fontId="22" fillId="2" borderId="31" xfId="0" applyNumberFormat="1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left" vertical="top" wrapText="1"/>
    </xf>
    <xf numFmtId="0" fontId="21" fillId="2" borderId="19" xfId="0" applyFont="1" applyFill="1" applyBorder="1" applyAlignment="1">
      <alignment horizontal="left" vertical="top" wrapText="1"/>
    </xf>
    <xf numFmtId="4" fontId="21" fillId="2" borderId="24" xfId="0" applyNumberFormat="1" applyFont="1" applyFill="1" applyBorder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02"/>
  <sheetViews>
    <sheetView tabSelected="1" view="pageBreakPreview" zoomScale="70" zoomScaleNormal="70" zoomScaleSheetLayoutView="70" workbookViewId="0">
      <pane ySplit="3" topLeftCell="A74" activePane="bottomLeft" state="frozen"/>
      <selection activeCell="A5" sqref="A5"/>
      <selection pane="bottomLeft" activeCell="AA9" sqref="AA9"/>
    </sheetView>
  </sheetViews>
  <sheetFormatPr defaultColWidth="9.140625" defaultRowHeight="15" x14ac:dyDescent="0.25"/>
  <cols>
    <col min="1" max="1" width="4.7109375" style="41" customWidth="1"/>
    <col min="2" max="2" width="95" style="76" customWidth="1"/>
    <col min="3" max="3" width="11.7109375" style="77" customWidth="1"/>
    <col min="4" max="4" width="16.85546875" style="288" customWidth="1"/>
    <col min="5" max="5" width="17.28515625" style="323" hidden="1" customWidth="1"/>
    <col min="6" max="6" width="17.85546875" style="36" customWidth="1"/>
    <col min="7" max="7" width="16.140625" style="36" customWidth="1"/>
    <col min="8" max="8" width="14" style="36" customWidth="1"/>
    <col min="9" max="9" width="14.5703125" style="36" customWidth="1"/>
    <col min="10" max="10" width="15.7109375" style="36" customWidth="1"/>
    <col min="11" max="11" width="16.140625" style="36" hidden="1" customWidth="1"/>
    <col min="12" max="12" width="16" style="36" hidden="1" customWidth="1"/>
    <col min="13" max="13" width="13.85546875" style="36" hidden="1" customWidth="1"/>
    <col min="14" max="14" width="16" style="36" hidden="1" customWidth="1"/>
    <col min="15" max="15" width="15.85546875" style="36" hidden="1" customWidth="1"/>
    <col min="16" max="16" width="17.42578125" style="36" customWidth="1"/>
    <col min="17" max="17" width="15.85546875" style="36" customWidth="1"/>
    <col min="18" max="18" width="14.7109375" style="36" customWidth="1"/>
    <col min="19" max="19" width="14.28515625" style="36" customWidth="1"/>
    <col min="20" max="20" width="15" style="36" customWidth="1"/>
    <col min="21" max="21" width="8.5703125" style="36" hidden="1" customWidth="1"/>
    <col min="22" max="22" width="11.28515625" style="36" hidden="1" customWidth="1"/>
    <col min="23" max="23" width="14.7109375" style="36" hidden="1" customWidth="1"/>
    <col min="24" max="24" width="11" style="36" hidden="1" customWidth="1"/>
    <col min="25" max="25" width="9.85546875" style="36" hidden="1" customWidth="1"/>
    <col min="26" max="26" width="9" style="36" customWidth="1"/>
    <col min="27" max="27" width="11.7109375" style="36" customWidth="1"/>
    <col min="28" max="28" width="14.28515625" style="36" customWidth="1"/>
    <col min="29" max="29" width="11" style="36" customWidth="1"/>
    <col min="30" max="30" width="9.7109375" style="36" customWidth="1"/>
    <col min="31" max="31" width="18.28515625" style="36" hidden="1" customWidth="1"/>
    <col min="32" max="32" width="15.7109375" style="36" hidden="1" customWidth="1"/>
    <col min="33" max="33" width="15.140625" style="1" hidden="1" customWidth="1"/>
    <col min="34" max="34" width="14.85546875" style="36" hidden="1" customWidth="1"/>
    <col min="35" max="35" width="118.28515625" style="37" hidden="1" customWidth="1"/>
    <col min="36" max="36" width="18.5703125" style="37" hidden="1" customWidth="1"/>
    <col min="37" max="38" width="0" style="37" hidden="1" customWidth="1"/>
    <col min="39" max="39" width="18" style="37" hidden="1" customWidth="1"/>
    <col min="40" max="40" width="17.28515625" style="37" hidden="1" customWidth="1"/>
    <col min="41" max="41" width="14.85546875" style="37" hidden="1" customWidth="1"/>
    <col min="42" max="43" width="0" style="37" hidden="1" customWidth="1"/>
    <col min="44" max="44" width="15.140625" style="37" hidden="1" customWidth="1"/>
    <col min="45" max="45" width="21.140625" style="37" hidden="1" customWidth="1"/>
    <col min="46" max="65" width="0" style="37" hidden="1" customWidth="1"/>
    <col min="66" max="148" width="9.140625" style="37"/>
    <col min="149" max="16384" width="9.140625" style="36"/>
  </cols>
  <sheetData>
    <row r="1" spans="1:148" ht="28.5" customHeight="1" thickBot="1" x14ac:dyDescent="0.3">
      <c r="A1" s="438" t="s">
        <v>128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</row>
    <row r="2" spans="1:148" s="268" customFormat="1" ht="18.600000000000001" customHeight="1" thickBot="1" x14ac:dyDescent="0.3">
      <c r="A2" s="448" t="s">
        <v>32</v>
      </c>
      <c r="B2" s="267" t="s">
        <v>106</v>
      </c>
      <c r="C2" s="477" t="s">
        <v>38</v>
      </c>
      <c r="D2" s="450" t="s">
        <v>33</v>
      </c>
      <c r="E2" s="450" t="s">
        <v>6</v>
      </c>
      <c r="F2" s="442" t="s">
        <v>104</v>
      </c>
      <c r="G2" s="443"/>
      <c r="H2" s="443"/>
      <c r="I2" s="443"/>
      <c r="J2" s="444"/>
      <c r="K2" s="442" t="s">
        <v>119</v>
      </c>
      <c r="L2" s="443"/>
      <c r="M2" s="443"/>
      <c r="N2" s="443"/>
      <c r="O2" s="444"/>
      <c r="P2" s="442" t="s">
        <v>121</v>
      </c>
      <c r="Q2" s="443"/>
      <c r="R2" s="443"/>
      <c r="S2" s="443"/>
      <c r="T2" s="444"/>
      <c r="U2" s="439" t="s">
        <v>120</v>
      </c>
      <c r="V2" s="440"/>
      <c r="W2" s="440"/>
      <c r="X2" s="440"/>
      <c r="Y2" s="441"/>
      <c r="Z2" s="442" t="s">
        <v>102</v>
      </c>
      <c r="AA2" s="443"/>
      <c r="AB2" s="443"/>
      <c r="AC2" s="443"/>
      <c r="AD2" s="444"/>
      <c r="AG2" s="1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DK2" s="269"/>
      <c r="DL2" s="269"/>
      <c r="DM2" s="269"/>
      <c r="DN2" s="269"/>
      <c r="DO2" s="269"/>
      <c r="DP2" s="269"/>
      <c r="DQ2" s="269"/>
      <c r="DR2" s="269"/>
      <c r="DS2" s="269"/>
      <c r="DT2" s="269"/>
      <c r="DU2" s="269"/>
      <c r="DV2" s="269"/>
      <c r="DW2" s="269"/>
      <c r="DX2" s="269"/>
      <c r="DY2" s="269"/>
      <c r="DZ2" s="269"/>
      <c r="EA2" s="269"/>
      <c r="EB2" s="269"/>
      <c r="EC2" s="269"/>
      <c r="ED2" s="269"/>
      <c r="EE2" s="269"/>
      <c r="EF2" s="269"/>
      <c r="EG2" s="269"/>
      <c r="EH2" s="269"/>
      <c r="EI2" s="269"/>
      <c r="EJ2" s="269"/>
      <c r="EK2" s="269"/>
      <c r="EL2" s="269"/>
      <c r="EM2" s="269"/>
      <c r="EN2" s="269"/>
      <c r="EO2" s="269"/>
      <c r="EP2" s="269"/>
      <c r="EQ2" s="269"/>
      <c r="ER2" s="269"/>
    </row>
    <row r="3" spans="1:148" s="41" customFormat="1" ht="32.25" customHeight="1" thickBot="1" x14ac:dyDescent="0.3">
      <c r="A3" s="449"/>
      <c r="B3" s="270" t="s">
        <v>31</v>
      </c>
      <c r="C3" s="478"/>
      <c r="D3" s="451"/>
      <c r="E3" s="451"/>
      <c r="F3" s="271" t="s">
        <v>115</v>
      </c>
      <c r="G3" s="272" t="s">
        <v>3</v>
      </c>
      <c r="H3" s="272" t="s">
        <v>4</v>
      </c>
      <c r="I3" s="272" t="s">
        <v>29</v>
      </c>
      <c r="J3" s="273" t="s">
        <v>5</v>
      </c>
      <c r="K3" s="271" t="s">
        <v>114</v>
      </c>
      <c r="L3" s="272" t="s">
        <v>3</v>
      </c>
      <c r="M3" s="272" t="s">
        <v>4</v>
      </c>
      <c r="N3" s="272" t="s">
        <v>29</v>
      </c>
      <c r="O3" s="273" t="s">
        <v>5</v>
      </c>
      <c r="P3" s="271" t="s">
        <v>114</v>
      </c>
      <c r="Q3" s="272" t="s">
        <v>3</v>
      </c>
      <c r="R3" s="272" t="s">
        <v>4</v>
      </c>
      <c r="S3" s="272" t="s">
        <v>29</v>
      </c>
      <c r="T3" s="273" t="s">
        <v>5</v>
      </c>
      <c r="U3" s="428" t="s">
        <v>115</v>
      </c>
      <c r="V3" s="429" t="s">
        <v>3</v>
      </c>
      <c r="W3" s="429" t="s">
        <v>4</v>
      </c>
      <c r="X3" s="429" t="s">
        <v>29</v>
      </c>
      <c r="Y3" s="430" t="s">
        <v>5</v>
      </c>
      <c r="Z3" s="432" t="s">
        <v>115</v>
      </c>
      <c r="AA3" s="433" t="s">
        <v>3</v>
      </c>
      <c r="AB3" s="433" t="s">
        <v>4</v>
      </c>
      <c r="AC3" s="433" t="s">
        <v>29</v>
      </c>
      <c r="AD3" s="434" t="s">
        <v>5</v>
      </c>
      <c r="AG3" s="1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</row>
    <row r="4" spans="1:148" s="10" customFormat="1" ht="15.6" customHeight="1" thickBot="1" x14ac:dyDescent="0.3">
      <c r="A4" s="38">
        <v>1</v>
      </c>
      <c r="B4" s="39">
        <v>2</v>
      </c>
      <c r="C4" s="265" t="s">
        <v>122</v>
      </c>
      <c r="D4" s="275">
        <v>4</v>
      </c>
      <c r="E4" s="296">
        <v>5</v>
      </c>
      <c r="F4" s="40">
        <v>6</v>
      </c>
      <c r="G4" s="39">
        <v>7</v>
      </c>
      <c r="H4" s="39">
        <v>8</v>
      </c>
      <c r="I4" s="39">
        <v>9</v>
      </c>
      <c r="J4" s="81">
        <v>10</v>
      </c>
      <c r="K4" s="40">
        <v>9</v>
      </c>
      <c r="L4" s="39">
        <v>10</v>
      </c>
      <c r="M4" s="39">
        <v>11</v>
      </c>
      <c r="N4" s="39">
        <v>12</v>
      </c>
      <c r="O4" s="81">
        <v>13</v>
      </c>
      <c r="P4" s="40">
        <v>11</v>
      </c>
      <c r="Q4" s="39">
        <v>12</v>
      </c>
      <c r="R4" s="39">
        <v>13</v>
      </c>
      <c r="S4" s="39">
        <v>14</v>
      </c>
      <c r="T4" s="81">
        <v>15</v>
      </c>
      <c r="U4" s="40">
        <v>19</v>
      </c>
      <c r="V4" s="39">
        <v>20</v>
      </c>
      <c r="W4" s="39">
        <v>21</v>
      </c>
      <c r="X4" s="39">
        <v>22</v>
      </c>
      <c r="Y4" s="81">
        <v>23</v>
      </c>
      <c r="Z4" s="40">
        <v>16</v>
      </c>
      <c r="AA4" s="39">
        <v>17</v>
      </c>
      <c r="AB4" s="39">
        <v>18</v>
      </c>
      <c r="AC4" s="39">
        <v>19</v>
      </c>
      <c r="AD4" s="81">
        <v>20</v>
      </c>
      <c r="AG4" s="93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</row>
    <row r="5" spans="1:148" s="232" customFormat="1" ht="20.25" customHeight="1" thickBot="1" x14ac:dyDescent="0.3">
      <c r="A5" s="489" t="s">
        <v>105</v>
      </c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1"/>
      <c r="AG5" s="236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</row>
    <row r="6" spans="1:148" s="232" customFormat="1" ht="20.25" customHeight="1" thickBot="1" x14ac:dyDescent="0.3">
      <c r="A6" s="439" t="s">
        <v>147</v>
      </c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1"/>
      <c r="AG6" s="233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</row>
    <row r="7" spans="1:148" s="41" customFormat="1" ht="33.75" customHeight="1" thickBot="1" x14ac:dyDescent="0.3">
      <c r="A7" s="425" t="s">
        <v>8</v>
      </c>
      <c r="B7" s="456" t="s">
        <v>140</v>
      </c>
      <c r="C7" s="457"/>
      <c r="D7" s="536" t="s">
        <v>9</v>
      </c>
      <c r="E7" s="419"/>
      <c r="F7" s="479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1"/>
      <c r="AG7" s="42"/>
      <c r="AH7" s="43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</row>
    <row r="8" spans="1:148" s="10" customFormat="1" ht="44.25" customHeight="1" x14ac:dyDescent="0.25">
      <c r="A8" s="617"/>
      <c r="B8" s="506" t="s">
        <v>80</v>
      </c>
      <c r="C8" s="325" t="s">
        <v>73</v>
      </c>
      <c r="D8" s="276" t="s">
        <v>9</v>
      </c>
      <c r="E8" s="297" t="s">
        <v>10</v>
      </c>
      <c r="F8" s="153">
        <f>G8+H8+J8</f>
        <v>934917600</v>
      </c>
      <c r="G8" s="108">
        <v>934917600</v>
      </c>
      <c r="H8" s="108">
        <v>0</v>
      </c>
      <c r="I8" s="108">
        <v>0</v>
      </c>
      <c r="J8" s="109">
        <v>0</v>
      </c>
      <c r="K8" s="107">
        <f>L8+M8+N8+O8</f>
        <v>180306500</v>
      </c>
      <c r="L8" s="108">
        <v>180306500</v>
      </c>
      <c r="M8" s="108">
        <v>0</v>
      </c>
      <c r="N8" s="108">
        <v>0</v>
      </c>
      <c r="O8" s="109">
        <v>0</v>
      </c>
      <c r="P8" s="107">
        <f t="shared" ref="P8:P22" si="0">Q8+R8+S8+T8</f>
        <v>429267390.98000002</v>
      </c>
      <c r="Q8" s="108">
        <v>429267390.98000002</v>
      </c>
      <c r="R8" s="108">
        <v>0</v>
      </c>
      <c r="S8" s="108">
        <v>0</v>
      </c>
      <c r="T8" s="109">
        <v>0</v>
      </c>
      <c r="U8" s="29">
        <f>V8+W8+X8+Y8</f>
        <v>238.07649251690873</v>
      </c>
      <c r="V8" s="110">
        <f t="shared" ref="V8:V14" si="1">Q8/L8*100</f>
        <v>238.07649251690873</v>
      </c>
      <c r="W8" s="111">
        <v>0</v>
      </c>
      <c r="X8" s="111">
        <v>0</v>
      </c>
      <c r="Y8" s="74">
        <v>0</v>
      </c>
      <c r="Z8" s="29">
        <f t="shared" ref="Z8:AA14" si="2">P8/F8*100</f>
        <v>45.914997319549876</v>
      </c>
      <c r="AA8" s="110">
        <f t="shared" si="2"/>
        <v>45.914997319549876</v>
      </c>
      <c r="AB8" s="111">
        <v>0</v>
      </c>
      <c r="AC8" s="111">
        <v>0</v>
      </c>
      <c r="AD8" s="74">
        <v>0</v>
      </c>
      <c r="AG8" s="424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</row>
    <row r="9" spans="1:148" s="10" customFormat="1" ht="42.75" customHeight="1" x14ac:dyDescent="0.25">
      <c r="A9" s="618"/>
      <c r="B9" s="507" t="s">
        <v>81</v>
      </c>
      <c r="C9" s="112" t="s">
        <v>74</v>
      </c>
      <c r="D9" s="277" t="s">
        <v>9</v>
      </c>
      <c r="E9" s="298" t="s">
        <v>10</v>
      </c>
      <c r="F9" s="153">
        <f>G9+H9+J9</f>
        <v>203133400</v>
      </c>
      <c r="G9" s="108">
        <v>203133400</v>
      </c>
      <c r="H9" s="108">
        <v>0</v>
      </c>
      <c r="I9" s="108">
        <v>0</v>
      </c>
      <c r="J9" s="109">
        <v>0</v>
      </c>
      <c r="K9" s="107">
        <f>L9+M9+N9+O9</f>
        <v>35107500</v>
      </c>
      <c r="L9" s="108">
        <v>35107500</v>
      </c>
      <c r="M9" s="108">
        <v>0</v>
      </c>
      <c r="N9" s="108">
        <v>0</v>
      </c>
      <c r="O9" s="109">
        <v>0</v>
      </c>
      <c r="P9" s="107">
        <f t="shared" si="0"/>
        <v>68746521</v>
      </c>
      <c r="Q9" s="108">
        <v>68746521</v>
      </c>
      <c r="R9" s="108">
        <v>0</v>
      </c>
      <c r="S9" s="108">
        <v>0</v>
      </c>
      <c r="T9" s="109">
        <v>0</v>
      </c>
      <c r="U9" s="29">
        <f>V9+W9+X9+Y9</f>
        <v>195.8171929074984</v>
      </c>
      <c r="V9" s="110">
        <f t="shared" si="1"/>
        <v>195.8171929074984</v>
      </c>
      <c r="W9" s="111">
        <v>0</v>
      </c>
      <c r="X9" s="111">
        <v>0</v>
      </c>
      <c r="Y9" s="74">
        <v>0</v>
      </c>
      <c r="Z9" s="29">
        <f t="shared" si="2"/>
        <v>33.843041567757936</v>
      </c>
      <c r="AA9" s="110">
        <f t="shared" si="2"/>
        <v>33.843041567757936</v>
      </c>
      <c r="AB9" s="111">
        <v>0</v>
      </c>
      <c r="AC9" s="111">
        <v>0</v>
      </c>
      <c r="AD9" s="74">
        <v>0</v>
      </c>
      <c r="AG9" s="424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</row>
    <row r="10" spans="1:148" s="10" customFormat="1" ht="44.25" customHeight="1" x14ac:dyDescent="0.25">
      <c r="A10" s="618"/>
      <c r="B10" s="508" t="s">
        <v>82</v>
      </c>
      <c r="C10" s="113" t="s">
        <v>75</v>
      </c>
      <c r="D10" s="278" t="s">
        <v>9</v>
      </c>
      <c r="E10" s="299" t="s">
        <v>10</v>
      </c>
      <c r="F10" s="153">
        <f t="shared" ref="F10:F36" si="3">G10+H10+J10</f>
        <v>2046586774</v>
      </c>
      <c r="G10" s="87">
        <v>2046586774</v>
      </c>
      <c r="H10" s="87">
        <v>0</v>
      </c>
      <c r="I10" s="87">
        <v>0</v>
      </c>
      <c r="J10" s="86">
        <v>0</v>
      </c>
      <c r="K10" s="114">
        <f t="shared" ref="K10:K25" si="4">L10+M10+N10+O10</f>
        <v>382597364</v>
      </c>
      <c r="L10" s="87">
        <v>382597364</v>
      </c>
      <c r="M10" s="87">
        <v>0</v>
      </c>
      <c r="N10" s="87">
        <v>0</v>
      </c>
      <c r="O10" s="86">
        <v>0</v>
      </c>
      <c r="P10" s="114">
        <f t="shared" si="0"/>
        <v>1063535892.91</v>
      </c>
      <c r="Q10" s="87">
        <v>1063535892.91</v>
      </c>
      <c r="R10" s="87">
        <v>0</v>
      </c>
      <c r="S10" s="87">
        <v>0</v>
      </c>
      <c r="T10" s="86">
        <v>0</v>
      </c>
      <c r="U10" s="29">
        <f t="shared" ref="U10:U21" si="5">V10+W10+X10+Y10</f>
        <v>277.97784119338576</v>
      </c>
      <c r="V10" s="97">
        <f t="shared" si="1"/>
        <v>277.97784119338576</v>
      </c>
      <c r="W10" s="27">
        <v>0</v>
      </c>
      <c r="X10" s="27">
        <v>0</v>
      </c>
      <c r="Y10" s="24">
        <v>0</v>
      </c>
      <c r="Z10" s="21">
        <f t="shared" si="2"/>
        <v>51.966322973511012</v>
      </c>
      <c r="AA10" s="97">
        <f t="shared" si="2"/>
        <v>51.966322973511012</v>
      </c>
      <c r="AB10" s="27">
        <v>0</v>
      </c>
      <c r="AC10" s="27">
        <v>0</v>
      </c>
      <c r="AD10" s="24">
        <v>0</v>
      </c>
      <c r="AG10" s="424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</row>
    <row r="11" spans="1:148" s="10" customFormat="1" ht="45" customHeight="1" x14ac:dyDescent="0.25">
      <c r="A11" s="618"/>
      <c r="B11" s="508" t="s">
        <v>83</v>
      </c>
      <c r="C11" s="113" t="s">
        <v>76</v>
      </c>
      <c r="D11" s="278" t="s">
        <v>9</v>
      </c>
      <c r="E11" s="299" t="s">
        <v>10</v>
      </c>
      <c r="F11" s="153">
        <f t="shared" si="3"/>
        <v>24748000</v>
      </c>
      <c r="G11" s="87">
        <v>24748000</v>
      </c>
      <c r="H11" s="87">
        <v>0</v>
      </c>
      <c r="I11" s="87">
        <v>0</v>
      </c>
      <c r="J11" s="86">
        <v>0</v>
      </c>
      <c r="K11" s="114">
        <f t="shared" si="4"/>
        <v>4447000</v>
      </c>
      <c r="L11" s="87">
        <v>4447000</v>
      </c>
      <c r="M11" s="87">
        <v>0</v>
      </c>
      <c r="N11" s="87">
        <v>0</v>
      </c>
      <c r="O11" s="86">
        <v>0</v>
      </c>
      <c r="P11" s="114">
        <f t="shared" si="0"/>
        <v>13327753.08</v>
      </c>
      <c r="Q11" s="87">
        <v>13327753.08</v>
      </c>
      <c r="R11" s="87">
        <v>0</v>
      </c>
      <c r="S11" s="87">
        <v>0</v>
      </c>
      <c r="T11" s="86">
        <v>0</v>
      </c>
      <c r="U11" s="29">
        <f t="shared" ref="U11" si="6">V11+W11+X11+Y11</f>
        <v>299.70211558353947</v>
      </c>
      <c r="V11" s="97">
        <f t="shared" si="1"/>
        <v>299.70211558353947</v>
      </c>
      <c r="W11" s="27">
        <v>0</v>
      </c>
      <c r="X11" s="27">
        <v>0</v>
      </c>
      <c r="Y11" s="24">
        <v>0</v>
      </c>
      <c r="Z11" s="21">
        <f t="shared" si="2"/>
        <v>53.853859220947143</v>
      </c>
      <c r="AA11" s="97">
        <f t="shared" si="2"/>
        <v>53.853859220947143</v>
      </c>
      <c r="AB11" s="27">
        <v>0</v>
      </c>
      <c r="AC11" s="27">
        <v>0</v>
      </c>
      <c r="AD11" s="24">
        <v>0</v>
      </c>
      <c r="AG11" s="424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</row>
    <row r="12" spans="1:148" s="10" customFormat="1" ht="60" customHeight="1" x14ac:dyDescent="0.25">
      <c r="A12" s="618"/>
      <c r="B12" s="115" t="s">
        <v>130</v>
      </c>
      <c r="C12" s="113" t="s">
        <v>49</v>
      </c>
      <c r="D12" s="278" t="s">
        <v>9</v>
      </c>
      <c r="E12" s="300" t="s">
        <v>10</v>
      </c>
      <c r="F12" s="153">
        <f t="shared" si="3"/>
        <v>121393400</v>
      </c>
      <c r="G12" s="87">
        <v>121393400</v>
      </c>
      <c r="H12" s="87">
        <v>0</v>
      </c>
      <c r="I12" s="87">
        <v>0</v>
      </c>
      <c r="J12" s="86">
        <v>0</v>
      </c>
      <c r="K12" s="114">
        <f t="shared" si="4"/>
        <v>25897746</v>
      </c>
      <c r="L12" s="87">
        <v>25897746</v>
      </c>
      <c r="M12" s="87">
        <v>0</v>
      </c>
      <c r="N12" s="87">
        <v>0</v>
      </c>
      <c r="O12" s="86">
        <v>0</v>
      </c>
      <c r="P12" s="114">
        <f t="shared" si="0"/>
        <v>42472146.420000002</v>
      </c>
      <c r="Q12" s="87">
        <v>42472146.420000002</v>
      </c>
      <c r="R12" s="87">
        <v>0</v>
      </c>
      <c r="S12" s="87">
        <v>0</v>
      </c>
      <c r="T12" s="86">
        <v>0</v>
      </c>
      <c r="U12" s="29">
        <f t="shared" si="5"/>
        <v>163.9993936924086</v>
      </c>
      <c r="V12" s="97">
        <f t="shared" si="1"/>
        <v>163.9993936924086</v>
      </c>
      <c r="W12" s="111">
        <v>0</v>
      </c>
      <c r="X12" s="111">
        <v>0</v>
      </c>
      <c r="Y12" s="74">
        <v>0</v>
      </c>
      <c r="Z12" s="29">
        <f t="shared" si="2"/>
        <v>34.987195695976887</v>
      </c>
      <c r="AA12" s="110">
        <f t="shared" si="2"/>
        <v>34.987195695976887</v>
      </c>
      <c r="AB12" s="111">
        <v>0</v>
      </c>
      <c r="AC12" s="111">
        <v>0</v>
      </c>
      <c r="AD12" s="74">
        <v>0</v>
      </c>
      <c r="AG12" s="424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</row>
    <row r="13" spans="1:148" s="10" customFormat="1" ht="43.9" customHeight="1" x14ac:dyDescent="0.25">
      <c r="A13" s="618"/>
      <c r="B13" s="115" t="s">
        <v>79</v>
      </c>
      <c r="C13" s="113" t="s">
        <v>51</v>
      </c>
      <c r="D13" s="278" t="s">
        <v>9</v>
      </c>
      <c r="E13" s="300" t="s">
        <v>10</v>
      </c>
      <c r="F13" s="153">
        <f t="shared" si="3"/>
        <v>84067000</v>
      </c>
      <c r="G13" s="87">
        <v>84067000</v>
      </c>
      <c r="H13" s="87">
        <v>0</v>
      </c>
      <c r="I13" s="87">
        <v>0</v>
      </c>
      <c r="J13" s="86">
        <v>0</v>
      </c>
      <c r="K13" s="114">
        <f t="shared" si="4"/>
        <v>27006900</v>
      </c>
      <c r="L13" s="87">
        <v>27006900</v>
      </c>
      <c r="M13" s="87">
        <v>0</v>
      </c>
      <c r="N13" s="87">
        <v>0</v>
      </c>
      <c r="O13" s="86">
        <v>0</v>
      </c>
      <c r="P13" s="114">
        <f t="shared" si="0"/>
        <v>38524720.969999999</v>
      </c>
      <c r="Q13" s="87">
        <v>38524720.969999999</v>
      </c>
      <c r="R13" s="87">
        <v>0</v>
      </c>
      <c r="S13" s="87">
        <v>0</v>
      </c>
      <c r="T13" s="86">
        <v>0</v>
      </c>
      <c r="U13" s="29">
        <f t="shared" si="5"/>
        <v>142.64769732920107</v>
      </c>
      <c r="V13" s="97">
        <f t="shared" si="1"/>
        <v>142.64769732920107</v>
      </c>
      <c r="W13" s="27">
        <v>0</v>
      </c>
      <c r="X13" s="27">
        <v>0</v>
      </c>
      <c r="Y13" s="24">
        <v>0</v>
      </c>
      <c r="Z13" s="21">
        <f t="shared" si="2"/>
        <v>45.826211200590009</v>
      </c>
      <c r="AA13" s="97">
        <f t="shared" si="2"/>
        <v>45.826211200590009</v>
      </c>
      <c r="AB13" s="27">
        <v>0</v>
      </c>
      <c r="AC13" s="27">
        <v>0</v>
      </c>
      <c r="AD13" s="24">
        <v>0</v>
      </c>
      <c r="AG13" s="424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</row>
    <row r="14" spans="1:148" s="10" customFormat="1" ht="59.25" customHeight="1" x14ac:dyDescent="0.25">
      <c r="A14" s="618"/>
      <c r="B14" s="115" t="s">
        <v>78</v>
      </c>
      <c r="C14" s="113" t="s">
        <v>42</v>
      </c>
      <c r="D14" s="278" t="s">
        <v>9</v>
      </c>
      <c r="E14" s="300" t="s">
        <v>10</v>
      </c>
      <c r="F14" s="153">
        <f t="shared" si="3"/>
        <v>37872000</v>
      </c>
      <c r="G14" s="87">
        <v>37872000</v>
      </c>
      <c r="H14" s="87">
        <v>0</v>
      </c>
      <c r="I14" s="87">
        <v>0</v>
      </c>
      <c r="J14" s="86">
        <v>0</v>
      </c>
      <c r="K14" s="114">
        <f t="shared" si="4"/>
        <v>4971000</v>
      </c>
      <c r="L14" s="87">
        <v>4971000</v>
      </c>
      <c r="M14" s="87">
        <v>0</v>
      </c>
      <c r="N14" s="87">
        <v>0</v>
      </c>
      <c r="O14" s="86">
        <v>0</v>
      </c>
      <c r="P14" s="114">
        <f t="shared" si="0"/>
        <v>11169000</v>
      </c>
      <c r="Q14" s="87">
        <v>11169000</v>
      </c>
      <c r="R14" s="87">
        <v>0</v>
      </c>
      <c r="S14" s="87">
        <v>0</v>
      </c>
      <c r="T14" s="86">
        <v>0</v>
      </c>
      <c r="U14" s="29">
        <f t="shared" si="5"/>
        <v>224.68316234158118</v>
      </c>
      <c r="V14" s="97">
        <f t="shared" si="1"/>
        <v>224.68316234158118</v>
      </c>
      <c r="W14" s="27">
        <v>0</v>
      </c>
      <c r="X14" s="27">
        <v>0</v>
      </c>
      <c r="Y14" s="24">
        <v>0</v>
      </c>
      <c r="Z14" s="98">
        <f t="shared" si="2"/>
        <v>29.491444866920151</v>
      </c>
      <c r="AA14" s="27">
        <f t="shared" si="2"/>
        <v>29.491444866920151</v>
      </c>
      <c r="AB14" s="27">
        <v>0</v>
      </c>
      <c r="AC14" s="27">
        <v>0</v>
      </c>
      <c r="AD14" s="24">
        <v>0</v>
      </c>
      <c r="AG14" s="424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</row>
    <row r="15" spans="1:148" s="10" customFormat="1" ht="45" customHeight="1" x14ac:dyDescent="0.25">
      <c r="A15" s="618"/>
      <c r="B15" s="115" t="s">
        <v>52</v>
      </c>
      <c r="C15" s="113" t="s">
        <v>72</v>
      </c>
      <c r="D15" s="278" t="s">
        <v>9</v>
      </c>
      <c r="E15" s="300" t="s">
        <v>5</v>
      </c>
      <c r="F15" s="153">
        <f t="shared" si="3"/>
        <v>633600</v>
      </c>
      <c r="G15" s="97">
        <v>0</v>
      </c>
      <c r="H15" s="97">
        <v>0</v>
      </c>
      <c r="I15" s="97">
        <v>0</v>
      </c>
      <c r="J15" s="22">
        <v>633600</v>
      </c>
      <c r="K15" s="114">
        <f t="shared" si="4"/>
        <v>140000</v>
      </c>
      <c r="L15" s="97">
        <v>0</v>
      </c>
      <c r="M15" s="97">
        <v>0</v>
      </c>
      <c r="N15" s="97">
        <v>0</v>
      </c>
      <c r="O15" s="22">
        <v>140000</v>
      </c>
      <c r="P15" s="114">
        <f t="shared" si="0"/>
        <v>125004</v>
      </c>
      <c r="Q15" s="97">
        <v>0</v>
      </c>
      <c r="R15" s="97">
        <v>0</v>
      </c>
      <c r="S15" s="97">
        <v>0</v>
      </c>
      <c r="T15" s="22">
        <v>125004</v>
      </c>
      <c r="U15" s="29">
        <f t="shared" si="5"/>
        <v>89.28857142857143</v>
      </c>
      <c r="V15" s="27">
        <v>0</v>
      </c>
      <c r="W15" s="27">
        <v>0</v>
      </c>
      <c r="X15" s="27">
        <v>0</v>
      </c>
      <c r="Y15" s="23">
        <f>T15/O15*100</f>
        <v>89.28857142857143</v>
      </c>
      <c r="Z15" s="98">
        <f t="shared" ref="Z15:Z22" si="7">P15/F15*100</f>
        <v>19.729166666666668</v>
      </c>
      <c r="AA15" s="27">
        <v>0</v>
      </c>
      <c r="AB15" s="27">
        <v>0</v>
      </c>
      <c r="AC15" s="27">
        <v>0</v>
      </c>
      <c r="AD15" s="24">
        <f>T15/J15*100</f>
        <v>19.729166666666668</v>
      </c>
      <c r="AG15" s="424"/>
      <c r="AI15" s="218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</row>
    <row r="16" spans="1:148" s="10" customFormat="1" ht="28.9" customHeight="1" x14ac:dyDescent="0.25">
      <c r="A16" s="618"/>
      <c r="B16" s="115" t="s">
        <v>53</v>
      </c>
      <c r="C16" s="113" t="s">
        <v>50</v>
      </c>
      <c r="D16" s="278" t="s">
        <v>9</v>
      </c>
      <c r="E16" s="300" t="s">
        <v>5</v>
      </c>
      <c r="F16" s="153">
        <f t="shared" si="3"/>
        <v>555559380</v>
      </c>
      <c r="G16" s="97">
        <v>0</v>
      </c>
      <c r="H16" s="97">
        <v>0</v>
      </c>
      <c r="I16" s="97">
        <v>0</v>
      </c>
      <c r="J16" s="22">
        <v>555559380</v>
      </c>
      <c r="K16" s="114">
        <f t="shared" si="4"/>
        <v>139065610</v>
      </c>
      <c r="L16" s="97">
        <v>0</v>
      </c>
      <c r="M16" s="97">
        <v>0</v>
      </c>
      <c r="N16" s="97">
        <v>0</v>
      </c>
      <c r="O16" s="22">
        <v>139065610</v>
      </c>
      <c r="P16" s="114">
        <f t="shared" si="0"/>
        <v>207057299.37</v>
      </c>
      <c r="Q16" s="97">
        <v>0</v>
      </c>
      <c r="R16" s="97">
        <v>0</v>
      </c>
      <c r="S16" s="97">
        <v>0</v>
      </c>
      <c r="T16" s="22">
        <v>207057299.37</v>
      </c>
      <c r="U16" s="29">
        <f t="shared" si="5"/>
        <v>148.8918068025589</v>
      </c>
      <c r="V16" s="27">
        <v>0</v>
      </c>
      <c r="W16" s="27">
        <v>0</v>
      </c>
      <c r="X16" s="27">
        <v>0</v>
      </c>
      <c r="Y16" s="23">
        <f>T16/O16*100</f>
        <v>148.8918068025589</v>
      </c>
      <c r="Z16" s="21">
        <f t="shared" si="7"/>
        <v>37.270057319525414</v>
      </c>
      <c r="AA16" s="27">
        <v>0</v>
      </c>
      <c r="AB16" s="27">
        <v>0</v>
      </c>
      <c r="AC16" s="27">
        <v>0</v>
      </c>
      <c r="AD16" s="23">
        <f>T16/J16*100</f>
        <v>37.270057319525414</v>
      </c>
      <c r="AG16" s="424"/>
      <c r="AI16" s="219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</row>
    <row r="17" spans="1:148" s="516" customFormat="1" ht="28.5" customHeight="1" x14ac:dyDescent="0.25">
      <c r="A17" s="618"/>
      <c r="B17" s="594" t="s">
        <v>103</v>
      </c>
      <c r="C17" s="595"/>
      <c r="D17" s="596" t="s">
        <v>9</v>
      </c>
      <c r="E17" s="597" t="s">
        <v>11</v>
      </c>
      <c r="F17" s="598">
        <f>G17+H17+I17+J17</f>
        <v>341067780</v>
      </c>
      <c r="G17" s="599">
        <v>0</v>
      </c>
      <c r="H17" s="599">
        <v>0</v>
      </c>
      <c r="I17" s="576">
        <v>341067780</v>
      </c>
      <c r="J17" s="513">
        <v>0</v>
      </c>
      <c r="K17" s="512">
        <f>L17+M17+N17+O17</f>
        <v>341067780</v>
      </c>
      <c r="L17" s="599">
        <v>0</v>
      </c>
      <c r="M17" s="599">
        <v>0</v>
      </c>
      <c r="N17" s="599">
        <f>I17</f>
        <v>341067780</v>
      </c>
      <c r="O17" s="600">
        <v>0</v>
      </c>
      <c r="P17" s="512">
        <f>Q17+R17+S17+T17</f>
        <v>332129354.33999997</v>
      </c>
      <c r="Q17" s="599">
        <v>0</v>
      </c>
      <c r="R17" s="599">
        <v>0</v>
      </c>
      <c r="S17" s="599">
        <v>332129354.33999997</v>
      </c>
      <c r="T17" s="600">
        <v>0</v>
      </c>
      <c r="U17" s="601">
        <f t="shared" si="5"/>
        <v>97.379281719311024</v>
      </c>
      <c r="V17" s="514">
        <v>0</v>
      </c>
      <c r="W17" s="514">
        <v>0</v>
      </c>
      <c r="X17" s="599">
        <f>S17/N17*100</f>
        <v>97.379281719311024</v>
      </c>
      <c r="Y17" s="515">
        <v>0</v>
      </c>
      <c r="Z17" s="602">
        <f t="shared" si="7"/>
        <v>97.379281719311024</v>
      </c>
      <c r="AA17" s="514">
        <v>0</v>
      </c>
      <c r="AB17" s="514">
        <v>0</v>
      </c>
      <c r="AC17" s="599">
        <f>S17/I17*100</f>
        <v>97.379281719311024</v>
      </c>
      <c r="AD17" s="515">
        <v>0</v>
      </c>
      <c r="AE17" s="603" t="s">
        <v>69</v>
      </c>
      <c r="AF17" s="604"/>
      <c r="AG17" s="604"/>
      <c r="AI17" s="605" t="s">
        <v>150</v>
      </c>
      <c r="AJ17" s="605"/>
      <c r="AK17" s="605"/>
      <c r="AL17" s="605"/>
      <c r="AM17" s="605"/>
      <c r="AN17" s="517"/>
      <c r="AO17" s="517"/>
      <c r="AP17" s="517"/>
      <c r="AQ17" s="517"/>
      <c r="AR17" s="517"/>
      <c r="AS17" s="517"/>
      <c r="AT17" s="517"/>
      <c r="AU17" s="517"/>
      <c r="AV17" s="517"/>
      <c r="AW17" s="517"/>
      <c r="AX17" s="517"/>
      <c r="AY17" s="517"/>
      <c r="AZ17" s="517"/>
      <c r="BA17" s="517"/>
      <c r="BB17" s="517"/>
      <c r="BC17" s="517"/>
      <c r="BD17" s="517"/>
      <c r="BE17" s="517"/>
      <c r="BF17" s="517"/>
      <c r="BG17" s="517"/>
      <c r="BH17" s="517"/>
      <c r="BI17" s="517"/>
      <c r="BJ17" s="517"/>
      <c r="BK17" s="517"/>
      <c r="BL17" s="517"/>
      <c r="BM17" s="517"/>
      <c r="BN17" s="517"/>
      <c r="BO17" s="517"/>
      <c r="BP17" s="517"/>
      <c r="BQ17" s="517"/>
      <c r="BR17" s="517"/>
      <c r="BS17" s="517"/>
      <c r="BT17" s="517"/>
      <c r="BU17" s="517"/>
      <c r="BV17" s="517"/>
      <c r="BW17" s="517"/>
      <c r="BX17" s="517"/>
      <c r="BY17" s="517"/>
      <c r="BZ17" s="517"/>
      <c r="CA17" s="517"/>
      <c r="CB17" s="517"/>
      <c r="CC17" s="517"/>
      <c r="CD17" s="517"/>
      <c r="CE17" s="517"/>
      <c r="CF17" s="517"/>
      <c r="CG17" s="517"/>
      <c r="CH17" s="517"/>
      <c r="CI17" s="517"/>
      <c r="CJ17" s="517"/>
      <c r="CK17" s="517"/>
      <c r="CL17" s="517"/>
      <c r="CM17" s="517"/>
      <c r="CN17" s="517"/>
      <c r="CO17" s="517"/>
      <c r="CP17" s="517"/>
      <c r="CQ17" s="517"/>
      <c r="CR17" s="517"/>
      <c r="CS17" s="517"/>
      <c r="CT17" s="517"/>
      <c r="CU17" s="517"/>
      <c r="CV17" s="517"/>
      <c r="CW17" s="517"/>
      <c r="CX17" s="517"/>
      <c r="CY17" s="517"/>
      <c r="CZ17" s="517"/>
      <c r="DA17" s="517"/>
      <c r="DB17" s="517"/>
      <c r="DC17" s="517"/>
      <c r="DD17" s="517"/>
      <c r="DE17" s="517"/>
      <c r="DF17" s="517"/>
      <c r="DG17" s="517"/>
      <c r="DH17" s="517"/>
      <c r="DI17" s="517"/>
      <c r="DJ17" s="517"/>
      <c r="DK17" s="517"/>
      <c r="DL17" s="517"/>
      <c r="DM17" s="517"/>
      <c r="DN17" s="517"/>
      <c r="DO17" s="517"/>
      <c r="DP17" s="517"/>
      <c r="DQ17" s="517"/>
      <c r="DR17" s="517"/>
      <c r="DS17" s="517"/>
      <c r="DT17" s="517"/>
      <c r="DU17" s="517"/>
      <c r="DV17" s="517"/>
      <c r="DW17" s="517"/>
      <c r="DX17" s="517"/>
      <c r="DY17" s="517"/>
      <c r="DZ17" s="517"/>
      <c r="EA17" s="517"/>
      <c r="EB17" s="517"/>
      <c r="EC17" s="517"/>
      <c r="ED17" s="517"/>
      <c r="EE17" s="517"/>
      <c r="EF17" s="517"/>
      <c r="EG17" s="517"/>
      <c r="EH17" s="517"/>
      <c r="EI17" s="517"/>
      <c r="EJ17" s="517"/>
      <c r="EK17" s="517"/>
      <c r="EL17" s="517"/>
      <c r="EM17" s="517"/>
      <c r="EN17" s="517"/>
      <c r="EO17" s="517"/>
      <c r="EP17" s="517"/>
      <c r="EQ17" s="517"/>
      <c r="ER17" s="517"/>
    </row>
    <row r="18" spans="1:148" s="10" customFormat="1" ht="30" customHeight="1" x14ac:dyDescent="0.25">
      <c r="A18" s="618"/>
      <c r="B18" s="115" t="s">
        <v>0</v>
      </c>
      <c r="C18" s="113" t="s">
        <v>63</v>
      </c>
      <c r="D18" s="278" t="s">
        <v>9</v>
      </c>
      <c r="E18" s="300" t="s">
        <v>5</v>
      </c>
      <c r="F18" s="153">
        <f t="shared" si="3"/>
        <v>3994900</v>
      </c>
      <c r="G18" s="97">
        <v>0</v>
      </c>
      <c r="H18" s="97">
        <v>0</v>
      </c>
      <c r="I18" s="97">
        <v>0</v>
      </c>
      <c r="J18" s="22">
        <v>3994900</v>
      </c>
      <c r="K18" s="114">
        <f t="shared" si="4"/>
        <v>599520</v>
      </c>
      <c r="L18" s="97">
        <v>0</v>
      </c>
      <c r="M18" s="97">
        <v>0</v>
      </c>
      <c r="N18" s="97">
        <v>0</v>
      </c>
      <c r="O18" s="22">
        <v>599520</v>
      </c>
      <c r="P18" s="114">
        <f t="shared" si="0"/>
        <v>413400.26</v>
      </c>
      <c r="Q18" s="97">
        <v>0</v>
      </c>
      <c r="R18" s="97">
        <v>0</v>
      </c>
      <c r="S18" s="97">
        <v>0</v>
      </c>
      <c r="T18" s="22">
        <v>413400.26</v>
      </c>
      <c r="U18" s="29">
        <f t="shared" si="5"/>
        <v>68.955207499332801</v>
      </c>
      <c r="V18" s="27">
        <v>0</v>
      </c>
      <c r="W18" s="27">
        <v>0</v>
      </c>
      <c r="X18" s="27">
        <v>0</v>
      </c>
      <c r="Y18" s="23">
        <f>T18/O18*100</f>
        <v>68.955207499332801</v>
      </c>
      <c r="Z18" s="21">
        <f t="shared" si="7"/>
        <v>10.348200455580866</v>
      </c>
      <c r="AA18" s="27">
        <v>0</v>
      </c>
      <c r="AB18" s="27">
        <v>0</v>
      </c>
      <c r="AC18" s="27">
        <v>0</v>
      </c>
      <c r="AD18" s="23">
        <f>T18/J18*100</f>
        <v>10.348200455580866</v>
      </c>
      <c r="AG18" s="424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</row>
    <row r="19" spans="1:148" s="10" customFormat="1" ht="28.5" customHeight="1" x14ac:dyDescent="0.25">
      <c r="A19" s="618"/>
      <c r="B19" s="115" t="s">
        <v>61</v>
      </c>
      <c r="C19" s="113" t="s">
        <v>40</v>
      </c>
      <c r="D19" s="278" t="s">
        <v>9</v>
      </c>
      <c r="E19" s="300" t="s">
        <v>10</v>
      </c>
      <c r="F19" s="153">
        <f t="shared" si="3"/>
        <v>72700</v>
      </c>
      <c r="G19" s="97">
        <v>72700</v>
      </c>
      <c r="H19" s="97">
        <v>0</v>
      </c>
      <c r="I19" s="97">
        <v>0</v>
      </c>
      <c r="J19" s="22">
        <v>0</v>
      </c>
      <c r="K19" s="114">
        <f t="shared" si="4"/>
        <v>0</v>
      </c>
      <c r="L19" s="97">
        <v>0</v>
      </c>
      <c r="M19" s="97">
        <v>0</v>
      </c>
      <c r="N19" s="97">
        <v>0</v>
      </c>
      <c r="O19" s="22">
        <v>0</v>
      </c>
      <c r="P19" s="114">
        <f t="shared" si="0"/>
        <v>0</v>
      </c>
      <c r="Q19" s="97">
        <v>0</v>
      </c>
      <c r="R19" s="97">
        <v>0</v>
      </c>
      <c r="S19" s="97">
        <v>0</v>
      </c>
      <c r="T19" s="22">
        <v>0</v>
      </c>
      <c r="U19" s="327">
        <f t="shared" si="5"/>
        <v>0</v>
      </c>
      <c r="V19" s="27">
        <v>0</v>
      </c>
      <c r="W19" s="27">
        <v>0</v>
      </c>
      <c r="X19" s="27">
        <v>0</v>
      </c>
      <c r="Y19" s="24">
        <v>0</v>
      </c>
      <c r="Z19" s="116">
        <f t="shared" si="7"/>
        <v>0</v>
      </c>
      <c r="AA19" s="27">
        <f>Q19/G19*100</f>
        <v>0</v>
      </c>
      <c r="AB19" s="27">
        <f>Q19/G19*100</f>
        <v>0</v>
      </c>
      <c r="AC19" s="27">
        <v>0</v>
      </c>
      <c r="AD19" s="24">
        <v>0</v>
      </c>
      <c r="AE19" s="496" t="s">
        <v>70</v>
      </c>
      <c r="AF19" s="497"/>
      <c r="AG19" s="417">
        <v>72690</v>
      </c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</row>
    <row r="20" spans="1:148" s="10" customFormat="1" ht="21.75" hidden="1" customHeight="1" x14ac:dyDescent="0.25">
      <c r="A20" s="618"/>
      <c r="B20" s="115"/>
      <c r="C20" s="113"/>
      <c r="D20" s="278" t="s">
        <v>9</v>
      </c>
      <c r="E20" s="300" t="s">
        <v>10</v>
      </c>
      <c r="F20" s="153">
        <f t="shared" si="3"/>
        <v>0</v>
      </c>
      <c r="G20" s="97"/>
      <c r="H20" s="97"/>
      <c r="I20" s="97"/>
      <c r="J20" s="22"/>
      <c r="K20" s="114">
        <f t="shared" si="4"/>
        <v>0</v>
      </c>
      <c r="L20" s="97"/>
      <c r="M20" s="97"/>
      <c r="N20" s="97"/>
      <c r="O20" s="22"/>
      <c r="P20" s="114">
        <f t="shared" si="0"/>
        <v>0</v>
      </c>
      <c r="Q20" s="97"/>
      <c r="R20" s="97"/>
      <c r="S20" s="97"/>
      <c r="T20" s="22"/>
      <c r="U20" s="29" t="e">
        <f t="shared" si="5"/>
        <v>#DIV/0!</v>
      </c>
      <c r="V20" s="97" t="e">
        <f>Q20/L20*100</f>
        <v>#DIV/0!</v>
      </c>
      <c r="W20" s="27" t="e">
        <f>L20/#REF!*100</f>
        <v>#REF!</v>
      </c>
      <c r="X20" s="97" t="e">
        <f>N20/D20*100</f>
        <v>#VALUE!</v>
      </c>
      <c r="Y20" s="23" t="e">
        <f>T20/O20*100</f>
        <v>#DIV/0!</v>
      </c>
      <c r="Z20" s="117" t="e">
        <f t="shared" si="7"/>
        <v>#DIV/0!</v>
      </c>
      <c r="AA20" s="97" t="e">
        <f>Q20/G20*100</f>
        <v>#DIV/0!</v>
      </c>
      <c r="AB20" s="27" t="e">
        <f>Q20/G20*100</f>
        <v>#DIV/0!</v>
      </c>
      <c r="AC20" s="97" t="e">
        <f>S20/I20*100</f>
        <v>#DIV/0!</v>
      </c>
      <c r="AD20" s="23" t="e">
        <f>T20/J20*100</f>
        <v>#DIV/0!</v>
      </c>
      <c r="AG20" s="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</row>
    <row r="21" spans="1:148" s="10" customFormat="1" ht="18.75" hidden="1" customHeight="1" x14ac:dyDescent="0.25">
      <c r="A21" s="618"/>
      <c r="B21" s="118"/>
      <c r="C21" s="119"/>
      <c r="D21" s="278" t="s">
        <v>9</v>
      </c>
      <c r="E21" s="301" t="s">
        <v>5</v>
      </c>
      <c r="F21" s="153">
        <f t="shared" si="3"/>
        <v>0</v>
      </c>
      <c r="G21" s="120"/>
      <c r="H21" s="120"/>
      <c r="I21" s="120"/>
      <c r="J21" s="121"/>
      <c r="K21" s="114">
        <f t="shared" si="4"/>
        <v>0</v>
      </c>
      <c r="L21" s="120"/>
      <c r="M21" s="120"/>
      <c r="N21" s="120"/>
      <c r="O21" s="121"/>
      <c r="P21" s="114">
        <f t="shared" si="0"/>
        <v>0</v>
      </c>
      <c r="Q21" s="120"/>
      <c r="R21" s="120"/>
      <c r="S21" s="120"/>
      <c r="T21" s="121"/>
      <c r="U21" s="29" t="e">
        <f t="shared" si="5"/>
        <v>#DIV/0!</v>
      </c>
      <c r="V21" s="97" t="e">
        <f>Q21/L21*100</f>
        <v>#DIV/0!</v>
      </c>
      <c r="W21" s="27" t="e">
        <f>L21/#REF!*100</f>
        <v>#REF!</v>
      </c>
      <c r="X21" s="97" t="e">
        <f>N21/D21*100</f>
        <v>#VALUE!</v>
      </c>
      <c r="Y21" s="23" t="e">
        <f>T21/O21*100</f>
        <v>#DIV/0!</v>
      </c>
      <c r="Z21" s="117" t="e">
        <f t="shared" si="7"/>
        <v>#DIV/0!</v>
      </c>
      <c r="AA21" s="97" t="e">
        <f>Q21/G21*100</f>
        <v>#DIV/0!</v>
      </c>
      <c r="AB21" s="27" t="e">
        <f>Q21/G21*100</f>
        <v>#DIV/0!</v>
      </c>
      <c r="AC21" s="97" t="e">
        <f>S21/I21*100</f>
        <v>#DIV/0!</v>
      </c>
      <c r="AD21" s="23" t="e">
        <f>T21/J21*100</f>
        <v>#DIV/0!</v>
      </c>
      <c r="AG21" s="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</row>
    <row r="22" spans="1:148" s="10" customFormat="1" ht="29.45" customHeight="1" x14ac:dyDescent="0.25">
      <c r="A22" s="618"/>
      <c r="B22" s="115" t="s">
        <v>54</v>
      </c>
      <c r="C22" s="112" t="s">
        <v>41</v>
      </c>
      <c r="D22" s="278" t="s">
        <v>9</v>
      </c>
      <c r="E22" s="426" t="s">
        <v>10</v>
      </c>
      <c r="F22" s="263">
        <f t="shared" si="3"/>
        <v>3960490</v>
      </c>
      <c r="G22" s="154">
        <v>3960490</v>
      </c>
      <c r="H22" s="110">
        <v>0</v>
      </c>
      <c r="I22" s="110">
        <v>0</v>
      </c>
      <c r="J22" s="31">
        <v>0</v>
      </c>
      <c r="K22" s="291">
        <f t="shared" si="4"/>
        <v>350000</v>
      </c>
      <c r="L22" s="154">
        <v>350000</v>
      </c>
      <c r="M22" s="110">
        <v>0</v>
      </c>
      <c r="N22" s="110">
        <v>0</v>
      </c>
      <c r="O22" s="31">
        <v>0</v>
      </c>
      <c r="P22" s="291">
        <f t="shared" si="0"/>
        <v>1923800</v>
      </c>
      <c r="Q22" s="154">
        <v>1923800</v>
      </c>
      <c r="R22" s="110">
        <v>0</v>
      </c>
      <c r="S22" s="110">
        <v>0</v>
      </c>
      <c r="T22" s="31">
        <v>0</v>
      </c>
      <c r="U22" s="29">
        <f>V22+W22+X22+Y22</f>
        <v>549.65714285714284</v>
      </c>
      <c r="V22" s="97">
        <f>Q22/L22*100</f>
        <v>549.65714285714284</v>
      </c>
      <c r="W22" s="27">
        <v>0</v>
      </c>
      <c r="X22" s="27">
        <v>0</v>
      </c>
      <c r="Y22" s="24">
        <v>0</v>
      </c>
      <c r="Z22" s="116">
        <f t="shared" si="7"/>
        <v>48.57479756292782</v>
      </c>
      <c r="AA22" s="27">
        <f>Q22/G22*100</f>
        <v>48.57479756292782</v>
      </c>
      <c r="AB22" s="27">
        <v>0</v>
      </c>
      <c r="AC22" s="27">
        <v>0</v>
      </c>
      <c r="AD22" s="24">
        <v>0</v>
      </c>
      <c r="AG22" s="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</row>
    <row r="23" spans="1:148" s="10" customFormat="1" ht="55.9" customHeight="1" x14ac:dyDescent="0.25">
      <c r="A23" s="618"/>
      <c r="B23" s="293" t="s">
        <v>126</v>
      </c>
      <c r="C23" s="326" t="s">
        <v>125</v>
      </c>
      <c r="D23" s="278" t="s">
        <v>9</v>
      </c>
      <c r="E23" s="300" t="s">
        <v>5</v>
      </c>
      <c r="F23" s="263">
        <f t="shared" si="3"/>
        <v>32922300</v>
      </c>
      <c r="G23" s="145">
        <v>32922300</v>
      </c>
      <c r="H23" s="97">
        <v>0</v>
      </c>
      <c r="I23" s="97">
        <v>0</v>
      </c>
      <c r="J23" s="295">
        <v>0</v>
      </c>
      <c r="K23" s="291">
        <f t="shared" si="4"/>
        <v>0</v>
      </c>
      <c r="L23" s="145">
        <v>0</v>
      </c>
      <c r="M23" s="97">
        <v>0</v>
      </c>
      <c r="N23" s="97">
        <v>0</v>
      </c>
      <c r="O23" s="22">
        <v>0</v>
      </c>
      <c r="P23" s="292">
        <v>0</v>
      </c>
      <c r="Q23" s="145">
        <v>0</v>
      </c>
      <c r="R23" s="97">
        <v>0</v>
      </c>
      <c r="S23" s="97">
        <v>0</v>
      </c>
      <c r="T23" s="22">
        <v>0</v>
      </c>
      <c r="U23" s="29" t="e">
        <f t="shared" ref="U23:U25" si="8">V23+W23+X23+Y23</f>
        <v>#DIV/0!</v>
      </c>
      <c r="V23" s="97">
        <v>0</v>
      </c>
      <c r="W23" s="27">
        <v>0</v>
      </c>
      <c r="X23" s="27">
        <v>0</v>
      </c>
      <c r="Y23" s="23" t="e">
        <f>T23/O23*100</f>
        <v>#DIV/0!</v>
      </c>
      <c r="Z23" s="116">
        <v>0</v>
      </c>
      <c r="AA23" s="27">
        <v>0</v>
      </c>
      <c r="AB23" s="27">
        <v>0</v>
      </c>
      <c r="AC23" s="27">
        <v>0</v>
      </c>
      <c r="AD23" s="24">
        <v>0</v>
      </c>
      <c r="AG23" s="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</row>
    <row r="24" spans="1:148" s="10" customFormat="1" ht="57.75" customHeight="1" x14ac:dyDescent="0.25">
      <c r="A24" s="618"/>
      <c r="B24" s="293" t="s">
        <v>116</v>
      </c>
      <c r="C24" s="328" t="s">
        <v>118</v>
      </c>
      <c r="D24" s="278" t="s">
        <v>9</v>
      </c>
      <c r="E24" s="300"/>
      <c r="F24" s="263">
        <f t="shared" si="3"/>
        <v>8175170</v>
      </c>
      <c r="G24" s="145">
        <v>0</v>
      </c>
      <c r="H24" s="97">
        <v>0</v>
      </c>
      <c r="I24" s="97">
        <v>0</v>
      </c>
      <c r="J24" s="329">
        <v>8175170</v>
      </c>
      <c r="K24" s="292"/>
      <c r="L24" s="145"/>
      <c r="M24" s="97"/>
      <c r="N24" s="97"/>
      <c r="O24" s="22"/>
      <c r="P24" s="292">
        <v>0</v>
      </c>
      <c r="Q24" s="145">
        <v>0</v>
      </c>
      <c r="R24" s="97">
        <v>0</v>
      </c>
      <c r="S24" s="97">
        <v>0</v>
      </c>
      <c r="T24" s="22">
        <v>0</v>
      </c>
      <c r="U24" s="21"/>
      <c r="V24" s="97"/>
      <c r="W24" s="27"/>
      <c r="X24" s="27"/>
      <c r="Y24" s="23"/>
      <c r="Z24" s="98">
        <f t="shared" ref="Z24" si="9">P24/F24*100</f>
        <v>0</v>
      </c>
      <c r="AA24" s="27">
        <v>0</v>
      </c>
      <c r="AB24" s="27">
        <v>0</v>
      </c>
      <c r="AC24" s="27">
        <v>0</v>
      </c>
      <c r="AD24" s="24">
        <f>T24/J24*100</f>
        <v>0</v>
      </c>
      <c r="AG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</row>
    <row r="25" spans="1:148" s="10" customFormat="1" ht="46.5" customHeight="1" thickBot="1" x14ac:dyDescent="0.3">
      <c r="A25" s="619"/>
      <c r="B25" s="294" t="s">
        <v>117</v>
      </c>
      <c r="C25" s="330" t="s">
        <v>124</v>
      </c>
      <c r="D25" s="275" t="s">
        <v>9</v>
      </c>
      <c r="E25" s="331" t="s">
        <v>4</v>
      </c>
      <c r="F25" s="263">
        <f t="shared" si="3"/>
        <v>34086400</v>
      </c>
      <c r="G25" s="124">
        <v>0</v>
      </c>
      <c r="H25" s="332">
        <v>34086400</v>
      </c>
      <c r="I25" s="125">
        <v>0</v>
      </c>
      <c r="J25" s="32">
        <v>0</v>
      </c>
      <c r="K25" s="291">
        <f t="shared" si="4"/>
        <v>0</v>
      </c>
      <c r="L25" s="124">
        <v>0</v>
      </c>
      <c r="M25" s="125">
        <v>0</v>
      </c>
      <c r="N25" s="125">
        <v>0</v>
      </c>
      <c r="O25" s="32">
        <v>0</v>
      </c>
      <c r="P25" s="123">
        <v>0</v>
      </c>
      <c r="Q25" s="124">
        <v>0</v>
      </c>
      <c r="R25" s="125">
        <v>0</v>
      </c>
      <c r="S25" s="125">
        <v>0</v>
      </c>
      <c r="T25" s="32">
        <v>0</v>
      </c>
      <c r="U25" s="29" t="e">
        <f t="shared" si="8"/>
        <v>#DIV/0!</v>
      </c>
      <c r="V25" s="110">
        <v>0</v>
      </c>
      <c r="W25" s="111" t="e">
        <f>F25/P25*100</f>
        <v>#DIV/0!</v>
      </c>
      <c r="X25" s="111">
        <v>0</v>
      </c>
      <c r="Y25" s="74">
        <v>0</v>
      </c>
      <c r="Z25" s="173">
        <v>0</v>
      </c>
      <c r="AA25" s="130">
        <v>0</v>
      </c>
      <c r="AB25" s="130">
        <v>0</v>
      </c>
      <c r="AC25" s="130">
        <v>0</v>
      </c>
      <c r="AD25" s="131">
        <v>0</v>
      </c>
      <c r="AG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</row>
    <row r="26" spans="1:148" s="41" customFormat="1" ht="19.5" customHeight="1" thickBot="1" x14ac:dyDescent="0.3">
      <c r="A26" s="50"/>
      <c r="B26" s="560" t="s">
        <v>67</v>
      </c>
      <c r="C26" s="457"/>
      <c r="D26" s="458"/>
      <c r="E26" s="302"/>
      <c r="F26" s="64">
        <f>F8+F10+F12+F13+F14+F15+F16+F17+F18+F19+F22+F9+F11+F23+F25+F24</f>
        <v>4433190894</v>
      </c>
      <c r="G26" s="100">
        <f t="shared" ref="G26:T26" si="10">G8+G10+G12+G13+G14+G15+G16+G17+G18+G19+G22+G9+G11+G23+G25+G24</f>
        <v>3489673664</v>
      </c>
      <c r="H26" s="100">
        <f t="shared" si="10"/>
        <v>34086400</v>
      </c>
      <c r="I26" s="100">
        <f t="shared" si="10"/>
        <v>341067780</v>
      </c>
      <c r="J26" s="400">
        <f t="shared" si="10"/>
        <v>568363050</v>
      </c>
      <c r="K26" s="100">
        <f t="shared" si="10"/>
        <v>1141556920</v>
      </c>
      <c r="L26" s="100">
        <f t="shared" si="10"/>
        <v>660684010</v>
      </c>
      <c r="M26" s="100">
        <f t="shared" si="10"/>
        <v>0</v>
      </c>
      <c r="N26" s="100">
        <f t="shared" si="10"/>
        <v>341067780</v>
      </c>
      <c r="O26" s="100">
        <f t="shared" si="10"/>
        <v>139805130</v>
      </c>
      <c r="P26" s="100">
        <f t="shared" si="10"/>
        <v>2208692283.3299999</v>
      </c>
      <c r="Q26" s="100">
        <f t="shared" si="10"/>
        <v>1668967225.3599999</v>
      </c>
      <c r="R26" s="100">
        <f t="shared" si="10"/>
        <v>0</v>
      </c>
      <c r="S26" s="100">
        <f t="shared" si="10"/>
        <v>332129354.33999997</v>
      </c>
      <c r="T26" s="100">
        <f t="shared" si="10"/>
        <v>207595703.63</v>
      </c>
      <c r="U26" s="82">
        <f>P26/K26*100</f>
        <v>193.48069681273537</v>
      </c>
      <c r="V26" s="106">
        <f>Q26/L26*100</f>
        <v>252.61202028485599</v>
      </c>
      <c r="W26" s="333">
        <v>0</v>
      </c>
      <c r="X26" s="106">
        <f>S26/N26*100</f>
        <v>97.379281719311024</v>
      </c>
      <c r="Y26" s="65">
        <f>T26/O26*100</f>
        <v>148.48933199375443</v>
      </c>
      <c r="Z26" s="64">
        <f>P26/F26*100</f>
        <v>49.821727422550282</v>
      </c>
      <c r="AA26" s="80">
        <f>Q26/G26*100</f>
        <v>47.825882476556977</v>
      </c>
      <c r="AB26" s="51">
        <v>0</v>
      </c>
      <c r="AC26" s="80">
        <f>S26/I26*100</f>
        <v>97.379281719311024</v>
      </c>
      <c r="AD26" s="65">
        <f>T26/J26*100</f>
        <v>36.525193470968951</v>
      </c>
      <c r="AG26" s="46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</row>
    <row r="27" spans="1:148" s="252" customFormat="1" ht="19.5" customHeight="1" thickBot="1" x14ac:dyDescent="0.3">
      <c r="A27" s="620" t="s">
        <v>12</v>
      </c>
      <c r="B27" s="553" t="s">
        <v>141</v>
      </c>
      <c r="C27" s="554"/>
      <c r="D27" s="568" t="s">
        <v>14</v>
      </c>
      <c r="E27" s="303" t="s">
        <v>7</v>
      </c>
      <c r="F27" s="534"/>
      <c r="G27" s="537"/>
      <c r="H27" s="537"/>
      <c r="I27" s="537"/>
      <c r="J27" s="537"/>
      <c r="K27" s="537"/>
      <c r="L27" s="537"/>
      <c r="M27" s="537"/>
      <c r="N27" s="537"/>
      <c r="O27" s="537"/>
      <c r="P27" s="537"/>
      <c r="Q27" s="537"/>
      <c r="R27" s="537"/>
      <c r="S27" s="537"/>
      <c r="T27" s="537"/>
      <c r="U27" s="537"/>
      <c r="V27" s="537"/>
      <c r="W27" s="537"/>
      <c r="X27" s="537"/>
      <c r="Y27" s="537"/>
      <c r="Z27" s="537"/>
      <c r="AA27" s="537"/>
      <c r="AB27" s="537"/>
      <c r="AC27" s="537"/>
      <c r="AD27" s="535"/>
      <c r="AG27" s="2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  <c r="BG27" s="253"/>
      <c r="BH27" s="253"/>
      <c r="BI27" s="253"/>
      <c r="BJ27" s="253"/>
      <c r="BK27" s="253"/>
      <c r="BL27" s="253"/>
      <c r="BM27" s="253"/>
      <c r="BN27" s="253"/>
      <c r="BO27" s="253"/>
      <c r="BP27" s="253"/>
      <c r="BQ27" s="253"/>
      <c r="BR27" s="253"/>
      <c r="BS27" s="253"/>
      <c r="BT27" s="253"/>
      <c r="BU27" s="253"/>
      <c r="BV27" s="253"/>
      <c r="BW27" s="253"/>
      <c r="BX27" s="253"/>
      <c r="BY27" s="253"/>
      <c r="BZ27" s="253"/>
      <c r="CA27" s="253"/>
      <c r="CB27" s="253"/>
      <c r="CC27" s="253"/>
      <c r="CD27" s="253"/>
      <c r="CE27" s="253"/>
      <c r="CF27" s="253"/>
      <c r="CG27" s="253"/>
      <c r="CH27" s="253"/>
      <c r="CI27" s="253"/>
      <c r="CJ27" s="253"/>
      <c r="CK27" s="253"/>
      <c r="CL27" s="253"/>
      <c r="CM27" s="253"/>
      <c r="CN27" s="253"/>
      <c r="CO27" s="253"/>
      <c r="CP27" s="253"/>
      <c r="CQ27" s="253"/>
      <c r="CR27" s="253"/>
      <c r="CS27" s="253"/>
      <c r="CT27" s="253"/>
      <c r="CU27" s="253"/>
      <c r="CV27" s="253"/>
      <c r="CW27" s="253"/>
      <c r="CX27" s="253"/>
      <c r="CY27" s="253"/>
      <c r="CZ27" s="253"/>
      <c r="DA27" s="253"/>
      <c r="DB27" s="253"/>
      <c r="DC27" s="253"/>
      <c r="DD27" s="253"/>
      <c r="DE27" s="253"/>
      <c r="DF27" s="253"/>
      <c r="DG27" s="253"/>
      <c r="DH27" s="253"/>
      <c r="DI27" s="253"/>
      <c r="DJ27" s="253"/>
      <c r="DK27" s="253"/>
      <c r="DL27" s="253"/>
      <c r="DM27" s="253"/>
      <c r="DN27" s="253"/>
      <c r="DO27" s="253"/>
      <c r="DP27" s="253"/>
      <c r="DQ27" s="253"/>
      <c r="DR27" s="253"/>
      <c r="DS27" s="253"/>
      <c r="DT27" s="253"/>
      <c r="DU27" s="253"/>
      <c r="DV27" s="253"/>
      <c r="DW27" s="253"/>
      <c r="DX27" s="253"/>
      <c r="DY27" s="253"/>
      <c r="DZ27" s="253"/>
      <c r="EA27" s="253"/>
      <c r="EB27" s="253"/>
      <c r="EC27" s="253"/>
      <c r="ED27" s="253"/>
      <c r="EE27" s="253"/>
      <c r="EF27" s="253"/>
      <c r="EG27" s="253"/>
      <c r="EH27" s="253"/>
      <c r="EI27" s="253"/>
      <c r="EJ27" s="253"/>
      <c r="EK27" s="253"/>
      <c r="EL27" s="253"/>
      <c r="EM27" s="253"/>
      <c r="EN27" s="253"/>
      <c r="EO27" s="253"/>
      <c r="EP27" s="253"/>
      <c r="EQ27" s="253"/>
      <c r="ER27" s="253"/>
    </row>
    <row r="28" spans="1:148" s="414" customFormat="1" ht="15.75" customHeight="1" x14ac:dyDescent="0.25">
      <c r="A28" s="621"/>
      <c r="B28" s="564" t="s">
        <v>127</v>
      </c>
      <c r="C28" s="565"/>
      <c r="D28" s="569"/>
      <c r="E28" s="518" t="s">
        <v>5</v>
      </c>
      <c r="F28" s="519">
        <f>F29+F30+F31</f>
        <v>11581313</v>
      </c>
      <c r="G28" s="520">
        <f t="shared" ref="G28:J28" si="11">G29+G30+G31</f>
        <v>0</v>
      </c>
      <c r="H28" s="520">
        <f t="shared" si="11"/>
        <v>0</v>
      </c>
      <c r="I28" s="520">
        <f t="shared" si="11"/>
        <v>0</v>
      </c>
      <c r="J28" s="521">
        <f t="shared" si="11"/>
        <v>11581313</v>
      </c>
      <c r="K28" s="521">
        <f t="shared" ref="K28:O28" si="12">K29+K30+K33+K34</f>
        <v>0</v>
      </c>
      <c r="L28" s="411">
        <f t="shared" si="12"/>
        <v>0</v>
      </c>
      <c r="M28" s="411">
        <f t="shared" si="12"/>
        <v>0</v>
      </c>
      <c r="N28" s="411">
        <f t="shared" si="12"/>
        <v>0</v>
      </c>
      <c r="O28" s="411">
        <f t="shared" si="12"/>
        <v>0</v>
      </c>
      <c r="P28" s="519">
        <f>P29+P30+P31</f>
        <v>4496.3599999999997</v>
      </c>
      <c r="Q28" s="520">
        <f t="shared" ref="Q28:T28" si="13">Q29+Q30+Q31</f>
        <v>0</v>
      </c>
      <c r="R28" s="520">
        <f t="shared" si="13"/>
        <v>0</v>
      </c>
      <c r="S28" s="520">
        <v>0</v>
      </c>
      <c r="T28" s="518">
        <f t="shared" si="13"/>
        <v>4496.3599999999997</v>
      </c>
      <c r="U28" s="523">
        <f t="shared" ref="U28:U34" si="14">V28+W28+X28+Y28</f>
        <v>0</v>
      </c>
      <c r="V28" s="412">
        <v>0</v>
      </c>
      <c r="W28" s="412">
        <v>0</v>
      </c>
      <c r="X28" s="412">
        <v>0</v>
      </c>
      <c r="Y28" s="413">
        <v>0</v>
      </c>
      <c r="Z28" s="523">
        <v>0</v>
      </c>
      <c r="AA28" s="412">
        <v>0</v>
      </c>
      <c r="AB28" s="412">
        <v>0</v>
      </c>
      <c r="AC28" s="412">
        <v>0</v>
      </c>
      <c r="AD28" s="413">
        <v>0</v>
      </c>
      <c r="AG28" s="524"/>
      <c r="AI28" s="525"/>
      <c r="AJ28" s="525"/>
      <c r="AK28" s="525"/>
      <c r="AL28" s="415"/>
      <c r="AM28" s="415"/>
      <c r="AN28" s="415"/>
      <c r="AO28" s="415"/>
      <c r="AP28" s="415"/>
      <c r="AQ28" s="415"/>
      <c r="AR28" s="415"/>
      <c r="AS28" s="415"/>
      <c r="AT28" s="415"/>
      <c r="AU28" s="415"/>
      <c r="AV28" s="415"/>
      <c r="AW28" s="415"/>
      <c r="AX28" s="415"/>
      <c r="AY28" s="415"/>
      <c r="AZ28" s="415"/>
      <c r="BA28" s="415"/>
      <c r="BB28" s="415"/>
      <c r="BC28" s="415"/>
      <c r="BD28" s="415"/>
      <c r="BE28" s="415"/>
      <c r="BF28" s="415"/>
      <c r="BG28" s="415"/>
      <c r="BH28" s="415"/>
      <c r="BI28" s="415"/>
      <c r="BJ28" s="415"/>
      <c r="BK28" s="415"/>
      <c r="BL28" s="415"/>
      <c r="BM28" s="415"/>
      <c r="BN28" s="415"/>
      <c r="BO28" s="415"/>
      <c r="BP28" s="415"/>
      <c r="BQ28" s="415"/>
      <c r="BR28" s="415"/>
      <c r="BS28" s="415"/>
      <c r="BT28" s="415"/>
      <c r="BU28" s="415"/>
      <c r="BV28" s="415"/>
      <c r="BW28" s="415"/>
      <c r="BX28" s="415"/>
      <c r="BY28" s="415"/>
      <c r="BZ28" s="415"/>
      <c r="CA28" s="415"/>
      <c r="CB28" s="415"/>
      <c r="CC28" s="415"/>
      <c r="CD28" s="415"/>
      <c r="CE28" s="415"/>
      <c r="CF28" s="415"/>
      <c r="CG28" s="415"/>
      <c r="CH28" s="415"/>
      <c r="CI28" s="415"/>
      <c r="CJ28" s="415"/>
      <c r="CK28" s="415"/>
      <c r="CL28" s="415"/>
      <c r="CM28" s="415"/>
      <c r="CN28" s="415"/>
      <c r="CO28" s="415"/>
      <c r="CP28" s="415"/>
      <c r="CQ28" s="415"/>
      <c r="CR28" s="415"/>
      <c r="CS28" s="415"/>
      <c r="CT28" s="415"/>
      <c r="CU28" s="415"/>
      <c r="CV28" s="415"/>
      <c r="CW28" s="415"/>
      <c r="CX28" s="415"/>
      <c r="CY28" s="415"/>
      <c r="CZ28" s="415"/>
      <c r="DA28" s="415"/>
      <c r="DB28" s="415"/>
      <c r="DC28" s="415"/>
      <c r="DD28" s="415"/>
      <c r="DE28" s="415"/>
      <c r="DF28" s="415"/>
      <c r="DG28" s="415"/>
      <c r="DH28" s="415"/>
      <c r="DI28" s="415"/>
      <c r="DJ28" s="415"/>
      <c r="DK28" s="415"/>
      <c r="DL28" s="415"/>
      <c r="DM28" s="415"/>
      <c r="DN28" s="415"/>
      <c r="DO28" s="415"/>
      <c r="DP28" s="415"/>
      <c r="DQ28" s="415"/>
      <c r="DR28" s="415"/>
      <c r="DS28" s="415"/>
      <c r="DT28" s="415"/>
      <c r="DU28" s="415"/>
      <c r="DV28" s="415"/>
      <c r="DW28" s="415"/>
      <c r="DX28" s="415"/>
      <c r="DY28" s="415"/>
      <c r="DZ28" s="415"/>
      <c r="EA28" s="415"/>
      <c r="EB28" s="415"/>
      <c r="EC28" s="415"/>
      <c r="ED28" s="415"/>
      <c r="EE28" s="415"/>
      <c r="EF28" s="415"/>
      <c r="EG28" s="415"/>
      <c r="EH28" s="415"/>
      <c r="EI28" s="415"/>
      <c r="EJ28" s="415"/>
      <c r="EK28" s="415"/>
      <c r="EL28" s="415"/>
      <c r="EM28" s="415"/>
      <c r="EN28" s="415"/>
      <c r="EO28" s="415"/>
      <c r="EP28" s="415"/>
      <c r="EQ28" s="415"/>
      <c r="ER28" s="415"/>
    </row>
    <row r="29" spans="1:148" s="5" customFormat="1" ht="18" customHeight="1" x14ac:dyDescent="0.25">
      <c r="A29" s="621"/>
      <c r="B29" s="404" t="s">
        <v>111</v>
      </c>
      <c r="C29" s="405" t="s">
        <v>112</v>
      </c>
      <c r="D29" s="569"/>
      <c r="E29" s="407"/>
      <c r="F29" s="108">
        <f t="shared" ref="F29:F34" si="15">G29+H29+I29+J29</f>
        <v>4497</v>
      </c>
      <c r="G29" s="108">
        <v>0</v>
      </c>
      <c r="H29" s="108">
        <v>0</v>
      </c>
      <c r="I29" s="108">
        <v>0</v>
      </c>
      <c r="J29" s="108">
        <v>4497</v>
      </c>
      <c r="K29" s="108"/>
      <c r="L29" s="108"/>
      <c r="M29" s="108"/>
      <c r="N29" s="108"/>
      <c r="O29" s="109"/>
      <c r="P29" s="324">
        <f>Q29+R29+S29+T29</f>
        <v>4496.3599999999997</v>
      </c>
      <c r="Q29" s="246">
        <v>0</v>
      </c>
      <c r="R29" s="246">
        <f>R36</f>
        <v>0</v>
      </c>
      <c r="S29" s="246">
        <f>S36</f>
        <v>0</v>
      </c>
      <c r="T29" s="261">
        <v>4496.3599999999997</v>
      </c>
      <c r="U29" s="408"/>
      <c r="V29" s="111"/>
      <c r="W29" s="111"/>
      <c r="X29" s="111"/>
      <c r="Y29" s="111"/>
      <c r="Z29" s="334">
        <v>0</v>
      </c>
      <c r="AA29" s="130">
        <v>0</v>
      </c>
      <c r="AB29" s="130">
        <v>0</v>
      </c>
      <c r="AC29" s="130">
        <v>0</v>
      </c>
      <c r="AD29" s="131">
        <v>0</v>
      </c>
      <c r="AG29" s="78"/>
      <c r="AI29" s="79"/>
      <c r="AJ29" s="79"/>
      <c r="AK29" s="79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</row>
    <row r="30" spans="1:148" s="5" customFormat="1" ht="27.6" customHeight="1" x14ac:dyDescent="0.25">
      <c r="A30" s="621"/>
      <c r="B30" s="404" t="s">
        <v>110</v>
      </c>
      <c r="C30" s="405" t="s">
        <v>112</v>
      </c>
      <c r="D30" s="569"/>
      <c r="E30" s="304"/>
      <c r="F30" s="87">
        <f t="shared" si="15"/>
        <v>613476</v>
      </c>
      <c r="G30" s="87">
        <v>0</v>
      </c>
      <c r="H30" s="87">
        <v>0</v>
      </c>
      <c r="I30" s="87">
        <v>0</v>
      </c>
      <c r="J30" s="87">
        <v>613476</v>
      </c>
      <c r="K30" s="87"/>
      <c r="L30" s="87"/>
      <c r="M30" s="87"/>
      <c r="N30" s="87"/>
      <c r="O30" s="86"/>
      <c r="P30" s="178">
        <v>0</v>
      </c>
      <c r="Q30" s="165">
        <v>0</v>
      </c>
      <c r="R30" s="165">
        <v>0</v>
      </c>
      <c r="S30" s="165">
        <f>S37</f>
        <v>0</v>
      </c>
      <c r="T30" s="163">
        <v>0</v>
      </c>
      <c r="U30" s="406"/>
      <c r="V30" s="27"/>
      <c r="W30" s="27"/>
      <c r="X30" s="27"/>
      <c r="Y30" s="27"/>
      <c r="Z30" s="251">
        <v>0</v>
      </c>
      <c r="AA30" s="126">
        <v>0</v>
      </c>
      <c r="AB30" s="126">
        <v>0</v>
      </c>
      <c r="AC30" s="126">
        <v>0</v>
      </c>
      <c r="AD30" s="127">
        <v>0</v>
      </c>
      <c r="AG30" s="78"/>
      <c r="AI30" s="79"/>
      <c r="AJ30" s="79"/>
      <c r="AK30" s="79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</row>
    <row r="31" spans="1:148" s="5" customFormat="1" ht="20.25" customHeight="1" x14ac:dyDescent="0.25">
      <c r="A31" s="621"/>
      <c r="B31" s="404" t="s">
        <v>131</v>
      </c>
      <c r="C31" s="405" t="s">
        <v>112</v>
      </c>
      <c r="D31" s="569"/>
      <c r="E31" s="203"/>
      <c r="F31" s="87">
        <f t="shared" si="15"/>
        <v>10963340</v>
      </c>
      <c r="G31" s="87">
        <v>0</v>
      </c>
      <c r="H31" s="87">
        <v>0</v>
      </c>
      <c r="I31" s="87">
        <v>0</v>
      </c>
      <c r="J31" s="87">
        <v>10963340</v>
      </c>
      <c r="K31" s="246"/>
      <c r="L31" s="246"/>
      <c r="M31" s="246"/>
      <c r="N31" s="246"/>
      <c r="O31" s="246"/>
      <c r="P31" s="178">
        <v>0</v>
      </c>
      <c r="Q31" s="165">
        <v>0</v>
      </c>
      <c r="R31" s="165">
        <v>0</v>
      </c>
      <c r="S31" s="165">
        <v>0</v>
      </c>
      <c r="T31" s="163">
        <v>0</v>
      </c>
      <c r="U31" s="406"/>
      <c r="V31" s="27"/>
      <c r="W31" s="27"/>
      <c r="X31" s="27"/>
      <c r="Y31" s="27"/>
      <c r="Z31" s="251">
        <v>0</v>
      </c>
      <c r="AA31" s="126">
        <v>0</v>
      </c>
      <c r="AB31" s="126">
        <v>0</v>
      </c>
      <c r="AC31" s="126">
        <v>0</v>
      </c>
      <c r="AD31" s="127">
        <v>0</v>
      </c>
      <c r="AG31" s="78"/>
      <c r="AI31" s="79"/>
      <c r="AJ31" s="79"/>
      <c r="AK31" s="79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</row>
    <row r="32" spans="1:148" s="414" customFormat="1" ht="17.25" customHeight="1" x14ac:dyDescent="0.25">
      <c r="A32" s="621"/>
      <c r="B32" s="566" t="s">
        <v>0</v>
      </c>
      <c r="C32" s="567"/>
      <c r="D32" s="569"/>
      <c r="E32" s="526"/>
      <c r="F32" s="520">
        <f>F33+F34</f>
        <v>29604397</v>
      </c>
      <c r="G32" s="520">
        <f t="shared" ref="G32:J32" si="16">G33+G34</f>
        <v>0</v>
      </c>
      <c r="H32" s="520">
        <f t="shared" si="16"/>
        <v>0</v>
      </c>
      <c r="I32" s="520">
        <f t="shared" si="16"/>
        <v>0</v>
      </c>
      <c r="J32" s="520">
        <f t="shared" si="16"/>
        <v>29604397</v>
      </c>
      <c r="K32" s="410"/>
      <c r="L32" s="410"/>
      <c r="M32" s="410"/>
      <c r="N32" s="410"/>
      <c r="O32" s="410"/>
      <c r="P32" s="411">
        <f>P33+P34</f>
        <v>0</v>
      </c>
      <c r="Q32" s="520">
        <f t="shared" ref="Q32:T32" si="17">Q33+Q34</f>
        <v>0</v>
      </c>
      <c r="R32" s="520">
        <f t="shared" si="17"/>
        <v>0</v>
      </c>
      <c r="S32" s="520">
        <f>S33+S34</f>
        <v>0</v>
      </c>
      <c r="T32" s="522">
        <f t="shared" si="17"/>
        <v>0</v>
      </c>
      <c r="U32" s="527"/>
      <c r="V32" s="412"/>
      <c r="W32" s="412"/>
      <c r="X32" s="412"/>
      <c r="Y32" s="412"/>
      <c r="Z32" s="528">
        <v>0</v>
      </c>
      <c r="AA32" s="529">
        <v>0</v>
      </c>
      <c r="AB32" s="529">
        <v>0</v>
      </c>
      <c r="AC32" s="529">
        <v>0</v>
      </c>
      <c r="AD32" s="530">
        <v>0</v>
      </c>
      <c r="AG32" s="524"/>
      <c r="AI32" s="525"/>
      <c r="AJ32" s="525"/>
      <c r="AK32" s="525"/>
      <c r="AL32" s="415"/>
      <c r="AM32" s="415"/>
      <c r="AN32" s="415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415"/>
      <c r="BB32" s="415"/>
      <c r="BC32" s="415"/>
      <c r="BD32" s="415"/>
      <c r="BE32" s="415"/>
      <c r="BF32" s="415"/>
      <c r="BG32" s="415"/>
      <c r="BH32" s="415"/>
      <c r="BI32" s="415"/>
      <c r="BJ32" s="415"/>
      <c r="BK32" s="415"/>
      <c r="BL32" s="415"/>
      <c r="BM32" s="415"/>
      <c r="BN32" s="415"/>
      <c r="BO32" s="415"/>
      <c r="BP32" s="415"/>
      <c r="BQ32" s="415"/>
      <c r="BR32" s="415"/>
      <c r="BS32" s="415"/>
      <c r="BT32" s="415"/>
      <c r="BU32" s="415"/>
      <c r="BV32" s="415"/>
      <c r="BW32" s="415"/>
      <c r="BX32" s="415"/>
      <c r="BY32" s="415"/>
      <c r="BZ32" s="415"/>
      <c r="CA32" s="415"/>
      <c r="CB32" s="415"/>
      <c r="CC32" s="415"/>
      <c r="CD32" s="415"/>
      <c r="CE32" s="415"/>
      <c r="CF32" s="415"/>
      <c r="CG32" s="415"/>
      <c r="CH32" s="415"/>
      <c r="CI32" s="415"/>
      <c r="CJ32" s="415"/>
      <c r="CK32" s="415"/>
      <c r="CL32" s="415"/>
      <c r="CM32" s="415"/>
      <c r="CN32" s="415"/>
      <c r="CO32" s="415"/>
      <c r="CP32" s="415"/>
      <c r="CQ32" s="415"/>
      <c r="CR32" s="415"/>
      <c r="CS32" s="415"/>
      <c r="CT32" s="415"/>
      <c r="CU32" s="415"/>
      <c r="CV32" s="415"/>
      <c r="CW32" s="415"/>
      <c r="CX32" s="415"/>
      <c r="CY32" s="415"/>
      <c r="CZ32" s="415"/>
      <c r="DA32" s="415"/>
      <c r="DB32" s="415"/>
      <c r="DC32" s="415"/>
      <c r="DD32" s="415"/>
      <c r="DE32" s="415"/>
      <c r="DF32" s="415"/>
      <c r="DG32" s="415"/>
      <c r="DH32" s="415"/>
      <c r="DI32" s="415"/>
      <c r="DJ32" s="415"/>
      <c r="DK32" s="415"/>
      <c r="DL32" s="415"/>
      <c r="DM32" s="415"/>
      <c r="DN32" s="415"/>
      <c r="DO32" s="415"/>
      <c r="DP32" s="415"/>
      <c r="DQ32" s="415"/>
      <c r="DR32" s="415"/>
      <c r="DS32" s="415"/>
      <c r="DT32" s="415"/>
      <c r="DU32" s="415"/>
      <c r="DV32" s="415"/>
      <c r="DW32" s="415"/>
      <c r="DX32" s="415"/>
      <c r="DY32" s="415"/>
      <c r="DZ32" s="415"/>
      <c r="EA32" s="415"/>
      <c r="EB32" s="415"/>
      <c r="EC32" s="415"/>
      <c r="ED32" s="415"/>
      <c r="EE32" s="415"/>
      <c r="EF32" s="415"/>
      <c r="EG32" s="415"/>
      <c r="EH32" s="415"/>
      <c r="EI32" s="415"/>
      <c r="EJ32" s="415"/>
      <c r="EK32" s="415"/>
      <c r="EL32" s="415"/>
      <c r="EM32" s="415"/>
      <c r="EN32" s="415"/>
      <c r="EO32" s="415"/>
      <c r="EP32" s="415"/>
      <c r="EQ32" s="415"/>
      <c r="ER32" s="415"/>
    </row>
    <row r="33" spans="1:148" s="5" customFormat="1" ht="27.6" customHeight="1" x14ac:dyDescent="0.25">
      <c r="A33" s="621"/>
      <c r="B33" s="404" t="s">
        <v>113</v>
      </c>
      <c r="C33" s="405" t="s">
        <v>97</v>
      </c>
      <c r="D33" s="569"/>
      <c r="E33" s="203"/>
      <c r="F33" s="87">
        <f t="shared" si="15"/>
        <v>29318834</v>
      </c>
      <c r="G33" s="87">
        <v>0</v>
      </c>
      <c r="H33" s="87">
        <v>0</v>
      </c>
      <c r="I33" s="87">
        <v>0</v>
      </c>
      <c r="J33" s="87">
        <v>29318834</v>
      </c>
      <c r="K33" s="246"/>
      <c r="L33" s="246"/>
      <c r="M33" s="246"/>
      <c r="N33" s="246"/>
      <c r="O33" s="246"/>
      <c r="P33" s="178">
        <v>0</v>
      </c>
      <c r="Q33" s="165">
        <v>0</v>
      </c>
      <c r="R33" s="165">
        <f t="shared" ref="R33:S33" si="18">R38</f>
        <v>0</v>
      </c>
      <c r="S33" s="165">
        <f t="shared" si="18"/>
        <v>0</v>
      </c>
      <c r="T33" s="163">
        <v>0</v>
      </c>
      <c r="U33" s="406"/>
      <c r="V33" s="27"/>
      <c r="W33" s="27"/>
      <c r="X33" s="27"/>
      <c r="Y33" s="27"/>
      <c r="Z33" s="251">
        <v>0</v>
      </c>
      <c r="AA33" s="126">
        <v>0</v>
      </c>
      <c r="AB33" s="126">
        <v>0</v>
      </c>
      <c r="AC33" s="126">
        <v>0</v>
      </c>
      <c r="AD33" s="127">
        <v>0</v>
      </c>
      <c r="AG33" s="78"/>
      <c r="AI33" s="79"/>
      <c r="AJ33" s="79"/>
      <c r="AK33" s="79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</row>
    <row r="34" spans="1:148" s="151" customFormat="1" ht="18" customHeight="1" thickBot="1" x14ac:dyDescent="0.3">
      <c r="A34" s="622"/>
      <c r="B34" s="409" t="s">
        <v>109</v>
      </c>
      <c r="C34" s="405" t="s">
        <v>97</v>
      </c>
      <c r="D34" s="570"/>
      <c r="E34" s="203" t="s">
        <v>5</v>
      </c>
      <c r="F34" s="84">
        <f t="shared" si="15"/>
        <v>285563</v>
      </c>
      <c r="G34" s="245">
        <v>0</v>
      </c>
      <c r="H34" s="245">
        <v>0</v>
      </c>
      <c r="I34" s="245">
        <v>0</v>
      </c>
      <c r="J34" s="246">
        <v>285563</v>
      </c>
      <c r="K34" s="246">
        <v>0</v>
      </c>
      <c r="L34" s="246">
        <v>0</v>
      </c>
      <c r="M34" s="246">
        <v>0</v>
      </c>
      <c r="N34" s="246">
        <v>0</v>
      </c>
      <c r="O34" s="246">
        <v>0</v>
      </c>
      <c r="P34" s="150">
        <v>0</v>
      </c>
      <c r="Q34" s="262">
        <v>0</v>
      </c>
      <c r="R34" s="262">
        <v>0</v>
      </c>
      <c r="S34" s="262">
        <f t="shared" ref="S34" si="19">S39</f>
        <v>0</v>
      </c>
      <c r="T34" s="238">
        <v>0</v>
      </c>
      <c r="U34" s="406" t="e">
        <f t="shared" si="14"/>
        <v>#DIV/0!</v>
      </c>
      <c r="V34" s="27">
        <v>0</v>
      </c>
      <c r="W34" s="27">
        <v>0</v>
      </c>
      <c r="X34" s="27">
        <v>0</v>
      </c>
      <c r="Y34" s="27" t="e">
        <f>T34/O34*100</f>
        <v>#DIV/0!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54" t="s">
        <v>65</v>
      </c>
      <c r="AF34" s="13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52"/>
      <c r="DV34" s="152"/>
      <c r="DW34" s="152"/>
      <c r="DX34" s="152"/>
      <c r="DY34" s="152"/>
      <c r="DZ34" s="152"/>
      <c r="EA34" s="152"/>
      <c r="EB34" s="152"/>
      <c r="EC34" s="152"/>
      <c r="ED34" s="152"/>
      <c r="EE34" s="152"/>
      <c r="EF34" s="152"/>
      <c r="EG34" s="152"/>
      <c r="EH34" s="152"/>
      <c r="EI34" s="152"/>
      <c r="EJ34" s="152"/>
      <c r="EK34" s="152"/>
      <c r="EL34" s="152"/>
      <c r="EM34" s="152"/>
      <c r="EN34" s="152"/>
      <c r="EO34" s="152"/>
      <c r="EP34" s="152"/>
      <c r="EQ34" s="152"/>
      <c r="ER34" s="152"/>
    </row>
    <row r="35" spans="1:148" s="151" customFormat="1" ht="18.600000000000001" hidden="1" customHeight="1" thickBot="1" x14ac:dyDescent="0.3">
      <c r="A35" s="247"/>
      <c r="B35" s="483"/>
      <c r="C35" s="484"/>
      <c r="D35" s="279" t="s">
        <v>13</v>
      </c>
      <c r="E35" s="305" t="s">
        <v>5</v>
      </c>
      <c r="F35" s="248">
        <f>F36</f>
        <v>0</v>
      </c>
      <c r="G35" s="249">
        <f>G36</f>
        <v>0</v>
      </c>
      <c r="H35" s="249">
        <f>H36</f>
        <v>0</v>
      </c>
      <c r="I35" s="249">
        <f>I36</f>
        <v>0</v>
      </c>
      <c r="J35" s="250">
        <f>J36</f>
        <v>0</v>
      </c>
      <c r="K35" s="335">
        <v>0</v>
      </c>
      <c r="L35" s="249">
        <f t="shared" ref="L35:N35" si="20">L37</f>
        <v>0</v>
      </c>
      <c r="M35" s="249">
        <f t="shared" si="20"/>
        <v>0</v>
      </c>
      <c r="N35" s="249">
        <f t="shared" si="20"/>
        <v>0</v>
      </c>
      <c r="O35" s="336">
        <v>0</v>
      </c>
      <c r="P35" s="255">
        <f>P36</f>
        <v>0</v>
      </c>
      <c r="Q35" s="256">
        <f>Q36</f>
        <v>0</v>
      </c>
      <c r="R35" s="256">
        <f>R36</f>
        <v>0</v>
      </c>
      <c r="S35" s="256">
        <f>S36</f>
        <v>0</v>
      </c>
      <c r="T35" s="257">
        <f>T36</f>
        <v>0</v>
      </c>
      <c r="U35" s="258">
        <f t="shared" ref="U35" si="21">V35+W35+X35+Y35</f>
        <v>0</v>
      </c>
      <c r="V35" s="259">
        <v>0</v>
      </c>
      <c r="W35" s="259">
        <f>SUM(W38:W38)</f>
        <v>0</v>
      </c>
      <c r="X35" s="259">
        <v>0</v>
      </c>
      <c r="Y35" s="260">
        <v>0</v>
      </c>
      <c r="Z35" s="258">
        <f t="shared" ref="Z35" si="22">AA35+AB35+AC35+AD35</f>
        <v>0</v>
      </c>
      <c r="AA35" s="259">
        <v>0</v>
      </c>
      <c r="AB35" s="259">
        <f>SUM(AB38:AB38)</f>
        <v>0</v>
      </c>
      <c r="AC35" s="259">
        <v>0</v>
      </c>
      <c r="AD35" s="260">
        <v>0</v>
      </c>
      <c r="AE35" s="151" t="s">
        <v>64</v>
      </c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</row>
    <row r="36" spans="1:148" s="47" customFormat="1" ht="42.75" hidden="1" customHeight="1" thickBot="1" x14ac:dyDescent="0.3">
      <c r="A36" s="83"/>
      <c r="B36" s="134"/>
      <c r="C36" s="135"/>
      <c r="D36" s="280" t="s">
        <v>13</v>
      </c>
      <c r="E36" s="306"/>
      <c r="F36" s="136">
        <f t="shared" si="3"/>
        <v>0</v>
      </c>
      <c r="G36" s="137">
        <v>0</v>
      </c>
      <c r="H36" s="137">
        <v>0</v>
      </c>
      <c r="I36" s="137">
        <v>0</v>
      </c>
      <c r="J36" s="138">
        <v>0</v>
      </c>
      <c r="K36" s="337">
        <v>0</v>
      </c>
      <c r="L36" s="137">
        <v>0</v>
      </c>
      <c r="M36" s="137">
        <v>0</v>
      </c>
      <c r="N36" s="137">
        <v>0</v>
      </c>
      <c r="O36" s="138">
        <v>0</v>
      </c>
      <c r="P36" s="140">
        <f>Q36+R36+T36</f>
        <v>0</v>
      </c>
      <c r="Q36" s="139">
        <v>0</v>
      </c>
      <c r="R36" s="139">
        <v>0</v>
      </c>
      <c r="S36" s="139">
        <v>0</v>
      </c>
      <c r="T36" s="141">
        <v>0</v>
      </c>
      <c r="U36" s="142">
        <v>0</v>
      </c>
      <c r="V36" s="143">
        <v>0</v>
      </c>
      <c r="W36" s="143">
        <v>0</v>
      </c>
      <c r="X36" s="143">
        <v>0</v>
      </c>
      <c r="Y36" s="144">
        <v>0</v>
      </c>
      <c r="Z36" s="142">
        <v>0</v>
      </c>
      <c r="AA36" s="143">
        <v>0</v>
      </c>
      <c r="AB36" s="143">
        <v>0</v>
      </c>
      <c r="AC36" s="143">
        <v>0</v>
      </c>
      <c r="AD36" s="144">
        <v>0</v>
      </c>
      <c r="AG36" s="48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</row>
    <row r="37" spans="1:148" s="10" customFormat="1" ht="19.5" customHeight="1" thickBot="1" x14ac:dyDescent="0.3">
      <c r="A37" s="61"/>
      <c r="B37" s="456" t="s">
        <v>68</v>
      </c>
      <c r="C37" s="457"/>
      <c r="D37" s="458"/>
      <c r="E37" s="302" t="s">
        <v>7</v>
      </c>
      <c r="F37" s="416">
        <f>F28+F32</f>
        <v>41185710</v>
      </c>
      <c r="G37" s="403">
        <f t="shared" ref="G37:J37" si="23">G28+G32</f>
        <v>0</v>
      </c>
      <c r="H37" s="403">
        <f t="shared" si="23"/>
        <v>0</v>
      </c>
      <c r="I37" s="403">
        <f t="shared" si="23"/>
        <v>0</v>
      </c>
      <c r="J37" s="402">
        <f t="shared" si="23"/>
        <v>41185710</v>
      </c>
      <c r="K37" s="205">
        <f>F27</f>
        <v>0</v>
      </c>
      <c r="L37" s="205">
        <f t="shared" ref="K37:O37" si="24">L27</f>
        <v>0</v>
      </c>
      <c r="M37" s="205">
        <f t="shared" si="24"/>
        <v>0</v>
      </c>
      <c r="N37" s="205">
        <f t="shared" si="24"/>
        <v>0</v>
      </c>
      <c r="O37" s="205">
        <f t="shared" si="24"/>
        <v>0</v>
      </c>
      <c r="P37" s="416">
        <f>P28+P32</f>
        <v>4496.3599999999997</v>
      </c>
      <c r="Q37" s="403">
        <f t="shared" ref="Q37:T37" si="25">Q28+Q32</f>
        <v>0</v>
      </c>
      <c r="R37" s="403">
        <f t="shared" si="25"/>
        <v>0</v>
      </c>
      <c r="S37" s="403">
        <f t="shared" si="25"/>
        <v>0</v>
      </c>
      <c r="T37" s="402">
        <f t="shared" si="25"/>
        <v>4496.3599999999997</v>
      </c>
      <c r="U37" s="91">
        <v>0</v>
      </c>
      <c r="V37" s="51">
        <v>0</v>
      </c>
      <c r="W37" s="51">
        <v>0</v>
      </c>
      <c r="X37" s="51">
        <v>0</v>
      </c>
      <c r="Y37" s="90">
        <v>0</v>
      </c>
      <c r="Z37" s="91">
        <v>0</v>
      </c>
      <c r="AA37" s="51">
        <v>0</v>
      </c>
      <c r="AB37" s="51">
        <v>0</v>
      </c>
      <c r="AC37" s="51">
        <v>0</v>
      </c>
      <c r="AD37" s="90">
        <v>0</v>
      </c>
      <c r="AG37" s="46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</row>
    <row r="38" spans="1:148" s="41" customFormat="1" ht="16.5" customHeight="1" x14ac:dyDescent="0.25">
      <c r="A38" s="401" t="s">
        <v>2</v>
      </c>
      <c r="B38" s="541" t="s">
        <v>71</v>
      </c>
      <c r="C38" s="504"/>
      <c r="D38" s="505"/>
      <c r="E38" s="307" t="s">
        <v>7</v>
      </c>
      <c r="F38" s="538"/>
      <c r="G38" s="539"/>
      <c r="H38" s="539"/>
      <c r="I38" s="539"/>
      <c r="J38" s="539"/>
      <c r="K38" s="539"/>
      <c r="L38" s="539"/>
      <c r="M38" s="539"/>
      <c r="N38" s="539"/>
      <c r="O38" s="539"/>
      <c r="P38" s="539"/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39"/>
      <c r="AC38" s="539"/>
      <c r="AD38" s="540"/>
      <c r="AG38" s="1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</row>
    <row r="39" spans="1:148" s="10" customFormat="1" ht="30.75" customHeight="1" thickBot="1" x14ac:dyDescent="0.3">
      <c r="A39" s="542"/>
      <c r="B39" s="543" t="s">
        <v>0</v>
      </c>
      <c r="C39" s="122" t="s">
        <v>108</v>
      </c>
      <c r="D39" s="237" t="s">
        <v>9</v>
      </c>
      <c r="E39" s="237" t="s">
        <v>5</v>
      </c>
      <c r="F39" s="264">
        <f t="shared" ref="F39" si="26">G39+H39+J39</f>
        <v>116614780</v>
      </c>
      <c r="G39" s="240">
        <v>0</v>
      </c>
      <c r="H39" s="240">
        <v>0</v>
      </c>
      <c r="I39" s="240">
        <v>0</v>
      </c>
      <c r="J39" s="241">
        <v>116614780</v>
      </c>
      <c r="K39" s="239">
        <f t="shared" ref="K39" si="27">L39+M39+N39+O39</f>
        <v>35557795</v>
      </c>
      <c r="L39" s="242">
        <v>0</v>
      </c>
      <c r="M39" s="242">
        <v>0</v>
      </c>
      <c r="N39" s="242">
        <v>0</v>
      </c>
      <c r="O39" s="338">
        <v>35557795</v>
      </c>
      <c r="P39" s="239">
        <f>T39</f>
        <v>68970371.430000007</v>
      </c>
      <c r="Q39" s="242">
        <v>0</v>
      </c>
      <c r="R39" s="242">
        <v>0</v>
      </c>
      <c r="S39" s="242">
        <v>0</v>
      </c>
      <c r="T39" s="241">
        <v>68970371.430000007</v>
      </c>
      <c r="U39" s="239">
        <f t="shared" ref="U39" si="28">V39+W39+X39+Y39</f>
        <v>193.96695275958479</v>
      </c>
      <c r="V39" s="339">
        <v>0</v>
      </c>
      <c r="W39" s="339">
        <v>0</v>
      </c>
      <c r="X39" s="339">
        <v>0</v>
      </c>
      <c r="Y39" s="241">
        <f>T39/O39*100</f>
        <v>193.96695275958479</v>
      </c>
      <c r="Z39" s="243">
        <f>P39/F39*100</f>
        <v>59.143764992739342</v>
      </c>
      <c r="AA39" s="213">
        <v>0</v>
      </c>
      <c r="AB39" s="213">
        <v>0</v>
      </c>
      <c r="AC39" s="213">
        <v>0</v>
      </c>
      <c r="AD39" s="19">
        <f>T39/J39*100</f>
        <v>59.143764992739342</v>
      </c>
      <c r="AG39" s="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</row>
    <row r="40" spans="1:148" s="10" customFormat="1" ht="19.5" customHeight="1" thickBot="1" x14ac:dyDescent="0.3">
      <c r="A40" s="56"/>
      <c r="B40" s="456" t="s">
        <v>133</v>
      </c>
      <c r="C40" s="457"/>
      <c r="D40" s="458"/>
      <c r="E40" s="62" t="s">
        <v>7</v>
      </c>
      <c r="F40" s="416">
        <f>F39</f>
        <v>116614780</v>
      </c>
      <c r="G40" s="403">
        <f t="shared" ref="G40" si="29">G39</f>
        <v>0</v>
      </c>
      <c r="H40" s="403">
        <f t="shared" ref="H40" si="30">H39</f>
        <v>0</v>
      </c>
      <c r="I40" s="403">
        <f t="shared" ref="I40" si="31">I39</f>
        <v>0</v>
      </c>
      <c r="J40" s="402">
        <f t="shared" ref="J40" si="32">J39</f>
        <v>116614780</v>
      </c>
      <c r="K40" s="205">
        <f t="shared" ref="K40:O40" si="33">K29</f>
        <v>0</v>
      </c>
      <c r="L40" s="205">
        <f t="shared" si="33"/>
        <v>0</v>
      </c>
      <c r="M40" s="205">
        <f t="shared" si="33"/>
        <v>0</v>
      </c>
      <c r="N40" s="205">
        <f t="shared" si="33"/>
        <v>0</v>
      </c>
      <c r="O40" s="205">
        <f t="shared" si="33"/>
        <v>0</v>
      </c>
      <c r="P40" s="416">
        <f>P39</f>
        <v>68970371.430000007</v>
      </c>
      <c r="Q40" s="403">
        <f t="shared" ref="Q40" si="34">Q39</f>
        <v>0</v>
      </c>
      <c r="R40" s="403">
        <f t="shared" ref="R40" si="35">R39</f>
        <v>0</v>
      </c>
      <c r="S40" s="403">
        <f t="shared" ref="S40" si="36">S39</f>
        <v>0</v>
      </c>
      <c r="T40" s="402">
        <f t="shared" ref="T40" si="37">T39</f>
        <v>68970371.430000007</v>
      </c>
      <c r="U40" s="91">
        <v>0</v>
      </c>
      <c r="V40" s="51">
        <v>0</v>
      </c>
      <c r="W40" s="51">
        <v>0</v>
      </c>
      <c r="X40" s="51">
        <v>0</v>
      </c>
      <c r="Y40" s="90">
        <v>0</v>
      </c>
      <c r="Z40" s="289">
        <v>0</v>
      </c>
      <c r="AA40" s="13">
        <v>0</v>
      </c>
      <c r="AB40" s="13">
        <v>0</v>
      </c>
      <c r="AC40" s="13">
        <v>0</v>
      </c>
      <c r="AD40" s="55">
        <v>0</v>
      </c>
      <c r="AG40" s="46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</row>
    <row r="41" spans="1:148" s="89" customFormat="1" ht="15" customHeight="1" thickBot="1" x14ac:dyDescent="0.25">
      <c r="A41" s="452" t="s">
        <v>34</v>
      </c>
      <c r="B41" s="553" t="s">
        <v>93</v>
      </c>
      <c r="C41" s="555"/>
      <c r="D41" s="554"/>
      <c r="E41" s="244" t="s">
        <v>7</v>
      </c>
      <c r="F41" s="606"/>
      <c r="G41" s="607"/>
      <c r="H41" s="607"/>
      <c r="I41" s="607"/>
      <c r="J41" s="607"/>
      <c r="K41" s="607"/>
      <c r="L41" s="607"/>
      <c r="M41" s="607"/>
      <c r="N41" s="607"/>
      <c r="O41" s="607"/>
      <c r="P41" s="607"/>
      <c r="Q41" s="607"/>
      <c r="R41" s="607"/>
      <c r="S41" s="607"/>
      <c r="T41" s="607"/>
      <c r="U41" s="607"/>
      <c r="V41" s="607"/>
      <c r="W41" s="607"/>
      <c r="X41" s="607"/>
      <c r="Y41" s="607"/>
      <c r="Z41" s="607"/>
      <c r="AA41" s="607"/>
      <c r="AB41" s="607"/>
      <c r="AC41" s="607"/>
      <c r="AD41" s="608"/>
      <c r="AE41" s="149">
        <f>AE43</f>
        <v>0</v>
      </c>
      <c r="AF41" s="149">
        <f>AF43</f>
        <v>0</v>
      </c>
      <c r="AG41" s="149">
        <f>AG43</f>
        <v>0</v>
      </c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</row>
    <row r="42" spans="1:148" s="562" customFormat="1" ht="30.75" customHeight="1" thickBot="1" x14ac:dyDescent="0.25">
      <c r="A42" s="551"/>
      <c r="B42" s="611" t="s">
        <v>99</v>
      </c>
      <c r="C42" s="612"/>
      <c r="D42" s="613"/>
      <c r="E42" s="614"/>
      <c r="F42" s="614"/>
      <c r="G42" s="615"/>
      <c r="H42" s="615"/>
      <c r="I42" s="615"/>
      <c r="J42" s="615"/>
      <c r="K42" s="615"/>
      <c r="L42" s="615"/>
      <c r="M42" s="615"/>
      <c r="N42" s="615"/>
      <c r="O42" s="615"/>
      <c r="P42" s="615"/>
      <c r="Q42" s="615"/>
      <c r="R42" s="615"/>
      <c r="S42" s="615"/>
      <c r="T42" s="615"/>
      <c r="U42" s="615"/>
      <c r="V42" s="615"/>
      <c r="W42" s="615"/>
      <c r="X42" s="615"/>
      <c r="Y42" s="615"/>
      <c r="Z42" s="615"/>
      <c r="AA42" s="615"/>
      <c r="AB42" s="615"/>
      <c r="AC42" s="615"/>
      <c r="AD42" s="616"/>
      <c r="AE42" s="561"/>
      <c r="AF42" s="561"/>
      <c r="AG42" s="561"/>
      <c r="AI42" s="563"/>
      <c r="AJ42" s="563"/>
      <c r="AK42" s="563"/>
      <c r="AL42" s="563"/>
      <c r="AM42" s="563"/>
      <c r="AN42" s="563"/>
      <c r="AO42" s="563"/>
      <c r="AP42" s="563"/>
      <c r="AQ42" s="563"/>
      <c r="AR42" s="563"/>
      <c r="AS42" s="563"/>
      <c r="AT42" s="563"/>
      <c r="AU42" s="563"/>
      <c r="AV42" s="563"/>
      <c r="AW42" s="563"/>
      <c r="AX42" s="563"/>
      <c r="AY42" s="563"/>
      <c r="AZ42" s="563"/>
      <c r="BA42" s="563"/>
      <c r="BB42" s="563"/>
      <c r="BC42" s="563"/>
      <c r="BD42" s="563"/>
      <c r="BE42" s="563"/>
      <c r="BF42" s="563"/>
      <c r="BG42" s="563"/>
      <c r="BH42" s="563"/>
      <c r="BI42" s="563"/>
      <c r="BJ42" s="563"/>
      <c r="BK42" s="563"/>
      <c r="BL42" s="563"/>
      <c r="BM42" s="563"/>
      <c r="BN42" s="563"/>
      <c r="BO42" s="563"/>
      <c r="BP42" s="563"/>
      <c r="BQ42" s="563"/>
      <c r="BR42" s="563"/>
      <c r="BS42" s="563"/>
      <c r="BT42" s="563"/>
      <c r="BU42" s="563"/>
      <c r="BV42" s="563"/>
      <c r="BW42" s="563"/>
      <c r="BX42" s="563"/>
      <c r="BY42" s="563"/>
      <c r="BZ42" s="563"/>
      <c r="CA42" s="563"/>
      <c r="CB42" s="563"/>
      <c r="CC42" s="563"/>
      <c r="CD42" s="563"/>
      <c r="CE42" s="563"/>
      <c r="CF42" s="563"/>
      <c r="CG42" s="563"/>
      <c r="CH42" s="563"/>
      <c r="CI42" s="563"/>
      <c r="CJ42" s="563"/>
      <c r="CK42" s="563"/>
      <c r="CL42" s="563"/>
      <c r="CM42" s="563"/>
      <c r="CN42" s="563"/>
      <c r="CO42" s="563"/>
      <c r="CP42" s="563"/>
      <c r="CQ42" s="563"/>
      <c r="CR42" s="563"/>
      <c r="CS42" s="563"/>
      <c r="CT42" s="563"/>
      <c r="CU42" s="563"/>
      <c r="CV42" s="563"/>
      <c r="CW42" s="563"/>
      <c r="CX42" s="563"/>
      <c r="CY42" s="563"/>
      <c r="CZ42" s="563"/>
      <c r="DA42" s="563"/>
      <c r="DB42" s="563"/>
      <c r="DC42" s="563"/>
      <c r="DD42" s="563"/>
      <c r="DE42" s="563"/>
      <c r="DF42" s="563"/>
      <c r="DG42" s="563"/>
      <c r="DH42" s="563"/>
      <c r="DI42" s="563"/>
      <c r="DJ42" s="563"/>
      <c r="DK42" s="563"/>
      <c r="DL42" s="563"/>
      <c r="DM42" s="563"/>
      <c r="DN42" s="563"/>
      <c r="DO42" s="563"/>
      <c r="DP42" s="563"/>
      <c r="DQ42" s="563"/>
      <c r="DR42" s="563"/>
      <c r="DS42" s="563"/>
      <c r="DT42" s="563"/>
      <c r="DU42" s="563"/>
      <c r="DV42" s="563"/>
      <c r="DW42" s="563"/>
      <c r="DX42" s="563"/>
      <c r="DY42" s="563"/>
      <c r="DZ42" s="563"/>
      <c r="EA42" s="563"/>
      <c r="EB42" s="563"/>
      <c r="EC42" s="563"/>
      <c r="ED42" s="563"/>
      <c r="EE42" s="563"/>
      <c r="EF42" s="563"/>
      <c r="EG42" s="563"/>
      <c r="EH42" s="563"/>
      <c r="EI42" s="563"/>
      <c r="EJ42" s="563"/>
      <c r="EK42" s="563"/>
      <c r="EL42" s="563"/>
      <c r="EM42" s="563"/>
      <c r="EN42" s="563"/>
      <c r="EO42" s="563"/>
      <c r="EP42" s="563"/>
      <c r="EQ42" s="563"/>
      <c r="ER42" s="563"/>
    </row>
    <row r="43" spans="1:148" s="151" customFormat="1" ht="33" customHeight="1" thickBot="1" x14ac:dyDescent="0.3">
      <c r="A43" s="544"/>
      <c r="B43" s="545" t="s">
        <v>139</v>
      </c>
      <c r="C43" s="552" t="s">
        <v>135</v>
      </c>
      <c r="D43" s="571" t="s">
        <v>14</v>
      </c>
      <c r="E43" s="423" t="s">
        <v>5</v>
      </c>
      <c r="F43" s="423">
        <f>G43+H43+J43</f>
        <v>83006880</v>
      </c>
      <c r="G43" s="256">
        <v>0</v>
      </c>
      <c r="H43" s="256">
        <v>0</v>
      </c>
      <c r="I43" s="256">
        <v>0</v>
      </c>
      <c r="J43" s="531">
        <v>83006880</v>
      </c>
      <c r="K43" s="255">
        <f>L43+M43+O43</f>
        <v>0</v>
      </c>
      <c r="L43" s="256">
        <v>0</v>
      </c>
      <c r="M43" s="256">
        <v>0</v>
      </c>
      <c r="N43" s="256">
        <v>0</v>
      </c>
      <c r="O43" s="531">
        <v>0</v>
      </c>
      <c r="P43" s="255">
        <f>Q43+R43+T43</f>
        <v>0</v>
      </c>
      <c r="Q43" s="256">
        <v>0</v>
      </c>
      <c r="R43" s="256">
        <v>0</v>
      </c>
      <c r="S43" s="256">
        <v>0</v>
      </c>
      <c r="T43" s="531">
        <v>0</v>
      </c>
      <c r="U43" s="609">
        <v>0</v>
      </c>
      <c r="V43" s="213">
        <v>0</v>
      </c>
      <c r="W43" s="213">
        <v>0</v>
      </c>
      <c r="X43" s="213">
        <v>0</v>
      </c>
      <c r="Y43" s="363">
        <v>0</v>
      </c>
      <c r="Z43" s="610">
        <f>P43/F43*100</f>
        <v>0</v>
      </c>
      <c r="AA43" s="213">
        <v>0</v>
      </c>
      <c r="AB43" s="213">
        <v>0</v>
      </c>
      <c r="AC43" s="213">
        <v>0</v>
      </c>
      <c r="AD43" s="363">
        <f>T43/J43*100</f>
        <v>0</v>
      </c>
      <c r="AG43" s="133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52"/>
      <c r="DO43" s="152"/>
      <c r="DP43" s="152"/>
      <c r="DQ43" s="152"/>
      <c r="DR43" s="152"/>
      <c r="DS43" s="152"/>
      <c r="DT43" s="152"/>
      <c r="DU43" s="152"/>
      <c r="DV43" s="152"/>
      <c r="DW43" s="152"/>
      <c r="DX43" s="152"/>
      <c r="DY43" s="152"/>
      <c r="DZ43" s="152"/>
      <c r="EA43" s="152"/>
      <c r="EB43" s="152"/>
      <c r="EC43" s="152"/>
      <c r="ED43" s="152"/>
      <c r="EE43" s="152"/>
      <c r="EF43" s="152"/>
      <c r="EG43" s="152"/>
      <c r="EH43" s="152"/>
      <c r="EI43" s="152"/>
      <c r="EJ43" s="152"/>
      <c r="EK43" s="152"/>
      <c r="EL43" s="152"/>
      <c r="EM43" s="152"/>
      <c r="EN43" s="152"/>
      <c r="EO43" s="152"/>
      <c r="EP43" s="152"/>
      <c r="EQ43" s="152"/>
      <c r="ER43" s="152"/>
    </row>
    <row r="44" spans="1:148" s="10" customFormat="1" ht="19.5" customHeight="1" thickBot="1" x14ac:dyDescent="0.3">
      <c r="A44" s="56"/>
      <c r="B44" s="456" t="s">
        <v>132</v>
      </c>
      <c r="C44" s="457"/>
      <c r="D44" s="457"/>
      <c r="E44" s="62" t="s">
        <v>7</v>
      </c>
      <c r="F44" s="416">
        <f>F43</f>
        <v>83006880</v>
      </c>
      <c r="G44" s="403">
        <f t="shared" ref="G44:J44" si="38">G43</f>
        <v>0</v>
      </c>
      <c r="H44" s="403">
        <f t="shared" si="38"/>
        <v>0</v>
      </c>
      <c r="I44" s="403">
        <f t="shared" si="38"/>
        <v>0</v>
      </c>
      <c r="J44" s="402">
        <f t="shared" si="38"/>
        <v>83006880</v>
      </c>
      <c r="K44" s="205">
        <f>K32</f>
        <v>0</v>
      </c>
      <c r="L44" s="205">
        <f>L32</f>
        <v>0</v>
      </c>
      <c r="M44" s="205">
        <f>M32</f>
        <v>0</v>
      </c>
      <c r="N44" s="205">
        <f>N32</f>
        <v>0</v>
      </c>
      <c r="O44" s="205">
        <f>O32</f>
        <v>0</v>
      </c>
      <c r="P44" s="416">
        <f>P43</f>
        <v>0</v>
      </c>
      <c r="Q44" s="403">
        <f t="shared" ref="Q44" si="39">Q43</f>
        <v>0</v>
      </c>
      <c r="R44" s="403">
        <f t="shared" ref="R44" si="40">R43</f>
        <v>0</v>
      </c>
      <c r="S44" s="403">
        <f t="shared" ref="S44" si="41">S43</f>
        <v>0</v>
      </c>
      <c r="T44" s="402">
        <f t="shared" ref="T44" si="42">T43</f>
        <v>0</v>
      </c>
      <c r="U44" s="91">
        <v>0</v>
      </c>
      <c r="V44" s="51">
        <v>0</v>
      </c>
      <c r="W44" s="51">
        <v>0</v>
      </c>
      <c r="X44" s="51">
        <v>0</v>
      </c>
      <c r="Y44" s="90">
        <v>0</v>
      </c>
      <c r="Z44" s="289">
        <v>0</v>
      </c>
      <c r="AA44" s="13">
        <v>0</v>
      </c>
      <c r="AB44" s="13">
        <v>0</v>
      </c>
      <c r="AC44" s="13">
        <v>0</v>
      </c>
      <c r="AD44" s="55">
        <v>0</v>
      </c>
      <c r="AG44" s="46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</row>
    <row r="45" spans="1:148" s="10" customFormat="1" ht="31.5" hidden="1" customHeight="1" thickBot="1" x14ac:dyDescent="0.3">
      <c r="A45" s="549" t="s">
        <v>35</v>
      </c>
      <c r="B45" s="550" t="s">
        <v>36</v>
      </c>
      <c r="C45" s="556"/>
      <c r="D45" s="557" t="s">
        <v>9</v>
      </c>
      <c r="E45" s="426" t="s">
        <v>7</v>
      </c>
      <c r="F45" s="532">
        <f t="shared" ref="F45" si="43">G45+H45+J45</f>
        <v>0</v>
      </c>
      <c r="G45" s="533">
        <v>0</v>
      </c>
      <c r="H45" s="533">
        <v>0</v>
      </c>
      <c r="I45" s="533">
        <v>0</v>
      </c>
      <c r="J45" s="181">
        <v>0</v>
      </c>
      <c r="K45" s="161">
        <f t="shared" ref="K45" si="44">L45+M45+O45</f>
        <v>0</v>
      </c>
      <c r="L45" s="125">
        <v>0</v>
      </c>
      <c r="M45" s="125">
        <v>0</v>
      </c>
      <c r="N45" s="124">
        <v>0</v>
      </c>
      <c r="O45" s="274">
        <v>0</v>
      </c>
      <c r="P45" s="161">
        <f t="shared" ref="P45" si="45">Q45+R45+S45+T45</f>
        <v>0</v>
      </c>
      <c r="Q45" s="124">
        <v>0</v>
      </c>
      <c r="R45" s="124">
        <v>0</v>
      </c>
      <c r="S45" s="124">
        <v>0</v>
      </c>
      <c r="T45" s="274">
        <v>0</v>
      </c>
      <c r="U45" s="340">
        <v>0</v>
      </c>
      <c r="V45" s="221">
        <v>0</v>
      </c>
      <c r="W45" s="221">
        <v>0</v>
      </c>
      <c r="X45" s="221">
        <v>0</v>
      </c>
      <c r="Y45" s="341">
        <v>0</v>
      </c>
      <c r="Z45" s="157">
        <v>0</v>
      </c>
      <c r="AA45" s="156">
        <v>0</v>
      </c>
      <c r="AB45" s="156">
        <v>0</v>
      </c>
      <c r="AC45" s="156">
        <v>0</v>
      </c>
      <c r="AD45" s="158">
        <v>0</v>
      </c>
      <c r="AG45" s="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</row>
    <row r="46" spans="1:148" s="10" customFormat="1" ht="19.5" hidden="1" customHeight="1" thickBot="1" x14ac:dyDescent="0.3">
      <c r="A46" s="56"/>
      <c r="B46" s="456" t="s">
        <v>134</v>
      </c>
      <c r="C46" s="457"/>
      <c r="D46" s="458"/>
      <c r="E46" s="62" t="s">
        <v>7</v>
      </c>
      <c r="F46" s="416">
        <f>F45</f>
        <v>0</v>
      </c>
      <c r="G46" s="403">
        <f t="shared" ref="G46" si="46">G45</f>
        <v>0</v>
      </c>
      <c r="H46" s="403">
        <f t="shared" ref="H46" si="47">H45</f>
        <v>0</v>
      </c>
      <c r="I46" s="403">
        <f t="shared" ref="I46" si="48">I45</f>
        <v>0</v>
      </c>
      <c r="J46" s="402">
        <f t="shared" ref="J46" si="49">J45</f>
        <v>0</v>
      </c>
      <c r="K46" s="205">
        <f>K34</f>
        <v>0</v>
      </c>
      <c r="L46" s="205">
        <f>L34</f>
        <v>0</v>
      </c>
      <c r="M46" s="205">
        <f>M34</f>
        <v>0</v>
      </c>
      <c r="N46" s="205">
        <f>N34</f>
        <v>0</v>
      </c>
      <c r="O46" s="205">
        <f>O34</f>
        <v>0</v>
      </c>
      <c r="P46" s="416">
        <f>P45</f>
        <v>0</v>
      </c>
      <c r="Q46" s="403">
        <f t="shared" ref="Q46" si="50">Q45</f>
        <v>0</v>
      </c>
      <c r="R46" s="403">
        <f t="shared" ref="R46" si="51">R45</f>
        <v>0</v>
      </c>
      <c r="S46" s="403">
        <f t="shared" ref="S46" si="52">S45</f>
        <v>0</v>
      </c>
      <c r="T46" s="402">
        <f t="shared" ref="T46" si="53">T45</f>
        <v>0</v>
      </c>
      <c r="U46" s="91">
        <v>0</v>
      </c>
      <c r="V46" s="51">
        <v>0</v>
      </c>
      <c r="W46" s="51">
        <v>0</v>
      </c>
      <c r="X46" s="51">
        <v>0</v>
      </c>
      <c r="Y46" s="90">
        <v>0</v>
      </c>
      <c r="Z46" s="289">
        <v>0</v>
      </c>
      <c r="AA46" s="13">
        <v>0</v>
      </c>
      <c r="AB46" s="13">
        <v>0</v>
      </c>
      <c r="AC46" s="13">
        <v>0</v>
      </c>
      <c r="AD46" s="55">
        <v>0</v>
      </c>
      <c r="AG46" s="46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</row>
    <row r="47" spans="1:148" s="10" customFormat="1" ht="17.25" customHeight="1" thickBot="1" x14ac:dyDescent="0.3">
      <c r="A47" s="52"/>
      <c r="B47" s="558" t="s">
        <v>15</v>
      </c>
      <c r="C47" s="559"/>
      <c r="D47" s="559"/>
      <c r="E47" s="308"/>
      <c r="F47" s="420">
        <f>F44+F40+F37+F26</f>
        <v>4673998264</v>
      </c>
      <c r="G47" s="45">
        <f>G26+G38+G41+G37</f>
        <v>3489673664</v>
      </c>
      <c r="H47" s="59">
        <f>H26+H38+H41+H37</f>
        <v>34086400</v>
      </c>
      <c r="I47" s="59">
        <f>I26+I38+I41+I37</f>
        <v>341067780</v>
      </c>
      <c r="J47" s="59">
        <f>J26+J38+J41+J37</f>
        <v>609548760</v>
      </c>
      <c r="K47" s="12">
        <f>K26+F38+F41+K37</f>
        <v>1141556920</v>
      </c>
      <c r="L47" s="45">
        <f>L26+L38+L41+L37</f>
        <v>660684010</v>
      </c>
      <c r="M47" s="45">
        <f>M26+M38+M41+M37</f>
        <v>0</v>
      </c>
      <c r="N47" s="45">
        <f>N26+N38+N41+N37</f>
        <v>341067780</v>
      </c>
      <c r="O47" s="14">
        <f>O26+O38+O41+O37</f>
        <v>139805130</v>
      </c>
      <c r="P47" s="12">
        <f>P26+P38+P41+P37</f>
        <v>2208696779.6900001</v>
      </c>
      <c r="Q47" s="45">
        <f>Q26+Q38+Q41+Q37</f>
        <v>1668967225.3599999</v>
      </c>
      <c r="R47" s="45">
        <f>R26+R38+R41+R37</f>
        <v>0</v>
      </c>
      <c r="S47" s="45">
        <f>S26+S38+S41+S37</f>
        <v>332129354.33999997</v>
      </c>
      <c r="T47" s="14">
        <f>T26+T38+T41+T37</f>
        <v>207600199.99000001</v>
      </c>
      <c r="U47" s="421">
        <f>P47/K47*100</f>
        <v>193.48109069235025</v>
      </c>
      <c r="V47" s="59">
        <f>Q47/L47*100</f>
        <v>252.61202028485599</v>
      </c>
      <c r="W47" s="59">
        <v>0</v>
      </c>
      <c r="X47" s="59">
        <f>S47/N47*100</f>
        <v>97.379281719311024</v>
      </c>
      <c r="Y47" s="14">
        <f>T47/O47*100</f>
        <v>148.49254815613705</v>
      </c>
      <c r="Z47" s="94">
        <f>Z26+Z38+Z41</f>
        <v>49.821727422550282</v>
      </c>
      <c r="AA47" s="94">
        <f>AA26+AA38+AA41</f>
        <v>47.825882476556977</v>
      </c>
      <c r="AB47" s="228">
        <f>AB26+AB38+AB41</f>
        <v>0</v>
      </c>
      <c r="AC47" s="94">
        <f>AC26+AC38+AC41</f>
        <v>97.379281719311024</v>
      </c>
      <c r="AD47" s="422">
        <f>AD26+AD38+AD41</f>
        <v>36.525193470968951</v>
      </c>
      <c r="AG47" s="46"/>
      <c r="AI47" s="95" t="e">
        <f>F47-#REF!-F17</f>
        <v>#REF!</v>
      </c>
      <c r="AJ47" s="95">
        <f>G47-G41-G17</f>
        <v>3489673664</v>
      </c>
      <c r="AK47" s="95">
        <f>H47-H41-H17</f>
        <v>34086400</v>
      </c>
      <c r="AL47" s="95">
        <f>I47-I41-I17</f>
        <v>0</v>
      </c>
      <c r="AM47" s="95">
        <f>J47-J41-J17</f>
        <v>609548760</v>
      </c>
      <c r="AN47" s="95">
        <f>K47-F41-K17</f>
        <v>800489140</v>
      </c>
      <c r="AO47" s="95">
        <f>L47-L41-L17</f>
        <v>660684010</v>
      </c>
      <c r="AP47" s="95">
        <f>M47-M41-M17</f>
        <v>0</v>
      </c>
      <c r="AQ47" s="95">
        <f>N47-N41-N17</f>
        <v>0</v>
      </c>
      <c r="AR47" s="95">
        <f>O47-O41-O17</f>
        <v>139805130</v>
      </c>
      <c r="AS47" s="95">
        <f>P47-P41-P17</f>
        <v>1876567425.3500001</v>
      </c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</row>
    <row r="48" spans="1:148" s="232" customFormat="1" ht="20.25" customHeight="1" thickBot="1" x14ac:dyDescent="0.3">
      <c r="A48" s="439" t="s">
        <v>89</v>
      </c>
      <c r="B48" s="440"/>
      <c r="C48" s="440"/>
      <c r="D48" s="440"/>
      <c r="E48" s="440"/>
      <c r="F48" s="447"/>
      <c r="G48" s="447"/>
      <c r="H48" s="447"/>
      <c r="I48" s="447"/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0"/>
      <c r="AA48" s="440"/>
      <c r="AB48" s="440"/>
      <c r="AC48" s="440"/>
      <c r="AD48" s="441"/>
      <c r="AG48" s="235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4"/>
      <c r="BQ48" s="234"/>
      <c r="BR48" s="234"/>
      <c r="BS48" s="234"/>
      <c r="BT48" s="234"/>
      <c r="BU48" s="234"/>
      <c r="BV48" s="234"/>
      <c r="BW48" s="234"/>
      <c r="BX48" s="234"/>
      <c r="BY48" s="234"/>
      <c r="BZ48" s="234"/>
      <c r="CA48" s="234"/>
      <c r="CB48" s="234"/>
      <c r="CC48" s="234"/>
      <c r="CD48" s="234"/>
      <c r="CE48" s="234"/>
      <c r="CF48" s="234"/>
      <c r="CG48" s="234"/>
      <c r="CH48" s="234"/>
      <c r="CI48" s="234"/>
      <c r="CJ48" s="234"/>
      <c r="CK48" s="234"/>
      <c r="CL48" s="234"/>
      <c r="CM48" s="234"/>
      <c r="CN48" s="234"/>
      <c r="CO48" s="234"/>
      <c r="CP48" s="234"/>
      <c r="CQ48" s="234"/>
      <c r="CR48" s="234"/>
      <c r="CS48" s="234"/>
      <c r="CT48" s="234"/>
      <c r="CU48" s="234"/>
      <c r="CV48" s="234"/>
      <c r="CW48" s="234"/>
      <c r="CX48" s="234"/>
      <c r="CY48" s="234"/>
      <c r="CZ48" s="234"/>
      <c r="DA48" s="234"/>
      <c r="DB48" s="234"/>
      <c r="DC48" s="234"/>
      <c r="DD48" s="234"/>
      <c r="DE48" s="234"/>
      <c r="DF48" s="234"/>
      <c r="DG48" s="234"/>
      <c r="DH48" s="234"/>
      <c r="DI48" s="234"/>
      <c r="DJ48" s="234"/>
      <c r="DK48" s="234"/>
      <c r="DL48" s="234"/>
      <c r="DM48" s="234"/>
      <c r="DN48" s="234"/>
      <c r="DO48" s="234"/>
      <c r="DP48" s="234"/>
      <c r="DQ48" s="234"/>
      <c r="DR48" s="234"/>
      <c r="DS48" s="234"/>
      <c r="DT48" s="234"/>
      <c r="DU48" s="234"/>
      <c r="DV48" s="234"/>
      <c r="DW48" s="234"/>
      <c r="DX48" s="234"/>
      <c r="DY48" s="234"/>
      <c r="DZ48" s="234"/>
      <c r="EA48" s="234"/>
      <c r="EB48" s="234"/>
      <c r="EC48" s="234"/>
      <c r="ED48" s="234"/>
      <c r="EE48" s="234"/>
      <c r="EF48" s="234"/>
      <c r="EG48" s="234"/>
      <c r="EH48" s="234"/>
      <c r="EI48" s="234"/>
      <c r="EJ48" s="234"/>
      <c r="EK48" s="234"/>
      <c r="EL48" s="234"/>
      <c r="EM48" s="234"/>
      <c r="EN48" s="234"/>
      <c r="EO48" s="234"/>
      <c r="EP48" s="234"/>
      <c r="EQ48" s="234"/>
      <c r="ER48" s="234"/>
    </row>
    <row r="49" spans="1:148" s="10" customFormat="1" ht="15" customHeight="1" thickBot="1" x14ac:dyDescent="0.3">
      <c r="A49" s="620" t="s">
        <v>16</v>
      </c>
      <c r="B49" s="456" t="s">
        <v>142</v>
      </c>
      <c r="C49" s="457"/>
      <c r="D49" s="458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4"/>
      <c r="Z49" s="53"/>
      <c r="AA49" s="53"/>
      <c r="AB49" s="53"/>
      <c r="AC49" s="53"/>
      <c r="AD49" s="54"/>
      <c r="AG49" s="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</row>
    <row r="50" spans="1:148" s="358" customFormat="1" ht="66.75" customHeight="1" x14ac:dyDescent="0.2">
      <c r="A50" s="621"/>
      <c r="B50" s="546" t="s">
        <v>129</v>
      </c>
      <c r="C50" s="342" t="s">
        <v>136</v>
      </c>
      <c r="D50" s="343" t="s">
        <v>9</v>
      </c>
      <c r="E50" s="344" t="s">
        <v>10</v>
      </c>
      <c r="F50" s="345">
        <f t="shared" ref="F50:F51" si="54">G50+H50+J50</f>
        <v>2980326</v>
      </c>
      <c r="G50" s="346">
        <v>2980326</v>
      </c>
      <c r="H50" s="346">
        <v>0</v>
      </c>
      <c r="I50" s="346">
        <v>0</v>
      </c>
      <c r="J50" s="347">
        <v>0</v>
      </c>
      <c r="K50" s="348">
        <f t="shared" ref="K50:K51" si="55">L50+M50+N50+O50</f>
        <v>0</v>
      </c>
      <c r="L50" s="349">
        <v>0</v>
      </c>
      <c r="M50" s="349">
        <v>0</v>
      </c>
      <c r="N50" s="349">
        <v>0</v>
      </c>
      <c r="O50" s="350">
        <v>0</v>
      </c>
      <c r="P50" s="348">
        <f t="shared" ref="P50:P51" si="56">Q50+R50+S50+T50</f>
        <v>839372.99</v>
      </c>
      <c r="Q50" s="349">
        <v>839372.99</v>
      </c>
      <c r="R50" s="349">
        <v>0</v>
      </c>
      <c r="S50" s="349">
        <v>0</v>
      </c>
      <c r="T50" s="351">
        <v>0</v>
      </c>
      <c r="U50" s="352">
        <v>0</v>
      </c>
      <c r="V50" s="353">
        <v>0</v>
      </c>
      <c r="W50" s="353">
        <v>0</v>
      </c>
      <c r="X50" s="353">
        <v>0</v>
      </c>
      <c r="Y50" s="354">
        <v>0</v>
      </c>
      <c r="Z50" s="355">
        <f t="shared" ref="Z50" si="57">AA50+AB50+AC50+AD50</f>
        <v>28.163797852986548</v>
      </c>
      <c r="AA50" s="356">
        <f>Q50/G50*100</f>
        <v>28.163797852986548</v>
      </c>
      <c r="AB50" s="356">
        <f>SUM(AB51:AB52)</f>
        <v>0</v>
      </c>
      <c r="AC50" s="356">
        <v>0</v>
      </c>
      <c r="AD50" s="357">
        <v>0</v>
      </c>
      <c r="AF50" s="359"/>
      <c r="AG50" s="485">
        <v>210184305</v>
      </c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  <c r="BL50" s="360"/>
      <c r="BM50" s="360"/>
      <c r="BN50" s="360"/>
      <c r="BO50" s="360"/>
      <c r="BP50" s="360"/>
      <c r="BQ50" s="360"/>
      <c r="BR50" s="360"/>
      <c r="BS50" s="360"/>
      <c r="BT50" s="360"/>
      <c r="BU50" s="360"/>
      <c r="BV50" s="360"/>
      <c r="BW50" s="360"/>
      <c r="BX50" s="360"/>
      <c r="BY50" s="360"/>
      <c r="BZ50" s="360"/>
      <c r="CA50" s="360"/>
      <c r="CB50" s="360"/>
      <c r="CC50" s="360"/>
      <c r="CD50" s="360"/>
      <c r="CE50" s="360"/>
      <c r="CF50" s="360"/>
      <c r="CG50" s="360"/>
      <c r="CH50" s="360"/>
      <c r="CI50" s="360"/>
      <c r="CJ50" s="360"/>
      <c r="CK50" s="360"/>
      <c r="CL50" s="360"/>
      <c r="CM50" s="360"/>
      <c r="CN50" s="360"/>
      <c r="CO50" s="360"/>
      <c r="CP50" s="360"/>
      <c r="CQ50" s="360"/>
      <c r="CR50" s="360"/>
      <c r="CS50" s="360"/>
      <c r="CT50" s="360"/>
      <c r="CU50" s="360"/>
      <c r="CV50" s="360"/>
      <c r="CW50" s="360"/>
      <c r="CX50" s="360"/>
      <c r="CY50" s="360"/>
      <c r="CZ50" s="360"/>
      <c r="DA50" s="360"/>
      <c r="DB50" s="360"/>
      <c r="DC50" s="360"/>
      <c r="DD50" s="360"/>
      <c r="DE50" s="360"/>
      <c r="DF50" s="360"/>
      <c r="DG50" s="360"/>
      <c r="DH50" s="360"/>
      <c r="DI50" s="360"/>
      <c r="DJ50" s="360"/>
      <c r="DK50" s="360"/>
      <c r="DL50" s="360"/>
      <c r="DM50" s="360"/>
      <c r="DN50" s="360"/>
      <c r="DO50" s="360"/>
      <c r="DP50" s="360"/>
      <c r="DQ50" s="360"/>
      <c r="DR50" s="360"/>
      <c r="DS50" s="360"/>
      <c r="DT50" s="360"/>
      <c r="DU50" s="360"/>
      <c r="DV50" s="360"/>
      <c r="DW50" s="360"/>
      <c r="DX50" s="360"/>
      <c r="DY50" s="360"/>
      <c r="DZ50" s="360"/>
      <c r="EA50" s="360"/>
      <c r="EB50" s="360"/>
      <c r="EC50" s="360"/>
      <c r="ED50" s="360"/>
      <c r="EE50" s="360"/>
      <c r="EF50" s="360"/>
      <c r="EG50" s="360"/>
      <c r="EH50" s="360"/>
      <c r="EI50" s="360"/>
      <c r="EJ50" s="360"/>
      <c r="EK50" s="360"/>
      <c r="EL50" s="360"/>
      <c r="EM50" s="360"/>
      <c r="EN50" s="360"/>
      <c r="EO50" s="360"/>
      <c r="EP50" s="360"/>
      <c r="EQ50" s="360"/>
      <c r="ER50" s="360"/>
    </row>
    <row r="51" spans="1:148" s="10" customFormat="1" ht="31.9" customHeight="1" thickBot="1" x14ac:dyDescent="0.3">
      <c r="A51" s="622"/>
      <c r="B51" s="547" t="s">
        <v>0</v>
      </c>
      <c r="C51" s="548" t="s">
        <v>107</v>
      </c>
      <c r="D51" s="237" t="s">
        <v>9</v>
      </c>
      <c r="E51" s="309" t="s">
        <v>10</v>
      </c>
      <c r="F51" s="161">
        <f t="shared" si="54"/>
        <v>693200</v>
      </c>
      <c r="G51" s="162">
        <v>0</v>
      </c>
      <c r="H51" s="162">
        <v>0</v>
      </c>
      <c r="I51" s="162">
        <v>0</v>
      </c>
      <c r="J51" s="163">
        <v>693200</v>
      </c>
      <c r="K51" s="164">
        <f t="shared" si="55"/>
        <v>0</v>
      </c>
      <c r="L51" s="162">
        <v>0</v>
      </c>
      <c r="M51" s="162">
        <v>0</v>
      </c>
      <c r="N51" s="162">
        <v>0</v>
      </c>
      <c r="O51" s="165">
        <v>0</v>
      </c>
      <c r="P51" s="164">
        <f t="shared" si="56"/>
        <v>300000</v>
      </c>
      <c r="Q51" s="162">
        <v>0</v>
      </c>
      <c r="R51" s="162">
        <v>0</v>
      </c>
      <c r="S51" s="162">
        <v>0</v>
      </c>
      <c r="T51" s="163">
        <v>300000</v>
      </c>
      <c r="U51" s="361">
        <v>0</v>
      </c>
      <c r="V51" s="362">
        <v>0</v>
      </c>
      <c r="W51" s="362">
        <v>0</v>
      </c>
      <c r="X51" s="362">
        <v>0</v>
      </c>
      <c r="Y51" s="363">
        <v>0</v>
      </c>
      <c r="Z51" s="220">
        <v>0</v>
      </c>
      <c r="AA51" s="221">
        <v>0</v>
      </c>
      <c r="AB51" s="166">
        <f>SUM(AB52:AB52)</f>
        <v>0</v>
      </c>
      <c r="AC51" s="166">
        <v>0</v>
      </c>
      <c r="AD51" s="167">
        <v>0</v>
      </c>
      <c r="AG51" s="485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</row>
    <row r="52" spans="1:148" s="10" customFormat="1" ht="15.75" customHeight="1" thickBot="1" x14ac:dyDescent="0.3">
      <c r="A52" s="26"/>
      <c r="B52" s="445" t="s">
        <v>17</v>
      </c>
      <c r="C52" s="446"/>
      <c r="D52" s="446"/>
      <c r="E52" s="56" t="s">
        <v>7</v>
      </c>
      <c r="F52" s="12">
        <f>F50+F51</f>
        <v>3673526</v>
      </c>
      <c r="G52" s="45">
        <f t="shared" ref="G52:J52" si="58">G50+G51</f>
        <v>2980326</v>
      </c>
      <c r="H52" s="45">
        <f t="shared" si="58"/>
        <v>0</v>
      </c>
      <c r="I52" s="45">
        <f t="shared" si="58"/>
        <v>0</v>
      </c>
      <c r="J52" s="14">
        <f t="shared" si="58"/>
        <v>693200</v>
      </c>
      <c r="K52" s="12">
        <f>K50+K51</f>
        <v>0</v>
      </c>
      <c r="L52" s="45">
        <f t="shared" ref="L52" si="59">L50+L51</f>
        <v>0</v>
      </c>
      <c r="M52" s="45">
        <f t="shared" ref="M52" si="60">M50+M51</f>
        <v>0</v>
      </c>
      <c r="N52" s="45">
        <f t="shared" ref="N52" si="61">N50+N51</f>
        <v>0</v>
      </c>
      <c r="O52" s="14">
        <f t="shared" ref="O52" si="62">O50+O51</f>
        <v>0</v>
      </c>
      <c r="P52" s="12">
        <f>P50+P51</f>
        <v>1139372.99</v>
      </c>
      <c r="Q52" s="45">
        <f t="shared" ref="Q52" si="63">Q50+Q51</f>
        <v>839372.99</v>
      </c>
      <c r="R52" s="45">
        <f t="shared" ref="R52" si="64">R50+R51</f>
        <v>0</v>
      </c>
      <c r="S52" s="45">
        <f t="shared" ref="S52" si="65">S50+S51</f>
        <v>0</v>
      </c>
      <c r="T52" s="14">
        <f t="shared" ref="T52" si="66">T50+T51</f>
        <v>300000</v>
      </c>
      <c r="U52" s="364">
        <v>0</v>
      </c>
      <c r="V52" s="60">
        <v>0</v>
      </c>
      <c r="W52" s="60">
        <v>0</v>
      </c>
      <c r="X52" s="60">
        <v>0</v>
      </c>
      <c r="Y52" s="55">
        <v>0</v>
      </c>
      <c r="Z52" s="289">
        <f>P52/F52*100</f>
        <v>31.015786740042127</v>
      </c>
      <c r="AA52" s="13">
        <f>Q52/G52*100</f>
        <v>28.163797852986548</v>
      </c>
      <c r="AB52" s="13">
        <v>0</v>
      </c>
      <c r="AC52" s="13">
        <v>0</v>
      </c>
      <c r="AD52" s="55">
        <v>0</v>
      </c>
      <c r="AG52" s="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</row>
    <row r="53" spans="1:148" s="232" customFormat="1" ht="21.75" customHeight="1" thickBot="1" x14ac:dyDescent="0.3">
      <c r="A53" s="439" t="s">
        <v>148</v>
      </c>
      <c r="B53" s="440"/>
      <c r="C53" s="440"/>
      <c r="D53" s="440"/>
      <c r="E53" s="440"/>
      <c r="F53" s="447"/>
      <c r="G53" s="447"/>
      <c r="H53" s="447"/>
      <c r="I53" s="447"/>
      <c r="J53" s="447"/>
      <c r="K53" s="440"/>
      <c r="L53" s="440"/>
      <c r="M53" s="440"/>
      <c r="N53" s="440"/>
      <c r="O53" s="440"/>
      <c r="P53" s="440"/>
      <c r="Q53" s="440"/>
      <c r="R53" s="440"/>
      <c r="S53" s="440"/>
      <c r="T53" s="440"/>
      <c r="U53" s="440"/>
      <c r="V53" s="440"/>
      <c r="W53" s="440"/>
      <c r="X53" s="440"/>
      <c r="Y53" s="440"/>
      <c r="Z53" s="440"/>
      <c r="AA53" s="440"/>
      <c r="AB53" s="440"/>
      <c r="AC53" s="440"/>
      <c r="AD53" s="441"/>
      <c r="AG53" s="233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4"/>
      <c r="BQ53" s="234"/>
      <c r="BR53" s="234"/>
      <c r="BS53" s="234"/>
      <c r="BT53" s="234"/>
      <c r="BU53" s="234"/>
      <c r="BV53" s="234"/>
      <c r="BW53" s="234"/>
      <c r="BX53" s="234"/>
      <c r="BY53" s="234"/>
      <c r="BZ53" s="234"/>
      <c r="CA53" s="234"/>
      <c r="CB53" s="234"/>
      <c r="CC53" s="234"/>
      <c r="CD53" s="234"/>
      <c r="CE53" s="234"/>
      <c r="CF53" s="234"/>
      <c r="CG53" s="234"/>
      <c r="CH53" s="234"/>
      <c r="CI53" s="234"/>
      <c r="CJ53" s="234"/>
      <c r="CK53" s="234"/>
      <c r="CL53" s="234"/>
      <c r="CM53" s="234"/>
      <c r="CN53" s="234"/>
      <c r="CO53" s="234"/>
      <c r="CP53" s="234"/>
      <c r="CQ53" s="234"/>
      <c r="CR53" s="234"/>
      <c r="CS53" s="234"/>
      <c r="CT53" s="234"/>
      <c r="CU53" s="234"/>
      <c r="CV53" s="234"/>
      <c r="CW53" s="234"/>
      <c r="CX53" s="234"/>
      <c r="CY53" s="234"/>
      <c r="CZ53" s="234"/>
      <c r="DA53" s="234"/>
      <c r="DB53" s="234"/>
      <c r="DC53" s="234"/>
      <c r="DD53" s="234"/>
      <c r="DE53" s="234"/>
      <c r="DF53" s="234"/>
      <c r="DG53" s="234"/>
      <c r="DH53" s="234"/>
      <c r="DI53" s="234"/>
      <c r="DJ53" s="234"/>
      <c r="DK53" s="234"/>
      <c r="DL53" s="234"/>
      <c r="DM53" s="234"/>
      <c r="DN53" s="234"/>
      <c r="DO53" s="234"/>
      <c r="DP53" s="234"/>
      <c r="DQ53" s="234"/>
      <c r="DR53" s="234"/>
      <c r="DS53" s="234"/>
      <c r="DT53" s="234"/>
      <c r="DU53" s="234"/>
      <c r="DV53" s="234"/>
      <c r="DW53" s="234"/>
      <c r="DX53" s="234"/>
      <c r="DY53" s="234"/>
      <c r="DZ53" s="234"/>
      <c r="EA53" s="234"/>
      <c r="EB53" s="234"/>
      <c r="EC53" s="234"/>
      <c r="ED53" s="234"/>
      <c r="EE53" s="234"/>
      <c r="EF53" s="234"/>
      <c r="EG53" s="234"/>
      <c r="EH53" s="234"/>
      <c r="EI53" s="234"/>
      <c r="EJ53" s="234"/>
      <c r="EK53" s="234"/>
      <c r="EL53" s="234"/>
      <c r="EM53" s="234"/>
      <c r="EN53" s="234"/>
      <c r="EO53" s="234"/>
      <c r="EP53" s="234"/>
      <c r="EQ53" s="234"/>
      <c r="ER53" s="234"/>
    </row>
    <row r="54" spans="1:148" s="41" customFormat="1" ht="19.5" customHeight="1" thickBot="1" x14ac:dyDescent="0.3">
      <c r="A54" s="623" t="s">
        <v>18</v>
      </c>
      <c r="B54" s="462" t="s">
        <v>19</v>
      </c>
      <c r="C54" s="463"/>
      <c r="D54" s="464"/>
      <c r="E54" s="104"/>
      <c r="F54" s="104"/>
      <c r="G54" s="57"/>
      <c r="H54" s="57"/>
      <c r="I54" s="57"/>
      <c r="J54" s="58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8"/>
      <c r="Z54" s="57"/>
      <c r="AA54" s="57"/>
      <c r="AB54" s="57"/>
      <c r="AC54" s="57"/>
      <c r="AD54" s="58"/>
      <c r="AG54" s="1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</row>
    <row r="55" spans="1:148" s="10" customFormat="1" ht="29.25" customHeight="1" x14ac:dyDescent="0.25">
      <c r="A55" s="624"/>
      <c r="B55" s="634" t="s">
        <v>59</v>
      </c>
      <c r="C55" s="112" t="s">
        <v>58</v>
      </c>
      <c r="D55" s="281" t="s">
        <v>9</v>
      </c>
      <c r="E55" s="310" t="s">
        <v>10</v>
      </c>
      <c r="F55" s="107">
        <f t="shared" ref="F55:F58" si="67">G55+H55+I55+J55</f>
        <v>26174800</v>
      </c>
      <c r="G55" s="108">
        <v>26174800</v>
      </c>
      <c r="H55" s="108">
        <v>0</v>
      </c>
      <c r="I55" s="108">
        <v>0</v>
      </c>
      <c r="J55" s="160">
        <v>0</v>
      </c>
      <c r="K55" s="153">
        <f t="shared" ref="K55:K58" si="68">L55+M55+N55+O55</f>
        <v>7668600</v>
      </c>
      <c r="L55" s="108">
        <v>7668600</v>
      </c>
      <c r="M55" s="108">
        <v>0</v>
      </c>
      <c r="N55" s="108">
        <v>0</v>
      </c>
      <c r="O55" s="109">
        <v>0</v>
      </c>
      <c r="P55" s="107">
        <f t="shared" ref="P55:P58" si="69">Q55+R55+S55+T55</f>
        <v>0</v>
      </c>
      <c r="Q55" s="108">
        <v>0</v>
      </c>
      <c r="R55" s="108">
        <v>0</v>
      </c>
      <c r="S55" s="108">
        <v>0</v>
      </c>
      <c r="T55" s="160">
        <v>0</v>
      </c>
      <c r="U55" s="365">
        <f>P55/K55*100</f>
        <v>0</v>
      </c>
      <c r="V55" s="366">
        <f>Q55/L55*100</f>
        <v>0</v>
      </c>
      <c r="W55" s="367">
        <v>0</v>
      </c>
      <c r="X55" s="367">
        <v>0</v>
      </c>
      <c r="Y55" s="368">
        <v>0</v>
      </c>
      <c r="Z55" s="29">
        <f>P55/F55*100</f>
        <v>0</v>
      </c>
      <c r="AA55" s="110">
        <f>Q55/G55*100</f>
        <v>0</v>
      </c>
      <c r="AB55" s="156">
        <f t="shared" ref="AB55:AB56" si="70">SUM(AB56:AB58)</f>
        <v>0</v>
      </c>
      <c r="AC55" s="156">
        <v>0</v>
      </c>
      <c r="AD55" s="158">
        <v>0</v>
      </c>
      <c r="AG55" s="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</row>
    <row r="56" spans="1:148" s="10" customFormat="1" ht="58.15" customHeight="1" x14ac:dyDescent="0.25">
      <c r="A56" s="624"/>
      <c r="B56" s="632" t="s">
        <v>84</v>
      </c>
      <c r="C56" s="168" t="s">
        <v>56</v>
      </c>
      <c r="D56" s="282" t="s">
        <v>9</v>
      </c>
      <c r="E56" s="292" t="s">
        <v>10</v>
      </c>
      <c r="F56" s="114">
        <f t="shared" si="67"/>
        <v>16982498</v>
      </c>
      <c r="G56" s="145">
        <v>16982498</v>
      </c>
      <c r="H56" s="145">
        <v>0</v>
      </c>
      <c r="I56" s="145">
        <v>0</v>
      </c>
      <c r="J56" s="169">
        <v>0</v>
      </c>
      <c r="K56" s="369">
        <f t="shared" si="68"/>
        <v>0</v>
      </c>
      <c r="L56" s="145">
        <v>0</v>
      </c>
      <c r="M56" s="145">
        <v>0</v>
      </c>
      <c r="N56" s="145">
        <v>0</v>
      </c>
      <c r="O56" s="170">
        <v>0</v>
      </c>
      <c r="P56" s="114">
        <f t="shared" si="69"/>
        <v>0</v>
      </c>
      <c r="Q56" s="87">
        <v>0</v>
      </c>
      <c r="R56" s="145">
        <v>0</v>
      </c>
      <c r="S56" s="145">
        <v>0</v>
      </c>
      <c r="T56" s="169">
        <v>0</v>
      </c>
      <c r="U56" s="327">
        <v>0</v>
      </c>
      <c r="V56" s="370">
        <v>0</v>
      </c>
      <c r="W56" s="370">
        <v>0</v>
      </c>
      <c r="X56" s="370">
        <v>0</v>
      </c>
      <c r="Y56" s="74">
        <v>0</v>
      </c>
      <c r="Z56" s="98">
        <f>P56/F56*100</f>
        <v>0</v>
      </c>
      <c r="AA56" s="27">
        <f>Q56/G56*100</f>
        <v>0</v>
      </c>
      <c r="AB56" s="146">
        <f t="shared" si="70"/>
        <v>0</v>
      </c>
      <c r="AC56" s="146">
        <v>0</v>
      </c>
      <c r="AD56" s="147">
        <v>0</v>
      </c>
      <c r="AG56" s="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</row>
    <row r="57" spans="1:148" s="10" customFormat="1" ht="31.15" customHeight="1" x14ac:dyDescent="0.25">
      <c r="A57" s="624"/>
      <c r="B57" s="632" t="s">
        <v>55</v>
      </c>
      <c r="C57" s="168" t="s">
        <v>57</v>
      </c>
      <c r="D57" s="282" t="s">
        <v>9</v>
      </c>
      <c r="E57" s="292" t="s">
        <v>5</v>
      </c>
      <c r="F57" s="114">
        <f t="shared" si="67"/>
        <v>8347858</v>
      </c>
      <c r="G57" s="145">
        <v>0</v>
      </c>
      <c r="H57" s="145">
        <v>0</v>
      </c>
      <c r="I57" s="145">
        <v>0</v>
      </c>
      <c r="J57" s="169">
        <v>8347858</v>
      </c>
      <c r="K57" s="369">
        <f t="shared" si="68"/>
        <v>73000</v>
      </c>
      <c r="L57" s="145">
        <v>0</v>
      </c>
      <c r="M57" s="145">
        <v>0</v>
      </c>
      <c r="N57" s="145">
        <v>0</v>
      </c>
      <c r="O57" s="170">
        <v>73000</v>
      </c>
      <c r="P57" s="114">
        <f t="shared" si="69"/>
        <v>333111.09999999998</v>
      </c>
      <c r="Q57" s="145">
        <v>0</v>
      </c>
      <c r="R57" s="145">
        <v>0</v>
      </c>
      <c r="S57" s="170">
        <v>0</v>
      </c>
      <c r="T57" s="169">
        <v>333111.09999999998</v>
      </c>
      <c r="U57" s="29">
        <f t="shared" ref="U57:U58" si="71">V57+W57+X57+Y57</f>
        <v>456.31657534246574</v>
      </c>
      <c r="V57" s="27">
        <v>0</v>
      </c>
      <c r="W57" s="27">
        <v>0</v>
      </c>
      <c r="X57" s="27">
        <v>0</v>
      </c>
      <c r="Y57" s="23">
        <f>T57/O57*100</f>
        <v>456.31657534246574</v>
      </c>
      <c r="Z57" s="116">
        <f>P57/F57*100</f>
        <v>3.9903781305336046</v>
      </c>
      <c r="AA57" s="27">
        <v>0</v>
      </c>
      <c r="AB57" s="27">
        <v>0</v>
      </c>
      <c r="AC57" s="27">
        <v>0</v>
      </c>
      <c r="AD57" s="27">
        <f>T57/J57*100</f>
        <v>3.9903781305336046</v>
      </c>
      <c r="AG57" s="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</row>
    <row r="58" spans="1:148" s="10" customFormat="1" ht="32.25" customHeight="1" thickBot="1" x14ac:dyDescent="0.3">
      <c r="A58" s="625"/>
      <c r="B58" s="635" t="s">
        <v>60</v>
      </c>
      <c r="C58" s="636" t="s">
        <v>46</v>
      </c>
      <c r="D58" s="418" t="s">
        <v>9</v>
      </c>
      <c r="E58" s="311" t="s">
        <v>5</v>
      </c>
      <c r="F58" s="164">
        <f t="shared" si="67"/>
        <v>7278242</v>
      </c>
      <c r="G58" s="171">
        <v>0</v>
      </c>
      <c r="H58" s="171">
        <v>0</v>
      </c>
      <c r="I58" s="171">
        <v>0</v>
      </c>
      <c r="J58" s="172">
        <v>7278242</v>
      </c>
      <c r="K58" s="371">
        <f t="shared" si="68"/>
        <v>0</v>
      </c>
      <c r="L58" s="171">
        <v>0</v>
      </c>
      <c r="M58" s="171">
        <v>0</v>
      </c>
      <c r="N58" s="171">
        <v>0</v>
      </c>
      <c r="O58" s="372">
        <v>0</v>
      </c>
      <c r="P58" s="164">
        <f t="shared" si="69"/>
        <v>0</v>
      </c>
      <c r="Q58" s="171">
        <v>0</v>
      </c>
      <c r="R58" s="171">
        <v>0</v>
      </c>
      <c r="S58" s="171">
        <v>0</v>
      </c>
      <c r="T58" s="172">
        <v>0</v>
      </c>
      <c r="U58" s="327">
        <f t="shared" si="71"/>
        <v>0</v>
      </c>
      <c r="V58" s="27">
        <v>0</v>
      </c>
      <c r="W58" s="27">
        <v>0</v>
      </c>
      <c r="X58" s="27">
        <v>0</v>
      </c>
      <c r="Y58" s="24">
        <v>0</v>
      </c>
      <c r="Z58" s="173">
        <f>P58/F58*100</f>
        <v>0</v>
      </c>
      <c r="AA58" s="130">
        <v>0</v>
      </c>
      <c r="AB58" s="130">
        <f>SUM(AB59:AB59)</f>
        <v>0</v>
      </c>
      <c r="AC58" s="130">
        <v>0</v>
      </c>
      <c r="AD58" s="131">
        <f>T58/J58*100</f>
        <v>0</v>
      </c>
      <c r="AG58" s="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</row>
    <row r="59" spans="1:148" s="10" customFormat="1" ht="15.75" customHeight="1" thickBot="1" x14ac:dyDescent="0.3">
      <c r="A59" s="290"/>
      <c r="B59" s="482" t="s">
        <v>20</v>
      </c>
      <c r="C59" s="463"/>
      <c r="D59" s="463"/>
      <c r="E59" s="56" t="s">
        <v>7</v>
      </c>
      <c r="F59" s="12">
        <f>F55+F56+F57+F58</f>
        <v>58783398</v>
      </c>
      <c r="G59" s="45">
        <f t="shared" ref="G59:J59" si="72">G55+G56+G57+G58</f>
        <v>43157298</v>
      </c>
      <c r="H59" s="45">
        <f t="shared" si="72"/>
        <v>0</v>
      </c>
      <c r="I59" s="45">
        <f t="shared" si="72"/>
        <v>0</v>
      </c>
      <c r="J59" s="14">
        <f t="shared" si="72"/>
        <v>15626100</v>
      </c>
      <c r="K59" s="94">
        <f>K55+K56+K57+K58</f>
        <v>7741600</v>
      </c>
      <c r="L59" s="45">
        <f t="shared" ref="L59" si="73">L55+L56+L57+L58</f>
        <v>7668600</v>
      </c>
      <c r="M59" s="45">
        <f t="shared" ref="M59" si="74">M55+M56+M57+M58</f>
        <v>0</v>
      </c>
      <c r="N59" s="45">
        <f t="shared" ref="N59" si="75">N55+N56+N57+N58</f>
        <v>0</v>
      </c>
      <c r="O59" s="14">
        <f t="shared" ref="O59" si="76">O55+O56+O57+O58</f>
        <v>73000</v>
      </c>
      <c r="P59" s="12">
        <f>P55+P56+P57+P58</f>
        <v>333111.09999999998</v>
      </c>
      <c r="Q59" s="45">
        <f t="shared" ref="Q59" si="77">Q55+Q56+Q57+Q58</f>
        <v>0</v>
      </c>
      <c r="R59" s="45">
        <f t="shared" ref="R59" si="78">R55+R56+R57+R58</f>
        <v>0</v>
      </c>
      <c r="S59" s="45">
        <f t="shared" ref="S59" si="79">S55+S56+S57+S58</f>
        <v>0</v>
      </c>
      <c r="T59" s="14">
        <f t="shared" ref="T59" si="80">T55+T56+T57+T58</f>
        <v>333111.09999999998</v>
      </c>
      <c r="U59" s="364">
        <f>P59/K59*100</f>
        <v>4.3028714994316415</v>
      </c>
      <c r="V59" s="60">
        <f>Q59/L59*100</f>
        <v>0</v>
      </c>
      <c r="W59" s="60">
        <v>0</v>
      </c>
      <c r="X59" s="60">
        <v>0</v>
      </c>
      <c r="Y59" s="55">
        <f>T59/O59*100</f>
        <v>456.31657534246574</v>
      </c>
      <c r="Z59" s="420">
        <f>P59/F59*100</f>
        <v>0.56667547527619955</v>
      </c>
      <c r="AA59" s="45">
        <f>Q59/G59*100</f>
        <v>0</v>
      </c>
      <c r="AB59" s="13">
        <v>0</v>
      </c>
      <c r="AC59" s="13">
        <v>0</v>
      </c>
      <c r="AD59" s="55">
        <f>T59/J59*100</f>
        <v>2.1317609640281323</v>
      </c>
      <c r="AG59" s="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</row>
    <row r="60" spans="1:148" s="232" customFormat="1" ht="21" customHeight="1" thickBot="1" x14ac:dyDescent="0.3">
      <c r="A60" s="486" t="s">
        <v>149</v>
      </c>
      <c r="B60" s="487"/>
      <c r="C60" s="487"/>
      <c r="D60" s="487"/>
      <c r="E60" s="447"/>
      <c r="F60" s="447"/>
      <c r="G60" s="447"/>
      <c r="H60" s="447"/>
      <c r="I60" s="447"/>
      <c r="J60" s="447"/>
      <c r="K60" s="447"/>
      <c r="L60" s="447"/>
      <c r="M60" s="447"/>
      <c r="N60" s="447"/>
      <c r="O60" s="447"/>
      <c r="P60" s="447"/>
      <c r="Q60" s="447"/>
      <c r="R60" s="447"/>
      <c r="S60" s="447"/>
      <c r="T60" s="447"/>
      <c r="U60" s="447"/>
      <c r="V60" s="447"/>
      <c r="W60" s="447"/>
      <c r="X60" s="447"/>
      <c r="Y60" s="447"/>
      <c r="Z60" s="447"/>
      <c r="AA60" s="447"/>
      <c r="AB60" s="447"/>
      <c r="AC60" s="447"/>
      <c r="AD60" s="488"/>
      <c r="AG60" s="233"/>
      <c r="AI60" s="234"/>
      <c r="AJ60" s="234"/>
      <c r="AK60" s="234"/>
      <c r="AL60" s="234"/>
      <c r="AM60" s="234"/>
      <c r="AN60" s="234"/>
      <c r="AO60" s="234"/>
      <c r="AP60" s="234"/>
      <c r="AQ60" s="234"/>
      <c r="AR60" s="234"/>
      <c r="AS60" s="234"/>
      <c r="AT60" s="234"/>
      <c r="AU60" s="234"/>
      <c r="AV60" s="234"/>
      <c r="AW60" s="234"/>
      <c r="AX60" s="234"/>
      <c r="AY60" s="234"/>
      <c r="AZ60" s="234"/>
      <c r="BA60" s="234"/>
      <c r="BB60" s="234"/>
      <c r="BC60" s="234"/>
      <c r="BD60" s="234"/>
      <c r="BE60" s="234"/>
      <c r="BF60" s="234"/>
      <c r="BG60" s="234"/>
      <c r="BH60" s="234"/>
      <c r="BI60" s="234"/>
      <c r="BJ60" s="234"/>
      <c r="BK60" s="234"/>
      <c r="BL60" s="234"/>
      <c r="BM60" s="234"/>
      <c r="BN60" s="234"/>
      <c r="BO60" s="234"/>
      <c r="BP60" s="234"/>
      <c r="BQ60" s="234"/>
      <c r="BR60" s="234"/>
      <c r="BS60" s="234"/>
      <c r="BT60" s="234"/>
      <c r="BU60" s="234"/>
      <c r="BV60" s="234"/>
      <c r="BW60" s="234"/>
      <c r="BX60" s="234"/>
      <c r="BY60" s="234"/>
      <c r="BZ60" s="234"/>
      <c r="CA60" s="234"/>
      <c r="CB60" s="234"/>
      <c r="CC60" s="234"/>
      <c r="CD60" s="234"/>
      <c r="CE60" s="234"/>
      <c r="CF60" s="234"/>
      <c r="CG60" s="234"/>
      <c r="CH60" s="234"/>
      <c r="CI60" s="234"/>
      <c r="CJ60" s="234"/>
      <c r="CK60" s="234"/>
      <c r="CL60" s="234"/>
      <c r="CM60" s="234"/>
      <c r="CN60" s="234"/>
      <c r="CO60" s="234"/>
      <c r="CP60" s="234"/>
      <c r="CQ60" s="234"/>
      <c r="CR60" s="234"/>
      <c r="CS60" s="234"/>
      <c r="CT60" s="234"/>
      <c r="CU60" s="234"/>
      <c r="CV60" s="234"/>
      <c r="CW60" s="234"/>
      <c r="CX60" s="234"/>
      <c r="CY60" s="234"/>
      <c r="CZ60" s="234"/>
      <c r="DA60" s="234"/>
      <c r="DB60" s="234"/>
      <c r="DC60" s="234"/>
      <c r="DD60" s="234"/>
      <c r="DE60" s="234"/>
      <c r="DF60" s="234"/>
      <c r="DG60" s="234"/>
      <c r="DH60" s="234"/>
      <c r="DI60" s="234"/>
      <c r="DJ60" s="234"/>
      <c r="DK60" s="234"/>
      <c r="DL60" s="234"/>
      <c r="DM60" s="234"/>
      <c r="DN60" s="234"/>
      <c r="DO60" s="234"/>
      <c r="DP60" s="234"/>
      <c r="DQ60" s="234"/>
      <c r="DR60" s="234"/>
      <c r="DS60" s="234"/>
      <c r="DT60" s="234"/>
      <c r="DU60" s="234"/>
      <c r="DV60" s="234"/>
      <c r="DW60" s="234"/>
      <c r="DX60" s="234"/>
      <c r="DY60" s="234"/>
      <c r="DZ60" s="234"/>
      <c r="EA60" s="234"/>
      <c r="EB60" s="234"/>
      <c r="EC60" s="234"/>
      <c r="ED60" s="234"/>
      <c r="EE60" s="234"/>
      <c r="EF60" s="234"/>
      <c r="EG60" s="234"/>
      <c r="EH60" s="234"/>
      <c r="EI60" s="234"/>
      <c r="EJ60" s="234"/>
      <c r="EK60" s="234"/>
      <c r="EL60" s="234"/>
      <c r="EM60" s="234"/>
      <c r="EN60" s="234"/>
      <c r="EO60" s="234"/>
      <c r="EP60" s="234"/>
      <c r="EQ60" s="234"/>
      <c r="ER60" s="234"/>
    </row>
    <row r="61" spans="1:148" s="41" customFormat="1" ht="17.25" customHeight="1" thickBot="1" x14ac:dyDescent="0.3">
      <c r="A61" s="623" t="s">
        <v>21</v>
      </c>
      <c r="B61" s="462" t="s">
        <v>90</v>
      </c>
      <c r="C61" s="463"/>
      <c r="D61" s="464"/>
      <c r="E61" s="62" t="s">
        <v>7</v>
      </c>
      <c r="F61" s="479"/>
      <c r="G61" s="480"/>
      <c r="H61" s="480"/>
      <c r="I61" s="480"/>
      <c r="J61" s="480"/>
      <c r="K61" s="480"/>
      <c r="L61" s="480"/>
      <c r="M61" s="480"/>
      <c r="N61" s="480"/>
      <c r="O61" s="480"/>
      <c r="P61" s="480"/>
      <c r="Q61" s="480"/>
      <c r="R61" s="480"/>
      <c r="S61" s="480"/>
      <c r="T61" s="480"/>
      <c r="U61" s="480"/>
      <c r="V61" s="480"/>
      <c r="W61" s="480"/>
      <c r="X61" s="480"/>
      <c r="Y61" s="480"/>
      <c r="Z61" s="480"/>
      <c r="AA61" s="480"/>
      <c r="AB61" s="480"/>
      <c r="AC61" s="480"/>
      <c r="AD61" s="481"/>
      <c r="AG61" s="1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</row>
    <row r="62" spans="1:148" s="10" customFormat="1" ht="31.15" customHeight="1" x14ac:dyDescent="0.25">
      <c r="A62" s="624"/>
      <c r="B62" s="631" t="s">
        <v>53</v>
      </c>
      <c r="C62" s="174" t="s">
        <v>45</v>
      </c>
      <c r="D62" s="281" t="s">
        <v>9</v>
      </c>
      <c r="E62" s="263" t="s">
        <v>5</v>
      </c>
      <c r="F62" s="159">
        <f t="shared" ref="F62:F66" si="81">G62+H62+I62+J62</f>
        <v>40790600</v>
      </c>
      <c r="G62" s="175">
        <v>0</v>
      </c>
      <c r="H62" s="175">
        <v>0</v>
      </c>
      <c r="I62" s="175">
        <v>0</v>
      </c>
      <c r="J62" s="176">
        <v>40790600</v>
      </c>
      <c r="K62" s="159">
        <f t="shared" ref="K62:K66" si="82">L62+M62+N62+O62</f>
        <v>8616239</v>
      </c>
      <c r="L62" s="175">
        <v>0</v>
      </c>
      <c r="M62" s="175">
        <v>0</v>
      </c>
      <c r="N62" s="175">
        <v>0</v>
      </c>
      <c r="O62" s="177">
        <v>8616239</v>
      </c>
      <c r="P62" s="159">
        <f t="shared" ref="P62:P66" si="83">Q62+R62+S62+T62</f>
        <v>16262574.98</v>
      </c>
      <c r="Q62" s="175">
        <v>0</v>
      </c>
      <c r="R62" s="175">
        <v>0</v>
      </c>
      <c r="S62" s="175">
        <v>0</v>
      </c>
      <c r="T62" s="177">
        <v>16262574.98</v>
      </c>
      <c r="U62" s="373">
        <f>P62/K62*100</f>
        <v>188.74331341087452</v>
      </c>
      <c r="V62" s="367">
        <v>0</v>
      </c>
      <c r="W62" s="367">
        <v>0</v>
      </c>
      <c r="X62" s="367">
        <v>0</v>
      </c>
      <c r="Y62" s="366">
        <f>T62/O62*100</f>
        <v>188.74331341087452</v>
      </c>
      <c r="Z62" s="189">
        <f t="shared" ref="Z62:Z66" si="84">P62/F62*100</f>
        <v>39.868437777331053</v>
      </c>
      <c r="AA62" s="111">
        <v>0</v>
      </c>
      <c r="AB62" s="111">
        <v>0</v>
      </c>
      <c r="AC62" s="111">
        <v>0</v>
      </c>
      <c r="AD62" s="71">
        <f>T62/J62*100</f>
        <v>39.868437777331053</v>
      </c>
      <c r="AG62" s="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</row>
    <row r="63" spans="1:148" s="5" customFormat="1" ht="29.45" customHeight="1" x14ac:dyDescent="0.25">
      <c r="A63" s="624"/>
      <c r="B63" s="115" t="s">
        <v>1</v>
      </c>
      <c r="C63" s="113" t="s">
        <v>47</v>
      </c>
      <c r="D63" s="282" t="s">
        <v>9</v>
      </c>
      <c r="E63" s="304" t="s">
        <v>5</v>
      </c>
      <c r="F63" s="178">
        <f t="shared" si="81"/>
        <v>4142220</v>
      </c>
      <c r="G63" s="87">
        <v>0</v>
      </c>
      <c r="H63" s="87">
        <v>0</v>
      </c>
      <c r="I63" s="87">
        <v>0</v>
      </c>
      <c r="J63" s="86">
        <v>4142220</v>
      </c>
      <c r="K63" s="178">
        <f t="shared" si="82"/>
        <v>1944800</v>
      </c>
      <c r="L63" s="87">
        <v>0</v>
      </c>
      <c r="M63" s="87">
        <v>0</v>
      </c>
      <c r="N63" s="87">
        <v>0</v>
      </c>
      <c r="O63" s="88">
        <v>1944800</v>
      </c>
      <c r="P63" s="178">
        <f t="shared" si="83"/>
        <v>2569907</v>
      </c>
      <c r="Q63" s="87">
        <v>0</v>
      </c>
      <c r="R63" s="87">
        <v>0</v>
      </c>
      <c r="S63" s="87">
        <v>0</v>
      </c>
      <c r="T63" s="88">
        <v>2569907</v>
      </c>
      <c r="U63" s="374">
        <f>P63/K63*100</f>
        <v>132.14248251748251</v>
      </c>
      <c r="V63" s="375">
        <v>0</v>
      </c>
      <c r="W63" s="375">
        <v>0</v>
      </c>
      <c r="X63" s="375">
        <v>0</v>
      </c>
      <c r="Y63" s="22">
        <f>T63/O63*100</f>
        <v>132.14248251748251</v>
      </c>
      <c r="Z63" s="117">
        <f t="shared" si="84"/>
        <v>62.041779528851684</v>
      </c>
      <c r="AA63" s="27">
        <v>0</v>
      </c>
      <c r="AB63" s="27">
        <v>0</v>
      </c>
      <c r="AC63" s="27">
        <v>0</v>
      </c>
      <c r="AD63" s="23">
        <f>T63/J63*100</f>
        <v>62.041779528851684</v>
      </c>
      <c r="AG63" s="2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</row>
    <row r="64" spans="1:148" s="10" customFormat="1" ht="30.6" customHeight="1" x14ac:dyDescent="0.25">
      <c r="A64" s="624"/>
      <c r="B64" s="632" t="s">
        <v>62</v>
      </c>
      <c r="C64" s="168" t="s">
        <v>44</v>
      </c>
      <c r="D64" s="282" t="s">
        <v>9</v>
      </c>
      <c r="E64" s="312" t="s">
        <v>10</v>
      </c>
      <c r="F64" s="114">
        <f t="shared" si="81"/>
        <v>489000</v>
      </c>
      <c r="G64" s="145">
        <v>489000</v>
      </c>
      <c r="H64" s="145">
        <v>0</v>
      </c>
      <c r="I64" s="145">
        <v>0</v>
      </c>
      <c r="J64" s="170">
        <v>0</v>
      </c>
      <c r="K64" s="114">
        <f t="shared" si="82"/>
        <v>0</v>
      </c>
      <c r="L64" s="145">
        <v>0</v>
      </c>
      <c r="M64" s="145">
        <v>0</v>
      </c>
      <c r="N64" s="145">
        <v>0</v>
      </c>
      <c r="O64" s="169">
        <v>0</v>
      </c>
      <c r="P64" s="114">
        <f t="shared" si="83"/>
        <v>150000</v>
      </c>
      <c r="Q64" s="145">
        <v>150000</v>
      </c>
      <c r="R64" s="145">
        <v>0</v>
      </c>
      <c r="S64" s="145">
        <v>0</v>
      </c>
      <c r="T64" s="169">
        <v>0</v>
      </c>
      <c r="U64" s="376">
        <v>0</v>
      </c>
      <c r="V64" s="375">
        <v>0</v>
      </c>
      <c r="W64" s="375">
        <v>0</v>
      </c>
      <c r="X64" s="375">
        <v>0</v>
      </c>
      <c r="Y64" s="375">
        <v>0</v>
      </c>
      <c r="Z64" s="116">
        <f t="shared" si="84"/>
        <v>30.674846625766872</v>
      </c>
      <c r="AA64" s="27">
        <v>0</v>
      </c>
      <c r="AB64" s="27">
        <v>0</v>
      </c>
      <c r="AC64" s="27">
        <v>0</v>
      </c>
      <c r="AD64" s="24">
        <v>0</v>
      </c>
      <c r="AG64" s="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</row>
    <row r="65" spans="1:148" s="10" customFormat="1" ht="31.15" customHeight="1" x14ac:dyDescent="0.25">
      <c r="A65" s="624"/>
      <c r="B65" s="632" t="s">
        <v>61</v>
      </c>
      <c r="C65" s="168" t="s">
        <v>39</v>
      </c>
      <c r="D65" s="282" t="s">
        <v>9</v>
      </c>
      <c r="E65" s="312" t="s">
        <v>10</v>
      </c>
      <c r="F65" s="114">
        <f t="shared" si="81"/>
        <v>11281826</v>
      </c>
      <c r="G65" s="145">
        <v>11281826</v>
      </c>
      <c r="H65" s="145">
        <v>0</v>
      </c>
      <c r="I65" s="145">
        <v>0</v>
      </c>
      <c r="J65" s="170">
        <v>0</v>
      </c>
      <c r="K65" s="114">
        <f t="shared" si="82"/>
        <v>615250</v>
      </c>
      <c r="L65" s="145">
        <v>615250</v>
      </c>
      <c r="M65" s="145">
        <v>0</v>
      </c>
      <c r="N65" s="145">
        <v>0</v>
      </c>
      <c r="O65" s="169">
        <v>0</v>
      </c>
      <c r="P65" s="114">
        <f t="shared" si="83"/>
        <v>612789.53</v>
      </c>
      <c r="Q65" s="145">
        <v>612789.53</v>
      </c>
      <c r="R65" s="145">
        <v>0</v>
      </c>
      <c r="S65" s="145">
        <v>0</v>
      </c>
      <c r="T65" s="169">
        <v>0</v>
      </c>
      <c r="U65" s="374">
        <f>P65/K65*100</f>
        <v>99.600086143843967</v>
      </c>
      <c r="V65" s="22">
        <f>Q65/L65*100</f>
        <v>99.600086143843967</v>
      </c>
      <c r="W65" s="375">
        <v>0</v>
      </c>
      <c r="X65" s="375">
        <v>0</v>
      </c>
      <c r="Y65" s="375">
        <v>0</v>
      </c>
      <c r="Z65" s="116">
        <f t="shared" si="84"/>
        <v>5.4316520215787767</v>
      </c>
      <c r="AA65" s="27">
        <v>0</v>
      </c>
      <c r="AB65" s="27">
        <v>0</v>
      </c>
      <c r="AC65" s="27">
        <v>0</v>
      </c>
      <c r="AD65" s="24">
        <v>0</v>
      </c>
      <c r="AG65" s="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</row>
    <row r="66" spans="1:148" s="10" customFormat="1" ht="29.45" customHeight="1" x14ac:dyDescent="0.25">
      <c r="A66" s="624"/>
      <c r="B66" s="632" t="s">
        <v>85</v>
      </c>
      <c r="C66" s="168" t="s">
        <v>43</v>
      </c>
      <c r="D66" s="282" t="s">
        <v>9</v>
      </c>
      <c r="E66" s="312" t="s">
        <v>5</v>
      </c>
      <c r="F66" s="114">
        <f t="shared" si="81"/>
        <v>13606555</v>
      </c>
      <c r="G66" s="145">
        <v>0</v>
      </c>
      <c r="H66" s="145">
        <v>0</v>
      </c>
      <c r="I66" s="145">
        <v>0</v>
      </c>
      <c r="J66" s="170">
        <v>13606555</v>
      </c>
      <c r="K66" s="114">
        <f t="shared" si="82"/>
        <v>2397700</v>
      </c>
      <c r="L66" s="145">
        <v>0</v>
      </c>
      <c r="M66" s="145">
        <v>0</v>
      </c>
      <c r="N66" s="145">
        <v>0</v>
      </c>
      <c r="O66" s="169">
        <v>2397700</v>
      </c>
      <c r="P66" s="114">
        <f t="shared" si="83"/>
        <v>1747490.18</v>
      </c>
      <c r="Q66" s="145">
        <v>0</v>
      </c>
      <c r="R66" s="145">
        <v>0</v>
      </c>
      <c r="S66" s="145">
        <v>0</v>
      </c>
      <c r="T66" s="169">
        <v>1747490.18</v>
      </c>
      <c r="U66" s="376">
        <f>P66/K66*100</f>
        <v>72.881936022021094</v>
      </c>
      <c r="V66" s="375">
        <v>0</v>
      </c>
      <c r="W66" s="375">
        <v>0</v>
      </c>
      <c r="X66" s="27">
        <v>0</v>
      </c>
      <c r="Y66" s="375">
        <f>T66/O66*100</f>
        <v>72.881936022021094</v>
      </c>
      <c r="Z66" s="116">
        <f t="shared" si="84"/>
        <v>12.843002361729328</v>
      </c>
      <c r="AA66" s="27">
        <v>0</v>
      </c>
      <c r="AB66" s="27">
        <v>0</v>
      </c>
      <c r="AC66" s="27">
        <v>0</v>
      </c>
      <c r="AD66" s="24">
        <f>T66/J66*100</f>
        <v>12.843002361729328</v>
      </c>
      <c r="AG66" s="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</row>
    <row r="67" spans="1:148" s="592" customFormat="1" ht="29.25" customHeight="1" thickBot="1" x14ac:dyDescent="0.3">
      <c r="A67" s="625"/>
      <c r="B67" s="633" t="s">
        <v>30</v>
      </c>
      <c r="C67" s="572"/>
      <c r="D67" s="573" t="s">
        <v>9</v>
      </c>
      <c r="E67" s="511" t="s">
        <v>11</v>
      </c>
      <c r="F67" s="574">
        <f>G67+H67+I67+J67</f>
        <v>234414.93</v>
      </c>
      <c r="G67" s="575">
        <v>0</v>
      </c>
      <c r="H67" s="575">
        <v>0</v>
      </c>
      <c r="I67" s="576">
        <v>234414.93</v>
      </c>
      <c r="J67" s="577">
        <v>0</v>
      </c>
      <c r="K67" s="578">
        <f>L67+M67+N67+O67</f>
        <v>0</v>
      </c>
      <c r="L67" s="579">
        <v>0</v>
      </c>
      <c r="M67" s="579">
        <v>0</v>
      </c>
      <c r="N67" s="580">
        <v>0</v>
      </c>
      <c r="O67" s="581">
        <v>0</v>
      </c>
      <c r="P67" s="582">
        <f>Q67+R67+S67+T67</f>
        <v>234435.3</v>
      </c>
      <c r="Q67" s="575">
        <v>0</v>
      </c>
      <c r="R67" s="575">
        <v>0</v>
      </c>
      <c r="S67" s="576">
        <v>234435.3</v>
      </c>
      <c r="T67" s="583">
        <v>0</v>
      </c>
      <c r="U67" s="584" t="e">
        <f>P67/K67*100</f>
        <v>#DIV/0!</v>
      </c>
      <c r="V67" s="585">
        <v>0</v>
      </c>
      <c r="W67" s="585">
        <v>0</v>
      </c>
      <c r="X67" s="586" t="e">
        <f>S67/N67*100</f>
        <v>#DIV/0!</v>
      </c>
      <c r="Y67" s="586">
        <v>0</v>
      </c>
      <c r="Z67" s="587">
        <v>0</v>
      </c>
      <c r="AA67" s="588">
        <v>0</v>
      </c>
      <c r="AB67" s="588">
        <v>0</v>
      </c>
      <c r="AC67" s="588">
        <v>0</v>
      </c>
      <c r="AD67" s="589">
        <v>0</v>
      </c>
      <c r="AE67" s="590" t="s">
        <v>66</v>
      </c>
      <c r="AF67" s="591"/>
      <c r="AG67" s="591"/>
      <c r="AI67" s="593"/>
      <c r="AJ67" s="593"/>
      <c r="AK67" s="593"/>
      <c r="AL67" s="593"/>
      <c r="AM67" s="593"/>
      <c r="AN67" s="593"/>
      <c r="AO67" s="593"/>
      <c r="AP67" s="593"/>
      <c r="AQ67" s="593"/>
      <c r="AR67" s="593"/>
      <c r="AS67" s="593"/>
      <c r="AT67" s="593"/>
      <c r="AU67" s="593"/>
      <c r="AV67" s="593"/>
      <c r="AW67" s="593"/>
      <c r="AX67" s="593"/>
      <c r="AY67" s="593"/>
      <c r="AZ67" s="593"/>
      <c r="BA67" s="593"/>
      <c r="BB67" s="593"/>
      <c r="BC67" s="593"/>
      <c r="BD67" s="593"/>
      <c r="BE67" s="593"/>
      <c r="BF67" s="593"/>
      <c r="BG67" s="593"/>
      <c r="BH67" s="593"/>
      <c r="BI67" s="593"/>
      <c r="BJ67" s="593"/>
      <c r="BK67" s="593"/>
      <c r="BL67" s="593"/>
      <c r="BM67" s="593"/>
      <c r="BN67" s="593"/>
      <c r="BO67" s="593"/>
      <c r="BP67" s="593"/>
      <c r="BQ67" s="593"/>
      <c r="BR67" s="593"/>
      <c r="BS67" s="593"/>
      <c r="BT67" s="593"/>
      <c r="BU67" s="593"/>
      <c r="BV67" s="593"/>
      <c r="BW67" s="593"/>
      <c r="BX67" s="593"/>
      <c r="BY67" s="593"/>
      <c r="BZ67" s="593"/>
      <c r="CA67" s="593"/>
      <c r="CB67" s="593"/>
      <c r="CC67" s="593"/>
      <c r="CD67" s="593"/>
      <c r="CE67" s="593"/>
      <c r="CF67" s="593"/>
      <c r="CG67" s="593"/>
      <c r="CH67" s="593"/>
      <c r="CI67" s="593"/>
      <c r="CJ67" s="593"/>
      <c r="CK67" s="593"/>
      <c r="CL67" s="593"/>
      <c r="CM67" s="593"/>
      <c r="CN67" s="593"/>
      <c r="CO67" s="593"/>
      <c r="CP67" s="593"/>
      <c r="CQ67" s="593"/>
      <c r="CR67" s="593"/>
      <c r="CS67" s="593"/>
      <c r="CT67" s="593"/>
      <c r="CU67" s="593"/>
      <c r="CV67" s="593"/>
      <c r="CW67" s="593"/>
      <c r="CX67" s="593"/>
      <c r="CY67" s="593"/>
      <c r="CZ67" s="593"/>
      <c r="DA67" s="593"/>
      <c r="DB67" s="593"/>
      <c r="DC67" s="593"/>
      <c r="DD67" s="593"/>
      <c r="DE67" s="593"/>
      <c r="DF67" s="593"/>
      <c r="DG67" s="593"/>
      <c r="DH67" s="593"/>
      <c r="DI67" s="593"/>
      <c r="DJ67" s="593"/>
      <c r="DK67" s="593"/>
      <c r="DL67" s="593"/>
      <c r="DM67" s="593"/>
      <c r="DN67" s="593"/>
      <c r="DO67" s="593"/>
      <c r="DP67" s="593"/>
      <c r="DQ67" s="593"/>
      <c r="DR67" s="593"/>
      <c r="DS67" s="593"/>
      <c r="DT67" s="593"/>
      <c r="DU67" s="593"/>
      <c r="DV67" s="593"/>
      <c r="DW67" s="593"/>
      <c r="DX67" s="593"/>
      <c r="DY67" s="593"/>
      <c r="DZ67" s="593"/>
      <c r="EA67" s="593"/>
      <c r="EB67" s="593"/>
      <c r="EC67" s="593"/>
      <c r="ED67" s="593"/>
      <c r="EE67" s="593"/>
      <c r="EF67" s="593"/>
      <c r="EG67" s="593"/>
      <c r="EH67" s="593"/>
      <c r="EI67" s="593"/>
      <c r="EJ67" s="593"/>
      <c r="EK67" s="593"/>
      <c r="EL67" s="593"/>
      <c r="EM67" s="593"/>
      <c r="EN67" s="593"/>
      <c r="EO67" s="593"/>
      <c r="EP67" s="593"/>
      <c r="EQ67" s="593"/>
      <c r="ER67" s="593"/>
    </row>
    <row r="68" spans="1:148" s="33" customFormat="1" ht="17.25" customHeight="1" thickBot="1" x14ac:dyDescent="0.3">
      <c r="A68" s="61"/>
      <c r="B68" s="456" t="s">
        <v>151</v>
      </c>
      <c r="C68" s="457"/>
      <c r="D68" s="458"/>
      <c r="E68" s="316"/>
      <c r="F68" s="82">
        <f>F62+F63+F64+F65+F66+F67</f>
        <v>70544615.930000007</v>
      </c>
      <c r="G68" s="45">
        <f t="shared" ref="G68:J68" si="85">G62+G63+G64+G65+G66+G67</f>
        <v>11770826</v>
      </c>
      <c r="H68" s="59">
        <f t="shared" si="85"/>
        <v>0</v>
      </c>
      <c r="I68" s="59">
        <f t="shared" si="85"/>
        <v>234414.93</v>
      </c>
      <c r="J68" s="14">
        <f t="shared" si="85"/>
        <v>58539375</v>
      </c>
      <c r="K68" s="82">
        <f t="shared" ref="K68:O68" si="86">K65+K66+K67</f>
        <v>3012950</v>
      </c>
      <c r="L68" s="59">
        <f t="shared" si="86"/>
        <v>615250</v>
      </c>
      <c r="M68" s="59">
        <f t="shared" si="86"/>
        <v>0</v>
      </c>
      <c r="N68" s="59">
        <f t="shared" si="86"/>
        <v>0</v>
      </c>
      <c r="O68" s="14">
        <f t="shared" si="86"/>
        <v>2397700</v>
      </c>
      <c r="P68" s="82">
        <f>P62+P63+P64+P65+P66+P67</f>
        <v>21577196.990000002</v>
      </c>
      <c r="Q68" s="45">
        <f t="shared" ref="Q68" si="87">Q62+Q63+Q64+Q65+Q66+Q67</f>
        <v>762789.53</v>
      </c>
      <c r="R68" s="59">
        <f t="shared" ref="R68" si="88">R62+R63+R64+R65+R66+R67</f>
        <v>0</v>
      </c>
      <c r="S68" s="59">
        <f t="shared" ref="S68" si="89">S62+S63+S64+S65+S66+S67</f>
        <v>234435.3</v>
      </c>
      <c r="T68" s="14">
        <f t="shared" ref="T68" si="90">T62+T63+T64+T65+T66+T67</f>
        <v>20579972.16</v>
      </c>
      <c r="U68" s="420">
        <f>P68/K68*100</f>
        <v>716.14852519955537</v>
      </c>
      <c r="V68" s="60">
        <v>0</v>
      </c>
      <c r="W68" s="60">
        <v>0</v>
      </c>
      <c r="X68" s="60">
        <v>0</v>
      </c>
      <c r="Y68" s="59">
        <f>T68/O68*100</f>
        <v>858.32139800642278</v>
      </c>
      <c r="Z68" s="420">
        <f>P68/F68*100</f>
        <v>30.586596447573854</v>
      </c>
      <c r="AA68" s="60">
        <v>0</v>
      </c>
      <c r="AB68" s="60">
        <v>0</v>
      </c>
      <c r="AC68" s="60">
        <v>0</v>
      </c>
      <c r="AD68" s="45">
        <f>T68/J68*100</f>
        <v>35.155777047500081</v>
      </c>
      <c r="AE68" s="35"/>
      <c r="AF68" s="35"/>
      <c r="AG68" s="193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</row>
    <row r="69" spans="1:148" s="41" customFormat="1" ht="31.5" customHeight="1" thickBot="1" x14ac:dyDescent="0.3">
      <c r="A69" s="623" t="s">
        <v>100</v>
      </c>
      <c r="B69" s="501" t="s">
        <v>143</v>
      </c>
      <c r="C69" s="502"/>
      <c r="D69" s="503"/>
      <c r="E69" s="313" t="s">
        <v>7</v>
      </c>
      <c r="F69" s="479"/>
      <c r="G69" s="480"/>
      <c r="H69" s="480"/>
      <c r="I69" s="480"/>
      <c r="J69" s="480"/>
      <c r="K69" s="480"/>
      <c r="L69" s="480"/>
      <c r="M69" s="480"/>
      <c r="N69" s="480"/>
      <c r="O69" s="480"/>
      <c r="P69" s="480"/>
      <c r="Q69" s="480"/>
      <c r="R69" s="480"/>
      <c r="S69" s="480"/>
      <c r="T69" s="480"/>
      <c r="U69" s="480"/>
      <c r="V69" s="480"/>
      <c r="W69" s="480"/>
      <c r="X69" s="480"/>
      <c r="Y69" s="480"/>
      <c r="Z69" s="480"/>
      <c r="AA69" s="480"/>
      <c r="AB69" s="480"/>
      <c r="AC69" s="480"/>
      <c r="AD69" s="481"/>
      <c r="AE69" s="231">
        <f t="shared" ref="AE69:AH69" si="91">AE70</f>
        <v>0</v>
      </c>
      <c r="AF69" s="66">
        <f t="shared" si="91"/>
        <v>0</v>
      </c>
      <c r="AG69" s="66">
        <f t="shared" si="91"/>
        <v>0</v>
      </c>
      <c r="AH69" s="66">
        <f t="shared" si="91"/>
        <v>0</v>
      </c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</row>
    <row r="70" spans="1:148" s="10" customFormat="1" ht="30.75" customHeight="1" thickBot="1" x14ac:dyDescent="0.3">
      <c r="A70" s="625"/>
      <c r="B70" s="641" t="s">
        <v>0</v>
      </c>
      <c r="C70" s="188" t="s">
        <v>101</v>
      </c>
      <c r="D70" s="418" t="s">
        <v>9</v>
      </c>
      <c r="E70" s="263" t="s">
        <v>5</v>
      </c>
      <c r="F70" s="179">
        <f t="shared" ref="F70" si="92">G70+H70+I70+J70</f>
        <v>12000</v>
      </c>
      <c r="G70" s="180">
        <v>0</v>
      </c>
      <c r="H70" s="180">
        <v>0</v>
      </c>
      <c r="I70" s="180">
        <v>0</v>
      </c>
      <c r="J70" s="181">
        <v>12000</v>
      </c>
      <c r="K70" s="153">
        <f t="shared" ref="K70" si="93">L70+M70+N70+O70</f>
        <v>12000</v>
      </c>
      <c r="L70" s="154">
        <v>0</v>
      </c>
      <c r="M70" s="154">
        <v>0</v>
      </c>
      <c r="N70" s="154">
        <v>0</v>
      </c>
      <c r="O70" s="155">
        <v>12000</v>
      </c>
      <c r="P70" s="107">
        <f t="shared" ref="P70" si="94">Q70+R70+S70+T70</f>
        <v>6000</v>
      </c>
      <c r="Q70" s="154">
        <v>0</v>
      </c>
      <c r="R70" s="154">
        <v>0</v>
      </c>
      <c r="S70" s="154">
        <v>0</v>
      </c>
      <c r="T70" s="155">
        <v>6000</v>
      </c>
      <c r="U70" s="377">
        <f>P70/K70*100</f>
        <v>50</v>
      </c>
      <c r="V70" s="378">
        <v>0</v>
      </c>
      <c r="W70" s="378">
        <v>0</v>
      </c>
      <c r="X70" s="378">
        <v>0</v>
      </c>
      <c r="Y70" s="32">
        <f>T70/O70*100</f>
        <v>50</v>
      </c>
      <c r="Z70" s="637">
        <f>P70/F70*100</f>
        <v>50</v>
      </c>
      <c r="AA70" s="111">
        <v>0</v>
      </c>
      <c r="AB70" s="111">
        <v>0</v>
      </c>
      <c r="AC70" s="111">
        <v>0</v>
      </c>
      <c r="AD70" s="638">
        <f>T70/J70*100</f>
        <v>50</v>
      </c>
      <c r="AE70" s="182"/>
      <c r="AG70" s="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</row>
    <row r="71" spans="1:148" s="33" customFormat="1" ht="17.25" customHeight="1" thickBot="1" x14ac:dyDescent="0.3">
      <c r="A71" s="61"/>
      <c r="B71" s="456" t="s">
        <v>151</v>
      </c>
      <c r="C71" s="457"/>
      <c r="D71" s="458"/>
      <c r="E71" s="316"/>
      <c r="F71" s="82">
        <f>F70</f>
        <v>12000</v>
      </c>
      <c r="G71" s="45">
        <f t="shared" ref="G71:J71" si="95">G70</f>
        <v>0</v>
      </c>
      <c r="H71" s="59">
        <f t="shared" si="95"/>
        <v>0</v>
      </c>
      <c r="I71" s="59">
        <f t="shared" si="95"/>
        <v>0</v>
      </c>
      <c r="J71" s="14">
        <f t="shared" si="95"/>
        <v>12000</v>
      </c>
      <c r="K71" s="82">
        <f>K68+F69+K70</f>
        <v>3024950</v>
      </c>
      <c r="L71" s="59">
        <f t="shared" ref="K71:O71" si="96">L68+L69+L70</f>
        <v>615250</v>
      </c>
      <c r="M71" s="59">
        <f t="shared" si="96"/>
        <v>0</v>
      </c>
      <c r="N71" s="59">
        <f t="shared" si="96"/>
        <v>0</v>
      </c>
      <c r="O71" s="14">
        <f t="shared" si="96"/>
        <v>2409700</v>
      </c>
      <c r="P71" s="82">
        <f>P70</f>
        <v>6000</v>
      </c>
      <c r="Q71" s="45">
        <f t="shared" ref="Q71" si="97">Q70</f>
        <v>0</v>
      </c>
      <c r="R71" s="59">
        <f t="shared" ref="R71" si="98">R70</f>
        <v>0</v>
      </c>
      <c r="S71" s="59">
        <f t="shared" ref="S71" si="99">S70</f>
        <v>0</v>
      </c>
      <c r="T71" s="14">
        <f t="shared" ref="T71" si="100">T70</f>
        <v>6000</v>
      </c>
      <c r="U71" s="420">
        <f>P71/K71*100</f>
        <v>0.19835038595679266</v>
      </c>
      <c r="V71" s="60">
        <v>0</v>
      </c>
      <c r="W71" s="60">
        <v>0</v>
      </c>
      <c r="X71" s="60">
        <v>0</v>
      </c>
      <c r="Y71" s="59">
        <f>T71/O71*100</f>
        <v>0.24899365066190812</v>
      </c>
      <c r="Z71" s="420">
        <f>P71/F71*100</f>
        <v>50</v>
      </c>
      <c r="AA71" s="60">
        <v>0</v>
      </c>
      <c r="AB71" s="60">
        <v>0</v>
      </c>
      <c r="AC71" s="60">
        <v>0</v>
      </c>
      <c r="AD71" s="45">
        <f>T71/J71*100</f>
        <v>50</v>
      </c>
      <c r="AE71" s="35"/>
      <c r="AF71" s="35"/>
      <c r="AG71" s="193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</row>
    <row r="72" spans="1:148" s="10" customFormat="1" ht="18.75" customHeight="1" thickBot="1" x14ac:dyDescent="0.3">
      <c r="A72" s="56"/>
      <c r="B72" s="462" t="s">
        <v>22</v>
      </c>
      <c r="C72" s="463"/>
      <c r="D72" s="464"/>
      <c r="E72" s="314"/>
      <c r="F72" s="420">
        <f>F68+F71</f>
        <v>70556615.930000007</v>
      </c>
      <c r="G72" s="45">
        <f t="shared" ref="G72:J72" si="101">G68+G71</f>
        <v>11770826</v>
      </c>
      <c r="H72" s="59">
        <f t="shared" si="101"/>
        <v>0</v>
      </c>
      <c r="I72" s="59">
        <f t="shared" si="101"/>
        <v>234414.93</v>
      </c>
      <c r="J72" s="14">
        <f t="shared" si="101"/>
        <v>58551375</v>
      </c>
      <c r="K72" s="420">
        <f>F61+F69</f>
        <v>0</v>
      </c>
      <c r="L72" s="45">
        <f t="shared" ref="L72:Y72" si="102">L61+L69</f>
        <v>0</v>
      </c>
      <c r="M72" s="45">
        <f t="shared" si="102"/>
        <v>0</v>
      </c>
      <c r="N72" s="45">
        <f t="shared" si="102"/>
        <v>0</v>
      </c>
      <c r="O72" s="14">
        <f t="shared" si="102"/>
        <v>0</v>
      </c>
      <c r="P72" s="420">
        <f>P68+P71</f>
        <v>21583196.990000002</v>
      </c>
      <c r="Q72" s="59">
        <f t="shared" ref="Q72:T72" si="103">Q68+Q71</f>
        <v>762789.53</v>
      </c>
      <c r="R72" s="59">
        <f t="shared" si="103"/>
        <v>0</v>
      </c>
      <c r="S72" s="59">
        <f t="shared" si="103"/>
        <v>234435.3</v>
      </c>
      <c r="T72" s="14">
        <f t="shared" si="103"/>
        <v>20585972.16</v>
      </c>
      <c r="U72" s="379">
        <f t="shared" si="102"/>
        <v>0</v>
      </c>
      <c r="V72" s="85">
        <f t="shared" si="102"/>
        <v>0</v>
      </c>
      <c r="W72" s="85">
        <f t="shared" si="102"/>
        <v>0</v>
      </c>
      <c r="X72" s="85">
        <f t="shared" si="102"/>
        <v>0</v>
      </c>
      <c r="Y72" s="380">
        <f t="shared" si="102"/>
        <v>0</v>
      </c>
      <c r="Z72" s="420">
        <f>P72/F72*100</f>
        <v>30.589898205170339</v>
      </c>
      <c r="AA72" s="60">
        <v>0</v>
      </c>
      <c r="AB72" s="60">
        <v>0</v>
      </c>
      <c r="AC72" s="60">
        <v>0</v>
      </c>
      <c r="AD72" s="59">
        <f>T72/J72*100</f>
        <v>35.158819344549983</v>
      </c>
      <c r="AE72" s="41"/>
      <c r="AF72" s="41"/>
      <c r="AG72" s="1"/>
      <c r="AH72" s="41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</row>
    <row r="73" spans="1:148" s="232" customFormat="1" ht="19.5" customHeight="1" thickBot="1" x14ac:dyDescent="0.3">
      <c r="A73" s="465" t="s">
        <v>91</v>
      </c>
      <c r="B73" s="466"/>
      <c r="C73" s="466"/>
      <c r="D73" s="466"/>
      <c r="E73" s="466"/>
      <c r="F73" s="487"/>
      <c r="G73" s="487"/>
      <c r="H73" s="487"/>
      <c r="I73" s="487"/>
      <c r="J73" s="487"/>
      <c r="K73" s="487"/>
      <c r="L73" s="487"/>
      <c r="M73" s="487"/>
      <c r="N73" s="487"/>
      <c r="O73" s="487"/>
      <c r="P73" s="487"/>
      <c r="Q73" s="487"/>
      <c r="R73" s="487"/>
      <c r="S73" s="487"/>
      <c r="T73" s="487"/>
      <c r="U73" s="487"/>
      <c r="V73" s="487"/>
      <c r="W73" s="487"/>
      <c r="X73" s="487"/>
      <c r="Y73" s="487"/>
      <c r="Z73" s="487"/>
      <c r="AA73" s="487"/>
      <c r="AB73" s="487"/>
      <c r="AC73" s="487"/>
      <c r="AD73" s="495"/>
      <c r="AG73" s="233"/>
      <c r="AI73" s="234"/>
      <c r="AJ73" s="234"/>
      <c r="AK73" s="234"/>
      <c r="AL73" s="234"/>
      <c r="AM73" s="234"/>
      <c r="AN73" s="234"/>
      <c r="AO73" s="234"/>
      <c r="AP73" s="234"/>
      <c r="AQ73" s="234"/>
      <c r="AR73" s="234"/>
      <c r="AS73" s="234"/>
      <c r="AT73" s="234"/>
      <c r="AU73" s="234"/>
      <c r="AV73" s="234"/>
      <c r="AW73" s="234"/>
      <c r="AX73" s="234"/>
      <c r="AY73" s="234"/>
      <c r="AZ73" s="234"/>
      <c r="BA73" s="234"/>
      <c r="BB73" s="234"/>
      <c r="BC73" s="234"/>
      <c r="BD73" s="234"/>
      <c r="BE73" s="234"/>
      <c r="BF73" s="234"/>
      <c r="BG73" s="234"/>
      <c r="BH73" s="234"/>
      <c r="BI73" s="234"/>
      <c r="BJ73" s="234"/>
      <c r="BK73" s="234"/>
      <c r="BL73" s="234"/>
      <c r="BM73" s="234"/>
      <c r="BN73" s="234"/>
      <c r="BO73" s="234"/>
      <c r="BP73" s="234"/>
      <c r="BQ73" s="234"/>
      <c r="BR73" s="234"/>
      <c r="BS73" s="234"/>
      <c r="BT73" s="234"/>
      <c r="BU73" s="234"/>
      <c r="BV73" s="234"/>
      <c r="BW73" s="234"/>
      <c r="BX73" s="234"/>
      <c r="BY73" s="234"/>
      <c r="BZ73" s="234"/>
      <c r="CA73" s="234"/>
      <c r="CB73" s="234"/>
      <c r="CC73" s="234"/>
      <c r="CD73" s="234"/>
      <c r="CE73" s="234"/>
      <c r="CF73" s="234"/>
      <c r="CG73" s="234"/>
      <c r="CH73" s="234"/>
      <c r="CI73" s="234"/>
      <c r="CJ73" s="234"/>
      <c r="CK73" s="234"/>
      <c r="CL73" s="234"/>
      <c r="CM73" s="234"/>
      <c r="CN73" s="234"/>
      <c r="CO73" s="234"/>
      <c r="CP73" s="234"/>
      <c r="CQ73" s="234"/>
      <c r="CR73" s="234"/>
      <c r="CS73" s="234"/>
      <c r="CT73" s="234"/>
      <c r="CU73" s="234"/>
      <c r="CV73" s="234"/>
      <c r="CW73" s="234"/>
      <c r="CX73" s="234"/>
      <c r="CY73" s="234"/>
      <c r="CZ73" s="234"/>
      <c r="DA73" s="234"/>
      <c r="DB73" s="234"/>
      <c r="DC73" s="234"/>
      <c r="DD73" s="234"/>
      <c r="DE73" s="234"/>
      <c r="DF73" s="234"/>
      <c r="DG73" s="234"/>
      <c r="DH73" s="234"/>
      <c r="DI73" s="234"/>
      <c r="DJ73" s="234"/>
      <c r="DK73" s="234"/>
      <c r="DL73" s="234"/>
      <c r="DM73" s="234"/>
      <c r="DN73" s="234"/>
      <c r="DO73" s="234"/>
      <c r="DP73" s="234"/>
      <c r="DQ73" s="234"/>
      <c r="DR73" s="234"/>
      <c r="DS73" s="234"/>
      <c r="DT73" s="234"/>
      <c r="DU73" s="234"/>
      <c r="DV73" s="234"/>
      <c r="DW73" s="234"/>
      <c r="DX73" s="234"/>
      <c r="DY73" s="234"/>
      <c r="DZ73" s="234"/>
      <c r="EA73" s="234"/>
      <c r="EB73" s="234"/>
      <c r="EC73" s="234"/>
      <c r="ED73" s="234"/>
      <c r="EE73" s="234"/>
      <c r="EF73" s="234"/>
      <c r="EG73" s="234"/>
      <c r="EH73" s="234"/>
      <c r="EI73" s="234"/>
      <c r="EJ73" s="234"/>
      <c r="EK73" s="234"/>
      <c r="EL73" s="234"/>
      <c r="EM73" s="234"/>
      <c r="EN73" s="234"/>
      <c r="EO73" s="234"/>
      <c r="EP73" s="234"/>
      <c r="EQ73" s="234"/>
      <c r="ER73" s="234"/>
    </row>
    <row r="74" spans="1:148" s="33" customFormat="1" ht="28.5" customHeight="1" thickBot="1" x14ac:dyDescent="0.3">
      <c r="A74" s="626" t="s">
        <v>23</v>
      </c>
      <c r="B74" s="456" t="s">
        <v>144</v>
      </c>
      <c r="C74" s="457"/>
      <c r="D74" s="458"/>
      <c r="E74" s="62" t="s">
        <v>7</v>
      </c>
      <c r="F74" s="492"/>
      <c r="G74" s="493"/>
      <c r="H74" s="493"/>
      <c r="I74" s="493"/>
      <c r="J74" s="493"/>
      <c r="K74" s="493"/>
      <c r="L74" s="493"/>
      <c r="M74" s="493"/>
      <c r="N74" s="493"/>
      <c r="O74" s="493"/>
      <c r="P74" s="493"/>
      <c r="Q74" s="493"/>
      <c r="R74" s="493"/>
      <c r="S74" s="493"/>
      <c r="T74" s="493"/>
      <c r="U74" s="493"/>
      <c r="V74" s="493"/>
      <c r="W74" s="493"/>
      <c r="X74" s="493"/>
      <c r="Y74" s="493"/>
      <c r="Z74" s="493"/>
      <c r="AA74" s="493"/>
      <c r="AB74" s="493"/>
      <c r="AC74" s="493"/>
      <c r="AD74" s="494"/>
      <c r="AE74" s="183"/>
      <c r="AF74" s="183"/>
      <c r="AG74" s="184"/>
      <c r="AH74" s="183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</row>
    <row r="75" spans="1:148" s="8" customFormat="1" ht="13.5" customHeight="1" x14ac:dyDescent="0.25">
      <c r="A75" s="627"/>
      <c r="B75" s="509" t="s">
        <v>86</v>
      </c>
      <c r="C75" s="174" t="s">
        <v>137</v>
      </c>
      <c r="D75" s="498" t="s">
        <v>9</v>
      </c>
      <c r="E75" s="263" t="s">
        <v>5</v>
      </c>
      <c r="F75" s="185">
        <f>G75+H75+I75+J75</f>
        <v>699442</v>
      </c>
      <c r="G75" s="186">
        <v>0</v>
      </c>
      <c r="H75" s="186">
        <v>0</v>
      </c>
      <c r="I75" s="186">
        <v>0</v>
      </c>
      <c r="J75" s="20">
        <v>699442</v>
      </c>
      <c r="K75" s="185">
        <f>L75+M75+N75+O75</f>
        <v>152650</v>
      </c>
      <c r="L75" s="186">
        <v>0</v>
      </c>
      <c r="M75" s="186">
        <v>0</v>
      </c>
      <c r="N75" s="186">
        <v>0</v>
      </c>
      <c r="O75" s="20">
        <v>152650</v>
      </c>
      <c r="P75" s="185">
        <f>Q75+R75+S75+T75</f>
        <v>289181.52</v>
      </c>
      <c r="Q75" s="186">
        <v>0</v>
      </c>
      <c r="R75" s="186">
        <v>0</v>
      </c>
      <c r="S75" s="186">
        <v>0</v>
      </c>
      <c r="T75" s="20">
        <v>289181.52</v>
      </c>
      <c r="U75" s="365">
        <f>P75/K75*100</f>
        <v>189.44089092695711</v>
      </c>
      <c r="V75" s="367">
        <v>0</v>
      </c>
      <c r="W75" s="367">
        <v>0</v>
      </c>
      <c r="X75" s="367">
        <v>0</v>
      </c>
      <c r="Y75" s="366">
        <f>T75/O75*100</f>
        <v>189.44089092695711</v>
      </c>
      <c r="Z75" s="185">
        <f>P75/F75*100</f>
        <v>41.344603269463377</v>
      </c>
      <c r="AA75" s="129">
        <v>0</v>
      </c>
      <c r="AB75" s="129">
        <v>0</v>
      </c>
      <c r="AC75" s="129">
        <v>0</v>
      </c>
      <c r="AD75" s="20">
        <f>T75/J75*100</f>
        <v>41.344603269463377</v>
      </c>
      <c r="AE75" s="9"/>
      <c r="AF75" s="9"/>
      <c r="AG75" s="187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</row>
    <row r="76" spans="1:148" s="8" customFormat="1" ht="15" customHeight="1" thickBot="1" x14ac:dyDescent="0.3">
      <c r="A76" s="627"/>
      <c r="B76" s="510" t="s">
        <v>87</v>
      </c>
      <c r="C76" s="188" t="s">
        <v>77</v>
      </c>
      <c r="D76" s="499"/>
      <c r="E76" s="263" t="s">
        <v>5</v>
      </c>
      <c r="F76" s="189">
        <f>G76+H76+I76+J76</f>
        <v>57759728</v>
      </c>
      <c r="G76" s="110">
        <v>0</v>
      </c>
      <c r="H76" s="110">
        <v>0</v>
      </c>
      <c r="I76" s="110">
        <v>0</v>
      </c>
      <c r="J76" s="71">
        <v>57759728</v>
      </c>
      <c r="K76" s="189">
        <f>L76+M76+N76+O76</f>
        <v>14116605</v>
      </c>
      <c r="L76" s="110">
        <v>0</v>
      </c>
      <c r="M76" s="110">
        <v>0</v>
      </c>
      <c r="N76" s="110">
        <v>0</v>
      </c>
      <c r="O76" s="71">
        <v>14116605</v>
      </c>
      <c r="P76" s="189">
        <f>Q76+R76+S76+T76</f>
        <v>25321155.829999998</v>
      </c>
      <c r="Q76" s="110">
        <v>0</v>
      </c>
      <c r="R76" s="110">
        <v>0</v>
      </c>
      <c r="S76" s="110">
        <v>0</v>
      </c>
      <c r="T76" s="71">
        <v>25321155.829999998</v>
      </c>
      <c r="U76" s="29">
        <f>P76/K76*100</f>
        <v>179.37142698262082</v>
      </c>
      <c r="V76" s="370">
        <v>0</v>
      </c>
      <c r="W76" s="370">
        <v>0</v>
      </c>
      <c r="X76" s="370">
        <v>0</v>
      </c>
      <c r="Y76" s="31">
        <f>T76/O76*100</f>
        <v>179.37142698262082</v>
      </c>
      <c r="Z76" s="189">
        <f>P76/F76*100</f>
        <v>43.83877263064673</v>
      </c>
      <c r="AA76" s="111">
        <v>0</v>
      </c>
      <c r="AB76" s="111">
        <v>0</v>
      </c>
      <c r="AC76" s="111">
        <v>0</v>
      </c>
      <c r="AD76" s="71">
        <f>T76/J76*100</f>
        <v>43.83877263064673</v>
      </c>
      <c r="AE76" s="9"/>
      <c r="AF76" s="9"/>
      <c r="AG76" s="187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</row>
    <row r="77" spans="1:148" s="8" customFormat="1" ht="27.75" hidden="1" customHeight="1" thickBot="1" x14ac:dyDescent="0.3">
      <c r="A77" s="30"/>
      <c r="B77" s="190" t="s">
        <v>94</v>
      </c>
      <c r="C77" s="265" t="s">
        <v>95</v>
      </c>
      <c r="D77" s="500"/>
      <c r="E77" s="315"/>
      <c r="F77" s="189">
        <f>H77</f>
        <v>0</v>
      </c>
      <c r="G77" s="125">
        <v>0</v>
      </c>
      <c r="H77" s="125">
        <v>0</v>
      </c>
      <c r="I77" s="125">
        <v>0</v>
      </c>
      <c r="J77" s="191">
        <v>0</v>
      </c>
      <c r="K77" s="189">
        <f>L77+M77+N77+O77</f>
        <v>0</v>
      </c>
      <c r="L77" s="125">
        <v>0</v>
      </c>
      <c r="M77" s="125">
        <v>0</v>
      </c>
      <c r="N77" s="125">
        <v>0</v>
      </c>
      <c r="O77" s="191">
        <v>0</v>
      </c>
      <c r="P77" s="189">
        <f>R77</f>
        <v>0</v>
      </c>
      <c r="Q77" s="125">
        <v>0</v>
      </c>
      <c r="R77" s="125">
        <v>0</v>
      </c>
      <c r="S77" s="125">
        <v>0</v>
      </c>
      <c r="T77" s="191">
        <v>0</v>
      </c>
      <c r="U77" s="28"/>
      <c r="V77" s="378"/>
      <c r="W77" s="378"/>
      <c r="X77" s="378"/>
      <c r="Y77" s="32"/>
      <c r="Z77" s="192">
        <v>0</v>
      </c>
      <c r="AA77" s="130">
        <v>0</v>
      </c>
      <c r="AB77" s="125">
        <v>0</v>
      </c>
      <c r="AC77" s="130">
        <v>0</v>
      </c>
      <c r="AD77" s="191">
        <v>0</v>
      </c>
      <c r="AE77" s="9"/>
      <c r="AF77" s="9"/>
      <c r="AG77" s="187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</row>
    <row r="78" spans="1:148" s="33" customFormat="1" ht="17.25" customHeight="1" thickBot="1" x14ac:dyDescent="0.3">
      <c r="A78" s="61"/>
      <c r="B78" s="445" t="s">
        <v>88</v>
      </c>
      <c r="C78" s="446"/>
      <c r="D78" s="461"/>
      <c r="E78" s="316"/>
      <c r="F78" s="82">
        <f>F75+F76+F77</f>
        <v>58459170</v>
      </c>
      <c r="G78" s="59">
        <f t="shared" ref="G78:J78" si="104">G75+G76+G77</f>
        <v>0</v>
      </c>
      <c r="H78" s="59">
        <f t="shared" si="104"/>
        <v>0</v>
      </c>
      <c r="I78" s="59">
        <f t="shared" si="104"/>
        <v>0</v>
      </c>
      <c r="J78" s="14">
        <f t="shared" si="104"/>
        <v>58459170</v>
      </c>
      <c r="K78" s="82">
        <f t="shared" ref="K78:O78" si="105">K75+K76+K77</f>
        <v>14269255</v>
      </c>
      <c r="L78" s="59">
        <f t="shared" si="105"/>
        <v>0</v>
      </c>
      <c r="M78" s="59">
        <f t="shared" si="105"/>
        <v>0</v>
      </c>
      <c r="N78" s="59">
        <f t="shared" si="105"/>
        <v>0</v>
      </c>
      <c r="O78" s="14">
        <f t="shared" si="105"/>
        <v>14269255</v>
      </c>
      <c r="P78" s="82">
        <f>P75+P76+P77</f>
        <v>25610337.349999998</v>
      </c>
      <c r="Q78" s="59">
        <f t="shared" ref="Q78:T78" si="106">Q75+Q76+Q77</f>
        <v>0</v>
      </c>
      <c r="R78" s="59">
        <f t="shared" si="106"/>
        <v>0</v>
      </c>
      <c r="S78" s="59">
        <f t="shared" si="106"/>
        <v>0</v>
      </c>
      <c r="T78" s="14">
        <f t="shared" si="106"/>
        <v>25610337.349999998</v>
      </c>
      <c r="U78" s="420">
        <f>P78/K78*100</f>
        <v>179.47914835077233</v>
      </c>
      <c r="V78" s="60">
        <v>0</v>
      </c>
      <c r="W78" s="60">
        <v>0</v>
      </c>
      <c r="X78" s="60">
        <v>0</v>
      </c>
      <c r="Y78" s="59">
        <f>T78/O78*100</f>
        <v>179.47914835077233</v>
      </c>
      <c r="Z78" s="420">
        <f>P78/F78*100</f>
        <v>43.808930831553027</v>
      </c>
      <c r="AA78" s="60">
        <v>0</v>
      </c>
      <c r="AB78" s="60">
        <v>0</v>
      </c>
      <c r="AC78" s="60">
        <v>0</v>
      </c>
      <c r="AD78" s="45">
        <f>T78/J78*100</f>
        <v>43.808930831553027</v>
      </c>
      <c r="AE78" s="35"/>
      <c r="AF78" s="35"/>
      <c r="AG78" s="193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</row>
    <row r="79" spans="1:148" s="8" customFormat="1" ht="18.75" customHeight="1" thickBot="1" x14ac:dyDescent="0.3">
      <c r="A79" s="628" t="s">
        <v>24</v>
      </c>
      <c r="B79" s="501" t="s">
        <v>145</v>
      </c>
      <c r="C79" s="502"/>
      <c r="D79" s="503"/>
      <c r="E79" s="313" t="s">
        <v>7</v>
      </c>
      <c r="F79" s="492"/>
      <c r="G79" s="493"/>
      <c r="H79" s="493"/>
      <c r="I79" s="493"/>
      <c r="J79" s="493"/>
      <c r="K79" s="493"/>
      <c r="L79" s="493"/>
      <c r="M79" s="493"/>
      <c r="N79" s="493"/>
      <c r="O79" s="493"/>
      <c r="P79" s="493"/>
      <c r="Q79" s="493"/>
      <c r="R79" s="493"/>
      <c r="S79" s="493"/>
      <c r="T79" s="493"/>
      <c r="U79" s="493"/>
      <c r="V79" s="493"/>
      <c r="W79" s="493"/>
      <c r="X79" s="493"/>
      <c r="Y79" s="493"/>
      <c r="Z79" s="493"/>
      <c r="AA79" s="493"/>
      <c r="AB79" s="493"/>
      <c r="AC79" s="493"/>
      <c r="AD79" s="494"/>
      <c r="AE79" s="194"/>
      <c r="AF79" s="194"/>
      <c r="AG79" s="195"/>
      <c r="AH79" s="194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</row>
    <row r="80" spans="1:148" s="8" customFormat="1" ht="28.15" customHeight="1" thickBot="1" x14ac:dyDescent="0.3">
      <c r="A80" s="629"/>
      <c r="B80" s="639" t="s">
        <v>53</v>
      </c>
      <c r="C80" s="174" t="s">
        <v>48</v>
      </c>
      <c r="D80" s="281" t="s">
        <v>9</v>
      </c>
      <c r="E80" s="263" t="s">
        <v>5</v>
      </c>
      <c r="F80" s="185">
        <f t="shared" ref="F80" si="107">G80+H80+I80+J80</f>
        <v>67519500</v>
      </c>
      <c r="G80" s="196">
        <v>0</v>
      </c>
      <c r="H80" s="196">
        <v>0</v>
      </c>
      <c r="I80" s="196">
        <v>0</v>
      </c>
      <c r="J80" s="20">
        <v>67519500</v>
      </c>
      <c r="K80" s="185">
        <f t="shared" ref="K80:K81" si="108">L80+M80+N80+O80</f>
        <v>20097050</v>
      </c>
      <c r="L80" s="186">
        <v>0</v>
      </c>
      <c r="M80" s="186">
        <v>0</v>
      </c>
      <c r="N80" s="186">
        <v>0</v>
      </c>
      <c r="O80" s="20">
        <v>20097050</v>
      </c>
      <c r="P80" s="185">
        <f>Q80+R80+S80+T80</f>
        <v>34875642.030000001</v>
      </c>
      <c r="Q80" s="196">
        <v>0</v>
      </c>
      <c r="R80" s="196">
        <v>0</v>
      </c>
      <c r="S80" s="196">
        <v>0</v>
      </c>
      <c r="T80" s="20">
        <v>34875642.030000001</v>
      </c>
      <c r="U80" s="373">
        <f>P80/K80*100</f>
        <v>173.53612609810892</v>
      </c>
      <c r="V80" s="366">
        <v>0</v>
      </c>
      <c r="W80" s="366">
        <v>0</v>
      </c>
      <c r="X80" s="366">
        <v>0</v>
      </c>
      <c r="Y80" s="366">
        <f>T80/O80*100</f>
        <v>173.53612609810892</v>
      </c>
      <c r="Z80" s="185">
        <f>P80/F80*100</f>
        <v>51.652695932286228</v>
      </c>
      <c r="AA80" s="129">
        <v>0</v>
      </c>
      <c r="AB80" s="129">
        <v>0</v>
      </c>
      <c r="AC80" s="129">
        <v>0</v>
      </c>
      <c r="AD80" s="20">
        <f>T80/J80*100</f>
        <v>51.652695932286228</v>
      </c>
      <c r="AE80" s="9"/>
      <c r="AF80" s="9"/>
      <c r="AG80" s="187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</row>
    <row r="81" spans="1:148" s="204" customFormat="1" ht="31.5" hidden="1" customHeight="1" thickBot="1" x14ac:dyDescent="0.3">
      <c r="A81" s="197"/>
      <c r="B81" s="198" t="s">
        <v>96</v>
      </c>
      <c r="C81" s="119" t="s">
        <v>98</v>
      </c>
      <c r="D81" s="418" t="s">
        <v>14</v>
      </c>
      <c r="E81" s="317"/>
      <c r="F81" s="201">
        <f t="shared" ref="F81" si="109">G81+H81+J81</f>
        <v>0</v>
      </c>
      <c r="G81" s="199">
        <v>0</v>
      </c>
      <c r="H81" s="199">
        <v>0</v>
      </c>
      <c r="I81" s="199">
        <v>0</v>
      </c>
      <c r="J81" s="200">
        <v>0</v>
      </c>
      <c r="K81" s="189">
        <f t="shared" si="108"/>
        <v>0</v>
      </c>
      <c r="L81" s="162">
        <v>0</v>
      </c>
      <c r="M81" s="162">
        <v>0</v>
      </c>
      <c r="N81" s="162">
        <v>0</v>
      </c>
      <c r="O81" s="381">
        <v>0</v>
      </c>
      <c r="P81" s="201">
        <f t="shared" ref="P81" si="110">Q81+R81+T81</f>
        <v>0</v>
      </c>
      <c r="Q81" s="199">
        <v>0</v>
      </c>
      <c r="R81" s="199">
        <v>0</v>
      </c>
      <c r="S81" s="199">
        <v>0</v>
      </c>
      <c r="T81" s="200">
        <v>0</v>
      </c>
      <c r="U81" s="382"/>
      <c r="V81" s="120"/>
      <c r="W81" s="120"/>
      <c r="X81" s="120"/>
      <c r="Y81" s="121"/>
      <c r="Z81" s="128">
        <v>0</v>
      </c>
      <c r="AA81" s="126"/>
      <c r="AB81" s="126"/>
      <c r="AC81" s="126"/>
      <c r="AD81" s="202"/>
      <c r="AE81" s="203"/>
      <c r="AF81" s="203"/>
      <c r="AG81" s="203"/>
      <c r="AH81" s="203"/>
      <c r="AI81" s="203"/>
      <c r="AJ81" s="203"/>
      <c r="AK81" s="203"/>
      <c r="AL81" s="203"/>
      <c r="AM81" s="203"/>
      <c r="AN81" s="203"/>
      <c r="AO81" s="203"/>
      <c r="AP81" s="203"/>
      <c r="AQ81" s="203"/>
      <c r="AR81" s="203"/>
      <c r="AS81" s="203"/>
      <c r="AT81" s="203"/>
      <c r="AU81" s="203"/>
      <c r="AV81" s="203"/>
      <c r="AW81" s="203"/>
      <c r="AX81" s="203"/>
      <c r="AY81" s="203"/>
      <c r="AZ81" s="203"/>
      <c r="BA81" s="203"/>
      <c r="BB81" s="203"/>
      <c r="BC81" s="203"/>
      <c r="BD81" s="203"/>
      <c r="BE81" s="203"/>
      <c r="BF81" s="203"/>
      <c r="BG81" s="203"/>
      <c r="BH81" s="203"/>
      <c r="BI81" s="203"/>
      <c r="BJ81" s="203"/>
      <c r="BK81" s="203"/>
      <c r="BL81" s="203"/>
      <c r="BM81" s="203"/>
      <c r="BN81" s="203"/>
      <c r="BO81" s="203"/>
      <c r="BP81" s="203"/>
      <c r="BQ81" s="203"/>
      <c r="BR81" s="203"/>
      <c r="BS81" s="203"/>
      <c r="BT81" s="203"/>
      <c r="BU81" s="203"/>
      <c r="BV81" s="203"/>
      <c r="BW81" s="203"/>
      <c r="BX81" s="203"/>
      <c r="BY81" s="203"/>
      <c r="BZ81" s="203"/>
      <c r="CA81" s="203"/>
      <c r="CB81" s="203"/>
      <c r="CC81" s="203"/>
      <c r="CD81" s="203"/>
      <c r="CE81" s="203"/>
      <c r="CF81" s="203"/>
      <c r="CG81" s="203"/>
      <c r="CH81" s="203"/>
      <c r="CI81" s="203"/>
      <c r="CJ81" s="203"/>
      <c r="CK81" s="203"/>
      <c r="CL81" s="203"/>
      <c r="CM81" s="203"/>
      <c r="CN81" s="203"/>
      <c r="CO81" s="203"/>
      <c r="CP81" s="203"/>
      <c r="CQ81" s="203"/>
      <c r="CR81" s="203"/>
      <c r="CS81" s="203"/>
      <c r="CT81" s="203"/>
      <c r="CU81" s="203"/>
      <c r="CV81" s="203"/>
      <c r="CW81" s="203"/>
      <c r="CX81" s="203"/>
      <c r="CY81" s="203"/>
      <c r="CZ81" s="203"/>
      <c r="DA81" s="203"/>
      <c r="DB81" s="203"/>
      <c r="DC81" s="203"/>
      <c r="DD81" s="203"/>
      <c r="DE81" s="203"/>
      <c r="DF81" s="203"/>
      <c r="DG81" s="203"/>
      <c r="DH81" s="203"/>
      <c r="DI81" s="203"/>
      <c r="DJ81" s="203"/>
      <c r="DK81" s="203"/>
      <c r="DL81" s="203"/>
      <c r="DM81" s="203"/>
      <c r="DN81" s="203"/>
      <c r="DO81" s="203"/>
      <c r="DP81" s="203"/>
      <c r="DQ81" s="203"/>
      <c r="DR81" s="203"/>
      <c r="DS81" s="203"/>
      <c r="DT81" s="203"/>
      <c r="DU81" s="203"/>
      <c r="DV81" s="203"/>
      <c r="DW81" s="203"/>
      <c r="DX81" s="203"/>
      <c r="DY81" s="203"/>
      <c r="DZ81" s="203"/>
      <c r="EA81" s="203"/>
      <c r="EB81" s="203"/>
      <c r="EC81" s="203"/>
      <c r="ED81" s="203"/>
      <c r="EE81" s="203"/>
      <c r="EF81" s="203"/>
      <c r="EG81" s="203"/>
      <c r="EH81" s="203"/>
      <c r="EI81" s="203"/>
      <c r="EJ81" s="203"/>
      <c r="EK81" s="203"/>
      <c r="EL81" s="203"/>
      <c r="EM81" s="203"/>
      <c r="EN81" s="203"/>
      <c r="EO81" s="203"/>
      <c r="EP81" s="203"/>
      <c r="EQ81" s="203"/>
      <c r="ER81" s="203"/>
    </row>
    <row r="82" spans="1:148" s="208" customFormat="1" ht="16.5" customHeight="1" thickBot="1" x14ac:dyDescent="0.3">
      <c r="A82" s="244"/>
      <c r="B82" s="435" t="s">
        <v>88</v>
      </c>
      <c r="C82" s="436"/>
      <c r="D82" s="437"/>
      <c r="E82" s="318"/>
      <c r="F82" s="420">
        <f>F80+F81</f>
        <v>67519500</v>
      </c>
      <c r="G82" s="96">
        <f t="shared" ref="G82:J82" si="111">G80+G81</f>
        <v>0</v>
      </c>
      <c r="H82" s="96">
        <f t="shared" si="111"/>
        <v>0</v>
      </c>
      <c r="I82" s="96">
        <f t="shared" si="111"/>
        <v>0</v>
      </c>
      <c r="J82" s="14">
        <f t="shared" si="111"/>
        <v>67519500</v>
      </c>
      <c r="K82" s="420">
        <f t="shared" ref="K82:O82" si="112">K80</f>
        <v>20097050</v>
      </c>
      <c r="L82" s="59">
        <f t="shared" si="112"/>
        <v>0</v>
      </c>
      <c r="M82" s="59">
        <f t="shared" si="112"/>
        <v>0</v>
      </c>
      <c r="N82" s="59">
        <f t="shared" si="112"/>
        <v>0</v>
      </c>
      <c r="O82" s="14">
        <f t="shared" si="112"/>
        <v>20097050</v>
      </c>
      <c r="P82" s="420">
        <f>P80+P81</f>
        <v>34875642.030000001</v>
      </c>
      <c r="Q82" s="96">
        <f t="shared" ref="Q82:T82" si="113">Q80+Q81</f>
        <v>0</v>
      </c>
      <c r="R82" s="96">
        <f t="shared" si="113"/>
        <v>0</v>
      </c>
      <c r="S82" s="96">
        <f t="shared" si="113"/>
        <v>0</v>
      </c>
      <c r="T82" s="14">
        <f t="shared" si="113"/>
        <v>34875642.030000001</v>
      </c>
      <c r="U82" s="12">
        <f t="shared" ref="U82:Y82" si="114">U81+U80</f>
        <v>173.53612609810892</v>
      </c>
      <c r="V82" s="45">
        <f t="shared" si="114"/>
        <v>0</v>
      </c>
      <c r="W82" s="45">
        <f t="shared" si="114"/>
        <v>0</v>
      </c>
      <c r="X82" s="45">
        <f t="shared" si="114"/>
        <v>0</v>
      </c>
      <c r="Y82" s="14">
        <f t="shared" si="114"/>
        <v>173.53612609810892</v>
      </c>
      <c r="Z82" s="12">
        <f>P82/F82*100</f>
        <v>51.652695932286228</v>
      </c>
      <c r="AA82" s="13">
        <v>0</v>
      </c>
      <c r="AB82" s="13">
        <v>0</v>
      </c>
      <c r="AC82" s="13">
        <v>0</v>
      </c>
      <c r="AD82" s="14">
        <f>T82/J82*100</f>
        <v>51.652695932286228</v>
      </c>
      <c r="AE82" s="206"/>
      <c r="AF82" s="206"/>
      <c r="AG82" s="207"/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6"/>
      <c r="AT82" s="206"/>
      <c r="AU82" s="206"/>
      <c r="AV82" s="206"/>
      <c r="AW82" s="206"/>
      <c r="AX82" s="206"/>
      <c r="AY82" s="206"/>
      <c r="AZ82" s="206"/>
      <c r="BA82" s="206"/>
      <c r="BB82" s="206"/>
      <c r="BC82" s="206"/>
      <c r="BD82" s="206"/>
      <c r="BE82" s="206"/>
      <c r="BF82" s="206"/>
      <c r="BG82" s="206"/>
      <c r="BH82" s="206"/>
      <c r="BI82" s="206"/>
      <c r="BJ82" s="206"/>
      <c r="BK82" s="206"/>
      <c r="BL82" s="206"/>
      <c r="BM82" s="206"/>
      <c r="BN82" s="206"/>
      <c r="BO82" s="206"/>
      <c r="BP82" s="206"/>
      <c r="BQ82" s="206"/>
      <c r="BR82" s="206"/>
      <c r="BS82" s="206"/>
      <c r="BT82" s="206"/>
      <c r="BU82" s="206"/>
      <c r="BV82" s="206"/>
      <c r="BW82" s="206"/>
      <c r="BX82" s="206"/>
      <c r="BY82" s="206"/>
      <c r="BZ82" s="206"/>
      <c r="CA82" s="206"/>
      <c r="CB82" s="206"/>
      <c r="CC82" s="206"/>
      <c r="CD82" s="206"/>
      <c r="CE82" s="206"/>
      <c r="CF82" s="206"/>
      <c r="CG82" s="206"/>
      <c r="CH82" s="206"/>
      <c r="CI82" s="206"/>
      <c r="CJ82" s="206"/>
      <c r="CK82" s="206"/>
      <c r="CL82" s="206"/>
      <c r="CM82" s="206"/>
      <c r="CN82" s="206"/>
      <c r="CO82" s="206"/>
      <c r="CP82" s="206"/>
      <c r="CQ82" s="206"/>
      <c r="CR82" s="206"/>
      <c r="CS82" s="206"/>
      <c r="CT82" s="206"/>
      <c r="CU82" s="206"/>
      <c r="CV82" s="206"/>
      <c r="CW82" s="206"/>
      <c r="CX82" s="206"/>
      <c r="CY82" s="206"/>
      <c r="CZ82" s="206"/>
      <c r="DA82" s="206"/>
      <c r="DB82" s="206"/>
      <c r="DC82" s="206"/>
      <c r="DD82" s="206"/>
      <c r="DE82" s="206"/>
      <c r="DF82" s="206"/>
      <c r="DG82" s="206"/>
      <c r="DH82" s="206"/>
      <c r="DI82" s="206"/>
      <c r="DJ82" s="206"/>
      <c r="DK82" s="206"/>
      <c r="DL82" s="206"/>
      <c r="DM82" s="206"/>
      <c r="DN82" s="206"/>
      <c r="DO82" s="206"/>
      <c r="DP82" s="206"/>
      <c r="DQ82" s="206"/>
      <c r="DR82" s="206"/>
      <c r="DS82" s="206"/>
      <c r="DT82" s="206"/>
      <c r="DU82" s="206"/>
      <c r="DV82" s="206"/>
      <c r="DW82" s="206"/>
      <c r="DX82" s="206"/>
      <c r="DY82" s="206"/>
      <c r="DZ82" s="206"/>
      <c r="EA82" s="206"/>
      <c r="EB82" s="206"/>
      <c r="EC82" s="206"/>
      <c r="ED82" s="206"/>
      <c r="EE82" s="206"/>
      <c r="EF82" s="206"/>
      <c r="EG82" s="206"/>
      <c r="EH82" s="206"/>
      <c r="EI82" s="206"/>
      <c r="EJ82" s="206"/>
      <c r="EK82" s="206"/>
      <c r="EL82" s="206"/>
      <c r="EM82" s="206"/>
      <c r="EN82" s="206"/>
      <c r="EO82" s="206"/>
      <c r="EP82" s="206"/>
      <c r="EQ82" s="206"/>
      <c r="ER82" s="206"/>
    </row>
    <row r="83" spans="1:148" s="8" customFormat="1" ht="19.5" hidden="1" customHeight="1" thickBot="1" x14ac:dyDescent="0.3">
      <c r="A83" s="30"/>
      <c r="B83" s="209"/>
      <c r="C83" s="210"/>
      <c r="D83" s="181" t="s">
        <v>14</v>
      </c>
      <c r="E83" s="263"/>
      <c r="F83" s="28"/>
      <c r="G83" s="211"/>
      <c r="H83" s="211"/>
      <c r="I83" s="211"/>
      <c r="J83" s="19"/>
      <c r="K83" s="29"/>
      <c r="L83" s="32"/>
      <c r="M83" s="32"/>
      <c r="N83" s="32"/>
      <c r="O83" s="191"/>
      <c r="P83" s="28"/>
      <c r="Q83" s="211"/>
      <c r="R83" s="211"/>
      <c r="S83" s="211"/>
      <c r="T83" s="19"/>
      <c r="U83" s="383"/>
      <c r="V83" s="362"/>
      <c r="W83" s="362"/>
      <c r="X83" s="362"/>
      <c r="Y83" s="384"/>
      <c r="Z83" s="212"/>
      <c r="AA83" s="213"/>
      <c r="AB83" s="213"/>
      <c r="AC83" s="213"/>
      <c r="AD83" s="19"/>
      <c r="AG83" s="214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</row>
    <row r="84" spans="1:148" s="10" customFormat="1" ht="16.5" customHeight="1" thickBot="1" x14ac:dyDescent="0.3">
      <c r="A84" s="61"/>
      <c r="B84" s="462" t="s">
        <v>25</v>
      </c>
      <c r="C84" s="463"/>
      <c r="D84" s="464"/>
      <c r="E84" s="319" t="s">
        <v>7</v>
      </c>
      <c r="F84" s="420">
        <f>F78+F82</f>
        <v>125978670</v>
      </c>
      <c r="G84" s="85">
        <f t="shared" ref="G84:J84" si="115">G78+G82</f>
        <v>0</v>
      </c>
      <c r="H84" s="85">
        <f t="shared" si="115"/>
        <v>0</v>
      </c>
      <c r="I84" s="85">
        <f t="shared" si="115"/>
        <v>0</v>
      </c>
      <c r="J84" s="14">
        <f t="shared" si="115"/>
        <v>125978670</v>
      </c>
      <c r="K84" s="420">
        <f>K78+K82</f>
        <v>34366305</v>
      </c>
      <c r="L84" s="45">
        <f t="shared" ref="L84:O84" si="116">L78+L82</f>
        <v>0</v>
      </c>
      <c r="M84" s="45">
        <f t="shared" si="116"/>
        <v>0</v>
      </c>
      <c r="N84" s="45">
        <f t="shared" si="116"/>
        <v>0</v>
      </c>
      <c r="O84" s="14">
        <f t="shared" si="116"/>
        <v>34366305</v>
      </c>
      <c r="P84" s="420">
        <f>P78+P82</f>
        <v>60485979.379999995</v>
      </c>
      <c r="Q84" s="85">
        <f t="shared" ref="Q84:T84" si="117">Q78+Q82</f>
        <v>0</v>
      </c>
      <c r="R84" s="85">
        <f t="shared" si="117"/>
        <v>0</v>
      </c>
      <c r="S84" s="85">
        <f t="shared" si="117"/>
        <v>0</v>
      </c>
      <c r="T84" s="14">
        <f t="shared" si="117"/>
        <v>60485979.379999995</v>
      </c>
      <c r="U84" s="421">
        <f>P84/K84*100</f>
        <v>176.0037320858323</v>
      </c>
      <c r="V84" s="13">
        <v>0</v>
      </c>
      <c r="W84" s="60">
        <v>0</v>
      </c>
      <c r="X84" s="60">
        <v>0</v>
      </c>
      <c r="Y84" s="385">
        <f>T84/O84*100</f>
        <v>176.0037320858323</v>
      </c>
      <c r="Z84" s="15">
        <f>P84/F84*100</f>
        <v>48.012873433256594</v>
      </c>
      <c r="AA84" s="13">
        <v>0</v>
      </c>
      <c r="AB84" s="60">
        <v>0</v>
      </c>
      <c r="AC84" s="13">
        <v>0</v>
      </c>
      <c r="AD84" s="14">
        <f>T84/J84*100</f>
        <v>48.012873433256594</v>
      </c>
      <c r="AG84" s="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</row>
    <row r="85" spans="1:148" s="232" customFormat="1" ht="24" customHeight="1" thickBot="1" x14ac:dyDescent="0.3">
      <c r="A85" s="465" t="s">
        <v>92</v>
      </c>
      <c r="B85" s="466"/>
      <c r="C85" s="466"/>
      <c r="D85" s="466"/>
      <c r="E85" s="466"/>
      <c r="F85" s="466"/>
      <c r="G85" s="466"/>
      <c r="H85" s="466"/>
      <c r="I85" s="466"/>
      <c r="J85" s="466"/>
      <c r="K85" s="466"/>
      <c r="L85" s="466"/>
      <c r="M85" s="466"/>
      <c r="N85" s="466"/>
      <c r="O85" s="466"/>
      <c r="P85" s="466"/>
      <c r="Q85" s="466"/>
      <c r="R85" s="466"/>
      <c r="S85" s="466"/>
      <c r="T85" s="466"/>
      <c r="U85" s="466"/>
      <c r="V85" s="466"/>
      <c r="W85" s="466"/>
      <c r="X85" s="466"/>
      <c r="Y85" s="466"/>
      <c r="Z85" s="466"/>
      <c r="AA85" s="466"/>
      <c r="AB85" s="466"/>
      <c r="AC85" s="466"/>
      <c r="AD85" s="467"/>
      <c r="AG85" s="233"/>
      <c r="AI85" s="234"/>
      <c r="AJ85" s="234"/>
      <c r="AK85" s="234"/>
      <c r="AL85" s="234"/>
      <c r="AM85" s="234"/>
      <c r="AN85" s="234"/>
      <c r="AO85" s="234"/>
      <c r="AP85" s="234"/>
      <c r="AQ85" s="234"/>
      <c r="AR85" s="234"/>
      <c r="AS85" s="234"/>
      <c r="AT85" s="234"/>
      <c r="AU85" s="234"/>
      <c r="AV85" s="234"/>
      <c r="AW85" s="234"/>
      <c r="AX85" s="234"/>
      <c r="AY85" s="234"/>
      <c r="AZ85" s="234"/>
      <c r="BA85" s="234"/>
      <c r="BB85" s="234"/>
      <c r="BC85" s="234"/>
      <c r="BD85" s="234"/>
      <c r="BE85" s="234"/>
      <c r="BF85" s="234"/>
      <c r="BG85" s="234"/>
      <c r="BH85" s="234"/>
      <c r="BI85" s="234"/>
      <c r="BJ85" s="234"/>
      <c r="BK85" s="234"/>
      <c r="BL85" s="234"/>
      <c r="BM85" s="234"/>
      <c r="BN85" s="234"/>
      <c r="BO85" s="234"/>
      <c r="BP85" s="234"/>
      <c r="BQ85" s="234"/>
      <c r="BR85" s="234"/>
      <c r="BS85" s="234"/>
      <c r="BT85" s="234"/>
      <c r="BU85" s="234"/>
      <c r="BV85" s="234"/>
      <c r="BW85" s="234"/>
      <c r="BX85" s="234"/>
      <c r="BY85" s="234"/>
      <c r="BZ85" s="234"/>
      <c r="CA85" s="234"/>
      <c r="CB85" s="234"/>
      <c r="CC85" s="234"/>
      <c r="CD85" s="234"/>
      <c r="CE85" s="234"/>
      <c r="CF85" s="234"/>
      <c r="CG85" s="234"/>
      <c r="CH85" s="234"/>
      <c r="CI85" s="234"/>
      <c r="CJ85" s="234"/>
      <c r="CK85" s="234"/>
      <c r="CL85" s="234"/>
      <c r="CM85" s="234"/>
      <c r="CN85" s="234"/>
      <c r="CO85" s="234"/>
      <c r="CP85" s="234"/>
      <c r="CQ85" s="234"/>
      <c r="CR85" s="234"/>
      <c r="CS85" s="234"/>
      <c r="CT85" s="234"/>
      <c r="CU85" s="234"/>
      <c r="CV85" s="234"/>
      <c r="CW85" s="234"/>
      <c r="CX85" s="234"/>
      <c r="CY85" s="234"/>
      <c r="CZ85" s="234"/>
      <c r="DA85" s="234"/>
      <c r="DB85" s="234"/>
      <c r="DC85" s="234"/>
      <c r="DD85" s="234"/>
      <c r="DE85" s="234"/>
      <c r="DF85" s="234"/>
      <c r="DG85" s="234"/>
      <c r="DH85" s="234"/>
      <c r="DI85" s="234"/>
      <c r="DJ85" s="234"/>
      <c r="DK85" s="234"/>
      <c r="DL85" s="234"/>
      <c r="DM85" s="234"/>
      <c r="DN85" s="234"/>
      <c r="DO85" s="234"/>
      <c r="DP85" s="234"/>
      <c r="DQ85" s="234"/>
      <c r="DR85" s="234"/>
      <c r="DS85" s="234"/>
      <c r="DT85" s="234"/>
      <c r="DU85" s="234"/>
      <c r="DV85" s="234"/>
      <c r="DW85" s="234"/>
      <c r="DX85" s="234"/>
      <c r="DY85" s="234"/>
      <c r="DZ85" s="234"/>
      <c r="EA85" s="234"/>
      <c r="EB85" s="234"/>
      <c r="EC85" s="234"/>
      <c r="ED85" s="234"/>
      <c r="EE85" s="234"/>
      <c r="EF85" s="234"/>
      <c r="EG85" s="234"/>
      <c r="EH85" s="234"/>
      <c r="EI85" s="234"/>
      <c r="EJ85" s="234"/>
      <c r="EK85" s="234"/>
      <c r="EL85" s="234"/>
      <c r="EM85" s="234"/>
      <c r="EN85" s="234"/>
      <c r="EO85" s="234"/>
      <c r="EP85" s="234"/>
      <c r="EQ85" s="234"/>
      <c r="ER85" s="234"/>
    </row>
    <row r="86" spans="1:148" s="33" customFormat="1" ht="31.5" customHeight="1" thickBot="1" x14ac:dyDescent="0.3">
      <c r="A86" s="626" t="s">
        <v>26</v>
      </c>
      <c r="B86" s="456" t="s">
        <v>146</v>
      </c>
      <c r="C86" s="457"/>
      <c r="D86" s="458"/>
      <c r="E86" s="313" t="s">
        <v>7</v>
      </c>
      <c r="F86" s="474"/>
      <c r="G86" s="475"/>
      <c r="H86" s="475"/>
      <c r="I86" s="475"/>
      <c r="J86" s="475"/>
      <c r="K86" s="475"/>
      <c r="L86" s="475"/>
      <c r="M86" s="475"/>
      <c r="N86" s="475"/>
      <c r="O86" s="475"/>
      <c r="P86" s="475"/>
      <c r="Q86" s="475"/>
      <c r="R86" s="475"/>
      <c r="S86" s="475"/>
      <c r="T86" s="475"/>
      <c r="U86" s="475"/>
      <c r="V86" s="475"/>
      <c r="W86" s="475"/>
      <c r="X86" s="475"/>
      <c r="Y86" s="475"/>
      <c r="Z86" s="475"/>
      <c r="AA86" s="475"/>
      <c r="AB86" s="475"/>
      <c r="AC86" s="475"/>
      <c r="AD86" s="476"/>
      <c r="AG86" s="34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</row>
    <row r="87" spans="1:148" s="8" customFormat="1" ht="28.9" customHeight="1" thickBot="1" x14ac:dyDescent="0.3">
      <c r="A87" s="630"/>
      <c r="B87" s="640" t="s">
        <v>0</v>
      </c>
      <c r="C87" s="7" t="s">
        <v>138</v>
      </c>
      <c r="D87" s="283" t="s">
        <v>9</v>
      </c>
      <c r="E87" s="320" t="s">
        <v>5</v>
      </c>
      <c r="F87" s="101">
        <f>G87+H87+I87+J87</f>
        <v>30000</v>
      </c>
      <c r="G87" s="102">
        <v>0</v>
      </c>
      <c r="H87" s="102">
        <v>0</v>
      </c>
      <c r="I87" s="102">
        <v>0</v>
      </c>
      <c r="J87" s="103">
        <v>30000</v>
      </c>
      <c r="K87" s="101">
        <f>L87+M87+N87+O87</f>
        <v>0</v>
      </c>
      <c r="L87" s="102">
        <v>0</v>
      </c>
      <c r="M87" s="102">
        <v>0</v>
      </c>
      <c r="N87" s="102">
        <v>0</v>
      </c>
      <c r="O87" s="386">
        <v>0</v>
      </c>
      <c r="P87" s="101">
        <f>Q87+R87+T87</f>
        <v>0</v>
      </c>
      <c r="Q87" s="102">
        <v>0</v>
      </c>
      <c r="R87" s="102">
        <v>0</v>
      </c>
      <c r="S87" s="102">
        <v>0</v>
      </c>
      <c r="T87" s="103">
        <v>0</v>
      </c>
      <c r="U87" s="387">
        <f>V87+W87+X87+Y87</f>
        <v>0</v>
      </c>
      <c r="V87" s="388">
        <v>0</v>
      </c>
      <c r="W87" s="388">
        <v>0</v>
      </c>
      <c r="X87" s="388">
        <v>0</v>
      </c>
      <c r="Y87" s="20">
        <v>0</v>
      </c>
      <c r="Z87" s="229">
        <f>P87/F87*100</f>
        <v>0</v>
      </c>
      <c r="AA87" s="25">
        <v>0</v>
      </c>
      <c r="AB87" s="25">
        <v>0</v>
      </c>
      <c r="AC87" s="25">
        <v>0</v>
      </c>
      <c r="AD87" s="230">
        <f>T87/J87*100</f>
        <v>0</v>
      </c>
      <c r="AG87" s="214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</row>
    <row r="88" spans="1:148" s="41" customFormat="1" ht="15" customHeight="1" thickBot="1" x14ac:dyDescent="0.3">
      <c r="A88" s="56"/>
      <c r="B88" s="453" t="s">
        <v>27</v>
      </c>
      <c r="C88" s="454"/>
      <c r="D88" s="455"/>
      <c r="E88" s="313" t="s">
        <v>7</v>
      </c>
      <c r="F88" s="82">
        <f>F87</f>
        <v>30000</v>
      </c>
      <c r="G88" s="106">
        <f t="shared" ref="G88:J88" si="118">G87</f>
        <v>0</v>
      </c>
      <c r="H88" s="106">
        <f t="shared" si="118"/>
        <v>0</v>
      </c>
      <c r="I88" s="80">
        <f t="shared" si="118"/>
        <v>0</v>
      </c>
      <c r="J88" s="80">
        <f t="shared" si="118"/>
        <v>30000</v>
      </c>
      <c r="K88" s="82">
        <f>K87</f>
        <v>0</v>
      </c>
      <c r="L88" s="106">
        <f t="shared" ref="L88" si="119">L87</f>
        <v>0</v>
      </c>
      <c r="M88" s="106">
        <f t="shared" ref="M88" si="120">M87</f>
        <v>0</v>
      </c>
      <c r="N88" s="80">
        <f t="shared" ref="N88" si="121">N87</f>
        <v>0</v>
      </c>
      <c r="O88" s="80">
        <f t="shared" ref="O88" si="122">O87</f>
        <v>0</v>
      </c>
      <c r="P88" s="82">
        <f>P87</f>
        <v>0</v>
      </c>
      <c r="Q88" s="106">
        <f t="shared" ref="Q88" si="123">Q87</f>
        <v>0</v>
      </c>
      <c r="R88" s="106">
        <f t="shared" ref="R88" si="124">R87</f>
        <v>0</v>
      </c>
      <c r="S88" s="80">
        <f t="shared" ref="S88" si="125">S87</f>
        <v>0</v>
      </c>
      <c r="T88" s="80">
        <f t="shared" ref="T88" si="126">T87</f>
        <v>0</v>
      </c>
      <c r="U88" s="389">
        <v>0</v>
      </c>
      <c r="V88" s="80">
        <v>0</v>
      </c>
      <c r="W88" s="80">
        <v>0</v>
      </c>
      <c r="X88" s="80">
        <v>0</v>
      </c>
      <c r="Y88" s="65">
        <v>0</v>
      </c>
      <c r="Z88" s="91">
        <f>P88/F88*100</f>
        <v>0</v>
      </c>
      <c r="AA88" s="51">
        <v>0</v>
      </c>
      <c r="AB88" s="51">
        <v>0</v>
      </c>
      <c r="AC88" s="51">
        <v>0</v>
      </c>
      <c r="AD88" s="90">
        <f>T88/J88*100</f>
        <v>0</v>
      </c>
      <c r="AG88" s="1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</row>
    <row r="89" spans="1:148" s="10" customFormat="1" ht="27.75" customHeight="1" x14ac:dyDescent="0.25">
      <c r="A89" s="472" t="s">
        <v>28</v>
      </c>
      <c r="B89" s="473"/>
      <c r="C89" s="473"/>
      <c r="D89" s="284" t="s">
        <v>9</v>
      </c>
      <c r="E89" s="224" t="s">
        <v>7</v>
      </c>
      <c r="F89" s="66">
        <f>F88+F84+F72+F59+F52+F40+F26</f>
        <v>4808827883.9300003</v>
      </c>
      <c r="G89" s="67">
        <f t="shared" ref="G89:J89" si="127">G88+G84+G72+G59+G52+G40+G26+G46</f>
        <v>3547582114</v>
      </c>
      <c r="H89" s="67">
        <f t="shared" si="127"/>
        <v>34086400</v>
      </c>
      <c r="I89" s="67">
        <f t="shared" si="127"/>
        <v>341302194.93000001</v>
      </c>
      <c r="J89" s="63">
        <f t="shared" si="127"/>
        <v>885857175</v>
      </c>
      <c r="K89" s="231">
        <f>K88+K82+K78+F69+F61+K59+K52+F38+K26</f>
        <v>1183664825</v>
      </c>
      <c r="L89" s="67">
        <f>L88+L82+L78+L69+L61+L59+L52+L38+L26</f>
        <v>668352610</v>
      </c>
      <c r="M89" s="67">
        <f>M88+M82+M78+M69+M61+M59+M52+M38+M26</f>
        <v>0</v>
      </c>
      <c r="N89" s="67">
        <f>N88+N82+N78+N69+N61+N59+N52+N38+N26</f>
        <v>341067780</v>
      </c>
      <c r="O89" s="390">
        <f>O88+O82+O78+O69+O61+O59+O52+O38+O26</f>
        <v>174244435</v>
      </c>
      <c r="P89" s="66">
        <f>P88+P84+P72+P59+P52+P40+P26</f>
        <v>2361204315.2199998</v>
      </c>
      <c r="Q89" s="67">
        <f t="shared" ref="Q89" si="128">Q88+Q84+Q72+Q59+Q52+Q40+Q26+Q46</f>
        <v>1670569387.8799999</v>
      </c>
      <c r="R89" s="67">
        <f t="shared" ref="R89" si="129">R88+R84+R72+R59+R52+R40+R26+R46</f>
        <v>0</v>
      </c>
      <c r="S89" s="67">
        <f t="shared" ref="S89" si="130">S88+S84+S72+S59+S52+S40+S26+S46</f>
        <v>332363789.63999999</v>
      </c>
      <c r="T89" s="63">
        <f t="shared" ref="T89" si="131">T88+T84+T72+T59+T52+T40+T26+T46</f>
        <v>358271137.69999999</v>
      </c>
      <c r="U89" s="231">
        <f>P89/K89*100</f>
        <v>199.48251104107953</v>
      </c>
      <c r="V89" s="67">
        <f>Q89/L89*100</f>
        <v>249.95329753855526</v>
      </c>
      <c r="W89" s="67">
        <v>0</v>
      </c>
      <c r="X89" s="67">
        <f>S89/N89*100</f>
        <v>97.448017411671074</v>
      </c>
      <c r="Y89" s="390">
        <f>T89/O89*100</f>
        <v>205.61410624104008</v>
      </c>
      <c r="Z89" s="66">
        <f>P89/F89*100</f>
        <v>49.101452000613349</v>
      </c>
      <c r="AA89" s="68">
        <v>0</v>
      </c>
      <c r="AB89" s="68">
        <v>0</v>
      </c>
      <c r="AC89" s="68">
        <v>0</v>
      </c>
      <c r="AD89" s="63">
        <f>T89/J89*100</f>
        <v>40.443442556075695</v>
      </c>
      <c r="AE89" s="224">
        <f>AE88+AE82+AE78+AE69+AE61+AE59+AE52+AE38+AE26</f>
        <v>0</v>
      </c>
      <c r="AF89" s="105">
        <f>AF88+AF82+AF78+AF69+AF61+AF59+AF52+AF38+AF26</f>
        <v>0</v>
      </c>
      <c r="AG89" s="105">
        <f>AG88+AG82+AG78+AG69+AG61+AG59+AG52+AG38+AG26</f>
        <v>0</v>
      </c>
      <c r="AH89" s="105">
        <f>AH88+AH82+AH78+AH69+AH61+AH59+AH52+AH38+AH26</f>
        <v>0</v>
      </c>
      <c r="AI89" s="225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</row>
    <row r="90" spans="1:148" s="10" customFormat="1" ht="15" customHeight="1" x14ac:dyDescent="0.25">
      <c r="A90" s="459"/>
      <c r="B90" s="460"/>
      <c r="C90" s="460"/>
      <c r="D90" s="285"/>
      <c r="E90" s="427"/>
      <c r="F90" s="114"/>
      <c r="G90" s="222"/>
      <c r="H90" s="222"/>
      <c r="I90" s="222"/>
      <c r="J90" s="223"/>
      <c r="K90" s="369"/>
      <c r="L90" s="222"/>
      <c r="M90" s="222"/>
      <c r="N90" s="222"/>
      <c r="O90" s="391"/>
      <c r="P90" s="114"/>
      <c r="Q90" s="222"/>
      <c r="R90" s="222"/>
      <c r="S90" s="222"/>
      <c r="T90" s="223"/>
      <c r="U90" s="153"/>
      <c r="V90" s="222"/>
      <c r="W90" s="222"/>
      <c r="X90" s="222"/>
      <c r="Y90" s="391"/>
      <c r="Z90" s="114"/>
      <c r="AA90" s="222"/>
      <c r="AB90" s="215"/>
      <c r="AC90" s="222"/>
      <c r="AD90" s="223"/>
      <c r="AG90" s="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</row>
    <row r="91" spans="1:148" s="10" customFormat="1" ht="17.45" customHeight="1" x14ac:dyDescent="0.25">
      <c r="A91" s="468" t="s">
        <v>28</v>
      </c>
      <c r="B91" s="469"/>
      <c r="C91" s="469"/>
      <c r="D91" s="286" t="s">
        <v>14</v>
      </c>
      <c r="E91" s="321" t="s">
        <v>7</v>
      </c>
      <c r="F91" s="69">
        <f>F37+F44</f>
        <v>124192590</v>
      </c>
      <c r="G91" s="99">
        <f t="shared" ref="G91:J91" si="132">G37+G44</f>
        <v>0</v>
      </c>
      <c r="H91" s="99">
        <f t="shared" si="132"/>
        <v>0</v>
      </c>
      <c r="I91" s="99">
        <f t="shared" si="132"/>
        <v>0</v>
      </c>
      <c r="J91" s="72">
        <f t="shared" si="132"/>
        <v>124192590</v>
      </c>
      <c r="K91" s="392">
        <f>K37+K44</f>
        <v>0</v>
      </c>
      <c r="L91" s="69">
        <f>L37+L44</f>
        <v>0</v>
      </c>
      <c r="M91" s="69">
        <f>M37+M44</f>
        <v>0</v>
      </c>
      <c r="N91" s="69">
        <f>N37+N44</f>
        <v>0</v>
      </c>
      <c r="O91" s="69">
        <f>O37+O44</f>
        <v>0</v>
      </c>
      <c r="P91" s="69">
        <f>P37+P44</f>
        <v>4496.3599999999997</v>
      </c>
      <c r="Q91" s="99">
        <f t="shared" ref="Q91:T91" si="133">Q37+Q44</f>
        <v>0</v>
      </c>
      <c r="R91" s="99">
        <f t="shared" si="133"/>
        <v>0</v>
      </c>
      <c r="S91" s="99">
        <f t="shared" si="133"/>
        <v>0</v>
      </c>
      <c r="T91" s="72">
        <f t="shared" si="133"/>
        <v>4496.3599999999997</v>
      </c>
      <c r="U91" s="392">
        <f>U43</f>
        <v>0</v>
      </c>
      <c r="V91" s="99">
        <f>V43</f>
        <v>0</v>
      </c>
      <c r="W91" s="99">
        <f>W43</f>
        <v>0</v>
      </c>
      <c r="X91" s="99">
        <f>X43</f>
        <v>0</v>
      </c>
      <c r="Y91" s="393">
        <f>Y43</f>
        <v>0</v>
      </c>
      <c r="Z91" s="73">
        <f>Z43</f>
        <v>0</v>
      </c>
      <c r="AA91" s="70">
        <f>AA43</f>
        <v>0</v>
      </c>
      <c r="AB91" s="70">
        <f>AB43</f>
        <v>0</v>
      </c>
      <c r="AC91" s="70">
        <f>AC43</f>
        <v>0</v>
      </c>
      <c r="AD91" s="75">
        <f>AD43</f>
        <v>0</v>
      </c>
      <c r="AE91" s="217">
        <f>AE43</f>
        <v>0</v>
      </c>
      <c r="AF91" s="216">
        <f>AF43</f>
        <v>0</v>
      </c>
      <c r="AG91" s="216">
        <f>AG43</f>
        <v>0</v>
      </c>
      <c r="AH91" s="216">
        <f>AH43</f>
        <v>0</v>
      </c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</row>
    <row r="92" spans="1:148" s="10" customFormat="1" ht="13.5" hidden="1" customHeight="1" x14ac:dyDescent="0.25">
      <c r="A92" s="468"/>
      <c r="B92" s="469"/>
      <c r="C92" s="469"/>
      <c r="D92" s="286"/>
      <c r="E92" s="321"/>
      <c r="F92" s="69"/>
      <c r="G92" s="99"/>
      <c r="H92" s="99"/>
      <c r="I92" s="99"/>
      <c r="J92" s="72"/>
      <c r="K92" s="392"/>
      <c r="L92" s="99"/>
      <c r="M92" s="99"/>
      <c r="N92" s="99"/>
      <c r="O92" s="393"/>
      <c r="P92" s="69"/>
      <c r="Q92" s="99"/>
      <c r="R92" s="99"/>
      <c r="S92" s="99"/>
      <c r="T92" s="72"/>
      <c r="U92" s="392"/>
      <c r="V92" s="99"/>
      <c r="W92" s="99"/>
      <c r="X92" s="99"/>
      <c r="Y92" s="394"/>
      <c r="Z92" s="69"/>
      <c r="AA92" s="99"/>
      <c r="AB92" s="70"/>
      <c r="AC92" s="99"/>
      <c r="AD92" s="148"/>
      <c r="AG92" s="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</row>
    <row r="93" spans="1:148" s="10" customFormat="1" ht="19.5" hidden="1" customHeight="1" x14ac:dyDescent="0.25">
      <c r="A93" s="468" t="s">
        <v>28</v>
      </c>
      <c r="B93" s="469"/>
      <c r="C93" s="469"/>
      <c r="D93" s="286" t="s">
        <v>37</v>
      </c>
      <c r="E93" s="321" t="s">
        <v>7</v>
      </c>
      <c r="F93" s="69">
        <v>0</v>
      </c>
      <c r="G93" s="99">
        <f>G28</f>
        <v>0</v>
      </c>
      <c r="H93" s="99">
        <f>H28</f>
        <v>0</v>
      </c>
      <c r="I93" s="99">
        <f>I28</f>
        <v>0</v>
      </c>
      <c r="J93" s="72">
        <v>0</v>
      </c>
      <c r="K93" s="392">
        <v>0</v>
      </c>
      <c r="L93" s="99">
        <f>L28</f>
        <v>0</v>
      </c>
      <c r="M93" s="99">
        <f>M28</f>
        <v>0</v>
      </c>
      <c r="N93" s="99">
        <f>N28</f>
        <v>0</v>
      </c>
      <c r="O93" s="393">
        <v>0</v>
      </c>
      <c r="P93" s="69">
        <v>0</v>
      </c>
      <c r="Q93" s="99">
        <f>Q28</f>
        <v>0</v>
      </c>
      <c r="R93" s="99">
        <f>R28</f>
        <v>0</v>
      </c>
      <c r="S93" s="99">
        <f>S28</f>
        <v>0</v>
      </c>
      <c r="T93" s="72">
        <v>0</v>
      </c>
      <c r="U93" s="395">
        <v>0</v>
      </c>
      <c r="V93" s="70">
        <v>0</v>
      </c>
      <c r="W93" s="70">
        <v>0</v>
      </c>
      <c r="X93" s="70">
        <v>0</v>
      </c>
      <c r="Y93" s="375">
        <v>0</v>
      </c>
      <c r="Z93" s="73">
        <v>0</v>
      </c>
      <c r="AA93" s="70">
        <v>0</v>
      </c>
      <c r="AB93" s="70">
        <v>0</v>
      </c>
      <c r="AC93" s="70">
        <v>0</v>
      </c>
      <c r="AD93" s="75">
        <v>0</v>
      </c>
      <c r="AG93" s="46"/>
      <c r="AH93" s="46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</row>
    <row r="94" spans="1:148" s="41" customFormat="1" ht="17.25" customHeight="1" thickBot="1" x14ac:dyDescent="0.3">
      <c r="A94" s="470" t="s">
        <v>123</v>
      </c>
      <c r="B94" s="471"/>
      <c r="C94" s="471"/>
      <c r="D94" s="287"/>
      <c r="E94" s="431"/>
      <c r="F94" s="226">
        <f>F89+F91+F93</f>
        <v>4933020473.9300003</v>
      </c>
      <c r="G94" s="227">
        <f t="shared" ref="G94:J94" si="134">G89+G91+G93</f>
        <v>3547582114</v>
      </c>
      <c r="H94" s="227">
        <f t="shared" si="134"/>
        <v>34086400</v>
      </c>
      <c r="I94" s="227">
        <f t="shared" si="134"/>
        <v>341302194.93000001</v>
      </c>
      <c r="J94" s="266">
        <f t="shared" si="134"/>
        <v>1010049765</v>
      </c>
      <c r="K94" s="396">
        <f t="shared" ref="K94:O94" si="135">K89+K91+K93</f>
        <v>1183664825</v>
      </c>
      <c r="L94" s="227">
        <f t="shared" si="135"/>
        <v>668352610</v>
      </c>
      <c r="M94" s="227">
        <f t="shared" si="135"/>
        <v>0</v>
      </c>
      <c r="N94" s="227">
        <f t="shared" si="135"/>
        <v>341067780</v>
      </c>
      <c r="O94" s="397">
        <f t="shared" si="135"/>
        <v>174244435</v>
      </c>
      <c r="P94" s="226">
        <f>P89+P91+P93</f>
        <v>2361208811.5799999</v>
      </c>
      <c r="Q94" s="227">
        <f t="shared" ref="Q94" si="136">Q89+Q91+Q93</f>
        <v>1670569387.8799999</v>
      </c>
      <c r="R94" s="227">
        <f t="shared" ref="R94" si="137">R89+R91+R93</f>
        <v>0</v>
      </c>
      <c r="S94" s="227">
        <f t="shared" ref="S94" si="138">S89+S91+S93</f>
        <v>332363789.63999999</v>
      </c>
      <c r="T94" s="266">
        <f t="shared" ref="T94" si="139">T89+T91+T93</f>
        <v>358275634.06</v>
      </c>
      <c r="U94" s="398">
        <f>P94/K94*100</f>
        <v>199.48289090875028</v>
      </c>
      <c r="V94" s="16">
        <f>Q94/L94*100</f>
        <v>249.95329753855526</v>
      </c>
      <c r="W94" s="17">
        <v>0</v>
      </c>
      <c r="X94" s="16">
        <f>S94/N94*100</f>
        <v>97.448017411671074</v>
      </c>
      <c r="Y94" s="399">
        <f>T94/O94*100</f>
        <v>205.61668673091339</v>
      </c>
      <c r="Z94" s="15">
        <f>P94/F94*100</f>
        <v>47.865376275215219</v>
      </c>
      <c r="AA94" s="16">
        <f>Q94/G94*100</f>
        <v>47.090365612323637</v>
      </c>
      <c r="AB94" s="17">
        <v>0</v>
      </c>
      <c r="AC94" s="16">
        <f>S94/N94*100</f>
        <v>97.448017411671074</v>
      </c>
      <c r="AD94" s="18">
        <f>T94/J94*100</f>
        <v>35.471087314197831</v>
      </c>
      <c r="AG94" s="46"/>
      <c r="AH94" s="46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</row>
    <row r="95" spans="1:148" s="3" customFormat="1" x14ac:dyDescent="0.25">
      <c r="A95" s="41"/>
      <c r="B95" s="76"/>
      <c r="C95" s="77"/>
      <c r="D95" s="288"/>
      <c r="E95" s="322"/>
      <c r="AG95" s="1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</row>
    <row r="96" spans="1:148" s="3" customFormat="1" x14ac:dyDescent="0.25">
      <c r="A96" s="41"/>
      <c r="B96" s="76"/>
      <c r="C96" s="77"/>
      <c r="D96" s="288"/>
      <c r="E96" s="322"/>
      <c r="AG96" s="1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</row>
    <row r="97" spans="1:148" s="3" customFormat="1" x14ac:dyDescent="0.25">
      <c r="A97" s="41"/>
      <c r="B97" s="76"/>
      <c r="C97" s="77"/>
      <c r="D97" s="288"/>
      <c r="E97" s="322"/>
      <c r="AG97" s="1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</row>
    <row r="98" spans="1:148" s="3" customFormat="1" x14ac:dyDescent="0.25">
      <c r="A98" s="41"/>
      <c r="B98" s="76"/>
      <c r="C98" s="77"/>
      <c r="D98" s="288"/>
      <c r="E98" s="322"/>
      <c r="AG98" s="1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</row>
    <row r="99" spans="1:148" s="3" customFormat="1" x14ac:dyDescent="0.25">
      <c r="A99" s="41"/>
      <c r="B99" s="76"/>
      <c r="C99" s="77"/>
      <c r="D99" s="288"/>
      <c r="E99" s="322"/>
      <c r="AG99" s="1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</row>
    <row r="100" spans="1:148" s="3" customFormat="1" x14ac:dyDescent="0.25">
      <c r="A100" s="41"/>
      <c r="B100" s="76"/>
      <c r="C100" s="77"/>
      <c r="D100" s="288"/>
      <c r="E100" s="322"/>
      <c r="AG100" s="1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</row>
    <row r="101" spans="1:148" s="3" customFormat="1" x14ac:dyDescent="0.25">
      <c r="A101" s="41"/>
      <c r="B101" s="76"/>
      <c r="C101" s="77"/>
      <c r="D101" s="288"/>
      <c r="E101" s="322"/>
      <c r="AG101" s="1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</row>
    <row r="102" spans="1:148" s="3" customFormat="1" x14ac:dyDescent="0.25">
      <c r="A102" s="41"/>
      <c r="B102" s="76"/>
      <c r="C102" s="77"/>
      <c r="D102" s="288"/>
      <c r="E102" s="322"/>
      <c r="AG102" s="1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</row>
  </sheetData>
  <mergeCells count="79">
    <mergeCell ref="A61:A67"/>
    <mergeCell ref="A69:A70"/>
    <mergeCell ref="A74:A76"/>
    <mergeCell ref="A79:A80"/>
    <mergeCell ref="A86:A87"/>
    <mergeCell ref="A8:A25"/>
    <mergeCell ref="A27:A34"/>
    <mergeCell ref="A49:A51"/>
    <mergeCell ref="A54:A58"/>
    <mergeCell ref="B68:D68"/>
    <mergeCell ref="F61:AD61"/>
    <mergeCell ref="B71:D71"/>
    <mergeCell ref="F69:AD69"/>
    <mergeCell ref="B27:C27"/>
    <mergeCell ref="B7:C7"/>
    <mergeCell ref="B46:D46"/>
    <mergeCell ref="F27:AD27"/>
    <mergeCell ref="F38:AD38"/>
    <mergeCell ref="F41:AD41"/>
    <mergeCell ref="B28:C28"/>
    <mergeCell ref="B32:C32"/>
    <mergeCell ref="B42:C42"/>
    <mergeCell ref="F79:AD79"/>
    <mergeCell ref="B79:D79"/>
    <mergeCell ref="A73:AD73"/>
    <mergeCell ref="AE19:AF19"/>
    <mergeCell ref="AE17:AG17"/>
    <mergeCell ref="A48:AD48"/>
    <mergeCell ref="A41:A43"/>
    <mergeCell ref="D75:D77"/>
    <mergeCell ref="F74:AD74"/>
    <mergeCell ref="B74:D74"/>
    <mergeCell ref="B72:D72"/>
    <mergeCell ref="B69:D69"/>
    <mergeCell ref="B38:D38"/>
    <mergeCell ref="B41:D41"/>
    <mergeCell ref="D27:D34"/>
    <mergeCell ref="B44:D44"/>
    <mergeCell ref="C2:C3"/>
    <mergeCell ref="F7:AD7"/>
    <mergeCell ref="AE67:AG67"/>
    <mergeCell ref="B26:D26"/>
    <mergeCell ref="B37:D37"/>
    <mergeCell ref="B35:C35"/>
    <mergeCell ref="AG50:AG51"/>
    <mergeCell ref="B47:D47"/>
    <mergeCell ref="B54:D54"/>
    <mergeCell ref="B49:D49"/>
    <mergeCell ref="B59:D59"/>
    <mergeCell ref="A60:AD60"/>
    <mergeCell ref="B61:D61"/>
    <mergeCell ref="A5:AD5"/>
    <mergeCell ref="B40:D40"/>
    <mergeCell ref="B86:D86"/>
    <mergeCell ref="A90:C90"/>
    <mergeCell ref="B78:D78"/>
    <mergeCell ref="B88:D88"/>
    <mergeCell ref="B84:D84"/>
    <mergeCell ref="A85:AD85"/>
    <mergeCell ref="A93:C93"/>
    <mergeCell ref="A94:C94"/>
    <mergeCell ref="A92:C92"/>
    <mergeCell ref="A89:C89"/>
    <mergeCell ref="A91:C91"/>
    <mergeCell ref="F86:AD86"/>
    <mergeCell ref="AI17:AM17"/>
    <mergeCell ref="B82:D82"/>
    <mergeCell ref="A1:AD1"/>
    <mergeCell ref="A6:AD6"/>
    <mergeCell ref="Z2:AD2"/>
    <mergeCell ref="B52:D52"/>
    <mergeCell ref="A53:AD53"/>
    <mergeCell ref="A2:A3"/>
    <mergeCell ref="D2:D3"/>
    <mergeCell ref="E2:E3"/>
    <mergeCell ref="K2:O2"/>
    <mergeCell ref="P2:T2"/>
    <mergeCell ref="U2:Y2"/>
    <mergeCell ref="F2:J2"/>
  </mergeCells>
  <pageMargins left="0.25" right="0.25" top="0.75" bottom="0.75" header="0.3" footer="0.3"/>
  <pageSetup paperSize="9" scale="42" fitToHeight="0" orientation="landscape" r:id="rId1"/>
  <rowBreaks count="1" manualBreakCount="1">
    <brk id="40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30.06.2020 г</vt:lpstr>
      <vt:lpstr>'на 30.06.2020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2020-07-03T05:11:49Z</dcterms:modified>
</cp:coreProperties>
</file>