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Новая папка (2)\ОСВОЕНИЕ ПРОГРАММ\2020\4. 01.05.2020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муниципальные!$A$4:$V$25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муниципальные!$A$1:$V$25</definedName>
  </definedNames>
  <calcPr calcId="162913"/>
</workbook>
</file>

<file path=xl/calcChain.xml><?xml version="1.0" encoding="utf-8"?>
<calcChain xmlns="http://schemas.openxmlformats.org/spreadsheetml/2006/main">
  <c r="R7" i="33" l="1"/>
  <c r="R8" i="33"/>
  <c r="R9" i="33"/>
  <c r="R10" i="33"/>
  <c r="P13" i="33"/>
  <c r="Q13" i="33"/>
  <c r="P14" i="33"/>
  <c r="P15" i="33"/>
  <c r="P16" i="33"/>
  <c r="P17" i="33"/>
  <c r="P19" i="33"/>
  <c r="P21" i="33"/>
  <c r="R21" i="33"/>
  <c r="P22" i="33"/>
  <c r="R22" i="33"/>
  <c r="R24" i="33"/>
  <c r="R25" i="33"/>
  <c r="V7" i="33"/>
  <c r="V8" i="33"/>
  <c r="V9" i="33"/>
  <c r="V10" i="33"/>
  <c r="T13" i="33"/>
  <c r="U13" i="33"/>
  <c r="T15" i="33"/>
  <c r="T16" i="33"/>
  <c r="T17" i="33"/>
  <c r="T19" i="33"/>
  <c r="V24" i="33"/>
  <c r="V25" i="33"/>
  <c r="C25" i="33" l="1"/>
  <c r="C24" i="33"/>
  <c r="C23" i="33" s="1"/>
  <c r="D23" i="33"/>
  <c r="E23" i="33"/>
  <c r="F23" i="33"/>
  <c r="D20" i="33"/>
  <c r="E20" i="33"/>
  <c r="F20" i="33"/>
  <c r="C22" i="33"/>
  <c r="C21" i="33"/>
  <c r="C14" i="33"/>
  <c r="C15" i="33"/>
  <c r="C16" i="33"/>
  <c r="C17" i="33"/>
  <c r="C18" i="33"/>
  <c r="C19" i="33"/>
  <c r="C13" i="33"/>
  <c r="D12" i="33"/>
  <c r="E12" i="33"/>
  <c r="F12" i="33"/>
  <c r="D6" i="33"/>
  <c r="E6" i="33"/>
  <c r="F6" i="33"/>
  <c r="C8" i="33"/>
  <c r="C9" i="33"/>
  <c r="C10" i="33"/>
  <c r="C11" i="33"/>
  <c r="C7" i="33"/>
  <c r="E5" i="33" l="1"/>
  <c r="F5" i="33"/>
  <c r="C20" i="33"/>
  <c r="D5" i="33"/>
  <c r="C12" i="33"/>
  <c r="C6" i="33"/>
  <c r="C5" i="33" l="1"/>
  <c r="H6" i="33" l="1"/>
  <c r="I6" i="33"/>
  <c r="J6" i="33"/>
  <c r="L6" i="33"/>
  <c r="M6" i="33"/>
  <c r="N6" i="33"/>
  <c r="K11" i="33"/>
  <c r="G11" i="33"/>
  <c r="O11" i="33" s="1"/>
  <c r="R6" i="33" l="1"/>
  <c r="V6" i="33"/>
  <c r="K9" i="33" l="1"/>
  <c r="S9" i="33" s="1"/>
  <c r="H20" i="33" l="1"/>
  <c r="I20" i="33"/>
  <c r="J20" i="33"/>
  <c r="L20" i="33"/>
  <c r="M20" i="33"/>
  <c r="N20" i="33"/>
  <c r="K21" i="33"/>
  <c r="G21" i="33"/>
  <c r="O21" i="33" l="1"/>
  <c r="R20" i="33"/>
  <c r="P20" i="33"/>
  <c r="G25" i="33" l="1"/>
  <c r="G24" i="33"/>
  <c r="H23" i="33"/>
  <c r="I23" i="33"/>
  <c r="J23" i="33"/>
  <c r="G22" i="33"/>
  <c r="G20" i="33" s="1"/>
  <c r="H12" i="33"/>
  <c r="I12" i="33"/>
  <c r="J12" i="33"/>
  <c r="G14" i="33"/>
  <c r="G15" i="33"/>
  <c r="G16" i="33"/>
  <c r="G17" i="33"/>
  <c r="G18" i="33"/>
  <c r="G19" i="33"/>
  <c r="G13" i="33"/>
  <c r="G8" i="33"/>
  <c r="G9" i="33"/>
  <c r="O9" i="33" s="1"/>
  <c r="G10" i="33"/>
  <c r="G7" i="33"/>
  <c r="G6" i="33" l="1"/>
  <c r="J5" i="33"/>
  <c r="H5" i="33"/>
  <c r="G23" i="33"/>
  <c r="I5" i="33"/>
  <c r="G12" i="33"/>
  <c r="G5" i="33" l="1"/>
  <c r="L12" i="33" l="1"/>
  <c r="M12" i="33"/>
  <c r="N12" i="33"/>
  <c r="L23" i="33"/>
  <c r="M23" i="33"/>
  <c r="N23" i="33"/>
  <c r="R23" i="33" l="1"/>
  <c r="V23" i="33"/>
  <c r="P12" i="33"/>
  <c r="T12" i="33"/>
  <c r="U12" i="33"/>
  <c r="Q12" i="33"/>
  <c r="N5" i="33"/>
  <c r="L5" i="33"/>
  <c r="M5" i="33"/>
  <c r="P5" i="33" l="1"/>
  <c r="T5" i="33"/>
  <c r="Q5" i="33"/>
  <c r="U5" i="33"/>
  <c r="R5" i="33"/>
  <c r="V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K14" i="33" l="1"/>
  <c r="O14" i="33" s="1"/>
  <c r="K18" i="33" l="1"/>
  <c r="O18" i="33" s="1"/>
  <c r="K10" i="33" l="1"/>
  <c r="O10" i="33" l="1"/>
  <c r="S10" i="33"/>
  <c r="K25" i="33" l="1"/>
  <c r="K24" i="33"/>
  <c r="K15" i="33"/>
  <c r="K16" i="33"/>
  <c r="K17" i="33"/>
  <c r="K19" i="33"/>
  <c r="K13" i="33"/>
  <c r="S25" i="33" l="1"/>
  <c r="O25" i="33"/>
  <c r="O19" i="33"/>
  <c r="S19" i="33"/>
  <c r="O15" i="33"/>
  <c r="S15" i="33"/>
  <c r="S24" i="33"/>
  <c r="O24" i="33"/>
  <c r="O17" i="33"/>
  <c r="S17" i="33"/>
  <c r="S16" i="33"/>
  <c r="O16" i="33"/>
  <c r="O13" i="33"/>
  <c r="S13" i="33"/>
  <c r="K23" i="33"/>
  <c r="K12" i="33"/>
  <c r="S23" i="33" l="1"/>
  <c r="O23" i="33"/>
  <c r="S12" i="33"/>
  <c r="O12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7" i="33" l="1"/>
  <c r="K8" i="33"/>
  <c r="K22" i="33"/>
  <c r="O22" i="33" s="1"/>
  <c r="S7" i="33" l="1"/>
  <c r="O7" i="33"/>
  <c r="S8" i="33"/>
  <c r="O8" i="33"/>
  <c r="K6" i="33"/>
  <c r="K20" i="33"/>
  <c r="O20" i="33" s="1"/>
  <c r="S6" i="33" l="1"/>
  <c r="O6" i="33"/>
  <c r="K5" i="33"/>
  <c r="S5" i="33" l="1"/>
  <c r="O5" i="33"/>
</calcChain>
</file>

<file path=xl/sharedStrings.xml><?xml version="1.0" encoding="utf-8"?>
<sst xmlns="http://schemas.openxmlformats.org/spreadsheetml/2006/main" count="195" uniqueCount="95">
  <si>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</si>
  <si>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</si>
  <si>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</si>
  <si>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</si>
  <si>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</si>
  <si>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</si>
  <si>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</si>
  <si>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</si>
  <si>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</si>
  <si>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</si>
  <si>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</si>
  <si>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</si>
  <si>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</si>
  <si>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</si>
  <si>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</si>
  <si>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</si>
  <si>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</si>
  <si>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</si>
  <si>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</si>
  <si>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</si>
  <si>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</si>
  <si>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</si>
  <si>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</si>
  <si>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</si>
  <si>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</si>
  <si>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</si>
  <si>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</si>
  <si>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</si>
  <si>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</si>
  <si>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</si>
  <si>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</si>
  <si>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</si>
  <si>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</si>
  <si>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</si>
  <si>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</si>
  <si>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</si>
  <si>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</si>
  <si>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</si>
  <si>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</si>
  <si>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</si>
  <si>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</si>
  <si>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</si>
  <si>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</si>
  <si>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</si>
  <si>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</si>
  <si>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</si>
  <si>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</si>
  <si>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</si>
  <si>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</si>
  <si>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</si>
  <si>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</si>
  <si>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</si>
  <si>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</si>
  <si>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</si>
  <si>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</si>
  <si>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</si>
  <si>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</si>
  <si>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</si>
  <si>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</si>
  <si>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</si>
  <si>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</si>
  <si>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</si>
  <si>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</si>
  <si>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</si>
  <si>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</si>
  <si>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</si>
  <si>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</si>
  <si>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</si>
  <si>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</si>
  <si>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</si>
  <si>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</si>
  <si>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</si>
  <si>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</si>
  <si>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</si>
  <si>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</si>
  <si>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</si>
  <si>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</si>
  <si>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</si>
  <si>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</si>
  <si>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</si>
  <si>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</si>
  <si>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</si>
  <si>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</si>
  <si>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</si>
  <si>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</si>
  <si>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</si>
  <si>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</si>
  <si>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</si>
  <si>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</si>
  <si>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</si>
  <si>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</si>
  <si>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Проведение Всероссийской переписи населения 2020 года</t>
  </si>
  <si>
    <t>Освоение на 01.05.2020 года                                                                                                                                               (рублей)</t>
  </si>
  <si>
    <t>ПЛАН на 1 полугодие 2020 года                                                                                                                                         (рублей)</t>
  </si>
  <si>
    <t>% исполнения  к плану на 1 полугодие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</si>
</sst>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zoomScale="80" zoomScaleNormal="8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O10" sqref="O10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1.5703125" style="64" hidden="1" customWidth="1"/>
    <col min="4" max="4" width="22.140625" style="64" hidden="1" customWidth="1"/>
    <col min="5" max="5" width="19.85546875" style="64" hidden="1" customWidth="1"/>
    <col min="6" max="6" width="22.42578125" style="64" hidden="1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19.5703125" style="3" customWidth="1"/>
    <col min="13" max="13" width="20" style="3" customWidth="1"/>
    <col min="14" max="14" width="21.42578125" style="3" customWidth="1"/>
    <col min="15" max="15" width="17" style="3" customWidth="1"/>
    <col min="16" max="16" width="14.28515625" style="3" customWidth="1"/>
    <col min="17" max="17" width="17.42578125" style="3" customWidth="1"/>
    <col min="18" max="18" width="15.42578125" style="3" customWidth="1"/>
    <col min="19" max="19" width="13.85546875" style="4" hidden="1" customWidth="1"/>
    <col min="20" max="20" width="14.42578125" style="4" hidden="1" customWidth="1"/>
    <col min="21" max="21" width="15.85546875" style="4" hidden="1" customWidth="1"/>
    <col min="22" max="22" width="13.5703125" style="4" hidden="1" customWidth="1"/>
    <col min="23" max="23" width="37.85546875" style="2" hidden="1" customWidth="1"/>
    <col min="24" max="16384" width="9.140625" style="2"/>
  </cols>
  <sheetData>
    <row r="1" spans="1:23" s="21" customFormat="1" ht="62.25" customHeight="1" x14ac:dyDescent="0.3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3" s="1" customFormat="1" ht="57" customHeight="1" x14ac:dyDescent="0.3">
      <c r="A2" s="22" t="s">
        <v>1</v>
      </c>
      <c r="B2" s="79" t="s">
        <v>17</v>
      </c>
      <c r="C2" s="86" t="s">
        <v>93</v>
      </c>
      <c r="D2" s="87"/>
      <c r="E2" s="87"/>
      <c r="F2" s="88"/>
      <c r="G2" s="83" t="s">
        <v>90</v>
      </c>
      <c r="H2" s="84"/>
      <c r="I2" s="84"/>
      <c r="J2" s="85"/>
      <c r="K2" s="78" t="s">
        <v>92</v>
      </c>
      <c r="L2" s="78"/>
      <c r="M2" s="78"/>
      <c r="N2" s="78"/>
      <c r="O2" s="80" t="s">
        <v>89</v>
      </c>
      <c r="P2" s="81"/>
      <c r="Q2" s="81"/>
      <c r="R2" s="82"/>
      <c r="S2" s="75" t="s">
        <v>94</v>
      </c>
      <c r="T2" s="76"/>
      <c r="U2" s="76"/>
      <c r="V2" s="77"/>
      <c r="W2" s="69" t="s">
        <v>59</v>
      </c>
    </row>
    <row r="3" spans="1:23" s="1" customFormat="1" ht="37.5" customHeight="1" x14ac:dyDescent="0.3">
      <c r="A3" s="67" t="s">
        <v>2</v>
      </c>
      <c r="B3" s="79"/>
      <c r="C3" s="62" t="s">
        <v>24</v>
      </c>
      <c r="D3" s="62" t="s">
        <v>25</v>
      </c>
      <c r="E3" s="62" t="s">
        <v>49</v>
      </c>
      <c r="F3" s="62" t="s">
        <v>26</v>
      </c>
      <c r="G3" s="67" t="s">
        <v>24</v>
      </c>
      <c r="H3" s="67" t="s">
        <v>25</v>
      </c>
      <c r="I3" s="67" t="s">
        <v>49</v>
      </c>
      <c r="J3" s="67" t="s">
        <v>26</v>
      </c>
      <c r="K3" s="61" t="s">
        <v>24</v>
      </c>
      <c r="L3" s="61" t="s">
        <v>25</v>
      </c>
      <c r="M3" s="61" t="s">
        <v>49</v>
      </c>
      <c r="N3" s="61" t="s">
        <v>26</v>
      </c>
      <c r="O3" s="61" t="s">
        <v>24</v>
      </c>
      <c r="P3" s="61" t="s">
        <v>25</v>
      </c>
      <c r="Q3" s="61" t="s">
        <v>49</v>
      </c>
      <c r="R3" s="61" t="s">
        <v>26</v>
      </c>
      <c r="S3" s="23" t="s">
        <v>24</v>
      </c>
      <c r="T3" s="23" t="s">
        <v>25</v>
      </c>
      <c r="U3" s="23" t="s">
        <v>49</v>
      </c>
      <c r="V3" s="23" t="s">
        <v>26</v>
      </c>
      <c r="W3" s="70"/>
    </row>
    <row r="4" spans="1:23" s="1" customFormat="1" x14ac:dyDescent="0.3">
      <c r="A4" s="66" t="s">
        <v>13</v>
      </c>
      <c r="B4" s="66" t="s">
        <v>28</v>
      </c>
      <c r="C4" s="63"/>
      <c r="D4" s="63"/>
      <c r="E4" s="63"/>
      <c r="F4" s="63"/>
      <c r="G4" s="66" t="s">
        <v>30</v>
      </c>
      <c r="H4" s="66" t="s">
        <v>15</v>
      </c>
      <c r="I4" s="66" t="s">
        <v>31</v>
      </c>
      <c r="J4" s="66" t="s">
        <v>39</v>
      </c>
      <c r="K4" s="66" t="s">
        <v>16</v>
      </c>
      <c r="L4" s="66" t="s">
        <v>32</v>
      </c>
      <c r="M4" s="66" t="s">
        <v>33</v>
      </c>
      <c r="N4" s="66" t="s">
        <v>34</v>
      </c>
      <c r="O4" s="66" t="s">
        <v>81</v>
      </c>
      <c r="P4" s="66" t="s">
        <v>82</v>
      </c>
      <c r="Q4" s="66" t="s">
        <v>68</v>
      </c>
      <c r="R4" s="66" t="s">
        <v>83</v>
      </c>
      <c r="S4" s="66" t="s">
        <v>35</v>
      </c>
      <c r="T4" s="66" t="s">
        <v>36</v>
      </c>
      <c r="U4" s="66" t="s">
        <v>37</v>
      </c>
      <c r="V4" s="66" t="s">
        <v>38</v>
      </c>
      <c r="W4" s="58">
        <v>20</v>
      </c>
    </row>
    <row r="5" spans="1:23" s="1" customFormat="1" ht="47.25" customHeight="1" x14ac:dyDescent="0.3">
      <c r="A5" s="71" t="s">
        <v>84</v>
      </c>
      <c r="B5" s="71"/>
      <c r="C5" s="29">
        <f t="shared" ref="C5:F5" si="0">C6+C12+C20+C23</f>
        <v>209687194</v>
      </c>
      <c r="D5" s="29">
        <f t="shared" si="0"/>
        <v>25977776</v>
      </c>
      <c r="E5" s="29">
        <f t="shared" si="0"/>
        <v>4451810</v>
      </c>
      <c r="F5" s="29">
        <f t="shared" si="0"/>
        <v>179257608</v>
      </c>
      <c r="G5" s="29">
        <f t="shared" ref="G5:N5" si="1">G6+G12+G20+G23</f>
        <v>458995879</v>
      </c>
      <c r="H5" s="29">
        <f t="shared" si="1"/>
        <v>47727500</v>
      </c>
      <c r="I5" s="29">
        <f t="shared" si="1"/>
        <v>10679500</v>
      </c>
      <c r="J5" s="29">
        <f t="shared" si="1"/>
        <v>400588879</v>
      </c>
      <c r="K5" s="29">
        <f t="shared" si="1"/>
        <v>125765334.44</v>
      </c>
      <c r="L5" s="29">
        <f t="shared" si="1"/>
        <v>14852530.789999999</v>
      </c>
      <c r="M5" s="29">
        <f t="shared" si="1"/>
        <v>2966091.58</v>
      </c>
      <c r="N5" s="29">
        <f t="shared" si="1"/>
        <v>107946712.06999999</v>
      </c>
      <c r="O5" s="55">
        <f t="shared" ref="O5:O25" si="2">K5/G5*100</f>
        <v>27.400101001778275</v>
      </c>
      <c r="P5" s="55">
        <f t="shared" ref="P5:P22" si="3">L5/H5*100</f>
        <v>31.119440134094599</v>
      </c>
      <c r="Q5" s="55">
        <f t="shared" ref="Q5:Q13" si="4">M5/E5*100</f>
        <v>66.626643544985072</v>
      </c>
      <c r="R5" s="55">
        <f t="shared" ref="R5:R25" si="5">N5/J5*100</f>
        <v>26.947006701601417</v>
      </c>
      <c r="S5" s="20">
        <f t="shared" ref="S5:S25" si="6">K5/C5*100</f>
        <v>59.977594263577203</v>
      </c>
      <c r="T5" s="20">
        <f t="shared" ref="T5:T19" si="7">L5/D5*100</f>
        <v>57.173988989665624</v>
      </c>
      <c r="U5" s="20">
        <f t="shared" ref="U5:U13" si="8">M5/E5*100</f>
        <v>66.626643544985072</v>
      </c>
      <c r="V5" s="20">
        <f t="shared" ref="V5:V25" si="9">N5/F5*100</f>
        <v>60.218761855842672</v>
      </c>
      <c r="W5" s="26"/>
    </row>
    <row r="6" spans="1:23" s="1" customFormat="1" ht="40.5" customHeight="1" x14ac:dyDescent="0.3">
      <c r="A6" s="65" t="s">
        <v>22</v>
      </c>
      <c r="B6" s="65"/>
      <c r="C6" s="29">
        <f t="shared" ref="C6:F6" si="10">SUM(C7:C11)</f>
        <v>156318098</v>
      </c>
      <c r="D6" s="29">
        <f t="shared" si="10"/>
        <v>0</v>
      </c>
      <c r="E6" s="29">
        <f t="shared" si="10"/>
        <v>0</v>
      </c>
      <c r="F6" s="29">
        <f t="shared" si="10"/>
        <v>156318098</v>
      </c>
      <c r="G6" s="29">
        <f>SUM(G7:G11)</f>
        <v>352769879</v>
      </c>
      <c r="H6" s="29">
        <f t="shared" ref="H6:N6" si="11">SUM(H7:H11)</f>
        <v>0</v>
      </c>
      <c r="I6" s="29">
        <f t="shared" si="11"/>
        <v>1984400</v>
      </c>
      <c r="J6" s="29">
        <f t="shared" si="11"/>
        <v>350785479</v>
      </c>
      <c r="K6" s="29">
        <f t="shared" si="11"/>
        <v>96641174.780000001</v>
      </c>
      <c r="L6" s="29">
        <f t="shared" si="11"/>
        <v>0</v>
      </c>
      <c r="M6" s="29">
        <f t="shared" si="11"/>
        <v>0</v>
      </c>
      <c r="N6" s="29">
        <f t="shared" si="11"/>
        <v>96641174.780000001</v>
      </c>
      <c r="O6" s="55">
        <f t="shared" si="2"/>
        <v>27.39496213620891</v>
      </c>
      <c r="P6" s="55"/>
      <c r="Q6" s="55"/>
      <c r="R6" s="55">
        <f t="shared" si="5"/>
        <v>27.549935948175325</v>
      </c>
      <c r="S6" s="20">
        <f t="shared" si="6"/>
        <v>61.823407536598864</v>
      </c>
      <c r="T6" s="20"/>
      <c r="U6" s="20"/>
      <c r="V6" s="20">
        <f t="shared" si="9"/>
        <v>61.823407536598864</v>
      </c>
      <c r="W6" s="26"/>
    </row>
    <row r="7" spans="1:23" s="1" customFormat="1" ht="42" customHeight="1" x14ac:dyDescent="0.3">
      <c r="A7" s="54" t="s">
        <v>18</v>
      </c>
      <c r="B7" s="18" t="s">
        <v>12</v>
      </c>
      <c r="C7" s="60">
        <f>SUM(D7:F7)</f>
        <v>36574188</v>
      </c>
      <c r="D7" s="60">
        <v>0</v>
      </c>
      <c r="E7" s="60">
        <v>0</v>
      </c>
      <c r="F7" s="60">
        <v>36574188</v>
      </c>
      <c r="G7" s="19">
        <f>SUM(H7:J7)</f>
        <v>85124279</v>
      </c>
      <c r="H7" s="19">
        <v>0</v>
      </c>
      <c r="I7" s="19">
        <v>0</v>
      </c>
      <c r="J7" s="19">
        <v>85124279</v>
      </c>
      <c r="K7" s="19">
        <f>L7+N7</f>
        <v>22206603.530000001</v>
      </c>
      <c r="L7" s="19">
        <v>0</v>
      </c>
      <c r="M7" s="19">
        <v>0</v>
      </c>
      <c r="N7" s="19">
        <v>22206603.530000001</v>
      </c>
      <c r="O7" s="55">
        <f t="shared" si="2"/>
        <v>26.087273561518217</v>
      </c>
      <c r="P7" s="55"/>
      <c r="Q7" s="55"/>
      <c r="R7" s="55">
        <f t="shared" si="5"/>
        <v>26.087273561518217</v>
      </c>
      <c r="S7" s="20">
        <f t="shared" si="6"/>
        <v>60.716600270113993</v>
      </c>
      <c r="T7" s="20"/>
      <c r="U7" s="20"/>
      <c r="V7" s="20">
        <f t="shared" si="9"/>
        <v>60.716600270113993</v>
      </c>
      <c r="W7" s="26"/>
    </row>
    <row r="8" spans="1:23" s="1" customFormat="1" ht="48" customHeight="1" x14ac:dyDescent="0.3">
      <c r="A8" s="54" t="s">
        <v>21</v>
      </c>
      <c r="B8" s="18" t="s">
        <v>12</v>
      </c>
      <c r="C8" s="60">
        <f t="shared" ref="C8:C11" si="12">SUM(D8:F8)</f>
        <v>99642370</v>
      </c>
      <c r="D8" s="60">
        <v>0</v>
      </c>
      <c r="E8" s="60">
        <v>0</v>
      </c>
      <c r="F8" s="60">
        <v>99642370</v>
      </c>
      <c r="G8" s="19">
        <f t="shared" ref="G8:G11" si="13">SUM(H8:J8)</f>
        <v>215348600</v>
      </c>
      <c r="H8" s="19">
        <v>0</v>
      </c>
      <c r="I8" s="19">
        <v>0</v>
      </c>
      <c r="J8" s="19">
        <v>215348600</v>
      </c>
      <c r="K8" s="19">
        <f t="shared" ref="K8:K10" si="14">L8+N8</f>
        <v>63079005.859999999</v>
      </c>
      <c r="L8" s="19">
        <v>0</v>
      </c>
      <c r="M8" s="19">
        <v>0</v>
      </c>
      <c r="N8" s="19">
        <v>63079005.859999999</v>
      </c>
      <c r="O8" s="55">
        <f t="shared" si="2"/>
        <v>29.291579262646707</v>
      </c>
      <c r="P8" s="55"/>
      <c r="Q8" s="55"/>
      <c r="R8" s="55">
        <f t="shared" si="5"/>
        <v>29.291579262646707</v>
      </c>
      <c r="S8" s="20">
        <f t="shared" si="6"/>
        <v>63.305404979829362</v>
      </c>
      <c r="T8" s="20"/>
      <c r="U8" s="20"/>
      <c r="V8" s="20">
        <f t="shared" si="9"/>
        <v>63.305404979829362</v>
      </c>
      <c r="W8" s="26"/>
    </row>
    <row r="9" spans="1:23" s="1" customFormat="1" ht="39" customHeight="1" x14ac:dyDescent="0.3">
      <c r="A9" s="54" t="s">
        <v>50</v>
      </c>
      <c r="B9" s="18" t="s">
        <v>12</v>
      </c>
      <c r="C9" s="60">
        <f t="shared" si="12"/>
        <v>971440</v>
      </c>
      <c r="D9" s="60">
        <v>0</v>
      </c>
      <c r="E9" s="60">
        <v>0</v>
      </c>
      <c r="F9" s="60">
        <v>971440</v>
      </c>
      <c r="G9" s="19">
        <f t="shared" si="13"/>
        <v>4883100</v>
      </c>
      <c r="H9" s="19">
        <v>0</v>
      </c>
      <c r="I9" s="19">
        <v>0</v>
      </c>
      <c r="J9" s="19">
        <v>4883100</v>
      </c>
      <c r="K9" s="19">
        <f>L9+N9+M9</f>
        <v>343329.4</v>
      </c>
      <c r="L9" s="19">
        <v>0</v>
      </c>
      <c r="M9" s="19">
        <v>0</v>
      </c>
      <c r="N9" s="19">
        <v>343329.4</v>
      </c>
      <c r="O9" s="55">
        <f t="shared" si="2"/>
        <v>7.030972128361082</v>
      </c>
      <c r="P9" s="55"/>
      <c r="Q9" s="55"/>
      <c r="R9" s="55">
        <f t="shared" si="5"/>
        <v>7.030972128361082</v>
      </c>
      <c r="S9" s="20">
        <f t="shared" si="6"/>
        <v>35.342316560981644</v>
      </c>
      <c r="T9" s="20"/>
      <c r="U9" s="20"/>
      <c r="V9" s="20">
        <f t="shared" si="9"/>
        <v>35.342316560981644</v>
      </c>
      <c r="W9" s="26"/>
    </row>
    <row r="10" spans="1:23" s="1" customFormat="1" ht="48.75" customHeight="1" x14ac:dyDescent="0.3">
      <c r="A10" s="54" t="s">
        <v>50</v>
      </c>
      <c r="B10" s="18" t="s">
        <v>12</v>
      </c>
      <c r="C10" s="60">
        <f t="shared" si="12"/>
        <v>19130100</v>
      </c>
      <c r="D10" s="60">
        <v>0</v>
      </c>
      <c r="E10" s="60">
        <v>0</v>
      </c>
      <c r="F10" s="60">
        <v>19130100</v>
      </c>
      <c r="G10" s="19">
        <f t="shared" si="13"/>
        <v>45429500</v>
      </c>
      <c r="H10" s="19">
        <v>0</v>
      </c>
      <c r="I10" s="19">
        <v>0</v>
      </c>
      <c r="J10" s="19">
        <v>45429500</v>
      </c>
      <c r="K10" s="19">
        <f t="shared" si="14"/>
        <v>11012235.99</v>
      </c>
      <c r="L10" s="19">
        <v>0</v>
      </c>
      <c r="M10" s="19">
        <v>0</v>
      </c>
      <c r="N10" s="19">
        <v>11012235.99</v>
      </c>
      <c r="O10" s="55">
        <f t="shared" si="2"/>
        <v>24.240275569838982</v>
      </c>
      <c r="P10" s="55"/>
      <c r="Q10" s="55"/>
      <c r="R10" s="55">
        <f t="shared" si="5"/>
        <v>24.240275569838982</v>
      </c>
      <c r="S10" s="20">
        <f t="shared" si="6"/>
        <v>57.564968243762451</v>
      </c>
      <c r="T10" s="20"/>
      <c r="U10" s="20"/>
      <c r="V10" s="20">
        <f t="shared" si="9"/>
        <v>57.564968243762451</v>
      </c>
      <c r="W10" s="26"/>
    </row>
    <row r="11" spans="1:23" s="1" customFormat="1" ht="48.75" customHeight="1" x14ac:dyDescent="0.3">
      <c r="A11" s="54" t="s">
        <v>91</v>
      </c>
      <c r="B11" s="18" t="s">
        <v>12</v>
      </c>
      <c r="C11" s="60">
        <f t="shared" si="12"/>
        <v>0</v>
      </c>
      <c r="D11" s="60">
        <v>0</v>
      </c>
      <c r="E11" s="60">
        <v>0</v>
      </c>
      <c r="F11" s="60">
        <v>0</v>
      </c>
      <c r="G11" s="19">
        <f t="shared" si="13"/>
        <v>1984400</v>
      </c>
      <c r="H11" s="19">
        <v>0</v>
      </c>
      <c r="I11" s="19">
        <v>1984400</v>
      </c>
      <c r="J11" s="19">
        <v>0</v>
      </c>
      <c r="K11" s="19">
        <f>SUM(L11:N11)</f>
        <v>0</v>
      </c>
      <c r="L11" s="19">
        <v>0</v>
      </c>
      <c r="M11" s="19">
        <v>0</v>
      </c>
      <c r="N11" s="19">
        <v>0</v>
      </c>
      <c r="O11" s="55">
        <f t="shared" si="2"/>
        <v>0</v>
      </c>
      <c r="P11" s="55"/>
      <c r="Q11" s="55"/>
      <c r="R11" s="55"/>
      <c r="S11" s="20"/>
      <c r="T11" s="20"/>
      <c r="U11" s="20"/>
      <c r="V11" s="20"/>
      <c r="W11" s="26"/>
    </row>
    <row r="12" spans="1:23" s="1" customFormat="1" ht="49.5" customHeight="1" x14ac:dyDescent="0.3">
      <c r="A12" s="65" t="s">
        <v>51</v>
      </c>
      <c r="B12" s="28"/>
      <c r="C12" s="27">
        <f t="shared" ref="C12:F12" si="15">SUM(C13:C19)</f>
        <v>29100586</v>
      </c>
      <c r="D12" s="27">
        <f t="shared" si="15"/>
        <v>24648776</v>
      </c>
      <c r="E12" s="27">
        <f t="shared" si="15"/>
        <v>4451810</v>
      </c>
      <c r="F12" s="27">
        <f t="shared" si="15"/>
        <v>0</v>
      </c>
      <c r="G12" s="27">
        <f t="shared" ref="G12:J12" si="16">SUM(G13:G19)</f>
        <v>52219400</v>
      </c>
      <c r="H12" s="27">
        <f t="shared" si="16"/>
        <v>43524300</v>
      </c>
      <c r="I12" s="27">
        <f t="shared" si="16"/>
        <v>8695100</v>
      </c>
      <c r="J12" s="27">
        <f t="shared" si="16"/>
        <v>0</v>
      </c>
      <c r="K12" s="27">
        <f t="shared" ref="K12:N12" si="17">SUM(K13:K19)</f>
        <v>17818622.370000001</v>
      </c>
      <c r="L12" s="27">
        <f t="shared" si="17"/>
        <v>14852530.789999999</v>
      </c>
      <c r="M12" s="27">
        <f t="shared" si="17"/>
        <v>2966091.58</v>
      </c>
      <c r="N12" s="27">
        <f t="shared" si="17"/>
        <v>0</v>
      </c>
      <c r="O12" s="55">
        <f t="shared" si="2"/>
        <v>34.12261031340843</v>
      </c>
      <c r="P12" s="55">
        <f t="shared" si="3"/>
        <v>34.124686186796801</v>
      </c>
      <c r="Q12" s="55">
        <f t="shared" si="4"/>
        <v>66.626643544985072</v>
      </c>
      <c r="R12" s="55"/>
      <c r="S12" s="20">
        <f t="shared" si="6"/>
        <v>61.231146238773334</v>
      </c>
      <c r="T12" s="20">
        <f t="shared" si="7"/>
        <v>60.25666665963454</v>
      </c>
      <c r="U12" s="20">
        <f t="shared" si="8"/>
        <v>66.626643544985072</v>
      </c>
      <c r="V12" s="20"/>
      <c r="W12" s="26"/>
    </row>
    <row r="13" spans="1:23" s="1" customFormat="1" ht="63" customHeight="1" x14ac:dyDescent="0.3">
      <c r="A13" s="54" t="s">
        <v>52</v>
      </c>
      <c r="B13" s="18" t="s">
        <v>12</v>
      </c>
      <c r="C13" s="60">
        <f>SUM(D13:F13)</f>
        <v>5461886</v>
      </c>
      <c r="D13" s="60">
        <v>1010076</v>
      </c>
      <c r="E13" s="60">
        <v>4451810</v>
      </c>
      <c r="F13" s="60">
        <v>0</v>
      </c>
      <c r="G13" s="19">
        <f>SUM(H13:J13)</f>
        <v>10773900</v>
      </c>
      <c r="H13" s="19">
        <v>2096900</v>
      </c>
      <c r="I13" s="19">
        <v>8677000</v>
      </c>
      <c r="J13" s="19">
        <v>0</v>
      </c>
      <c r="K13" s="19">
        <f>SUM(L13:N13)</f>
        <v>3447279.49</v>
      </c>
      <c r="L13" s="19">
        <v>481187.91</v>
      </c>
      <c r="M13" s="19">
        <v>2966091.58</v>
      </c>
      <c r="N13" s="19">
        <v>0</v>
      </c>
      <c r="O13" s="55">
        <f t="shared" si="2"/>
        <v>31.996579604414372</v>
      </c>
      <c r="P13" s="55">
        <f t="shared" si="3"/>
        <v>22.947585006438072</v>
      </c>
      <c r="Q13" s="55">
        <f t="shared" si="4"/>
        <v>66.626643544985072</v>
      </c>
      <c r="R13" s="55"/>
      <c r="S13" s="20">
        <f t="shared" si="6"/>
        <v>63.11518567029777</v>
      </c>
      <c r="T13" s="20">
        <f t="shared" si="7"/>
        <v>47.638782626257822</v>
      </c>
      <c r="U13" s="20">
        <f t="shared" si="8"/>
        <v>66.626643544985072</v>
      </c>
      <c r="V13" s="20"/>
      <c r="W13" s="53"/>
    </row>
    <row r="14" spans="1:23" s="1" customFormat="1" ht="115.5" customHeight="1" x14ac:dyDescent="0.3">
      <c r="A14" s="54" t="s">
        <v>85</v>
      </c>
      <c r="B14" s="18" t="s">
        <v>12</v>
      </c>
      <c r="C14" s="60">
        <f t="shared" ref="C14:C19" si="18">SUM(D14:F14)</f>
        <v>438300</v>
      </c>
      <c r="D14" s="60">
        <v>438300</v>
      </c>
      <c r="E14" s="60">
        <v>0</v>
      </c>
      <c r="F14" s="60">
        <v>0</v>
      </c>
      <c r="G14" s="19">
        <f t="shared" ref="G14:G19" si="19">SUM(H14:J14)</f>
        <v>628300</v>
      </c>
      <c r="H14" s="19">
        <v>628300</v>
      </c>
      <c r="I14" s="19">
        <v>0</v>
      </c>
      <c r="J14" s="19">
        <v>0</v>
      </c>
      <c r="K14" s="19">
        <f t="shared" ref="K14:K19" si="20">SUM(L14:N14)</f>
        <v>182815</v>
      </c>
      <c r="L14" s="19">
        <v>182815</v>
      </c>
      <c r="M14" s="19">
        <v>0</v>
      </c>
      <c r="N14" s="19">
        <v>0</v>
      </c>
      <c r="O14" s="55">
        <f t="shared" si="2"/>
        <v>29.096769059366544</v>
      </c>
      <c r="P14" s="55">
        <f t="shared" si="3"/>
        <v>29.096769059366544</v>
      </c>
      <c r="Q14" s="55"/>
      <c r="R14" s="55"/>
      <c r="S14" s="20"/>
      <c r="T14" s="20"/>
      <c r="U14" s="20"/>
      <c r="V14" s="20"/>
      <c r="W14" s="53"/>
    </row>
    <row r="15" spans="1:23" s="1" customFormat="1" ht="59.25" customHeight="1" x14ac:dyDescent="0.3">
      <c r="A15" s="56" t="s">
        <v>53</v>
      </c>
      <c r="B15" s="18" t="s">
        <v>12</v>
      </c>
      <c r="C15" s="60">
        <f t="shared" si="18"/>
        <v>1844500</v>
      </c>
      <c r="D15" s="60">
        <v>1844500</v>
      </c>
      <c r="E15" s="60">
        <v>0</v>
      </c>
      <c r="F15" s="60">
        <v>0</v>
      </c>
      <c r="G15" s="19">
        <f t="shared" si="19"/>
        <v>3702900</v>
      </c>
      <c r="H15" s="19">
        <v>3702900</v>
      </c>
      <c r="I15" s="19">
        <v>0</v>
      </c>
      <c r="J15" s="19">
        <v>0</v>
      </c>
      <c r="K15" s="19">
        <f t="shared" si="20"/>
        <v>1041267.57</v>
      </c>
      <c r="L15" s="19">
        <v>1041267.57</v>
      </c>
      <c r="M15" s="19">
        <v>0</v>
      </c>
      <c r="N15" s="19">
        <v>0</v>
      </c>
      <c r="O15" s="55">
        <f t="shared" si="2"/>
        <v>28.120326500850684</v>
      </c>
      <c r="P15" s="55">
        <f t="shared" si="3"/>
        <v>28.120326500850684</v>
      </c>
      <c r="Q15" s="55"/>
      <c r="R15" s="55"/>
      <c r="S15" s="20">
        <f t="shared" si="6"/>
        <v>56.452565464895635</v>
      </c>
      <c r="T15" s="20">
        <f t="shared" si="7"/>
        <v>56.452565464895635</v>
      </c>
      <c r="U15" s="20"/>
      <c r="V15" s="20"/>
      <c r="W15" s="26"/>
    </row>
    <row r="16" spans="1:23" s="1" customFormat="1" ht="41.25" customHeight="1" x14ac:dyDescent="0.3">
      <c r="A16" s="56" t="s">
        <v>86</v>
      </c>
      <c r="B16" s="18" t="s">
        <v>12</v>
      </c>
      <c r="C16" s="60">
        <f t="shared" si="18"/>
        <v>2302000</v>
      </c>
      <c r="D16" s="60">
        <v>2302000</v>
      </c>
      <c r="E16" s="60">
        <v>0</v>
      </c>
      <c r="F16" s="60">
        <v>0</v>
      </c>
      <c r="G16" s="19">
        <f t="shared" si="19"/>
        <v>4922900</v>
      </c>
      <c r="H16" s="19">
        <v>4922900</v>
      </c>
      <c r="I16" s="19">
        <v>0</v>
      </c>
      <c r="J16" s="19">
        <v>0</v>
      </c>
      <c r="K16" s="19">
        <f t="shared" si="20"/>
        <v>1215976.78</v>
      </c>
      <c r="L16" s="19">
        <v>1215976.78</v>
      </c>
      <c r="M16" s="19">
        <v>0</v>
      </c>
      <c r="N16" s="19">
        <v>0</v>
      </c>
      <c r="O16" s="55">
        <f t="shared" si="2"/>
        <v>24.700416014950537</v>
      </c>
      <c r="P16" s="55">
        <f t="shared" si="3"/>
        <v>24.700416014950537</v>
      </c>
      <c r="Q16" s="55"/>
      <c r="R16" s="55"/>
      <c r="S16" s="20">
        <f t="shared" si="6"/>
        <v>52.822622936576892</v>
      </c>
      <c r="T16" s="20">
        <f t="shared" si="7"/>
        <v>52.822622936576892</v>
      </c>
      <c r="U16" s="20"/>
      <c r="V16" s="20"/>
      <c r="W16" s="26"/>
    </row>
    <row r="17" spans="1:24" s="1" customFormat="1" ht="78" customHeight="1" x14ac:dyDescent="0.3">
      <c r="A17" s="56" t="s">
        <v>54</v>
      </c>
      <c r="B17" s="18" t="s">
        <v>12</v>
      </c>
      <c r="C17" s="60">
        <f t="shared" si="18"/>
        <v>5055700</v>
      </c>
      <c r="D17" s="60">
        <v>5055700</v>
      </c>
      <c r="E17" s="60">
        <v>0</v>
      </c>
      <c r="F17" s="60">
        <v>0</v>
      </c>
      <c r="G17" s="19">
        <f t="shared" si="19"/>
        <v>10673300</v>
      </c>
      <c r="H17" s="19">
        <v>10673300</v>
      </c>
      <c r="I17" s="19">
        <v>0</v>
      </c>
      <c r="J17" s="19">
        <v>0</v>
      </c>
      <c r="K17" s="19">
        <f t="shared" si="20"/>
        <v>2723133.78</v>
      </c>
      <c r="L17" s="19">
        <v>2723133.78</v>
      </c>
      <c r="M17" s="19">
        <v>0</v>
      </c>
      <c r="N17" s="19">
        <v>0</v>
      </c>
      <c r="O17" s="55">
        <f t="shared" si="2"/>
        <v>25.513512971620774</v>
      </c>
      <c r="P17" s="55">
        <f t="shared" si="3"/>
        <v>25.513512971620774</v>
      </c>
      <c r="Q17" s="55"/>
      <c r="R17" s="55"/>
      <c r="S17" s="20">
        <f t="shared" si="6"/>
        <v>53.862645726605606</v>
      </c>
      <c r="T17" s="20">
        <f t="shared" si="7"/>
        <v>53.862645726605606</v>
      </c>
      <c r="U17" s="20"/>
      <c r="V17" s="20"/>
      <c r="W17" s="26"/>
    </row>
    <row r="18" spans="1:24" s="1" customFormat="1" ht="81" customHeight="1" x14ac:dyDescent="0.3">
      <c r="A18" s="56" t="s">
        <v>66</v>
      </c>
      <c r="B18" s="18" t="s">
        <v>12</v>
      </c>
      <c r="C18" s="60">
        <f t="shared" si="18"/>
        <v>0</v>
      </c>
      <c r="D18" s="60">
        <v>0</v>
      </c>
      <c r="E18" s="60">
        <v>0</v>
      </c>
      <c r="F18" s="60">
        <v>0</v>
      </c>
      <c r="G18" s="19">
        <f t="shared" si="19"/>
        <v>18100</v>
      </c>
      <c r="H18" s="19">
        <v>0</v>
      </c>
      <c r="I18" s="19">
        <v>18100</v>
      </c>
      <c r="J18" s="19">
        <v>0</v>
      </c>
      <c r="K18" s="19">
        <f t="shared" si="20"/>
        <v>0</v>
      </c>
      <c r="L18" s="19">
        <v>0</v>
      </c>
      <c r="M18" s="19">
        <v>0</v>
      </c>
      <c r="N18" s="19">
        <v>0</v>
      </c>
      <c r="O18" s="55">
        <f t="shared" si="2"/>
        <v>0</v>
      </c>
      <c r="P18" s="55"/>
      <c r="Q18" s="55"/>
      <c r="R18" s="55"/>
      <c r="S18" s="20"/>
      <c r="T18" s="20"/>
      <c r="U18" s="20"/>
      <c r="V18" s="20"/>
      <c r="W18" s="53"/>
      <c r="X18" s="59"/>
    </row>
    <row r="19" spans="1:24" s="1" customFormat="1" ht="63" customHeight="1" x14ac:dyDescent="0.3">
      <c r="A19" s="56" t="s">
        <v>55</v>
      </c>
      <c r="B19" s="18" t="s">
        <v>12</v>
      </c>
      <c r="C19" s="60">
        <f t="shared" si="18"/>
        <v>13998200</v>
      </c>
      <c r="D19" s="60">
        <v>13998200</v>
      </c>
      <c r="E19" s="60">
        <v>0</v>
      </c>
      <c r="F19" s="60">
        <v>0</v>
      </c>
      <c r="G19" s="19">
        <f t="shared" si="19"/>
        <v>21500000</v>
      </c>
      <c r="H19" s="19">
        <v>21500000</v>
      </c>
      <c r="I19" s="19">
        <v>0</v>
      </c>
      <c r="J19" s="19">
        <v>0</v>
      </c>
      <c r="K19" s="19">
        <f t="shared" si="20"/>
        <v>9208149.75</v>
      </c>
      <c r="L19" s="19">
        <v>9208149.75</v>
      </c>
      <c r="M19" s="19">
        <v>0</v>
      </c>
      <c r="N19" s="19">
        <v>0</v>
      </c>
      <c r="O19" s="55">
        <f t="shared" si="2"/>
        <v>42.828603488372089</v>
      </c>
      <c r="P19" s="55">
        <f t="shared" si="3"/>
        <v>42.828603488372089</v>
      </c>
      <c r="Q19" s="55"/>
      <c r="R19" s="55"/>
      <c r="S19" s="20">
        <f t="shared" si="6"/>
        <v>65.780955765741311</v>
      </c>
      <c r="T19" s="20">
        <f t="shared" si="7"/>
        <v>65.780955765741311</v>
      </c>
      <c r="U19" s="20"/>
      <c r="V19" s="20"/>
      <c r="W19" s="26"/>
    </row>
    <row r="20" spans="1:24" s="25" customFormat="1" ht="42" customHeight="1" x14ac:dyDescent="0.3">
      <c r="A20" s="65" t="s">
        <v>23</v>
      </c>
      <c r="B20" s="28"/>
      <c r="C20" s="27">
        <f t="shared" ref="C20:F20" si="21">C21+C22</f>
        <v>2250000</v>
      </c>
      <c r="D20" s="27">
        <f t="shared" si="21"/>
        <v>1329000</v>
      </c>
      <c r="E20" s="27">
        <f t="shared" si="21"/>
        <v>0</v>
      </c>
      <c r="F20" s="27">
        <f t="shared" si="21"/>
        <v>921000</v>
      </c>
      <c r="G20" s="27">
        <f>G21+G22</f>
        <v>6533500</v>
      </c>
      <c r="H20" s="27">
        <f t="shared" ref="H20:N20" si="22">H21+H22</f>
        <v>4203200</v>
      </c>
      <c r="I20" s="27">
        <f t="shared" si="22"/>
        <v>0</v>
      </c>
      <c r="J20" s="27">
        <f t="shared" si="22"/>
        <v>2330300</v>
      </c>
      <c r="K20" s="27">
        <f t="shared" si="22"/>
        <v>0</v>
      </c>
      <c r="L20" s="27">
        <f t="shared" si="22"/>
        <v>0</v>
      </c>
      <c r="M20" s="27">
        <f t="shared" si="22"/>
        <v>0</v>
      </c>
      <c r="N20" s="27">
        <f t="shared" si="22"/>
        <v>0</v>
      </c>
      <c r="O20" s="55">
        <f t="shared" si="2"/>
        <v>0</v>
      </c>
      <c r="P20" s="55">
        <f t="shared" si="3"/>
        <v>0</v>
      </c>
      <c r="Q20" s="55"/>
      <c r="R20" s="55">
        <f t="shared" si="5"/>
        <v>0</v>
      </c>
      <c r="S20" s="20"/>
      <c r="T20" s="20"/>
      <c r="U20" s="20"/>
      <c r="V20" s="20"/>
      <c r="W20" s="24"/>
    </row>
    <row r="21" spans="1:24" s="1" customFormat="1" ht="81.75" customHeight="1" x14ac:dyDescent="0.3">
      <c r="A21" s="56" t="s">
        <v>87</v>
      </c>
      <c r="B21" s="18" t="s">
        <v>12</v>
      </c>
      <c r="C21" s="60">
        <f>SUM(D21:F21)</f>
        <v>2100000</v>
      </c>
      <c r="D21" s="60">
        <v>1200000</v>
      </c>
      <c r="E21" s="60">
        <v>0</v>
      </c>
      <c r="F21" s="60">
        <v>900000</v>
      </c>
      <c r="G21" s="19">
        <f>SUM(H21:J21)</f>
        <v>5539900</v>
      </c>
      <c r="H21" s="19">
        <v>3648900</v>
      </c>
      <c r="I21" s="19">
        <v>0</v>
      </c>
      <c r="J21" s="19">
        <v>1891000</v>
      </c>
      <c r="K21" s="19">
        <f>L21+N21</f>
        <v>0</v>
      </c>
      <c r="L21" s="19">
        <v>0</v>
      </c>
      <c r="M21" s="19">
        <v>0</v>
      </c>
      <c r="N21" s="19">
        <v>0</v>
      </c>
      <c r="O21" s="55">
        <f t="shared" si="2"/>
        <v>0</v>
      </c>
      <c r="P21" s="55">
        <f t="shared" si="3"/>
        <v>0</v>
      </c>
      <c r="Q21" s="55"/>
      <c r="R21" s="55">
        <f t="shared" si="5"/>
        <v>0</v>
      </c>
      <c r="S21" s="20"/>
      <c r="T21" s="20"/>
      <c r="U21" s="20"/>
      <c r="V21" s="20"/>
      <c r="W21" s="26"/>
    </row>
    <row r="22" spans="1:24" s="1" customFormat="1" ht="39" customHeight="1" x14ac:dyDescent="0.3">
      <c r="A22" s="54" t="s">
        <v>88</v>
      </c>
      <c r="B22" s="18" t="s">
        <v>12</v>
      </c>
      <c r="C22" s="60">
        <f>SUM(D22:F22)</f>
        <v>150000</v>
      </c>
      <c r="D22" s="60">
        <v>129000</v>
      </c>
      <c r="E22" s="60">
        <v>0</v>
      </c>
      <c r="F22" s="60">
        <v>21000</v>
      </c>
      <c r="G22" s="19">
        <f>SUM(H22:J22)</f>
        <v>993600</v>
      </c>
      <c r="H22" s="19">
        <v>554300</v>
      </c>
      <c r="I22" s="19">
        <v>0</v>
      </c>
      <c r="J22" s="19">
        <v>439300</v>
      </c>
      <c r="K22" s="19">
        <f>L22+N22</f>
        <v>0</v>
      </c>
      <c r="L22" s="19">
        <v>0</v>
      </c>
      <c r="M22" s="19">
        <v>0</v>
      </c>
      <c r="N22" s="19">
        <v>0</v>
      </c>
      <c r="O22" s="55">
        <f t="shared" si="2"/>
        <v>0</v>
      </c>
      <c r="P22" s="55">
        <f t="shared" si="3"/>
        <v>0</v>
      </c>
      <c r="Q22" s="55"/>
      <c r="R22" s="55">
        <f t="shared" si="5"/>
        <v>0</v>
      </c>
      <c r="S22" s="20"/>
      <c r="T22" s="20"/>
      <c r="U22" s="20"/>
      <c r="V22" s="20"/>
      <c r="W22" s="53"/>
      <c r="X22" s="59"/>
    </row>
    <row r="23" spans="1:24" s="1" customFormat="1" ht="96.75" customHeight="1" x14ac:dyDescent="0.3">
      <c r="A23" s="68" t="s">
        <v>56</v>
      </c>
      <c r="B23" s="28"/>
      <c r="C23" s="30">
        <f t="shared" ref="C23:F23" si="23">SUM(C24:C25)</f>
        <v>22018510</v>
      </c>
      <c r="D23" s="30">
        <f t="shared" si="23"/>
        <v>0</v>
      </c>
      <c r="E23" s="30">
        <f t="shared" si="23"/>
        <v>0</v>
      </c>
      <c r="F23" s="30">
        <f t="shared" si="23"/>
        <v>22018510</v>
      </c>
      <c r="G23" s="30">
        <f t="shared" ref="G23:J23" si="24">SUM(G24:G25)</f>
        <v>47473100</v>
      </c>
      <c r="H23" s="30">
        <f t="shared" si="24"/>
        <v>0</v>
      </c>
      <c r="I23" s="30">
        <f t="shared" si="24"/>
        <v>0</v>
      </c>
      <c r="J23" s="30">
        <f t="shared" si="24"/>
        <v>47473100</v>
      </c>
      <c r="K23" s="30">
        <f>SUM(K24:K25)</f>
        <v>11305537.289999999</v>
      </c>
      <c r="L23" s="30">
        <f t="shared" ref="L23:N23" si="25">SUM(L24:L25)</f>
        <v>0</v>
      </c>
      <c r="M23" s="30">
        <f t="shared" si="25"/>
        <v>0</v>
      </c>
      <c r="N23" s="30">
        <f t="shared" si="25"/>
        <v>11305537.289999999</v>
      </c>
      <c r="O23" s="55">
        <f t="shared" si="2"/>
        <v>23.814617730883384</v>
      </c>
      <c r="P23" s="55"/>
      <c r="Q23" s="55"/>
      <c r="R23" s="55">
        <f t="shared" si="5"/>
        <v>23.814617730883384</v>
      </c>
      <c r="S23" s="20">
        <f t="shared" si="6"/>
        <v>51.345605538249409</v>
      </c>
      <c r="T23" s="20"/>
      <c r="U23" s="20"/>
      <c r="V23" s="20">
        <f t="shared" si="9"/>
        <v>51.345605538249409</v>
      </c>
      <c r="W23" s="26"/>
    </row>
    <row r="24" spans="1:24" s="1" customFormat="1" ht="53.25" customHeight="1" x14ac:dyDescent="0.3">
      <c r="A24" s="72" t="s">
        <v>57</v>
      </c>
      <c r="B24" s="18" t="s">
        <v>12</v>
      </c>
      <c r="C24" s="60">
        <f>SUM(D24:F24)</f>
        <v>11354900</v>
      </c>
      <c r="D24" s="60">
        <v>0</v>
      </c>
      <c r="E24" s="60">
        <v>0</v>
      </c>
      <c r="F24" s="60">
        <v>11354900</v>
      </c>
      <c r="G24" s="19">
        <f>SUM(H24:J24)</f>
        <v>24236200</v>
      </c>
      <c r="H24" s="19">
        <v>0</v>
      </c>
      <c r="I24" s="19">
        <v>0</v>
      </c>
      <c r="J24" s="19">
        <v>24236200</v>
      </c>
      <c r="K24" s="19">
        <f>SUM(L24:N24)</f>
        <v>5696043.7400000002</v>
      </c>
      <c r="L24" s="19">
        <v>0</v>
      </c>
      <c r="M24" s="19">
        <v>0</v>
      </c>
      <c r="N24" s="19">
        <v>5696043.7400000002</v>
      </c>
      <c r="O24" s="55">
        <f t="shared" si="2"/>
        <v>23.50221462110397</v>
      </c>
      <c r="P24" s="55"/>
      <c r="Q24" s="55"/>
      <c r="R24" s="55">
        <f t="shared" si="5"/>
        <v>23.50221462110397</v>
      </c>
      <c r="S24" s="20">
        <f t="shared" si="6"/>
        <v>50.163750803617823</v>
      </c>
      <c r="T24" s="20"/>
      <c r="U24" s="20"/>
      <c r="V24" s="20">
        <f t="shared" si="9"/>
        <v>50.163750803617823</v>
      </c>
      <c r="W24" s="26"/>
    </row>
    <row r="25" spans="1:24" s="1" customFormat="1" ht="46.5" customHeight="1" x14ac:dyDescent="0.3">
      <c r="A25" s="73"/>
      <c r="B25" s="18" t="s">
        <v>64</v>
      </c>
      <c r="C25" s="60">
        <f>SUM(D25:F25)</f>
        <v>10663610</v>
      </c>
      <c r="D25" s="60">
        <v>0</v>
      </c>
      <c r="E25" s="60">
        <v>0</v>
      </c>
      <c r="F25" s="60">
        <v>10663610</v>
      </c>
      <c r="G25" s="19">
        <f>SUM(H25:J25)</f>
        <v>23236900</v>
      </c>
      <c r="H25" s="19">
        <v>0</v>
      </c>
      <c r="I25" s="19">
        <v>0</v>
      </c>
      <c r="J25" s="19">
        <v>23236900</v>
      </c>
      <c r="K25" s="19">
        <f>SUM(L25:N25)</f>
        <v>5609493.5499999998</v>
      </c>
      <c r="L25" s="19">
        <v>0</v>
      </c>
      <c r="M25" s="19">
        <v>0</v>
      </c>
      <c r="N25" s="19">
        <v>5609493.5499999998</v>
      </c>
      <c r="O25" s="55">
        <f t="shared" si="2"/>
        <v>24.140455697618872</v>
      </c>
      <c r="P25" s="55"/>
      <c r="Q25" s="55"/>
      <c r="R25" s="55">
        <f t="shared" si="5"/>
        <v>24.140455697618872</v>
      </c>
      <c r="S25" s="20">
        <f t="shared" si="6"/>
        <v>52.604076386889616</v>
      </c>
      <c r="T25" s="20"/>
      <c r="U25" s="20"/>
      <c r="V25" s="20">
        <f t="shared" si="9"/>
        <v>52.604076386889616</v>
      </c>
      <c r="W25" s="57"/>
    </row>
  </sheetData>
  <mergeCells count="10">
    <mergeCell ref="C2:F2"/>
    <mergeCell ref="A24:A25"/>
    <mergeCell ref="A1:V1"/>
    <mergeCell ref="S2:V2"/>
    <mergeCell ref="K2:N2"/>
    <mergeCell ref="B2:B3"/>
    <mergeCell ref="O2:R2"/>
    <mergeCell ref="G2:J2"/>
    <mergeCell ref="A5:B5"/>
    <mergeCell ref="W2:W3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0" t="s">
        <v>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2.25" customHeight="1" x14ac:dyDescent="0.25">
      <c r="A2" s="92" t="s">
        <v>0</v>
      </c>
      <c r="B2" s="5" t="s">
        <v>1</v>
      </c>
      <c r="C2" s="93" t="s">
        <v>17</v>
      </c>
      <c r="D2" s="94" t="s">
        <v>40</v>
      </c>
      <c r="E2" s="94"/>
      <c r="F2" s="94"/>
      <c r="G2" s="95" t="s">
        <v>48</v>
      </c>
      <c r="H2" s="95"/>
      <c r="I2" s="95"/>
      <c r="J2" s="96" t="s">
        <v>46</v>
      </c>
      <c r="K2" s="97"/>
      <c r="L2" s="98"/>
      <c r="M2" s="99" t="s">
        <v>41</v>
      </c>
      <c r="N2" s="99" t="s">
        <v>42</v>
      </c>
    </row>
    <row r="3" spans="1:14" ht="25.5" x14ac:dyDescent="0.25">
      <c r="A3" s="92"/>
      <c r="B3" s="6" t="s">
        <v>2</v>
      </c>
      <c r="C3" s="93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0"/>
      <c r="N3" s="100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9" t="s">
        <v>44</v>
      </c>
      <c r="C5" s="89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8" t="s">
        <v>0</v>
      </c>
      <c r="B1" s="34" t="s">
        <v>1</v>
      </c>
      <c r="C1" s="109" t="s">
        <v>17</v>
      </c>
      <c r="D1" s="110" t="s">
        <v>69</v>
      </c>
      <c r="E1" s="110"/>
      <c r="F1" s="110"/>
      <c r="G1" s="110"/>
      <c r="H1" s="110" t="s">
        <v>70</v>
      </c>
      <c r="I1" s="110"/>
      <c r="J1" s="110"/>
      <c r="K1" s="110"/>
      <c r="L1" s="111" t="s">
        <v>80</v>
      </c>
      <c r="M1" s="112"/>
      <c r="N1" s="112"/>
      <c r="O1" s="113"/>
      <c r="P1" s="105" t="s">
        <v>71</v>
      </c>
      <c r="Q1" s="105"/>
      <c r="R1" s="105"/>
      <c r="S1" s="105"/>
      <c r="T1" s="105" t="s">
        <v>72</v>
      </c>
      <c r="U1" s="106"/>
      <c r="V1" s="106"/>
      <c r="W1" s="106"/>
    </row>
    <row r="2" spans="1:23" ht="22.5" x14ac:dyDescent="0.25">
      <c r="A2" s="108"/>
      <c r="B2" s="34" t="s">
        <v>2</v>
      </c>
      <c r="C2" s="109"/>
      <c r="D2" s="35" t="s">
        <v>24</v>
      </c>
      <c r="E2" s="35" t="s">
        <v>25</v>
      </c>
      <c r="F2" s="35" t="s">
        <v>49</v>
      </c>
      <c r="G2" s="35" t="s">
        <v>26</v>
      </c>
      <c r="H2" s="35" t="s">
        <v>24</v>
      </c>
      <c r="I2" s="35" t="s">
        <v>25</v>
      </c>
      <c r="J2" s="35" t="s">
        <v>49</v>
      </c>
      <c r="K2" s="35" t="s">
        <v>26</v>
      </c>
      <c r="L2" s="35" t="s">
        <v>24</v>
      </c>
      <c r="M2" s="35" t="s">
        <v>25</v>
      </c>
      <c r="N2" s="35" t="s">
        <v>49</v>
      </c>
      <c r="O2" s="35" t="s">
        <v>26</v>
      </c>
      <c r="P2" s="35" t="s">
        <v>24</v>
      </c>
      <c r="Q2" s="35" t="s">
        <v>25</v>
      </c>
      <c r="R2" s="35" t="s">
        <v>49</v>
      </c>
      <c r="S2" s="35" t="s">
        <v>26</v>
      </c>
      <c r="T2" s="35" t="s">
        <v>24</v>
      </c>
      <c r="U2" s="36" t="s">
        <v>25</v>
      </c>
      <c r="V2" s="35" t="s">
        <v>49</v>
      </c>
      <c r="W2" s="35" t="s">
        <v>26</v>
      </c>
    </row>
    <row r="3" spans="1:23" x14ac:dyDescent="0.25">
      <c r="A3" s="32" t="s">
        <v>3</v>
      </c>
      <c r="B3" s="32" t="s">
        <v>13</v>
      </c>
      <c r="C3" s="32" t="s">
        <v>28</v>
      </c>
      <c r="D3" s="32" t="s">
        <v>30</v>
      </c>
      <c r="E3" s="32" t="s">
        <v>15</v>
      </c>
      <c r="F3" s="32" t="s">
        <v>31</v>
      </c>
      <c r="G3" s="32" t="s">
        <v>31</v>
      </c>
      <c r="H3" s="32" t="s">
        <v>39</v>
      </c>
      <c r="I3" s="32" t="s">
        <v>32</v>
      </c>
      <c r="J3" s="32" t="s">
        <v>33</v>
      </c>
      <c r="K3" s="32" t="s">
        <v>34</v>
      </c>
      <c r="L3" s="32" t="s">
        <v>35</v>
      </c>
      <c r="M3" s="32" t="s">
        <v>36</v>
      </c>
      <c r="N3" s="32" t="s">
        <v>37</v>
      </c>
      <c r="O3" s="32" t="s">
        <v>38</v>
      </c>
      <c r="P3" s="32" t="s">
        <v>16</v>
      </c>
      <c r="Q3" s="32" t="s">
        <v>32</v>
      </c>
      <c r="R3" s="32" t="s">
        <v>68</v>
      </c>
      <c r="S3" s="32" t="s">
        <v>33</v>
      </c>
      <c r="T3" s="32" t="s">
        <v>34</v>
      </c>
      <c r="U3" s="32" t="s">
        <v>73</v>
      </c>
      <c r="V3" s="32" t="s">
        <v>60</v>
      </c>
      <c r="W3" s="32" t="s">
        <v>67</v>
      </c>
    </row>
    <row r="4" spans="1:23" x14ac:dyDescent="0.25">
      <c r="A4" s="107" t="s">
        <v>27</v>
      </c>
      <c r="B4" s="107"/>
      <c r="C4" s="107"/>
      <c r="D4" s="37">
        <f>D5+D7+D10+D12+D14</f>
        <v>184652.19499999998</v>
      </c>
      <c r="E4" s="37">
        <f t="shared" ref="E4:S4" si="0">E5+E7+E10+E12+E14</f>
        <v>157039.4</v>
      </c>
      <c r="F4" s="37">
        <f t="shared" si="0"/>
        <v>0</v>
      </c>
      <c r="G4" s="37">
        <f t="shared" si="0"/>
        <v>27612.795000000002</v>
      </c>
      <c r="H4" s="37">
        <f t="shared" si="0"/>
        <v>165482.53099999999</v>
      </c>
      <c r="I4" s="37">
        <f t="shared" si="0"/>
        <v>28216.291000000005</v>
      </c>
      <c r="J4" s="37">
        <f t="shared" si="0"/>
        <v>0</v>
      </c>
      <c r="K4" s="37">
        <f t="shared" si="0"/>
        <v>19077.455999999998</v>
      </c>
      <c r="L4" s="37">
        <f t="shared" si="0"/>
        <v>7375.1418100000001</v>
      </c>
      <c r="M4" s="37">
        <f t="shared" si="0"/>
        <v>0</v>
      </c>
      <c r="N4" s="37">
        <f t="shared" si="0"/>
        <v>0</v>
      </c>
      <c r="O4" s="37">
        <f t="shared" si="0"/>
        <v>7375.1418100000001</v>
      </c>
      <c r="P4" s="37">
        <f t="shared" si="0"/>
        <v>82223.705759999983</v>
      </c>
      <c r="Q4" s="37">
        <f t="shared" si="0"/>
        <v>66038.538280000008</v>
      </c>
      <c r="R4" s="37">
        <f t="shared" si="0"/>
        <v>0</v>
      </c>
      <c r="S4" s="37">
        <f t="shared" si="0"/>
        <v>16185.16748</v>
      </c>
      <c r="T4" s="37">
        <f>P4/D4*100</f>
        <v>44.528962008818787</v>
      </c>
      <c r="U4" s="37">
        <f t="shared" ref="U4:W16" si="1">Q4/E4*100</f>
        <v>42.052210005896619</v>
      </c>
      <c r="V4" s="37"/>
      <c r="W4" s="37">
        <f t="shared" si="1"/>
        <v>58.614738131362657</v>
      </c>
    </row>
    <row r="5" spans="1:23" s="47" customFormat="1" ht="34.5" customHeight="1" x14ac:dyDescent="0.25">
      <c r="A5" s="38">
        <v>1</v>
      </c>
      <c r="B5" s="89" t="s">
        <v>8</v>
      </c>
      <c r="C5" s="89"/>
      <c r="D5" s="37">
        <f>D6</f>
        <v>26153.7</v>
      </c>
      <c r="E5" s="37">
        <f t="shared" ref="E5:S5" si="2">E6</f>
        <v>24846</v>
      </c>
      <c r="F5" s="37">
        <f t="shared" si="2"/>
        <v>0</v>
      </c>
      <c r="G5" s="37">
        <f t="shared" si="2"/>
        <v>1307.7</v>
      </c>
      <c r="H5" s="37">
        <f t="shared" si="2"/>
        <v>0</v>
      </c>
      <c r="I5" s="37">
        <f t="shared" si="2"/>
        <v>0</v>
      </c>
      <c r="J5" s="37">
        <f t="shared" si="2"/>
        <v>0</v>
      </c>
      <c r="K5" s="37">
        <f t="shared" si="2"/>
        <v>0</v>
      </c>
      <c r="L5" s="37">
        <f t="shared" si="2"/>
        <v>0</v>
      </c>
      <c r="M5" s="37">
        <f t="shared" si="2"/>
        <v>0</v>
      </c>
      <c r="N5" s="37">
        <f t="shared" si="2"/>
        <v>0</v>
      </c>
      <c r="O5" s="37">
        <f t="shared" si="2"/>
        <v>0</v>
      </c>
      <c r="P5" s="37">
        <f t="shared" si="2"/>
        <v>0</v>
      </c>
      <c r="Q5" s="37">
        <f t="shared" si="2"/>
        <v>0</v>
      </c>
      <c r="R5" s="37">
        <f t="shared" si="2"/>
        <v>0</v>
      </c>
      <c r="S5" s="37">
        <f t="shared" si="2"/>
        <v>0</v>
      </c>
      <c r="T5" s="37">
        <f t="shared" ref="T5:U18" si="3">P5/D5*100</f>
        <v>0</v>
      </c>
      <c r="U5" s="37">
        <f t="shared" si="1"/>
        <v>0</v>
      </c>
      <c r="V5" s="37"/>
      <c r="W5" s="37">
        <f t="shared" si="1"/>
        <v>0</v>
      </c>
    </row>
    <row r="6" spans="1:23" s="47" customFormat="1" x14ac:dyDescent="0.25">
      <c r="A6" s="39" t="s">
        <v>5</v>
      </c>
      <c r="B6" s="40" t="s">
        <v>58</v>
      </c>
      <c r="C6" s="5" t="s">
        <v>65</v>
      </c>
      <c r="D6" s="41">
        <f t="shared" ref="D6" si="4">E6+G6</f>
        <v>26153.7</v>
      </c>
      <c r="E6" s="41">
        <v>24846</v>
      </c>
      <c r="F6" s="41">
        <v>0</v>
      </c>
      <c r="G6" s="41">
        <v>1307.7</v>
      </c>
      <c r="H6" s="41">
        <f>I6+J6+K6</f>
        <v>0</v>
      </c>
      <c r="I6" s="41">
        <v>0</v>
      </c>
      <c r="J6" s="41">
        <v>0</v>
      </c>
      <c r="K6" s="41">
        <v>0</v>
      </c>
      <c r="L6" s="41">
        <f t="shared" ref="L6" si="5">M6+O6</f>
        <v>0</v>
      </c>
      <c r="M6" s="41">
        <v>0</v>
      </c>
      <c r="N6" s="41">
        <v>0</v>
      </c>
      <c r="O6" s="41">
        <f>S6</f>
        <v>0</v>
      </c>
      <c r="P6" s="41">
        <f>Q6+R6+S6</f>
        <v>0</v>
      </c>
      <c r="Q6" s="41">
        <v>0</v>
      </c>
      <c r="R6" s="41">
        <v>0</v>
      </c>
      <c r="S6" s="41">
        <v>0</v>
      </c>
      <c r="T6" s="41">
        <f t="shared" si="3"/>
        <v>0</v>
      </c>
      <c r="U6" s="41">
        <f t="shared" si="1"/>
        <v>0</v>
      </c>
      <c r="V6" s="41"/>
      <c r="W6" s="41">
        <f t="shared" si="1"/>
        <v>0</v>
      </c>
    </row>
    <row r="7" spans="1:23" ht="37.5" customHeight="1" x14ac:dyDescent="0.25">
      <c r="A7" s="38" t="s">
        <v>13</v>
      </c>
      <c r="B7" s="89" t="s">
        <v>74</v>
      </c>
      <c r="C7" s="89"/>
      <c r="D7" s="37">
        <f>E7+F7+G7</f>
        <v>94522.269</v>
      </c>
      <c r="E7" s="37">
        <f>E8+E9</f>
        <v>89702.2</v>
      </c>
      <c r="F7" s="37">
        <f t="shared" ref="F7:G7" si="6">F8+F9</f>
        <v>0</v>
      </c>
      <c r="G7" s="37">
        <f t="shared" si="6"/>
        <v>4820.0689999999995</v>
      </c>
      <c r="H7" s="44">
        <f t="shared" ref="H7:H12" si="7">H8+H9+H10+H11</f>
        <v>80586.006999999998</v>
      </c>
      <c r="I7" s="43">
        <v>0</v>
      </c>
      <c r="J7" s="43">
        <v>0</v>
      </c>
      <c r="K7" s="43">
        <v>0</v>
      </c>
      <c r="L7" s="37">
        <f>M7+N7+O7</f>
        <v>1960.5039999999999</v>
      </c>
      <c r="M7" s="37">
        <f>M8+M9</f>
        <v>0</v>
      </c>
      <c r="N7" s="37">
        <f t="shared" ref="N7" si="8">N8+N9</f>
        <v>0</v>
      </c>
      <c r="O7" s="37">
        <f t="shared" ref="O7:O12" si="9">S7</f>
        <v>1960.5039999999999</v>
      </c>
      <c r="P7" s="37">
        <f t="shared" ref="P7:P18" si="10">Q7+S7</f>
        <v>39209.203999999998</v>
      </c>
      <c r="Q7" s="37">
        <f>Q8+Q9</f>
        <v>37248.699999999997</v>
      </c>
      <c r="R7" s="37">
        <f t="shared" ref="R7:S7" si="11">R8+R9</f>
        <v>0</v>
      </c>
      <c r="S7" s="37">
        <f t="shared" si="11"/>
        <v>1960.5039999999999</v>
      </c>
      <c r="T7" s="37">
        <f t="shared" si="3"/>
        <v>41.481446028342802</v>
      </c>
      <c r="U7" s="37">
        <f t="shared" si="1"/>
        <v>41.524845544479398</v>
      </c>
      <c r="V7" s="37">
        <v>0</v>
      </c>
      <c r="W7" s="37">
        <f t="shared" si="1"/>
        <v>40.673774587044299</v>
      </c>
    </row>
    <row r="8" spans="1:23" ht="25.5" x14ac:dyDescent="0.25">
      <c r="A8" s="39" t="s">
        <v>6</v>
      </c>
      <c r="B8" s="42" t="s">
        <v>75</v>
      </c>
      <c r="C8" s="5" t="s">
        <v>65</v>
      </c>
      <c r="D8" s="45">
        <f>SUM(E8:G8)</f>
        <v>55313.065000000002</v>
      </c>
      <c r="E8" s="45">
        <v>52453.5</v>
      </c>
      <c r="F8" s="45">
        <v>0</v>
      </c>
      <c r="G8" s="45">
        <f>2760.7+98.865</f>
        <v>2859.5649999999996</v>
      </c>
      <c r="H8" s="45">
        <v>11086.165000000001</v>
      </c>
      <c r="I8" s="45">
        <v>10437.94</v>
      </c>
      <c r="J8" s="45">
        <v>0</v>
      </c>
      <c r="K8" s="45">
        <f>549.36+98.865</f>
        <v>648.22500000000002</v>
      </c>
      <c r="L8" s="45">
        <f t="shared" ref="L8:L9" si="12">M8+O8</f>
        <v>0</v>
      </c>
      <c r="M8" s="45">
        <v>0</v>
      </c>
      <c r="N8" s="45">
        <v>0</v>
      </c>
      <c r="O8" s="41">
        <v>0</v>
      </c>
      <c r="P8" s="41">
        <f t="shared" si="10"/>
        <v>0</v>
      </c>
      <c r="Q8" s="45">
        <v>0</v>
      </c>
      <c r="R8" s="45">
        <v>0</v>
      </c>
      <c r="S8" s="45">
        <v>0</v>
      </c>
      <c r="T8" s="41">
        <f t="shared" si="3"/>
        <v>0</v>
      </c>
      <c r="U8" s="41">
        <f t="shared" si="1"/>
        <v>0</v>
      </c>
      <c r="V8" s="41">
        <v>0</v>
      </c>
      <c r="W8" s="41">
        <f t="shared" si="1"/>
        <v>0</v>
      </c>
    </row>
    <row r="9" spans="1:23" s="50" customFormat="1" ht="38.25" x14ac:dyDescent="0.25">
      <c r="A9" s="39" t="s">
        <v>7</v>
      </c>
      <c r="B9" s="42" t="s">
        <v>76</v>
      </c>
      <c r="C9" s="5" t="s">
        <v>65</v>
      </c>
      <c r="D9" s="45">
        <f>SUM(E9:G9)</f>
        <v>39209.203999999998</v>
      </c>
      <c r="E9" s="45">
        <v>37248.699999999997</v>
      </c>
      <c r="F9" s="45">
        <v>0</v>
      </c>
      <c r="G9" s="45">
        <v>1960.5039999999999</v>
      </c>
      <c r="H9" s="45">
        <v>48966.2</v>
      </c>
      <c r="I9" s="45">
        <v>37248.699999999997</v>
      </c>
      <c r="J9" s="45">
        <v>0</v>
      </c>
      <c r="K9" s="45">
        <v>1960.5039999999999</v>
      </c>
      <c r="L9" s="48">
        <f t="shared" si="12"/>
        <v>0</v>
      </c>
      <c r="M9" s="48">
        <v>0</v>
      </c>
      <c r="N9" s="48">
        <v>0</v>
      </c>
      <c r="O9" s="49">
        <v>0</v>
      </c>
      <c r="P9" s="45">
        <f t="shared" si="10"/>
        <v>39209.203999999998</v>
      </c>
      <c r="Q9" s="45">
        <v>37248.699999999997</v>
      </c>
      <c r="R9" s="45">
        <v>0</v>
      </c>
      <c r="S9" s="45">
        <v>1960.5039999999999</v>
      </c>
      <c r="T9" s="45">
        <f t="shared" si="3"/>
        <v>100</v>
      </c>
      <c r="U9" s="45">
        <f t="shared" si="1"/>
        <v>100</v>
      </c>
      <c r="V9" s="45">
        <v>0</v>
      </c>
      <c r="W9" s="45">
        <f t="shared" si="1"/>
        <v>100</v>
      </c>
    </row>
    <row r="10" spans="1:23" s="50" customFormat="1" ht="33" customHeight="1" x14ac:dyDescent="0.25">
      <c r="A10" s="52" t="s">
        <v>28</v>
      </c>
      <c r="B10" s="31" t="s">
        <v>9</v>
      </c>
      <c r="C10" s="31"/>
      <c r="D10" s="44">
        <f>D11</f>
        <v>10266.821</v>
      </c>
      <c r="E10" s="44">
        <f t="shared" ref="E10:W10" si="13">E11</f>
        <v>0</v>
      </c>
      <c r="F10" s="44">
        <f t="shared" si="13"/>
        <v>0</v>
      </c>
      <c r="G10" s="44">
        <f t="shared" si="13"/>
        <v>10266.821</v>
      </c>
      <c r="H10" s="44">
        <f t="shared" si="13"/>
        <v>10266.821</v>
      </c>
      <c r="I10" s="44">
        <f t="shared" si="13"/>
        <v>0</v>
      </c>
      <c r="J10" s="44">
        <f t="shared" si="13"/>
        <v>0</v>
      </c>
      <c r="K10" s="44">
        <f t="shared" si="13"/>
        <v>10266.821</v>
      </c>
      <c r="L10" s="44">
        <f t="shared" si="13"/>
        <v>4923.6239999999998</v>
      </c>
      <c r="M10" s="44">
        <f t="shared" si="13"/>
        <v>0</v>
      </c>
      <c r="N10" s="44">
        <f t="shared" si="13"/>
        <v>0</v>
      </c>
      <c r="O10" s="44">
        <f t="shared" si="13"/>
        <v>4923.6239999999998</v>
      </c>
      <c r="P10" s="44">
        <f t="shared" si="13"/>
        <v>4923.6239999999998</v>
      </c>
      <c r="Q10" s="44">
        <f t="shared" si="13"/>
        <v>0</v>
      </c>
      <c r="R10" s="44">
        <f t="shared" si="13"/>
        <v>0</v>
      </c>
      <c r="S10" s="44">
        <f t="shared" si="13"/>
        <v>4923.6239999999998</v>
      </c>
      <c r="T10" s="44">
        <f t="shared" si="13"/>
        <v>47.956655716506596</v>
      </c>
      <c r="U10" s="44"/>
      <c r="V10" s="44"/>
      <c r="W10" s="44">
        <f t="shared" si="13"/>
        <v>47.956655716506596</v>
      </c>
    </row>
    <row r="11" spans="1:23" s="50" customFormat="1" ht="25.5" x14ac:dyDescent="0.25">
      <c r="A11" s="33" t="s">
        <v>77</v>
      </c>
      <c r="B11" s="42" t="s">
        <v>78</v>
      </c>
      <c r="C11" s="42"/>
      <c r="D11" s="45">
        <f t="shared" ref="D11" si="14">E11+G11</f>
        <v>10266.821</v>
      </c>
      <c r="E11" s="45">
        <v>0</v>
      </c>
      <c r="F11" s="45">
        <v>0</v>
      </c>
      <c r="G11" s="45">
        <v>10266.821</v>
      </c>
      <c r="H11" s="45">
        <f>J11+K11</f>
        <v>10266.821</v>
      </c>
      <c r="I11" s="45">
        <v>0</v>
      </c>
      <c r="J11" s="45">
        <v>0</v>
      </c>
      <c r="K11" s="45">
        <v>10266.821</v>
      </c>
      <c r="L11" s="45">
        <f t="shared" ref="L11" si="15">M11+O11</f>
        <v>4923.6239999999998</v>
      </c>
      <c r="M11" s="45">
        <v>0</v>
      </c>
      <c r="N11" s="45">
        <v>0</v>
      </c>
      <c r="O11" s="45">
        <f t="shared" si="9"/>
        <v>4923.6239999999998</v>
      </c>
      <c r="P11" s="45">
        <f t="shared" si="10"/>
        <v>4923.6239999999998</v>
      </c>
      <c r="Q11" s="45">
        <v>0</v>
      </c>
      <c r="R11" s="45">
        <v>0</v>
      </c>
      <c r="S11" s="45">
        <v>4923.6239999999998</v>
      </c>
      <c r="T11" s="45">
        <f t="shared" si="3"/>
        <v>47.956655716506596</v>
      </c>
      <c r="U11" s="45"/>
      <c r="V11" s="45"/>
      <c r="W11" s="45">
        <f t="shared" si="1"/>
        <v>47.956655716506596</v>
      </c>
    </row>
    <row r="12" spans="1:23" s="51" customFormat="1" ht="27.75" customHeight="1" x14ac:dyDescent="0.25">
      <c r="A12" s="38" t="s">
        <v>28</v>
      </c>
      <c r="B12" s="89" t="s">
        <v>10</v>
      </c>
      <c r="C12" s="89"/>
      <c r="D12" s="37">
        <f>E12+F12+G12</f>
        <v>3100.0950000000003</v>
      </c>
      <c r="E12" s="37">
        <f>E13</f>
        <v>2574</v>
      </c>
      <c r="F12" s="37">
        <f>F13</f>
        <v>0</v>
      </c>
      <c r="G12" s="37">
        <f>G13</f>
        <v>526.09500000000003</v>
      </c>
      <c r="H12" s="44">
        <f t="shared" si="7"/>
        <v>48093.157000000007</v>
      </c>
      <c r="I12" s="37"/>
      <c r="J12" s="37"/>
      <c r="K12" s="37"/>
      <c r="L12" s="37">
        <f>M12+N12+O12</f>
        <v>491.01380999999998</v>
      </c>
      <c r="M12" s="37">
        <f>M13</f>
        <v>0</v>
      </c>
      <c r="N12" s="37">
        <f t="shared" ref="N12" si="16">N13</f>
        <v>0</v>
      </c>
      <c r="O12" s="41">
        <f t="shared" si="9"/>
        <v>491.01380999999998</v>
      </c>
      <c r="P12" s="37">
        <f t="shared" si="10"/>
        <v>2807.3417100000001</v>
      </c>
      <c r="Q12" s="37">
        <f>Q13</f>
        <v>2316.3279000000002</v>
      </c>
      <c r="R12" s="37">
        <f t="shared" ref="R12:S12" si="17">R13</f>
        <v>0</v>
      </c>
      <c r="S12" s="37">
        <f t="shared" si="17"/>
        <v>491.01380999999998</v>
      </c>
      <c r="T12" s="37">
        <f t="shared" si="3"/>
        <v>90.556634877318274</v>
      </c>
      <c r="U12" s="37">
        <f t="shared" si="1"/>
        <v>89.98942890442892</v>
      </c>
      <c r="V12" s="37"/>
      <c r="W12" s="37">
        <f t="shared" si="1"/>
        <v>93.331776580275417</v>
      </c>
    </row>
    <row r="13" spans="1:23" s="51" customFormat="1" x14ac:dyDescent="0.25">
      <c r="A13" s="39" t="s">
        <v>29</v>
      </c>
      <c r="B13" s="46" t="s">
        <v>14</v>
      </c>
      <c r="C13" s="5" t="s">
        <v>65</v>
      </c>
      <c r="D13" s="41">
        <f>SUM(E13:G13)</f>
        <v>3100.0950000000003</v>
      </c>
      <c r="E13" s="43">
        <v>2574</v>
      </c>
      <c r="F13" s="43">
        <v>0</v>
      </c>
      <c r="G13" s="41">
        <v>526.09500000000003</v>
      </c>
      <c r="H13" s="41">
        <f>I13+J13+K13</f>
        <v>3100.0950000000003</v>
      </c>
      <c r="I13" s="41">
        <v>2574</v>
      </c>
      <c r="J13" s="41">
        <v>0</v>
      </c>
      <c r="K13" s="41">
        <v>526.09500000000003</v>
      </c>
      <c r="L13" s="41">
        <f t="shared" ref="L13" si="18">M13+N13+O13</f>
        <v>491.01380999999998</v>
      </c>
      <c r="M13" s="43">
        <v>0</v>
      </c>
      <c r="N13" s="43">
        <v>0</v>
      </c>
      <c r="O13" s="43">
        <f>S13</f>
        <v>491.01380999999998</v>
      </c>
      <c r="P13" s="41">
        <f t="shared" ref="P13" si="19">Q13+S13</f>
        <v>2807.3417100000001</v>
      </c>
      <c r="Q13" s="41">
        <v>2316.3279000000002</v>
      </c>
      <c r="R13" s="41">
        <v>0</v>
      </c>
      <c r="S13" s="41">
        <v>491.01380999999998</v>
      </c>
      <c r="T13" s="37">
        <f t="shared" si="3"/>
        <v>90.556634877318274</v>
      </c>
      <c r="U13" s="37">
        <f t="shared" si="1"/>
        <v>89.98942890442892</v>
      </c>
      <c r="V13" s="37"/>
      <c r="W13" s="37">
        <f t="shared" si="1"/>
        <v>93.331776580275417</v>
      </c>
    </row>
    <row r="14" spans="1:23" s="50" customFormat="1" ht="28.5" customHeight="1" x14ac:dyDescent="0.25">
      <c r="A14" s="52" t="s">
        <v>16</v>
      </c>
      <c r="B14" s="101" t="s">
        <v>11</v>
      </c>
      <c r="C14" s="102"/>
      <c r="D14" s="44">
        <f>D15+D16+D17+D18</f>
        <v>50609.31</v>
      </c>
      <c r="E14" s="44">
        <f t="shared" ref="E14:S14" si="20">E15+E16+E17+E18</f>
        <v>39917.199999999997</v>
      </c>
      <c r="F14" s="44">
        <f t="shared" si="20"/>
        <v>0</v>
      </c>
      <c r="G14" s="44">
        <f t="shared" si="20"/>
        <v>10692.11</v>
      </c>
      <c r="H14" s="44">
        <f t="shared" si="20"/>
        <v>26536.546000000002</v>
      </c>
      <c r="I14" s="44">
        <f t="shared" si="20"/>
        <v>28216.291000000005</v>
      </c>
      <c r="J14" s="44">
        <f t="shared" si="20"/>
        <v>0</v>
      </c>
      <c r="K14" s="44">
        <f t="shared" si="20"/>
        <v>8810.6349999999984</v>
      </c>
      <c r="L14" s="44">
        <f t="shared" si="20"/>
        <v>0</v>
      </c>
      <c r="M14" s="44">
        <f t="shared" si="20"/>
        <v>0</v>
      </c>
      <c r="N14" s="44">
        <f t="shared" si="20"/>
        <v>0</v>
      </c>
      <c r="O14" s="44">
        <f t="shared" si="20"/>
        <v>0</v>
      </c>
      <c r="P14" s="37">
        <f t="shared" si="10"/>
        <v>35283.536049999995</v>
      </c>
      <c r="Q14" s="44">
        <f t="shared" si="20"/>
        <v>26473.51038</v>
      </c>
      <c r="R14" s="44">
        <f t="shared" si="20"/>
        <v>0</v>
      </c>
      <c r="S14" s="44">
        <f t="shared" si="20"/>
        <v>8810.0256699999991</v>
      </c>
      <c r="T14" s="37">
        <f>P14/D14*100</f>
        <v>69.717480933843987</v>
      </c>
      <c r="U14" s="37">
        <f t="shared" si="1"/>
        <v>66.321060545328834</v>
      </c>
      <c r="V14" s="37">
        <v>0</v>
      </c>
      <c r="W14" s="37">
        <f t="shared" si="1"/>
        <v>82.397446995962426</v>
      </c>
    </row>
    <row r="15" spans="1:23" s="50" customFormat="1" ht="38.25" x14ac:dyDescent="0.25">
      <c r="A15" s="99" t="s">
        <v>19</v>
      </c>
      <c r="B15" s="42" t="s">
        <v>79</v>
      </c>
      <c r="C15" s="5" t="s">
        <v>65</v>
      </c>
      <c r="D15" s="45">
        <f t="shared" ref="D15" si="21">SUM(E15:G15)</f>
        <v>9863.4000000000015</v>
      </c>
      <c r="E15" s="45">
        <v>7382.6</v>
      </c>
      <c r="F15" s="45">
        <v>0</v>
      </c>
      <c r="G15" s="45">
        <v>2480.8000000000002</v>
      </c>
      <c r="H15" s="45">
        <v>9228.2579999999998</v>
      </c>
      <c r="I15" s="45">
        <v>1115.94</v>
      </c>
      <c r="J15" s="45">
        <v>0</v>
      </c>
      <c r="K15" s="45">
        <v>905.38199999999995</v>
      </c>
      <c r="L15" s="45">
        <f t="shared" ref="L15" si="22">M15+O15</f>
        <v>0</v>
      </c>
      <c r="M15" s="45">
        <v>0</v>
      </c>
      <c r="N15" s="45">
        <v>0</v>
      </c>
      <c r="O15" s="45">
        <v>0</v>
      </c>
      <c r="P15" s="45">
        <f t="shared" ref="P15" si="23">Q15+S15</f>
        <v>905.38153999999997</v>
      </c>
      <c r="Q15" s="45">
        <v>0</v>
      </c>
      <c r="R15" s="45">
        <v>0</v>
      </c>
      <c r="S15" s="45">
        <v>905.38153999999997</v>
      </c>
      <c r="T15" s="45">
        <f t="shared" si="3"/>
        <v>9.1792033173145153</v>
      </c>
      <c r="U15" s="45">
        <f t="shared" si="1"/>
        <v>0</v>
      </c>
      <c r="V15" s="45">
        <v>0</v>
      </c>
      <c r="W15" s="45">
        <f t="shared" si="1"/>
        <v>36.495547404063203</v>
      </c>
    </row>
    <row r="16" spans="1:23" s="50" customFormat="1" ht="38.25" x14ac:dyDescent="0.25">
      <c r="A16" s="103"/>
      <c r="B16" s="42" t="s">
        <v>61</v>
      </c>
      <c r="C16" s="5" t="s">
        <v>65</v>
      </c>
      <c r="D16" s="45">
        <f t="shared" ref="D16:D18" si="24">SUM(E16:G16)</f>
        <v>9228.2890000000007</v>
      </c>
      <c r="E16" s="45">
        <v>7382.6</v>
      </c>
      <c r="F16" s="45">
        <v>0</v>
      </c>
      <c r="G16" s="45">
        <v>1845.6890000000001</v>
      </c>
      <c r="H16" s="45">
        <v>9228.2579999999998</v>
      </c>
      <c r="I16" s="45">
        <v>7382.6</v>
      </c>
      <c r="J16" s="45">
        <v>0</v>
      </c>
      <c r="K16" s="45">
        <v>1845.6890000000001</v>
      </c>
      <c r="L16" s="45">
        <f t="shared" ref="L16:L18" si="25">M16+O16</f>
        <v>0</v>
      </c>
      <c r="M16" s="45">
        <v>0</v>
      </c>
      <c r="N16" s="45">
        <v>0</v>
      </c>
      <c r="O16" s="45">
        <v>0</v>
      </c>
      <c r="P16" s="45">
        <f t="shared" si="10"/>
        <v>9228.2885400000014</v>
      </c>
      <c r="Q16" s="45">
        <v>7382.6</v>
      </c>
      <c r="R16" s="45">
        <v>0</v>
      </c>
      <c r="S16" s="45">
        <v>1845.6885400000001</v>
      </c>
      <c r="T16" s="45">
        <f t="shared" si="3"/>
        <v>99.999995015327343</v>
      </c>
      <c r="U16" s="45">
        <f t="shared" si="1"/>
        <v>100</v>
      </c>
      <c r="V16" s="45">
        <v>0</v>
      </c>
      <c r="W16" s="45">
        <f t="shared" si="1"/>
        <v>99.99997507705794</v>
      </c>
    </row>
    <row r="17" spans="1:23" s="50" customFormat="1" ht="38.25" x14ac:dyDescent="0.25">
      <c r="A17" s="103"/>
      <c r="B17" s="42" t="s">
        <v>62</v>
      </c>
      <c r="C17" s="5" t="s">
        <v>65</v>
      </c>
      <c r="D17" s="45">
        <f t="shared" si="24"/>
        <v>3540.8130000000001</v>
      </c>
      <c r="E17" s="45">
        <v>2832.6</v>
      </c>
      <c r="F17" s="45">
        <v>0</v>
      </c>
      <c r="G17" s="45">
        <v>708.21299999999997</v>
      </c>
      <c r="H17" s="45">
        <v>3642.13</v>
      </c>
      <c r="I17" s="45">
        <v>2832.6</v>
      </c>
      <c r="J17" s="45">
        <v>0</v>
      </c>
      <c r="K17" s="45">
        <v>708.21299999999997</v>
      </c>
      <c r="L17" s="45">
        <f t="shared" si="25"/>
        <v>0</v>
      </c>
      <c r="M17" s="45">
        <v>0</v>
      </c>
      <c r="N17" s="45">
        <v>0</v>
      </c>
      <c r="O17" s="45">
        <v>0</v>
      </c>
      <c r="P17" s="45">
        <f t="shared" si="10"/>
        <v>2913.3654099999999</v>
      </c>
      <c r="Q17" s="45">
        <v>2205.75992</v>
      </c>
      <c r="R17" s="45">
        <v>0</v>
      </c>
      <c r="S17" s="45">
        <v>707.60549000000003</v>
      </c>
      <c r="T17" s="45">
        <f t="shared" si="3"/>
        <v>82.279561501835872</v>
      </c>
      <c r="U17" s="45">
        <f t="shared" si="3"/>
        <v>77.870504836545933</v>
      </c>
      <c r="V17" s="45">
        <v>0</v>
      </c>
      <c r="W17" s="45">
        <f t="shared" ref="W17:W18" si="26">S17/G17*100</f>
        <v>99.914219309727443</v>
      </c>
    </row>
    <row r="18" spans="1:23" s="50" customFormat="1" ht="25.5" x14ac:dyDescent="0.25">
      <c r="A18" s="104"/>
      <c r="B18" s="42" t="s">
        <v>63</v>
      </c>
      <c r="C18" s="5" t="s">
        <v>65</v>
      </c>
      <c r="D18" s="45">
        <f t="shared" si="24"/>
        <v>27976.808000000001</v>
      </c>
      <c r="E18" s="45">
        <v>22319.4</v>
      </c>
      <c r="F18" s="45">
        <v>0</v>
      </c>
      <c r="G18" s="45">
        <f>5579.9+77.508</f>
        <v>5657.4079999999994</v>
      </c>
      <c r="H18" s="45">
        <v>4437.8999999999996</v>
      </c>
      <c r="I18" s="45">
        <v>16885.151000000002</v>
      </c>
      <c r="J18" s="45">
        <v>0</v>
      </c>
      <c r="K18" s="45">
        <v>5351.3509999999997</v>
      </c>
      <c r="L18" s="45">
        <f t="shared" si="25"/>
        <v>0</v>
      </c>
      <c r="M18" s="45">
        <v>0</v>
      </c>
      <c r="N18" s="45">
        <v>0</v>
      </c>
      <c r="O18" s="45">
        <v>0</v>
      </c>
      <c r="P18" s="45">
        <f t="shared" si="10"/>
        <v>22236.50056</v>
      </c>
      <c r="Q18" s="45">
        <v>16885.150460000001</v>
      </c>
      <c r="R18" s="45">
        <v>0</v>
      </c>
      <c r="S18" s="45">
        <v>5351.3500999999997</v>
      </c>
      <c r="T18" s="45">
        <f t="shared" si="3"/>
        <v>79.481907156813605</v>
      </c>
      <c r="U18" s="45">
        <f t="shared" si="3"/>
        <v>75.652349346308583</v>
      </c>
      <c r="V18" s="45">
        <v>0</v>
      </c>
      <c r="W18" s="4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2020-04-02T09:49:31Z</cp:lastPrinted>
  <dcterms:created xsi:type="dcterms:W3CDTF">2012-05-22T08:33:39Z</dcterms:created>
  <dcterms:modified xsi:type="dcterms:W3CDTF">2020-05-14T11:20:58Z</dcterms:modified>
</cp:coreProperties>
</file>