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kilov-VR\Downloads\2020\05\27\"/>
    </mc:Choice>
  </mc:AlternateContent>
  <bookViews>
    <workbookView xWindow="0" yWindow="0" windowWidth="19200" windowHeight="10860"/>
  </bookViews>
  <sheets>
    <sheet name="март 2020" sheetId="34" r:id="rId1"/>
  </sheets>
  <definedNames>
    <definedName name="_xlnm._FilterDatabase" localSheetId="0" hidden="1">'март 2020'!$A$2:$L$15</definedName>
    <definedName name="_xlnm.Print_Titles" localSheetId="0">'март 2020'!$2:$3</definedName>
    <definedName name="_xlnm.Print_Area" localSheetId="0">'март 2020'!$A$1:$O$59</definedName>
  </definedNames>
  <calcPr calcId="162913"/>
</workbook>
</file>

<file path=xl/calcChain.xml><?xml version="1.0" encoding="utf-8"?>
<calcChain xmlns="http://schemas.openxmlformats.org/spreadsheetml/2006/main">
  <c r="H29" i="34" l="1"/>
  <c r="D29" i="34"/>
  <c r="H37" i="34"/>
  <c r="H36" i="34" s="1"/>
  <c r="D37" i="34"/>
  <c r="K36" i="34"/>
  <c r="J36" i="34"/>
  <c r="I36" i="34"/>
  <c r="G36" i="34"/>
  <c r="F36" i="34"/>
  <c r="E36" i="34"/>
  <c r="D36" i="34"/>
  <c r="O35" i="34"/>
  <c r="H35" i="34"/>
  <c r="H34" i="34" s="1"/>
  <c r="D35" i="34"/>
  <c r="D34" i="34" s="1"/>
  <c r="K34" i="34"/>
  <c r="J34" i="34"/>
  <c r="I34" i="34"/>
  <c r="G34" i="34"/>
  <c r="O34" i="34" s="1"/>
  <c r="F34" i="34"/>
  <c r="E34" i="34"/>
  <c r="O33" i="34"/>
  <c r="H33" i="34"/>
  <c r="L33" i="34" s="1"/>
  <c r="D33" i="34"/>
  <c r="D32" i="34"/>
  <c r="K32" i="34"/>
  <c r="J32" i="34"/>
  <c r="I32" i="34"/>
  <c r="G32" i="34"/>
  <c r="G5" i="34" s="1"/>
  <c r="F32" i="34"/>
  <c r="E32" i="34"/>
  <c r="O31" i="34"/>
  <c r="H31" i="34"/>
  <c r="D31" i="34"/>
  <c r="L31" i="34" s="1"/>
  <c r="O30" i="34"/>
  <c r="L30" i="34"/>
  <c r="D30" i="34"/>
  <c r="O28" i="34"/>
  <c r="H28" i="34"/>
  <c r="D28" i="34"/>
  <c r="D25" i="34" s="1"/>
  <c r="D27" i="34"/>
  <c r="O26" i="34"/>
  <c r="H26" i="34"/>
  <c r="H25" i="34"/>
  <c r="D26" i="34"/>
  <c r="K25" i="34"/>
  <c r="J25" i="34"/>
  <c r="I25" i="34"/>
  <c r="G25" i="34"/>
  <c r="F25" i="34"/>
  <c r="E25" i="34"/>
  <c r="H24" i="34"/>
  <c r="L24" i="34" s="1"/>
  <c r="D24" i="34"/>
  <c r="H23" i="34"/>
  <c r="D23" i="34"/>
  <c r="H22" i="34"/>
  <c r="D22" i="34"/>
  <c r="H21" i="34"/>
  <c r="D21" i="34"/>
  <c r="O20" i="34"/>
  <c r="H20" i="34"/>
  <c r="D20" i="34"/>
  <c r="O19" i="34"/>
  <c r="H19" i="34"/>
  <c r="D19" i="34"/>
  <c r="O18" i="34"/>
  <c r="H18" i="34"/>
  <c r="D18" i="34"/>
  <c r="L18" i="34" s="1"/>
  <c r="O17" i="34"/>
  <c r="H17" i="34"/>
  <c r="L17" i="34" s="1"/>
  <c r="D17" i="34"/>
  <c r="K16" i="34"/>
  <c r="O16" i="34" s="1"/>
  <c r="J16" i="34"/>
  <c r="I16" i="34"/>
  <c r="G16" i="34"/>
  <c r="F16" i="34"/>
  <c r="E16" i="34"/>
  <c r="H15" i="34"/>
  <c r="D15" i="34"/>
  <c r="O14" i="34"/>
  <c r="H14" i="34"/>
  <c r="D14" i="34"/>
  <c r="L14" i="34" s="1"/>
  <c r="O13" i="34"/>
  <c r="H13" i="34"/>
  <c r="H12" i="34" s="1"/>
  <c r="D13" i="34"/>
  <c r="K12" i="34"/>
  <c r="O12" i="34" s="1"/>
  <c r="J12" i="34"/>
  <c r="I12" i="34"/>
  <c r="G12" i="34"/>
  <c r="F12" i="34"/>
  <c r="E12" i="34"/>
  <c r="D12" i="34"/>
  <c r="H11" i="34"/>
  <c r="D11" i="34"/>
  <c r="H10" i="34"/>
  <c r="D10" i="34"/>
  <c r="O9" i="34"/>
  <c r="H9" i="34"/>
  <c r="D9" i="34"/>
  <c r="H8" i="34"/>
  <c r="D8" i="34"/>
  <c r="D6" i="34" s="1"/>
  <c r="O7" i="34"/>
  <c r="H7" i="34"/>
  <c r="H6" i="34" s="1"/>
  <c r="D7" i="34"/>
  <c r="K6" i="34"/>
  <c r="K5" i="34" s="1"/>
  <c r="O5" i="34" s="1"/>
  <c r="J6" i="34"/>
  <c r="I6" i="34"/>
  <c r="I5" i="34" s="1"/>
  <c r="G6" i="34"/>
  <c r="F6" i="34"/>
  <c r="F5" i="34" s="1"/>
  <c r="E6" i="34"/>
  <c r="L26" i="34"/>
  <c r="L19" i="34"/>
  <c r="L7" i="34"/>
  <c r="L9" i="34"/>
  <c r="L12" i="34" l="1"/>
  <c r="L25" i="34"/>
  <c r="H16" i="34"/>
  <c r="L8" i="34"/>
  <c r="L13" i="34"/>
  <c r="E5" i="34"/>
  <c r="J5" i="34"/>
  <c r="L20" i="34"/>
  <c r="D16" i="34"/>
  <c r="L16" i="34" s="1"/>
  <c r="O25" i="34"/>
  <c r="L28" i="34"/>
  <c r="O32" i="34"/>
  <c r="D5" i="34"/>
  <c r="N5" i="34"/>
  <c r="L34" i="34"/>
  <c r="L6" i="34"/>
  <c r="O6" i="34"/>
  <c r="L35" i="34"/>
  <c r="H32" i="34"/>
  <c r="L32" i="34" s="1"/>
  <c r="H5" i="34"/>
  <c r="L5" i="34" s="1"/>
</calcChain>
</file>

<file path=xl/sharedStrings.xml><?xml version="1.0" encoding="utf-8"?>
<sst xmlns="http://schemas.openxmlformats.org/spreadsheetml/2006/main" count="93" uniqueCount="67">
  <si>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</si>
  <si>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</si>
  <si>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</si>
  <si>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</si>
  <si>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</si>
  <si>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</si>
  <si>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</si>
  <si>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</si>
  <si>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Исполнит.    ГРБС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</si>
  <si>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</si>
  <si>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</si>
  <si>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</si>
  <si>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</si>
  <si>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</si>
  <si>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ИТОГО по муниципальной программе</t>
  </si>
  <si>
    <t>2</t>
  </si>
  <si>
    <t>3</t>
  </si>
  <si>
    <t>3.1</t>
  </si>
  <si>
    <t>ДОиМП</t>
  </si>
  <si>
    <t>федеральный бюджет</t>
  </si>
  <si>
    <t>ДЖКХ</t>
  </si>
  <si>
    <t>ДМИ</t>
  </si>
  <si>
    <t>1.3</t>
  </si>
  <si>
    <t>3.2</t>
  </si>
  <si>
    <t>4</t>
  </si>
  <si>
    <t>4.1</t>
  </si>
  <si>
    <t>ДГиЗО</t>
  </si>
  <si>
    <t>ПЛАН  на 2020 год (рублей)</t>
  </si>
  <si>
    <t>Отчет об исполнении сетевого плана-графика на 2020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</si>
  <si>
    <t>Подпрограмма I "Создание условий для обеспечения качественными коммунальными услугами"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</si>
  <si>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</si>
  <si>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Возмещение газораспределительным организациям разницы в тарифах, возникающей в связи с реализацией населению сжиженного углеводородного газа по социально-ориентированным тарифам</t>
  </si>
  <si>
    <t>Предоставление субсидий организациям коммунального комплекса, предоставляющим коммунальные услуги населению</t>
  </si>
  <si>
    <t>Содержание объектов коммунального комплекса</t>
  </si>
  <si>
    <t>Региональный проект «Чистая вода»</t>
  </si>
  <si>
    <t>1.4</t>
  </si>
  <si>
    <t>1.5</t>
  </si>
  <si>
    <t>Подпрограмма II "Создание условий для обеспечения доступности и повышения качества жилищных услуг"</t>
  </si>
  <si>
    <t>Поддержка технического состояния жилищного фонда</t>
  </si>
  <si>
    <t>Снос непригодных для проживания многоквартирных домов</t>
  </si>
  <si>
    <t>Подпрограмма III «Повышение энергоэффективности в отраслях экономики»</t>
  </si>
  <si>
    <t xml:space="preserve">Реализация энергосберегающих мероприятий в муниципальном секторе       </t>
  </si>
  <si>
    <t xml:space="preserve">Реализация энергосберегающих мероприятий в системах наружного освещения и коммунальной инфраструктуры                </t>
  </si>
  <si>
    <t>Подпрограмма IV «Формирование комфортной городской средыФормирование комфортной городской среды»</t>
  </si>
  <si>
    <t xml:space="preserve">Улучшение санитарного состояния городских территорий </t>
  </si>
  <si>
    <t xml:space="preserve">Благоустройство и озеленение города </t>
  </si>
  <si>
    <t>Региональный проект «Формирование комфортной городской среды»</t>
  </si>
  <si>
    <t xml:space="preserve">Региональный проект «Чистая страна» </t>
  </si>
  <si>
    <t>4.2</t>
  </si>
  <si>
    <t>4.3</t>
  </si>
  <si>
    <t>4.4</t>
  </si>
  <si>
    <t>5</t>
  </si>
  <si>
    <t>Подпрограмма V «Обеспечение реализации муниципальной программы»</t>
  </si>
  <si>
    <t>Организационное обеспечение функционирования отрасли</t>
  </si>
  <si>
    <t>5.1</t>
  </si>
  <si>
    <t>6</t>
  </si>
  <si>
    <t>Подпрограмма VI «Поддержка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водоотведения»</t>
  </si>
  <si>
    <t xml:space="preserve">Реализация полномочий в сфере жилищно- коммунального комплекса </t>
  </si>
  <si>
    <t>6.1</t>
  </si>
  <si>
    <t>7</t>
  </si>
  <si>
    <t>7.1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</si>
  <si>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</si>
  <si>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администрация города Нефтеюганска</t>
  </si>
  <si>
    <t>ККиТ</t>
  </si>
  <si>
    <t>КФКиС</t>
  </si>
  <si>
    <t>Подпрограмма VII «Обеспечение предоставления услуг по погребению»</t>
  </si>
  <si>
    <t>Кассовый расход на 01.04.2020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</si>
</sst>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O37" sqref="A1:O37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48" t="s">
        <v>28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1" customFormat="1" ht="36" customHeight="1" x14ac:dyDescent="0.3">
      <c r="A2" s="50" t="s">
        <v>0</v>
      </c>
      <c r="B2" s="11" t="s">
        <v>1</v>
      </c>
      <c r="C2" s="51" t="s">
        <v>8</v>
      </c>
      <c r="D2" s="52" t="s">
        <v>27</v>
      </c>
      <c r="E2" s="53"/>
      <c r="F2" s="53"/>
      <c r="G2" s="53"/>
      <c r="H2" s="54" t="s">
        <v>66</v>
      </c>
      <c r="I2" s="55"/>
      <c r="J2" s="55"/>
      <c r="K2" s="56"/>
      <c r="L2" s="57" t="s">
        <v>12</v>
      </c>
      <c r="M2" s="57"/>
      <c r="N2" s="57"/>
      <c r="O2" s="57"/>
    </row>
    <row r="3" spans="1:15" s="1" customFormat="1" ht="39.75" customHeight="1" x14ac:dyDescent="0.3">
      <c r="A3" s="50"/>
      <c r="B3" s="12" t="s">
        <v>2</v>
      </c>
      <c r="C3" s="51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41" t="s">
        <v>14</v>
      </c>
      <c r="B5" s="42"/>
      <c r="C5" s="43"/>
      <c r="D5" s="8">
        <f>SUM(E5:G5)</f>
        <v>847741974</v>
      </c>
      <c r="E5" s="8">
        <f>SUM(E6,E12,E16,E25,E32,E34,E36)</f>
        <v>15400900</v>
      </c>
      <c r="F5" s="8">
        <f>SUM(F6,F12,F16,F25,F32,F34)</f>
        <v>161335500</v>
      </c>
      <c r="G5" s="8">
        <f>SUM(G6,G12,G16,G25,G32,G34,G36)</f>
        <v>671005574</v>
      </c>
      <c r="H5" s="8">
        <f>H6+H10+H16+H25</f>
        <v>33376026.259999998</v>
      </c>
      <c r="I5" s="8">
        <f>I6+I10+I16+I25</f>
        <v>0</v>
      </c>
      <c r="J5" s="8">
        <f>J6+J10+J16+J25</f>
        <v>571615.72</v>
      </c>
      <c r="K5" s="8">
        <f>K6+K10+K16+K25</f>
        <v>32804410.539999999</v>
      </c>
      <c r="L5" s="9">
        <f t="shared" ref="L5:L14" si="0">H5/D5*100</f>
        <v>3.9370501029361558</v>
      </c>
      <c r="M5" s="9">
        <v>0</v>
      </c>
      <c r="N5" s="16">
        <f>J5*100/F5</f>
        <v>0.35430250626799431</v>
      </c>
      <c r="O5" s="16">
        <f>K5/G5*100</f>
        <v>4.8888432244230504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13289166</v>
      </c>
      <c r="E6" s="8">
        <f>SUM(E7:E11)</f>
        <v>0</v>
      </c>
      <c r="F6" s="8">
        <f>SUM(F7:F11)</f>
        <v>426800</v>
      </c>
      <c r="G6" s="8">
        <f>SUM(G7:G9)</f>
        <v>12862366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0" t="s">
        <v>4</v>
      </c>
      <c r="B7" s="21" t="s">
        <v>30</v>
      </c>
      <c r="C7" s="22" t="s">
        <v>26</v>
      </c>
      <c r="D7" s="23">
        <f>F7+G7+E7</f>
        <v>6866166</v>
      </c>
      <c r="E7" s="23">
        <v>0</v>
      </c>
      <c r="F7" s="23">
        <v>0</v>
      </c>
      <c r="G7" s="24">
        <v>6866166</v>
      </c>
      <c r="H7" s="23">
        <f>J7+K7+I7</f>
        <v>0</v>
      </c>
      <c r="I7" s="23">
        <v>0</v>
      </c>
      <c r="J7" s="23">
        <v>0</v>
      </c>
      <c r="K7" s="23">
        <v>0</v>
      </c>
      <c r="L7" s="9">
        <f t="shared" si="0"/>
        <v>0</v>
      </c>
      <c r="M7" s="25">
        <v>0</v>
      </c>
      <c r="N7" s="26">
        <v>0</v>
      </c>
      <c r="O7" s="26">
        <f>K7*100/G7</f>
        <v>0</v>
      </c>
    </row>
    <row r="8" spans="1:15" s="1" customFormat="1" ht="81.75" customHeight="1" x14ac:dyDescent="0.3">
      <c r="A8" s="20" t="s">
        <v>5</v>
      </c>
      <c r="B8" s="21" t="s">
        <v>31</v>
      </c>
      <c r="C8" s="22" t="s">
        <v>20</v>
      </c>
      <c r="D8" s="23">
        <f>F8+G8+E8</f>
        <v>426800</v>
      </c>
      <c r="E8" s="23">
        <v>0</v>
      </c>
      <c r="F8" s="23">
        <v>426800</v>
      </c>
      <c r="G8" s="23">
        <v>0</v>
      </c>
      <c r="H8" s="23">
        <f>J8+K8+I8</f>
        <v>0</v>
      </c>
      <c r="I8" s="23">
        <v>0</v>
      </c>
      <c r="J8" s="23">
        <v>0</v>
      </c>
      <c r="K8" s="23">
        <v>0</v>
      </c>
      <c r="L8" s="25">
        <f t="shared" si="0"/>
        <v>0</v>
      </c>
      <c r="M8" s="25">
        <v>0</v>
      </c>
      <c r="N8" s="26">
        <v>0</v>
      </c>
      <c r="O8" s="26">
        <v>0</v>
      </c>
    </row>
    <row r="9" spans="1:15" s="1" customFormat="1" ht="64.5" customHeight="1" x14ac:dyDescent="0.3">
      <c r="A9" s="20" t="s">
        <v>22</v>
      </c>
      <c r="B9" s="21" t="s">
        <v>32</v>
      </c>
      <c r="C9" s="22" t="s">
        <v>20</v>
      </c>
      <c r="D9" s="23">
        <f>F9+G9</f>
        <v>5996200</v>
      </c>
      <c r="E9" s="25">
        <v>0</v>
      </c>
      <c r="F9" s="25">
        <v>0</v>
      </c>
      <c r="G9" s="23">
        <v>5996200</v>
      </c>
      <c r="H9" s="23">
        <f>J9+K9+I9</f>
        <v>0</v>
      </c>
      <c r="I9" s="23">
        <v>0</v>
      </c>
      <c r="J9" s="23">
        <v>0</v>
      </c>
      <c r="K9" s="23">
        <v>0</v>
      </c>
      <c r="L9" s="25">
        <f t="shared" si="0"/>
        <v>0</v>
      </c>
      <c r="M9" s="25">
        <v>0</v>
      </c>
      <c r="N9" s="26">
        <v>0</v>
      </c>
      <c r="O9" s="26">
        <f>K9/G9*100</f>
        <v>0</v>
      </c>
    </row>
    <row r="10" spans="1:15" s="1" customFormat="1" ht="32.25" customHeight="1" x14ac:dyDescent="0.3">
      <c r="A10" s="20" t="s">
        <v>35</v>
      </c>
      <c r="B10" s="21" t="s">
        <v>33</v>
      </c>
      <c r="C10" s="22" t="s">
        <v>26</v>
      </c>
      <c r="D10" s="23">
        <f>F10+G10</f>
        <v>0</v>
      </c>
      <c r="E10" s="25">
        <v>0</v>
      </c>
      <c r="F10" s="25">
        <v>0</v>
      </c>
      <c r="G10" s="23">
        <v>0</v>
      </c>
      <c r="H10" s="23">
        <f>J10+K10+I10</f>
        <v>0</v>
      </c>
      <c r="I10" s="23">
        <v>0</v>
      </c>
      <c r="J10" s="23">
        <v>0</v>
      </c>
      <c r="K10" s="23">
        <v>0</v>
      </c>
      <c r="L10" s="25">
        <v>0</v>
      </c>
      <c r="M10" s="25">
        <v>0</v>
      </c>
      <c r="N10" s="26">
        <v>0</v>
      </c>
      <c r="O10" s="26">
        <v>0</v>
      </c>
    </row>
    <row r="11" spans="1:15" s="1" customFormat="1" ht="32.25" customHeight="1" x14ac:dyDescent="0.3">
      <c r="A11" s="20" t="s">
        <v>36</v>
      </c>
      <c r="B11" s="27" t="s">
        <v>34</v>
      </c>
      <c r="C11" s="22" t="s">
        <v>26</v>
      </c>
      <c r="D11" s="23">
        <f>F11+G11</f>
        <v>0</v>
      </c>
      <c r="E11" s="25">
        <v>0</v>
      </c>
      <c r="F11" s="25">
        <v>0</v>
      </c>
      <c r="G11" s="23">
        <v>0</v>
      </c>
      <c r="H11" s="23">
        <f>J11+K11+I11</f>
        <v>0</v>
      </c>
      <c r="I11" s="23">
        <v>0</v>
      </c>
      <c r="J11" s="23">
        <v>0</v>
      </c>
      <c r="K11" s="23">
        <v>0</v>
      </c>
      <c r="L11" s="25">
        <v>0</v>
      </c>
      <c r="M11" s="25">
        <v>0</v>
      </c>
      <c r="N11" s="26">
        <v>0</v>
      </c>
      <c r="O11" s="26">
        <v>0</v>
      </c>
    </row>
    <row r="12" spans="1:15" s="1" customFormat="1" ht="43.5" customHeight="1" x14ac:dyDescent="0.3">
      <c r="A12" s="28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1442596.53</v>
      </c>
      <c r="I12" s="8">
        <f t="shared" si="1"/>
        <v>0</v>
      </c>
      <c r="J12" s="8">
        <f t="shared" si="1"/>
        <v>0</v>
      </c>
      <c r="K12" s="8">
        <f t="shared" si="1"/>
        <v>1442596.53</v>
      </c>
      <c r="L12" s="9">
        <f t="shared" si="0"/>
        <v>4.4723937067632953</v>
      </c>
      <c r="M12" s="9">
        <v>0</v>
      </c>
      <c r="N12" s="16">
        <v>0</v>
      </c>
      <c r="O12" s="16">
        <f>K12*100/G12</f>
        <v>4.4723937067632953</v>
      </c>
    </row>
    <row r="13" spans="1:15" s="1" customFormat="1" ht="32.25" customHeight="1" x14ac:dyDescent="0.3">
      <c r="A13" s="44" t="s">
        <v>6</v>
      </c>
      <c r="B13" s="39" t="s">
        <v>38</v>
      </c>
      <c r="C13" s="29" t="s">
        <v>20</v>
      </c>
      <c r="D13" s="23">
        <f>F13+G13+E13</f>
        <v>23820600</v>
      </c>
      <c r="E13" s="23">
        <v>0</v>
      </c>
      <c r="F13" s="23">
        <v>0</v>
      </c>
      <c r="G13" s="23">
        <v>23820600</v>
      </c>
      <c r="H13" s="23">
        <f>J13+K13+I13</f>
        <v>1158976.5</v>
      </c>
      <c r="I13" s="23">
        <v>0</v>
      </c>
      <c r="J13" s="23">
        <v>0</v>
      </c>
      <c r="K13" s="24">
        <v>1158976.5</v>
      </c>
      <c r="L13" s="25">
        <f t="shared" si="0"/>
        <v>4.8654378982897155</v>
      </c>
      <c r="M13" s="25">
        <v>0</v>
      </c>
      <c r="N13" s="30">
        <v>0</v>
      </c>
      <c r="O13" s="30">
        <f t="shared" ref="O13:O18" si="2">K13/G13*100</f>
        <v>4.8654378982897155</v>
      </c>
    </row>
    <row r="14" spans="1:15" s="1" customFormat="1" ht="32.25" customHeight="1" x14ac:dyDescent="0.3">
      <c r="A14" s="45"/>
      <c r="B14" s="40"/>
      <c r="C14" s="22" t="s">
        <v>21</v>
      </c>
      <c r="D14" s="23">
        <f>F14+G14+E14</f>
        <v>1589000</v>
      </c>
      <c r="E14" s="23">
        <v>0</v>
      </c>
      <c r="F14" s="23">
        <v>0</v>
      </c>
      <c r="G14" s="23">
        <v>1589000</v>
      </c>
      <c r="H14" s="23">
        <f>J14+K14+I14</f>
        <v>283620.03000000003</v>
      </c>
      <c r="I14" s="23">
        <v>0</v>
      </c>
      <c r="J14" s="23">
        <v>0</v>
      </c>
      <c r="K14" s="24">
        <v>283620.03000000003</v>
      </c>
      <c r="L14" s="25">
        <f t="shared" si="0"/>
        <v>17.848963499056012</v>
      </c>
      <c r="M14" s="25">
        <v>0</v>
      </c>
      <c r="N14" s="30">
        <v>0</v>
      </c>
      <c r="O14" s="30">
        <f>K14/G14*100</f>
        <v>17.848963499056012</v>
      </c>
    </row>
    <row r="15" spans="1:15" s="1" customFormat="1" ht="37.5" customHeight="1" x14ac:dyDescent="0.3">
      <c r="A15" s="31" t="s">
        <v>7</v>
      </c>
      <c r="B15" s="32" t="s">
        <v>39</v>
      </c>
      <c r="C15" s="29" t="s">
        <v>20</v>
      </c>
      <c r="D15" s="23">
        <f>F15+G15+E15</f>
        <v>6845980</v>
      </c>
      <c r="E15" s="23">
        <v>0</v>
      </c>
      <c r="F15" s="23">
        <v>0</v>
      </c>
      <c r="G15" s="23">
        <v>6845980</v>
      </c>
      <c r="H15" s="23">
        <f>J15+K15+I15</f>
        <v>0</v>
      </c>
      <c r="I15" s="24">
        <v>0</v>
      </c>
      <c r="J15" s="24">
        <v>0</v>
      </c>
      <c r="K15" s="24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8" t="s">
        <v>16</v>
      </c>
      <c r="B16" s="10" t="s">
        <v>40</v>
      </c>
      <c r="C16" s="29"/>
      <c r="D16" s="33">
        <f>SUM(D17:D24)</f>
        <v>5535453</v>
      </c>
      <c r="E16" s="8">
        <f>SUM(E17:E24)</f>
        <v>0</v>
      </c>
      <c r="F16" s="8">
        <f>SUM(F17:F24)</f>
        <v>0</v>
      </c>
      <c r="G16" s="8">
        <f>SUM(G17:G24)</f>
        <v>5535453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5" ht="110.25" customHeight="1" x14ac:dyDescent="0.3">
      <c r="A17" s="44" t="s">
        <v>17</v>
      </c>
      <c r="B17" s="39" t="s">
        <v>41</v>
      </c>
      <c r="C17" s="34" t="s">
        <v>62</v>
      </c>
      <c r="D17" s="23">
        <f t="shared" ref="D17:D24" si="4">F17+G17+E17</f>
        <v>285000</v>
      </c>
      <c r="E17" s="23">
        <v>0</v>
      </c>
      <c r="F17" s="23">
        <v>0</v>
      </c>
      <c r="G17" s="23">
        <v>285000</v>
      </c>
      <c r="H17" s="24">
        <f t="shared" ref="H17:H24" si="5">I17+J17+K17</f>
        <v>0</v>
      </c>
      <c r="I17" s="24">
        <v>0</v>
      </c>
      <c r="J17" s="24">
        <v>0</v>
      </c>
      <c r="K17" s="24">
        <v>0</v>
      </c>
      <c r="L17" s="25">
        <f t="shared" si="3"/>
        <v>0</v>
      </c>
      <c r="M17" s="25">
        <v>0</v>
      </c>
      <c r="N17" s="30">
        <v>0</v>
      </c>
      <c r="O17" s="30">
        <f t="shared" si="2"/>
        <v>0</v>
      </c>
    </row>
    <row r="18" spans="1:15" ht="68.25" customHeight="1" x14ac:dyDescent="0.3">
      <c r="A18" s="46"/>
      <c r="B18" s="47"/>
      <c r="C18" s="29" t="s">
        <v>18</v>
      </c>
      <c r="D18" s="23">
        <f t="shared" si="4"/>
        <v>3423753</v>
      </c>
      <c r="E18" s="23">
        <v>0</v>
      </c>
      <c r="F18" s="23">
        <v>0</v>
      </c>
      <c r="G18" s="23">
        <v>3423753</v>
      </c>
      <c r="H18" s="24">
        <f t="shared" si="5"/>
        <v>359453</v>
      </c>
      <c r="I18" s="24">
        <v>0</v>
      </c>
      <c r="J18" s="24">
        <v>0</v>
      </c>
      <c r="K18" s="24">
        <v>359453</v>
      </c>
      <c r="L18" s="25">
        <f t="shared" si="3"/>
        <v>10.498800585205768</v>
      </c>
      <c r="M18" s="25">
        <v>0</v>
      </c>
      <c r="N18" s="30">
        <v>0</v>
      </c>
      <c r="O18" s="30">
        <f t="shared" si="2"/>
        <v>10.498800585205768</v>
      </c>
    </row>
    <row r="19" spans="1:15" ht="68.25" customHeight="1" x14ac:dyDescent="0.3">
      <c r="A19" s="46"/>
      <c r="B19" s="47"/>
      <c r="C19" s="22" t="s">
        <v>64</v>
      </c>
      <c r="D19" s="23">
        <f t="shared" si="4"/>
        <v>795000</v>
      </c>
      <c r="E19" s="23">
        <v>0</v>
      </c>
      <c r="F19" s="23">
        <v>0</v>
      </c>
      <c r="G19" s="23">
        <v>795000</v>
      </c>
      <c r="H19" s="24">
        <f t="shared" si="5"/>
        <v>795000</v>
      </c>
      <c r="I19" s="24">
        <v>0</v>
      </c>
      <c r="J19" s="24">
        <v>0</v>
      </c>
      <c r="K19" s="24">
        <v>795000</v>
      </c>
      <c r="L19" s="25">
        <f t="shared" si="3"/>
        <v>100</v>
      </c>
      <c r="M19" s="25">
        <v>0</v>
      </c>
      <c r="N19" s="30">
        <v>0</v>
      </c>
      <c r="O19" s="30">
        <f>K19/G19*100</f>
        <v>100</v>
      </c>
    </row>
    <row r="20" spans="1:15" ht="68.25" customHeight="1" x14ac:dyDescent="0.3">
      <c r="A20" s="46"/>
      <c r="B20" s="47"/>
      <c r="C20" s="22" t="s">
        <v>63</v>
      </c>
      <c r="D20" s="23">
        <f t="shared" si="4"/>
        <v>200000</v>
      </c>
      <c r="E20" s="23">
        <v>0</v>
      </c>
      <c r="F20" s="23">
        <v>0</v>
      </c>
      <c r="G20" s="23">
        <v>200000</v>
      </c>
      <c r="H20" s="24">
        <f t="shared" si="5"/>
        <v>0</v>
      </c>
      <c r="I20" s="24">
        <v>0</v>
      </c>
      <c r="J20" s="24">
        <v>0</v>
      </c>
      <c r="K20" s="24">
        <v>0</v>
      </c>
      <c r="L20" s="25">
        <f t="shared" si="3"/>
        <v>0</v>
      </c>
      <c r="M20" s="25">
        <v>0</v>
      </c>
      <c r="N20" s="30">
        <v>0</v>
      </c>
      <c r="O20" s="30">
        <f>K20/G20*100</f>
        <v>0</v>
      </c>
    </row>
    <row r="21" spans="1:15" ht="68.25" customHeight="1" x14ac:dyDescent="0.3">
      <c r="A21" s="46"/>
      <c r="B21" s="47"/>
      <c r="C21" s="29" t="s">
        <v>20</v>
      </c>
      <c r="D21" s="23">
        <f t="shared" si="4"/>
        <v>0</v>
      </c>
      <c r="E21" s="23">
        <v>0</v>
      </c>
      <c r="F21" s="23">
        <v>0</v>
      </c>
      <c r="G21" s="23">
        <v>0</v>
      </c>
      <c r="H21" s="24">
        <f t="shared" si="5"/>
        <v>0</v>
      </c>
      <c r="I21" s="24">
        <v>0</v>
      </c>
      <c r="J21" s="24">
        <v>0</v>
      </c>
      <c r="K21" s="24">
        <v>0</v>
      </c>
      <c r="L21" s="25">
        <v>0</v>
      </c>
      <c r="M21" s="25">
        <v>0</v>
      </c>
      <c r="N21" s="30">
        <v>0</v>
      </c>
      <c r="O21" s="30">
        <v>0</v>
      </c>
    </row>
    <row r="22" spans="1:15" ht="68.25" customHeight="1" x14ac:dyDescent="0.3">
      <c r="A22" s="46"/>
      <c r="B22" s="47"/>
      <c r="C22" s="22" t="s">
        <v>26</v>
      </c>
      <c r="D22" s="23">
        <f t="shared" si="4"/>
        <v>0</v>
      </c>
      <c r="E22" s="23">
        <v>0</v>
      </c>
      <c r="F22" s="23">
        <v>0</v>
      </c>
      <c r="G22" s="23">
        <v>0</v>
      </c>
      <c r="H22" s="24">
        <f t="shared" si="5"/>
        <v>0</v>
      </c>
      <c r="I22" s="24">
        <v>0</v>
      </c>
      <c r="J22" s="24">
        <v>0</v>
      </c>
      <c r="K22" s="24">
        <v>0</v>
      </c>
      <c r="L22" s="25">
        <v>0</v>
      </c>
      <c r="M22" s="25">
        <v>0</v>
      </c>
      <c r="N22" s="30">
        <v>0</v>
      </c>
      <c r="O22" s="30">
        <v>0</v>
      </c>
    </row>
    <row r="23" spans="1:15" ht="68.25" customHeight="1" x14ac:dyDescent="0.3">
      <c r="A23" s="45"/>
      <c r="B23" s="40"/>
      <c r="C23" s="22" t="s">
        <v>21</v>
      </c>
      <c r="D23" s="23">
        <f t="shared" si="4"/>
        <v>0</v>
      </c>
      <c r="E23" s="23">
        <v>0</v>
      </c>
      <c r="F23" s="23">
        <v>0</v>
      </c>
      <c r="G23" s="23">
        <v>0</v>
      </c>
      <c r="H23" s="24">
        <f t="shared" si="5"/>
        <v>0</v>
      </c>
      <c r="I23" s="24">
        <v>0</v>
      </c>
      <c r="J23" s="24">
        <v>0</v>
      </c>
      <c r="K23" s="24">
        <v>0</v>
      </c>
      <c r="L23" s="25">
        <v>0</v>
      </c>
      <c r="M23" s="25">
        <v>0</v>
      </c>
      <c r="N23" s="30">
        <v>0</v>
      </c>
      <c r="O23" s="30">
        <v>0</v>
      </c>
    </row>
    <row r="24" spans="1:15" ht="58.5" customHeight="1" x14ac:dyDescent="0.3">
      <c r="A24" s="35" t="s">
        <v>23</v>
      </c>
      <c r="B24" s="32" t="s">
        <v>42</v>
      </c>
      <c r="C24" s="29" t="s">
        <v>20</v>
      </c>
      <c r="D24" s="23">
        <f t="shared" si="4"/>
        <v>831700</v>
      </c>
      <c r="E24" s="23">
        <v>0</v>
      </c>
      <c r="F24" s="23">
        <v>0</v>
      </c>
      <c r="G24" s="23">
        <v>831700</v>
      </c>
      <c r="H24" s="24">
        <f t="shared" si="5"/>
        <v>0</v>
      </c>
      <c r="I24" s="24">
        <v>0</v>
      </c>
      <c r="J24" s="24">
        <v>0</v>
      </c>
      <c r="K24" s="24">
        <v>0</v>
      </c>
      <c r="L24" s="25">
        <f t="shared" si="3"/>
        <v>0</v>
      </c>
      <c r="M24" s="25">
        <v>0</v>
      </c>
      <c r="N24" s="30">
        <v>0</v>
      </c>
      <c r="O24" s="30">
        <v>0</v>
      </c>
    </row>
    <row r="25" spans="1:15" ht="61.5" customHeight="1" x14ac:dyDescent="0.3">
      <c r="A25" s="28" t="s">
        <v>24</v>
      </c>
      <c r="B25" s="10" t="s">
        <v>43</v>
      </c>
      <c r="C25" s="29"/>
      <c r="D25" s="33">
        <f>SUM(D26:D31)</f>
        <v>467320859</v>
      </c>
      <c r="E25" s="8">
        <f>SUM(E26:E31)</f>
        <v>15400900</v>
      </c>
      <c r="F25" s="8">
        <f>SUM(F26:F31)</f>
        <v>118041600</v>
      </c>
      <c r="G25" s="8">
        <f>SUM(G26:G31)</f>
        <v>333878359</v>
      </c>
      <c r="H25" s="8">
        <f>H26</f>
        <v>33376026.259999998</v>
      </c>
      <c r="I25" s="8">
        <f>I26</f>
        <v>0</v>
      </c>
      <c r="J25" s="8">
        <f>J26</f>
        <v>571615.72</v>
      </c>
      <c r="K25" s="8">
        <f>K26</f>
        <v>32804410.539999999</v>
      </c>
      <c r="L25" s="9">
        <f t="shared" si="3"/>
        <v>7.1419936896075926</v>
      </c>
      <c r="M25" s="9">
        <v>0</v>
      </c>
      <c r="N25" s="9">
        <v>0</v>
      </c>
      <c r="O25" s="9">
        <f t="shared" ref="O25:O35" si="6">K25/G25*100</f>
        <v>9.8252581084478141</v>
      </c>
    </row>
    <row r="26" spans="1:15" ht="45" customHeight="1" x14ac:dyDescent="0.3">
      <c r="A26" s="37" t="s">
        <v>25</v>
      </c>
      <c r="B26" s="39" t="s">
        <v>44</v>
      </c>
      <c r="C26" s="22" t="s">
        <v>20</v>
      </c>
      <c r="D26" s="23">
        <f t="shared" ref="D26:D31" si="7">F26+G26+E26</f>
        <v>154016110</v>
      </c>
      <c r="E26" s="23">
        <v>0</v>
      </c>
      <c r="F26" s="23">
        <v>9582900</v>
      </c>
      <c r="G26" s="25">
        <v>144433210</v>
      </c>
      <c r="H26" s="24">
        <f>I26+J26+K26</f>
        <v>33376026.259999998</v>
      </c>
      <c r="I26" s="24">
        <v>0</v>
      </c>
      <c r="J26" s="24">
        <v>571615.72</v>
      </c>
      <c r="K26" s="24">
        <v>32804410.539999999</v>
      </c>
      <c r="L26" s="25">
        <f t="shared" si="3"/>
        <v>21.670477367594856</v>
      </c>
      <c r="M26" s="25">
        <v>0</v>
      </c>
      <c r="N26" s="25">
        <v>0</v>
      </c>
      <c r="O26" s="25">
        <f t="shared" si="6"/>
        <v>22.712512267781072</v>
      </c>
    </row>
    <row r="27" spans="1:15" ht="45" customHeight="1" x14ac:dyDescent="0.3">
      <c r="A27" s="38"/>
      <c r="B27" s="40"/>
      <c r="C27" s="22" t="s">
        <v>26</v>
      </c>
      <c r="D27" s="23">
        <f t="shared" si="7"/>
        <v>0</v>
      </c>
      <c r="E27" s="23">
        <v>0</v>
      </c>
      <c r="F27" s="23">
        <v>0</v>
      </c>
      <c r="G27" s="25">
        <v>0</v>
      </c>
      <c r="H27" s="24">
        <v>0</v>
      </c>
      <c r="I27" s="24">
        <v>0</v>
      </c>
      <c r="J27" s="24">
        <v>0</v>
      </c>
      <c r="K27" s="24">
        <v>0</v>
      </c>
      <c r="L27" s="25">
        <v>0</v>
      </c>
      <c r="M27" s="25">
        <v>0</v>
      </c>
      <c r="N27" s="25">
        <v>0</v>
      </c>
      <c r="O27" s="25">
        <v>0</v>
      </c>
    </row>
    <row r="28" spans="1:15" ht="45" customHeight="1" x14ac:dyDescent="0.3">
      <c r="A28" s="37" t="s">
        <v>48</v>
      </c>
      <c r="B28" s="39" t="s">
        <v>45</v>
      </c>
      <c r="C28" s="22" t="s">
        <v>20</v>
      </c>
      <c r="D28" s="23">
        <f t="shared" si="7"/>
        <v>98106349</v>
      </c>
      <c r="E28" s="23">
        <v>0</v>
      </c>
      <c r="F28" s="23">
        <v>0</v>
      </c>
      <c r="G28" s="25">
        <v>98106349</v>
      </c>
      <c r="H28" s="24">
        <f>I28+J28+K28</f>
        <v>106228.01</v>
      </c>
      <c r="I28" s="24">
        <v>0</v>
      </c>
      <c r="J28" s="24">
        <v>0</v>
      </c>
      <c r="K28" s="24">
        <v>106228.01</v>
      </c>
      <c r="L28" s="25">
        <f t="shared" si="3"/>
        <v>0.10827842548701919</v>
      </c>
      <c r="M28" s="25">
        <v>0</v>
      </c>
      <c r="N28" s="25">
        <v>0</v>
      </c>
      <c r="O28" s="25">
        <f t="shared" si="6"/>
        <v>0.10827842548701919</v>
      </c>
    </row>
    <row r="29" spans="1:15" ht="45" customHeight="1" x14ac:dyDescent="0.3">
      <c r="A29" s="38"/>
      <c r="B29" s="40"/>
      <c r="C29" s="22" t="s">
        <v>26</v>
      </c>
      <c r="D29" s="23">
        <f t="shared" si="7"/>
        <v>0</v>
      </c>
      <c r="E29" s="23">
        <v>0</v>
      </c>
      <c r="F29" s="23">
        <v>0</v>
      </c>
      <c r="G29" s="25">
        <v>0</v>
      </c>
      <c r="H29" s="24">
        <f>I29+J29+K29</f>
        <v>0</v>
      </c>
      <c r="I29" s="24">
        <v>0</v>
      </c>
      <c r="J29" s="24">
        <v>0</v>
      </c>
      <c r="K29" s="24">
        <v>0</v>
      </c>
      <c r="L29" s="25">
        <v>0</v>
      </c>
      <c r="M29" s="25">
        <v>0</v>
      </c>
      <c r="N29" s="25">
        <v>0</v>
      </c>
      <c r="O29" s="25">
        <v>0</v>
      </c>
    </row>
    <row r="30" spans="1:15" ht="45" customHeight="1" x14ac:dyDescent="0.3">
      <c r="A30" s="36" t="s">
        <v>49</v>
      </c>
      <c r="B30" s="21" t="s">
        <v>46</v>
      </c>
      <c r="C30" s="22" t="s">
        <v>20</v>
      </c>
      <c r="D30" s="23">
        <f t="shared" si="7"/>
        <v>46458400</v>
      </c>
      <c r="E30" s="23">
        <v>15400900</v>
      </c>
      <c r="F30" s="23">
        <v>24088700</v>
      </c>
      <c r="G30" s="25">
        <v>6968800</v>
      </c>
      <c r="H30" s="24">
        <v>0</v>
      </c>
      <c r="I30" s="24">
        <v>0</v>
      </c>
      <c r="J30" s="24">
        <v>0</v>
      </c>
      <c r="K30" s="24">
        <v>0</v>
      </c>
      <c r="L30" s="25">
        <f t="shared" si="3"/>
        <v>0</v>
      </c>
      <c r="M30" s="25">
        <v>0</v>
      </c>
      <c r="N30" s="25">
        <v>0</v>
      </c>
      <c r="O30" s="25">
        <f t="shared" si="6"/>
        <v>0</v>
      </c>
    </row>
    <row r="31" spans="1:15" ht="45" customHeight="1" x14ac:dyDescent="0.3">
      <c r="A31" s="36" t="s">
        <v>50</v>
      </c>
      <c r="B31" s="21" t="s">
        <v>47</v>
      </c>
      <c r="C31" s="22" t="s">
        <v>20</v>
      </c>
      <c r="D31" s="23">
        <f t="shared" si="7"/>
        <v>168740000</v>
      </c>
      <c r="E31" s="23">
        <v>0</v>
      </c>
      <c r="F31" s="23">
        <v>84370000</v>
      </c>
      <c r="G31" s="25">
        <v>84370000</v>
      </c>
      <c r="H31" s="24">
        <f>I31+J31+K31</f>
        <v>0</v>
      </c>
      <c r="I31" s="24">
        <v>0</v>
      </c>
      <c r="J31" s="24">
        <v>0</v>
      </c>
      <c r="K31" s="24">
        <v>0</v>
      </c>
      <c r="L31" s="25">
        <f t="shared" si="3"/>
        <v>0</v>
      </c>
      <c r="M31" s="25">
        <v>0</v>
      </c>
      <c r="N31" s="25">
        <v>0</v>
      </c>
      <c r="O31" s="25">
        <f t="shared" si="6"/>
        <v>0</v>
      </c>
    </row>
    <row r="32" spans="1:15" ht="47.25" customHeight="1" x14ac:dyDescent="0.3">
      <c r="A32" s="28" t="s">
        <v>51</v>
      </c>
      <c r="B32" s="10" t="s">
        <v>52</v>
      </c>
      <c r="C32" s="29"/>
      <c r="D32" s="33">
        <f>D33</f>
        <v>276241150</v>
      </c>
      <c r="E32" s="8">
        <f t="shared" ref="E32:K36" si="8">E33</f>
        <v>0</v>
      </c>
      <c r="F32" s="8">
        <f t="shared" si="8"/>
        <v>0</v>
      </c>
      <c r="G32" s="8">
        <f t="shared" si="8"/>
        <v>276241150</v>
      </c>
      <c r="H32" s="8">
        <f t="shared" si="8"/>
        <v>55058836.859999999</v>
      </c>
      <c r="I32" s="8">
        <f t="shared" si="8"/>
        <v>0</v>
      </c>
      <c r="J32" s="8">
        <f t="shared" si="8"/>
        <v>0</v>
      </c>
      <c r="K32" s="8">
        <f t="shared" si="8"/>
        <v>55058836.859999999</v>
      </c>
      <c r="L32" s="9">
        <f t="shared" si="3"/>
        <v>19.931439200857657</v>
      </c>
      <c r="M32" s="9">
        <v>0</v>
      </c>
      <c r="N32" s="9">
        <v>0</v>
      </c>
      <c r="O32" s="9">
        <f t="shared" si="6"/>
        <v>19.931439200857657</v>
      </c>
    </row>
    <row r="33" spans="1:15" ht="45" customHeight="1" x14ac:dyDescent="0.3">
      <c r="A33" s="36" t="s">
        <v>54</v>
      </c>
      <c r="B33" s="21" t="s">
        <v>53</v>
      </c>
      <c r="C33" s="22" t="s">
        <v>20</v>
      </c>
      <c r="D33" s="23">
        <f>F33+G33+E33</f>
        <v>276241150</v>
      </c>
      <c r="E33" s="23">
        <v>0</v>
      </c>
      <c r="F33" s="23">
        <v>0</v>
      </c>
      <c r="G33" s="25">
        <v>276241150</v>
      </c>
      <c r="H33" s="24">
        <f>I33+J33+K33</f>
        <v>55058836.859999999</v>
      </c>
      <c r="I33" s="24">
        <v>0</v>
      </c>
      <c r="J33" s="24">
        <v>0</v>
      </c>
      <c r="K33" s="24">
        <v>55058836.859999999</v>
      </c>
      <c r="L33" s="25">
        <f t="shared" si="3"/>
        <v>19.931439200857657</v>
      </c>
      <c r="M33" s="25">
        <v>0</v>
      </c>
      <c r="N33" s="25">
        <v>0</v>
      </c>
      <c r="O33" s="25">
        <f t="shared" si="6"/>
        <v>19.931439200857657</v>
      </c>
    </row>
    <row r="34" spans="1:15" ht="114" customHeight="1" x14ac:dyDescent="0.3">
      <c r="A34" s="28" t="s">
        <v>55</v>
      </c>
      <c r="B34" s="10" t="s">
        <v>56</v>
      </c>
      <c r="C34" s="29"/>
      <c r="D34" s="33">
        <f>D35</f>
        <v>53099766</v>
      </c>
      <c r="E34" s="8">
        <f t="shared" si="8"/>
        <v>0</v>
      </c>
      <c r="F34" s="8">
        <f t="shared" si="8"/>
        <v>42867100</v>
      </c>
      <c r="G34" s="8">
        <f t="shared" si="8"/>
        <v>10232666</v>
      </c>
      <c r="H34" s="8">
        <f t="shared" si="8"/>
        <v>0</v>
      </c>
      <c r="I34" s="8">
        <f t="shared" si="8"/>
        <v>0</v>
      </c>
      <c r="J34" s="8">
        <f t="shared" si="8"/>
        <v>0</v>
      </c>
      <c r="K34" s="8">
        <f t="shared" si="8"/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35" t="s">
        <v>58</v>
      </c>
      <c r="B35" s="32" t="s">
        <v>57</v>
      </c>
      <c r="C35" s="22" t="s">
        <v>20</v>
      </c>
      <c r="D35" s="23">
        <f>F35+G35+E35</f>
        <v>53099766</v>
      </c>
      <c r="E35" s="23">
        <v>0</v>
      </c>
      <c r="F35" s="23">
        <v>42867100</v>
      </c>
      <c r="G35" s="25">
        <v>10232666</v>
      </c>
      <c r="H35" s="24">
        <f>I35+J35+K35</f>
        <v>0</v>
      </c>
      <c r="I35" s="24">
        <v>0</v>
      </c>
      <c r="J35" s="24">
        <v>0</v>
      </c>
      <c r="K35" s="24">
        <v>0</v>
      </c>
      <c r="L35" s="25">
        <f t="shared" si="3"/>
        <v>0</v>
      </c>
      <c r="M35" s="25">
        <v>0</v>
      </c>
      <c r="N35" s="25">
        <v>0</v>
      </c>
      <c r="O35" s="25">
        <f t="shared" si="6"/>
        <v>0</v>
      </c>
    </row>
    <row r="36" spans="1:15" ht="45.75" customHeight="1" x14ac:dyDescent="0.3">
      <c r="A36" s="28" t="s">
        <v>59</v>
      </c>
      <c r="B36" s="10" t="s">
        <v>65</v>
      </c>
      <c r="C36" s="29"/>
      <c r="D36" s="33">
        <f>D37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9">
        <v>0</v>
      </c>
      <c r="M36" s="9">
        <v>0</v>
      </c>
      <c r="N36" s="9">
        <v>0</v>
      </c>
      <c r="O36" s="9">
        <v>0</v>
      </c>
    </row>
    <row r="37" spans="1:15" ht="97.5" customHeight="1" x14ac:dyDescent="0.3">
      <c r="A37" s="36" t="s">
        <v>60</v>
      </c>
      <c r="B37" s="21" t="s">
        <v>61</v>
      </c>
      <c r="C37" s="22" t="s">
        <v>20</v>
      </c>
      <c r="D37" s="23">
        <f>F37+G37+E37</f>
        <v>0</v>
      </c>
      <c r="E37" s="23">
        <v>0</v>
      </c>
      <c r="F37" s="23">
        <v>0</v>
      </c>
      <c r="G37" s="25">
        <v>0</v>
      </c>
      <c r="H37" s="24">
        <f>I37+J37+K37</f>
        <v>0</v>
      </c>
      <c r="I37" s="24">
        <v>0</v>
      </c>
      <c r="J37" s="24">
        <v>0</v>
      </c>
      <c r="K37" s="24">
        <v>0</v>
      </c>
      <c r="L37" s="25">
        <v>0</v>
      </c>
      <c r="M37" s="25">
        <v>0</v>
      </c>
      <c r="N37" s="25">
        <v>0</v>
      </c>
      <c r="O37" s="25">
        <v>0</v>
      </c>
    </row>
    <row r="38" spans="1:15" ht="19.5" customHeight="1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5">
    <mergeCell ref="B28:B29"/>
    <mergeCell ref="A28:A29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март 2020</vt:lpstr>
      <vt:lpstr>'март 2020'!Заголовки_для_печати</vt:lpstr>
      <vt:lpstr>'март 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Вадим Вакилов</cp:lastModifiedBy>
  <cp:lastPrinted>2020-01-29T04:37:55Z</cp:lastPrinted>
  <dcterms:created xsi:type="dcterms:W3CDTF">2012-05-22T08:33:39Z</dcterms:created>
  <dcterms:modified xsi:type="dcterms:W3CDTF">2020-05-27T09:33:20Z</dcterms:modified>
</cp:coreProperties>
</file>