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65" windowWidth="14805" windowHeight="4230"/>
  </bookViews>
  <sheets>
    <sheet name="на 31.05.2020 г" sheetId="13" r:id="rId1"/>
  </sheets>
  <definedNames>
    <definedName name="_xlnm.Print_Area" localSheetId="0">'на 31.05.2020 г'!$A$1:$AD$87</definedName>
  </definedNames>
  <calcPr calcId="145621"/>
</workbook>
</file>

<file path=xl/calcChain.xml><?xml version="1.0" encoding="utf-8"?>
<calcChain xmlns="http://schemas.openxmlformats.org/spreadsheetml/2006/main">
  <c r="T28" i="13" l="1"/>
  <c r="Q28" i="13"/>
  <c r="Q31" i="13"/>
  <c r="R31" i="13"/>
  <c r="S31" i="13"/>
  <c r="T31" i="13"/>
  <c r="P31" i="13"/>
  <c r="G28" i="13"/>
  <c r="H28" i="13"/>
  <c r="I28" i="13"/>
  <c r="J28" i="13"/>
  <c r="G31" i="13"/>
  <c r="H31" i="13"/>
  <c r="H27" i="13" s="1"/>
  <c r="I31" i="13"/>
  <c r="J31" i="13"/>
  <c r="K28" i="13"/>
  <c r="K27" i="13" s="1"/>
  <c r="L28" i="13"/>
  <c r="L27" i="13" s="1"/>
  <c r="M28" i="13"/>
  <c r="M27" i="13" s="1"/>
  <c r="N28" i="13"/>
  <c r="N27" i="13" s="1"/>
  <c r="O28" i="13"/>
  <c r="O27" i="13" s="1"/>
  <c r="J27" i="13" l="1"/>
  <c r="Q27" i="13"/>
  <c r="G27" i="13"/>
  <c r="I27" i="13"/>
  <c r="T27" i="13"/>
  <c r="T36" i="13" s="1"/>
  <c r="G26" i="13"/>
  <c r="H26" i="13"/>
  <c r="I26" i="13"/>
  <c r="J26" i="13"/>
  <c r="L26" i="13"/>
  <c r="M26" i="13"/>
  <c r="O26" i="13"/>
  <c r="Q26" i="13"/>
  <c r="R26" i="13"/>
  <c r="S26" i="13"/>
  <c r="T26" i="13"/>
  <c r="AD24" i="13"/>
  <c r="F24" i="13"/>
  <c r="Z24" i="13" s="1"/>
  <c r="K8" i="13" l="1"/>
  <c r="K9" i="13"/>
  <c r="K10" i="13"/>
  <c r="K11" i="13"/>
  <c r="K12" i="13"/>
  <c r="K13" i="13"/>
  <c r="K14" i="13"/>
  <c r="K15" i="13"/>
  <c r="K16" i="13"/>
  <c r="N17" i="13"/>
  <c r="N26" i="13" s="1"/>
  <c r="K18" i="13"/>
  <c r="K19" i="13"/>
  <c r="K20" i="13"/>
  <c r="K21" i="13"/>
  <c r="K22" i="13"/>
  <c r="K23" i="13"/>
  <c r="K25" i="13"/>
  <c r="O36" i="13"/>
  <c r="L84" i="13"/>
  <c r="M36" i="13"/>
  <c r="L37" i="13"/>
  <c r="M37" i="13"/>
  <c r="N37" i="13"/>
  <c r="O37" i="13"/>
  <c r="K38" i="13"/>
  <c r="K37" i="13" s="1"/>
  <c r="L39" i="13"/>
  <c r="M39" i="13"/>
  <c r="N39" i="13"/>
  <c r="O39" i="13"/>
  <c r="K40" i="13"/>
  <c r="K39" i="13" s="1"/>
  <c r="K41" i="13"/>
  <c r="K45" i="13"/>
  <c r="K46" i="13"/>
  <c r="K47" i="13"/>
  <c r="L47" i="13"/>
  <c r="M47" i="13"/>
  <c r="N47" i="13"/>
  <c r="O47" i="13"/>
  <c r="K50" i="13"/>
  <c r="K51" i="13"/>
  <c r="K52" i="13"/>
  <c r="K53" i="13"/>
  <c r="K54" i="13"/>
  <c r="L54" i="13"/>
  <c r="M54" i="13"/>
  <c r="N54" i="13"/>
  <c r="O54" i="13"/>
  <c r="L56" i="13"/>
  <c r="M56" i="13"/>
  <c r="N56" i="13"/>
  <c r="N65" i="13" s="1"/>
  <c r="O56" i="13"/>
  <c r="K57" i="13"/>
  <c r="K56" i="13" s="1"/>
  <c r="K65" i="13" s="1"/>
  <c r="K58" i="13"/>
  <c r="K59" i="13"/>
  <c r="K60" i="13"/>
  <c r="K61" i="13"/>
  <c r="K62" i="13"/>
  <c r="K63" i="13"/>
  <c r="L63" i="13"/>
  <c r="M63" i="13"/>
  <c r="N63" i="13"/>
  <c r="O63" i="13"/>
  <c r="O65" i="13" s="1"/>
  <c r="K64" i="13"/>
  <c r="L65" i="13"/>
  <c r="M65" i="13"/>
  <c r="K68" i="13"/>
  <c r="K71" i="13" s="1"/>
  <c r="K77" i="13" s="1"/>
  <c r="K69" i="13"/>
  <c r="K70" i="13"/>
  <c r="L71" i="13"/>
  <c r="M71" i="13"/>
  <c r="N71" i="13"/>
  <c r="O71" i="13"/>
  <c r="K73" i="13"/>
  <c r="K75" i="13" s="1"/>
  <c r="K74" i="13"/>
  <c r="L75" i="13"/>
  <c r="L82" i="13" s="1"/>
  <c r="M75" i="13"/>
  <c r="M82" i="13" s="1"/>
  <c r="N75" i="13"/>
  <c r="N77" i="13" s="1"/>
  <c r="O75" i="13"/>
  <c r="L77" i="13"/>
  <c r="M77" i="13"/>
  <c r="O77" i="13"/>
  <c r="K80" i="13"/>
  <c r="K81" i="13"/>
  <c r="L81" i="13"/>
  <c r="M81" i="13"/>
  <c r="N81" i="13"/>
  <c r="O81" i="13"/>
  <c r="O82" i="13" s="1"/>
  <c r="M84" i="13"/>
  <c r="N84" i="13"/>
  <c r="O84" i="13"/>
  <c r="N86" i="13"/>
  <c r="F23" i="13"/>
  <c r="F25" i="13"/>
  <c r="N36" i="13" l="1"/>
  <c r="N34" i="13" s="1"/>
  <c r="O42" i="13"/>
  <c r="M34" i="13"/>
  <c r="M42" i="13"/>
  <c r="M86" i="13"/>
  <c r="M87" i="13" s="1"/>
  <c r="O87" i="13"/>
  <c r="O98" i="13"/>
  <c r="L98" i="13"/>
  <c r="L86" i="13"/>
  <c r="L87" i="13" s="1"/>
  <c r="K17" i="13"/>
  <c r="K26" i="13" s="1"/>
  <c r="M98" i="13"/>
  <c r="N82" i="13"/>
  <c r="W25" i="13"/>
  <c r="U25" i="13" s="1"/>
  <c r="Y23" i="13"/>
  <c r="X17" i="13"/>
  <c r="N42" i="13" l="1"/>
  <c r="L36" i="13"/>
  <c r="L34" i="13" s="1"/>
  <c r="L42" i="13"/>
  <c r="K82" i="13"/>
  <c r="K98" i="13" s="1"/>
  <c r="K84" i="13"/>
  <c r="N87" i="13"/>
  <c r="N98" i="13"/>
  <c r="U23" i="13"/>
  <c r="K87" i="13" l="1"/>
  <c r="K36" i="13"/>
  <c r="K42" i="13" s="1"/>
  <c r="J81" i="13"/>
  <c r="I81" i="13"/>
  <c r="H81" i="13"/>
  <c r="G81" i="13"/>
  <c r="F80" i="13"/>
  <c r="F81" i="13" s="1"/>
  <c r="J75" i="13"/>
  <c r="I75" i="13"/>
  <c r="H75" i="13"/>
  <c r="G75" i="13"/>
  <c r="F74" i="13"/>
  <c r="F73" i="13"/>
  <c r="I71" i="13"/>
  <c r="I77" i="13" s="1"/>
  <c r="H71" i="13"/>
  <c r="G71" i="13"/>
  <c r="F70" i="13"/>
  <c r="F69" i="13"/>
  <c r="F68" i="13"/>
  <c r="F64" i="13"/>
  <c r="F63" i="13" s="1"/>
  <c r="J63" i="13"/>
  <c r="I63" i="13"/>
  <c r="H63" i="13"/>
  <c r="G63" i="13"/>
  <c r="F62" i="13"/>
  <c r="F61" i="13"/>
  <c r="F60" i="13"/>
  <c r="F59" i="13"/>
  <c r="F58" i="13"/>
  <c r="F57" i="13"/>
  <c r="J56" i="13"/>
  <c r="I56" i="13"/>
  <c r="H56" i="13"/>
  <c r="H65" i="13" s="1"/>
  <c r="G56" i="13"/>
  <c r="I54" i="13"/>
  <c r="H54" i="13"/>
  <c r="F53" i="13"/>
  <c r="F52" i="13"/>
  <c r="F51" i="13"/>
  <c r="F50" i="13"/>
  <c r="J47" i="13"/>
  <c r="I47" i="13"/>
  <c r="H47" i="13"/>
  <c r="G47" i="13"/>
  <c r="F46" i="13"/>
  <c r="F45" i="13"/>
  <c r="F41" i="13"/>
  <c r="F40" i="13"/>
  <c r="F39" i="13" s="1"/>
  <c r="J39" i="13"/>
  <c r="I39" i="13"/>
  <c r="H39" i="13"/>
  <c r="G39" i="13"/>
  <c r="F38" i="13"/>
  <c r="F37" i="13" s="1"/>
  <c r="J37" i="13"/>
  <c r="I37" i="13"/>
  <c r="H37" i="13"/>
  <c r="G37" i="13"/>
  <c r="F35" i="13"/>
  <c r="F34" i="13" s="1"/>
  <c r="J34" i="13"/>
  <c r="I34" i="13"/>
  <c r="H34" i="13"/>
  <c r="G34" i="13"/>
  <c r="F33" i="13"/>
  <c r="F32" i="13"/>
  <c r="F31" i="13" s="1"/>
  <c r="F30" i="13"/>
  <c r="F29" i="13"/>
  <c r="J84" i="13"/>
  <c r="I86" i="13"/>
  <c r="H86" i="13"/>
  <c r="G86" i="13"/>
  <c r="J36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28" i="13" l="1"/>
  <c r="F27" i="13" s="1"/>
  <c r="F36" i="13" s="1"/>
  <c r="H82" i="13"/>
  <c r="H98" i="13" s="1"/>
  <c r="J65" i="13"/>
  <c r="F75" i="13"/>
  <c r="J54" i="13"/>
  <c r="H77" i="13"/>
  <c r="F71" i="13"/>
  <c r="G77" i="13"/>
  <c r="G36" i="13"/>
  <c r="G42" i="13" s="1"/>
  <c r="F54" i="13"/>
  <c r="I65" i="13"/>
  <c r="I82" i="13" s="1"/>
  <c r="I98" i="13" s="1"/>
  <c r="F56" i="13"/>
  <c r="F65" i="13" s="1"/>
  <c r="J42" i="13"/>
  <c r="F47" i="13"/>
  <c r="G65" i="13"/>
  <c r="G82" i="13" s="1"/>
  <c r="J71" i="13"/>
  <c r="J77" i="13" s="1"/>
  <c r="H84" i="13"/>
  <c r="G54" i="13"/>
  <c r="F16" i="13"/>
  <c r="F26" i="13" s="1"/>
  <c r="I84" i="13"/>
  <c r="G84" i="13"/>
  <c r="H36" i="13" l="1"/>
  <c r="H42" i="13" s="1"/>
  <c r="I36" i="13"/>
  <c r="I42" i="13" s="1"/>
  <c r="F84" i="13"/>
  <c r="F82" i="13"/>
  <c r="J82" i="13"/>
  <c r="F77" i="13"/>
  <c r="H87" i="13"/>
  <c r="I87" i="13"/>
  <c r="F42" i="13"/>
  <c r="G87" i="13"/>
  <c r="G98" i="13"/>
  <c r="F98" i="13" l="1"/>
  <c r="F87" i="13"/>
  <c r="J98" i="13"/>
  <c r="J87" i="13"/>
  <c r="X63" i="13" l="1"/>
  <c r="W63" i="13"/>
  <c r="Y56" i="13"/>
  <c r="X56" i="13"/>
  <c r="W56" i="13"/>
  <c r="V56" i="13"/>
  <c r="V37" i="13"/>
  <c r="W37" i="13"/>
  <c r="X37" i="13"/>
  <c r="R29" i="13" l="1"/>
  <c r="R28" i="13" s="1"/>
  <c r="R27" i="13" s="1"/>
  <c r="S29" i="13"/>
  <c r="S33" i="13"/>
  <c r="P29" i="13" l="1"/>
  <c r="P28" i="13" s="1"/>
  <c r="P27" i="13" s="1"/>
  <c r="AD57" i="13"/>
  <c r="AD58" i="13"/>
  <c r="AD61" i="13"/>
  <c r="AD64" i="13"/>
  <c r="AD38" i="13" l="1"/>
  <c r="P69" i="13" l="1"/>
  <c r="P68" i="13"/>
  <c r="U84" i="13"/>
  <c r="V84" i="13"/>
  <c r="W84" i="13"/>
  <c r="X84" i="13"/>
  <c r="Y84" i="13"/>
  <c r="AA84" i="13"/>
  <c r="AB84" i="13"/>
  <c r="AC84" i="13"/>
  <c r="AE84" i="13"/>
  <c r="AF84" i="13"/>
  <c r="AG84" i="13"/>
  <c r="AH84" i="13"/>
  <c r="W98" i="13"/>
  <c r="AE63" i="13"/>
  <c r="AE82" i="13" s="1"/>
  <c r="AF63" i="13"/>
  <c r="AF82" i="13" s="1"/>
  <c r="AG63" i="13"/>
  <c r="AG82" i="13" s="1"/>
  <c r="AH63" i="13"/>
  <c r="AH82" i="13" s="1"/>
  <c r="V65" i="13"/>
  <c r="W65" i="13"/>
  <c r="X65" i="13"/>
  <c r="T63" i="13"/>
  <c r="S63" i="13"/>
  <c r="R63" i="13"/>
  <c r="Q63" i="13"/>
  <c r="T56" i="13"/>
  <c r="S56" i="13"/>
  <c r="R56" i="13"/>
  <c r="R65" i="13" s="1"/>
  <c r="Q56" i="13"/>
  <c r="Y64" i="13"/>
  <c r="P64" i="13"/>
  <c r="P63" i="13" s="1"/>
  <c r="Q37" i="13"/>
  <c r="R37" i="13"/>
  <c r="R32" i="13" s="1"/>
  <c r="S37" i="13"/>
  <c r="S32" i="13" s="1"/>
  <c r="T37" i="13"/>
  <c r="AD37" i="13" s="1"/>
  <c r="Q39" i="13"/>
  <c r="R39" i="13"/>
  <c r="S39" i="13"/>
  <c r="T39" i="13"/>
  <c r="U39" i="13"/>
  <c r="V39" i="13"/>
  <c r="W39" i="13"/>
  <c r="X39" i="13"/>
  <c r="Y39" i="13"/>
  <c r="AA39" i="13"/>
  <c r="AB39" i="13"/>
  <c r="AC39" i="13"/>
  <c r="AE39" i="13"/>
  <c r="AF39" i="13"/>
  <c r="AG39" i="13"/>
  <c r="Q65" i="13" l="1"/>
  <c r="S65" i="13"/>
  <c r="U63" i="13"/>
  <c r="Z63" i="13"/>
  <c r="Y63" i="13"/>
  <c r="Y65" i="13" s="1"/>
  <c r="AD63" i="13"/>
  <c r="U64" i="13"/>
  <c r="Z64" i="13"/>
  <c r="AD56" i="13"/>
  <c r="T65" i="13"/>
  <c r="AD65" i="13" s="1"/>
  <c r="P35" i="13"/>
  <c r="AD40" i="13"/>
  <c r="P40" i="13"/>
  <c r="P39" i="13" l="1"/>
  <c r="AD84" i="13"/>
  <c r="AD39" i="13"/>
  <c r="Z40" i="13"/>
  <c r="Q75" i="13"/>
  <c r="R75" i="13"/>
  <c r="S75" i="13"/>
  <c r="T75" i="13"/>
  <c r="V75" i="13"/>
  <c r="W75" i="13"/>
  <c r="X75" i="13"/>
  <c r="P74" i="13"/>
  <c r="Z84" i="13" l="1"/>
  <c r="Z39" i="13"/>
  <c r="P38" i="13"/>
  <c r="P37" i="13" l="1"/>
  <c r="Z38" i="13"/>
  <c r="T71" i="13"/>
  <c r="R71" i="13"/>
  <c r="P70" i="13"/>
  <c r="Z37" i="13" l="1"/>
  <c r="AD71" i="13"/>
  <c r="Q34" i="13" l="1"/>
  <c r="R34" i="13"/>
  <c r="S34" i="13"/>
  <c r="T34" i="13"/>
  <c r="T81" i="13" l="1"/>
  <c r="S81" i="13"/>
  <c r="R81" i="13"/>
  <c r="Q81" i="13"/>
  <c r="AD80" i="13"/>
  <c r="U80" i="13"/>
  <c r="P80" i="13"/>
  <c r="P81" i="13" s="1"/>
  <c r="AD73" i="13"/>
  <c r="Y73" i="13"/>
  <c r="Y75" i="13" s="1"/>
  <c r="Q71" i="13"/>
  <c r="S71" i="13"/>
  <c r="P73" i="13"/>
  <c r="P75" i="13" s="1"/>
  <c r="AD68" i="13"/>
  <c r="AD69" i="13"/>
  <c r="Y68" i="13"/>
  <c r="Y69" i="13"/>
  <c r="P71" i="13"/>
  <c r="Y38" i="13"/>
  <c r="V11" i="13"/>
  <c r="U11" i="13" s="1"/>
  <c r="AA11" i="13"/>
  <c r="P11" i="13"/>
  <c r="AA9" i="13"/>
  <c r="V9" i="13"/>
  <c r="U9" i="13" s="1"/>
  <c r="P9" i="13"/>
  <c r="U38" i="13" l="1"/>
  <c r="U37" i="13" s="1"/>
  <c r="Y37" i="13"/>
  <c r="AC26" i="13"/>
  <c r="S77" i="13"/>
  <c r="Z80" i="13"/>
  <c r="R77" i="13"/>
  <c r="Z9" i="13"/>
  <c r="Z68" i="13"/>
  <c r="Q77" i="13"/>
  <c r="Z73" i="13"/>
  <c r="P77" i="13"/>
  <c r="U68" i="13"/>
  <c r="Y26" i="13"/>
  <c r="V26" i="13"/>
  <c r="T77" i="13"/>
  <c r="Y71" i="13"/>
  <c r="Z69" i="13"/>
  <c r="U69" i="13"/>
  <c r="Z75" i="13"/>
  <c r="AD75" i="13"/>
  <c r="U73" i="13"/>
  <c r="U75" i="13" s="1"/>
  <c r="Z11" i="13"/>
  <c r="AC42" i="13" l="1"/>
  <c r="Z71" i="13"/>
  <c r="U71" i="13"/>
  <c r="Y33" i="13" l="1"/>
  <c r="U33" i="13" s="1"/>
  <c r="V60" i="13" l="1"/>
  <c r="Y61" i="13"/>
  <c r="Y57" i="13"/>
  <c r="U53" i="13"/>
  <c r="U56" i="13" s="1"/>
  <c r="U65" i="13" s="1"/>
  <c r="Y52" i="13"/>
  <c r="U52" i="13" s="1"/>
  <c r="V50" i="13"/>
  <c r="U28" i="13"/>
  <c r="W34" i="13"/>
  <c r="Y18" i="13"/>
  <c r="U18" i="13" s="1"/>
  <c r="Y20" i="13"/>
  <c r="Y21" i="13"/>
  <c r="V14" i="13"/>
  <c r="U14" i="13" s="1"/>
  <c r="U19" i="13"/>
  <c r="V20" i="13"/>
  <c r="V21" i="13"/>
  <c r="V22" i="13"/>
  <c r="U22" i="13" s="1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34" i="13"/>
  <c r="P17" i="13" l="1"/>
  <c r="T47" i="13"/>
  <c r="S47" i="13"/>
  <c r="R47" i="13"/>
  <c r="Q47" i="13"/>
  <c r="P62" i="13"/>
  <c r="T84" i="13"/>
  <c r="X26" i="13" l="1"/>
  <c r="T42" i="13"/>
  <c r="AA47" i="13"/>
  <c r="AD81" i="13"/>
  <c r="U17" i="13"/>
  <c r="AD26" i="13"/>
  <c r="AD42" i="13" l="1"/>
  <c r="T54" i="13"/>
  <c r="T82" i="13" s="1"/>
  <c r="S54" i="13"/>
  <c r="S82" i="13" s="1"/>
  <c r="S98" i="13" s="1"/>
  <c r="R54" i="13"/>
  <c r="R82" i="13" s="1"/>
  <c r="R98" i="13" s="1"/>
  <c r="Q54" i="13"/>
  <c r="Q82" i="13" s="1"/>
  <c r="X82" i="13" l="1"/>
  <c r="X98" i="13" s="1"/>
  <c r="Q98" i="13"/>
  <c r="V82" i="13"/>
  <c r="T98" i="13"/>
  <c r="Y82" i="13"/>
  <c r="AD82" i="13"/>
  <c r="AD54" i="13"/>
  <c r="V54" i="13"/>
  <c r="Z81" i="13"/>
  <c r="AA54" i="13"/>
  <c r="Y54" i="13"/>
  <c r="Y98" i="13" l="1"/>
  <c r="AD98" i="13"/>
  <c r="V98" i="13"/>
  <c r="Y77" i="13"/>
  <c r="AD77" i="13"/>
  <c r="Z77" i="13" l="1"/>
  <c r="U77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62" i="13"/>
  <c r="X62" i="13" l="1"/>
  <c r="AA51" i="13"/>
  <c r="AA50" i="13"/>
  <c r="AD52" i="13"/>
  <c r="AD53" i="13"/>
  <c r="AB53" i="13"/>
  <c r="Y58" i="13" l="1"/>
  <c r="P34" i="13" l="1"/>
  <c r="P45" i="13"/>
  <c r="AA45" i="13"/>
  <c r="P46" i="13"/>
  <c r="AB46" i="13"/>
  <c r="AB45" i="13" s="1"/>
  <c r="P47" i="13" l="1"/>
  <c r="Z45" i="13"/>
  <c r="Z47" i="13" l="1"/>
  <c r="P20" i="13"/>
  <c r="P21" i="13"/>
  <c r="P22" i="13"/>
  <c r="Z21" i="13" l="1"/>
  <c r="Z20" i="13"/>
  <c r="Z22" i="13"/>
  <c r="AM42" i="13" l="1"/>
  <c r="AA8" i="13" l="1"/>
  <c r="P41" i="13" l="1"/>
  <c r="P57" i="13" l="1"/>
  <c r="AP42" i="13"/>
  <c r="Z57" i="13" l="1"/>
  <c r="AL42" i="13"/>
  <c r="AK42" i="13"/>
  <c r="AO42" i="13"/>
  <c r="AQ42" i="13"/>
  <c r="AR42" i="13" l="1"/>
  <c r="Y42" i="13"/>
  <c r="AJ42" i="13"/>
  <c r="T87" i="13" l="1"/>
  <c r="P59" i="13"/>
  <c r="Z59" i="13" s="1"/>
  <c r="U57" i="13" l="1"/>
  <c r="AN42" i="13" l="1"/>
  <c r="AA10" i="13"/>
  <c r="AC17" i="13"/>
  <c r="AC98" i="13" s="1"/>
  <c r="P61" i="13"/>
  <c r="P60" i="13"/>
  <c r="Z60" i="13" s="1"/>
  <c r="P58" i="13"/>
  <c r="P53" i="13"/>
  <c r="P52" i="13"/>
  <c r="P51" i="13"/>
  <c r="P50" i="13"/>
  <c r="U50" i="13" s="1"/>
  <c r="P19" i="13"/>
  <c r="Z19" i="13" s="1"/>
  <c r="P18" i="13"/>
  <c r="P16" i="13"/>
  <c r="P15" i="13"/>
  <c r="Z15" i="13" s="1"/>
  <c r="P14" i="13"/>
  <c r="Z14" i="13" s="1"/>
  <c r="P13" i="13"/>
  <c r="Z13" i="13" s="1"/>
  <c r="P12" i="13"/>
  <c r="Z12" i="13" s="1"/>
  <c r="P10" i="13"/>
  <c r="P8" i="13"/>
  <c r="P26" i="13" l="1"/>
  <c r="Z16" i="13"/>
  <c r="U58" i="13"/>
  <c r="Z58" i="13"/>
  <c r="U61" i="13"/>
  <c r="Z61" i="13"/>
  <c r="P56" i="13"/>
  <c r="U60" i="13"/>
  <c r="AA26" i="13"/>
  <c r="P54" i="13"/>
  <c r="Z54" i="13" s="1"/>
  <c r="Z8" i="13"/>
  <c r="Z10" i="13"/>
  <c r="Z18" i="13"/>
  <c r="Z53" i="13"/>
  <c r="Z52" i="13"/>
  <c r="Z51" i="13"/>
  <c r="Z50" i="13"/>
  <c r="AB51" i="13"/>
  <c r="P82" i="13" l="1"/>
  <c r="U26" i="13"/>
  <c r="Z56" i="13"/>
  <c r="P65" i="13"/>
  <c r="Z65" i="13" s="1"/>
  <c r="AI42" i="13"/>
  <c r="AA42" i="13"/>
  <c r="AA98" i="13"/>
  <c r="AD87" i="13"/>
  <c r="U54" i="13"/>
  <c r="Z26" i="13"/>
  <c r="AB50" i="13"/>
  <c r="P98" i="13" l="1"/>
  <c r="Z82" i="13"/>
  <c r="U82" i="13"/>
  <c r="U98" i="13" s="1"/>
  <c r="Y87" i="13" l="1"/>
  <c r="AB42" i="13" l="1"/>
  <c r="AB98" i="13"/>
  <c r="Z98" i="13"/>
  <c r="AB34" i="13"/>
  <c r="Z34" i="13" s="1"/>
  <c r="Z42" i="13"/>
  <c r="R84" i="13" l="1"/>
  <c r="R87" i="13" s="1"/>
  <c r="Q42" i="13"/>
  <c r="V42" i="13" s="1"/>
  <c r="Q84" i="13"/>
  <c r="Q87" i="13" s="1"/>
  <c r="V87" i="13" l="1"/>
  <c r="AA87" i="13"/>
  <c r="R42" i="13"/>
  <c r="P84" i="13" l="1"/>
  <c r="P87" i="13" s="1"/>
  <c r="Z87" i="13" l="1"/>
  <c r="U87" i="13"/>
  <c r="P36" i="13"/>
  <c r="P42" i="13" s="1"/>
  <c r="U42" i="13" l="1"/>
  <c r="AS42" i="13"/>
  <c r="S42" i="13"/>
  <c r="X42" i="13" s="1"/>
  <c r="S30" i="13"/>
  <c r="S28" i="13" s="1"/>
  <c r="S84" i="13" l="1"/>
  <c r="S87" i="13" s="1"/>
  <c r="S27" i="13"/>
  <c r="X87" i="13" l="1"/>
  <c r="AC87" i="13"/>
</calcChain>
</file>

<file path=xl/sharedStrings.xml><?xml version="1.0" encoding="utf-8"?>
<sst xmlns="http://schemas.openxmlformats.org/spreadsheetml/2006/main" count="282" uniqueCount="155">
  <si>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</si>
  <si>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</si>
  <si>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</si>
  <si>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</si>
  <si>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</si>
  <si>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</si>
  <si>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</si>
  <si>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</si>
  <si>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</si>
  <si>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</si>
  <si>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</si>
  <si>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</si>
  <si>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</si>
  <si>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</si>
  <si>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</si>
  <si>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</si>
  <si>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</si>
  <si>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</si>
  <si>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</si>
  <si>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</si>
  <si>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</si>
  <si>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</si>
  <si>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</si>
  <si>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</si>
  <si>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</si>
  <si>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</si>
  <si>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</si>
  <si>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</si>
  <si>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</si>
  <si>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</si>
  <si>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</si>
  <si>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</si>
  <si>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</si>
  <si>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</si>
  <si>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</si>
  <si>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</si>
  <si>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</si>
  <si>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</si>
  <si>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</si>
  <si>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</si>
  <si>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</si>
  <si>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</si>
  <si>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</si>
  <si>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</si>
  <si>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</si>
  <si>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</si>
  <si>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</si>
  <si>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</si>
  <si>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</si>
  <si>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</si>
  <si>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</si>
  <si>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</si>
  <si>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</si>
  <si>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</si>
  <si>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</si>
  <si>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</si>
  <si>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</si>
  <si>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</si>
  <si>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</si>
  <si>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</si>
  <si>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</si>
  <si>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</si>
  <si>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</si>
  <si>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</si>
  <si>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</si>
  <si>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</si>
  <si>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</si>
  <si>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</si>
  <si>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</si>
  <si>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</si>
  <si>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</si>
  <si>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</si>
  <si>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</si>
  <si>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</si>
  <si>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>Суворова Ирина Петровна 205503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</si>
  <si>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</si>
  <si>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</si>
  <si>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</si>
  <si>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</si>
  <si>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</si>
  <si>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</si>
  <si>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</si>
  <si>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</si>
  <si>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</si>
  <si>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</si>
  <si>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</si>
  <si>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</si>
  <si>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</si>
  <si>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</si>
  <si>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</si>
  <si>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</si>
  <si>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</si>
  <si>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</si>
  <si>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</si>
  <si>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</si>
  <si>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</si>
  <si>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</si>
  <si>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</si>
  <si>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</si>
  <si>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</si>
  <si>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</si>
  <si>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</si>
  <si>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</si>
  <si>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</si>
  <si>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</si>
  <si>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</si>
  <si>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</si>
  <si>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</si>
  <si>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</si>
  <si>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</si>
  <si>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</si>
  <si>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</si>
  <si>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</si>
  <si>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</si>
  <si>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</si>
  <si>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0260199990.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</si>
  <si>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</si>
  <si>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</si>
  <si>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</si>
  <si>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</si>
  <si>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Подпрограмма 1. «Общее образование. Дополнительное образование детей».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</si>
  <si>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</si>
  <si>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</si>
  <si>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</si>
  <si>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 (показатель № 20)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</si>
  <si>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</si>
  <si>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</si>
  <si>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</si>
  <si>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</si>
  <si>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</si>
  <si>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</si>
  <si>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</si>
  <si>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</si>
  <si>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</si>
  <si>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</si>
  <si>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</si>
  <si>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</si>
  <si>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</si>
  <si>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</si>
  <si>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</si>
  <si>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</si>
  <si>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</si>
  <si>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</si>
  <si>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ПЛАН на 6 месяцев 2020 года (рублей)</t>
  </si>
  <si>
    <t>% исполнения к плану 6 месяцев2020 года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</si>
  <si>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</si>
  <si>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</si>
  <si>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</si>
  <si>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</si>
  <si>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</si>
  <si>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</si>
  <si>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31.05.2020 года</t>
  </si>
  <si>
    <t>021E1S2690.</t>
  </si>
  <si>
    <t>Строительство и реконструкция объектов муниципальной собственности</t>
  </si>
  <si>
    <r>
      <t>ПЛАН Внебюджетные источники (Поступления - План с изменениями 2020 год), ФАКТ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Выплаты- Исполнение с учетом восстановления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</si>
</sst>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1"/>
      <name val="Arial Cyr"/>
    </font>
    <font>
      <sz val="11"/>
      <name val="Arial Cy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52">
    <xf numFmtId="0" fontId="0" fillId="0" borderId="0" xfId="0"/>
    <xf numFmtId="49" fontId="11" fillId="2" borderId="0" xfId="5" applyNumberFormat="1" applyFont="1" applyFill="1" applyBorder="1" applyAlignment="1">
      <alignment horizontal="left"/>
    </xf>
    <xf numFmtId="0" fontId="12" fillId="2" borderId="0" xfId="5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5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49" fontId="15" fillId="2" borderId="0" xfId="5" applyNumberFormat="1" applyFont="1" applyFill="1" applyBorder="1" applyAlignment="1">
      <alignment horizontal="center"/>
    </xf>
    <xf numFmtId="49" fontId="15" fillId="2" borderId="0" xfId="5" applyNumberFormat="1" applyFont="1" applyFill="1" applyAlignment="1">
      <alignment horizontal="center" vertical="top"/>
    </xf>
    <xf numFmtId="49" fontId="15" fillId="2" borderId="0" xfId="5" applyNumberFormat="1" applyFont="1" applyFill="1" applyBorder="1" applyAlignment="1">
      <alignment horizontal="center" vertical="top"/>
    </xf>
    <xf numFmtId="0" fontId="12" fillId="2" borderId="0" xfId="5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9" fontId="24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5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8" fillId="2" borderId="19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33" xfId="0" applyNumberFormat="1" applyFont="1" applyFill="1" applyBorder="1" applyAlignment="1">
      <alignment horizontal="center" vertical="center"/>
    </xf>
    <xf numFmtId="4" fontId="18" fillId="2" borderId="16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5" fillId="2" borderId="36" xfId="0" applyNumberFormat="1" applyFont="1" applyFill="1" applyBorder="1" applyAlignment="1">
      <alignment horizontal="center" vertical="center"/>
    </xf>
    <xf numFmtId="4" fontId="25" fillId="2" borderId="30" xfId="0" applyNumberFormat="1" applyFont="1" applyFill="1" applyBorder="1" applyAlignment="1">
      <alignment horizontal="center" vertical="center"/>
    </xf>
    <xf numFmtId="4" fontId="25" fillId="2" borderId="60" xfId="0" applyNumberFormat="1" applyFont="1" applyFill="1" applyBorder="1" applyAlignment="1">
      <alignment horizontal="center" vertical="center"/>
    </xf>
    <xf numFmtId="4" fontId="25" fillId="2" borderId="37" xfId="0" applyNumberFormat="1" applyFont="1" applyFill="1" applyBorder="1" applyAlignment="1">
      <alignment horizontal="center" vertical="center"/>
    </xf>
    <xf numFmtId="4" fontId="25" fillId="2" borderId="14" xfId="0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>
      <alignment horizontal="center" vertical="center" wrapText="1"/>
    </xf>
    <xf numFmtId="4" fontId="18" fillId="2" borderId="66" xfId="0" applyNumberFormat="1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/>
    </xf>
    <xf numFmtId="4" fontId="25" fillId="2" borderId="4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4" fontId="19" fillId="2" borderId="10" xfId="0" applyNumberFormat="1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19" fillId="2" borderId="7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vertical="center" wrapText="1"/>
    </xf>
    <xf numFmtId="4" fontId="18" fillId="2" borderId="58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vertical="center" wrapText="1"/>
    </xf>
    <xf numFmtId="4" fontId="19" fillId="2" borderId="58" xfId="0" applyNumberFormat="1" applyFont="1" applyFill="1" applyBorder="1" applyAlignment="1">
      <alignment vertical="center" wrapText="1"/>
    </xf>
    <xf numFmtId="4" fontId="18" fillId="2" borderId="43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center" vertical="center" wrapText="1"/>
    </xf>
    <xf numFmtId="4" fontId="19" fillId="2" borderId="69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4" fontId="25" fillId="2" borderId="3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1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11" fillId="2" borderId="0" xfId="5" applyFont="1" applyFill="1" applyBorder="1" applyAlignment="1"/>
    <xf numFmtId="0" fontId="30" fillId="2" borderId="0" xfId="0" applyFont="1" applyFill="1" applyAlignment="1">
      <alignment horizontal="center"/>
    </xf>
    <xf numFmtId="0" fontId="22" fillId="2" borderId="0" xfId="0" applyFont="1" applyFill="1" applyBorder="1" applyAlignment="1"/>
    <xf numFmtId="4" fontId="18" fillId="2" borderId="9" xfId="0" applyNumberFormat="1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/>
    </xf>
    <xf numFmtId="4" fontId="32" fillId="2" borderId="15" xfId="0" applyNumberFormat="1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" fontId="28" fillId="2" borderId="25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 wrapText="1"/>
    </xf>
    <xf numFmtId="166" fontId="18" fillId="2" borderId="20" xfId="0" applyNumberFormat="1" applyFont="1" applyFill="1" applyBorder="1" applyAlignment="1">
      <alignment horizontal="center" vertical="center"/>
    </xf>
    <xf numFmtId="4" fontId="18" fillId="2" borderId="15" xfId="0" applyNumberFormat="1" applyFont="1" applyFill="1" applyBorder="1" applyAlignment="1">
      <alignment horizontal="center" vertical="center" wrapText="1"/>
    </xf>
    <xf numFmtId="4" fontId="25" fillId="2" borderId="37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18" fillId="2" borderId="4" xfId="0" applyNumberFormat="1" applyFont="1" applyFill="1" applyBorder="1" applyAlignment="1">
      <alignment horizontal="center" vertical="center" wrapText="1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8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31" fillId="2" borderId="0" xfId="0" applyNumberFormat="1" applyFont="1" applyFill="1" applyBorder="1" applyAlignment="1" applyProtection="1">
      <alignment horizontal="right"/>
    </xf>
    <xf numFmtId="166" fontId="18" fillId="2" borderId="43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3" fontId="25" fillId="2" borderId="60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29" xfId="0" applyNumberFormat="1" applyFont="1" applyFill="1" applyBorder="1" applyAlignment="1">
      <alignment horizontal="center" vertical="center"/>
    </xf>
    <xf numFmtId="4" fontId="24" fillId="2" borderId="19" xfId="0" applyNumberFormat="1" applyFont="1" applyFill="1" applyBorder="1" applyAlignment="1">
      <alignment horizontal="center" vertical="center" wrapText="1"/>
    </xf>
    <xf numFmtId="4" fontId="24" fillId="2" borderId="20" xfId="0" applyNumberFormat="1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19" fillId="2" borderId="64" xfId="0" applyNumberFormat="1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vertical="center" wrapText="1"/>
    </xf>
    <xf numFmtId="0" fontId="24" fillId="2" borderId="19" xfId="0" applyFont="1" applyFill="1" applyBorder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4" fontId="34" fillId="2" borderId="0" xfId="0" applyNumberFormat="1" applyFont="1" applyFill="1" applyBorder="1" applyAlignment="1" applyProtection="1">
      <alignment horizontal="right"/>
    </xf>
    <xf numFmtId="0" fontId="25" fillId="2" borderId="32" xfId="0" applyFont="1" applyFill="1" applyBorder="1" applyAlignment="1">
      <alignment horizontal="left" vertical="top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/>
    </xf>
    <xf numFmtId="49" fontId="25" fillId="2" borderId="48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top" wrapText="1"/>
    </xf>
    <xf numFmtId="49" fontId="25" fillId="2" borderId="37" xfId="0" applyNumberFormat="1" applyFont="1" applyFill="1" applyBorder="1" applyAlignment="1">
      <alignment horizontal="center" vertical="center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left" vertical="top" wrapText="1"/>
    </xf>
    <xf numFmtId="4" fontId="33" fillId="2" borderId="41" xfId="0" applyNumberFormat="1" applyFont="1" applyFill="1" applyBorder="1" applyAlignment="1">
      <alignment horizontal="center" vertical="center" wrapText="1"/>
    </xf>
    <xf numFmtId="3" fontId="25" fillId="2" borderId="22" xfId="0" applyNumberFormat="1" applyFont="1" applyFill="1" applyBorder="1" applyAlignment="1">
      <alignment horizontal="center" vertical="center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left" vertical="top" wrapText="1"/>
    </xf>
    <xf numFmtId="49" fontId="25" fillId="2" borderId="49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/>
    </xf>
    <xf numFmtId="4" fontId="25" fillId="2" borderId="49" xfId="0" applyNumberFormat="1" applyFont="1" applyFill="1" applyBorder="1" applyAlignment="1">
      <alignment horizontal="center" vertical="center"/>
    </xf>
    <xf numFmtId="49" fontId="25" fillId="2" borderId="42" xfId="0" applyNumberFormat="1" applyFont="1" applyFill="1" applyBorder="1" applyAlignment="1">
      <alignment horizontal="center" vertical="center" wrapText="1"/>
    </xf>
    <xf numFmtId="4" fontId="24" fillId="2" borderId="25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3" fontId="25" fillId="2" borderId="27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center" vertical="center"/>
    </xf>
    <xf numFmtId="3" fontId="25" fillId="2" borderId="8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horizontal="center" vertical="center"/>
    </xf>
    <xf numFmtId="0" fontId="25" fillId="2" borderId="0" xfId="0" applyFont="1" applyFill="1" applyAlignment="1"/>
    <xf numFmtId="0" fontId="18" fillId="2" borderId="0" xfId="0" applyFont="1" applyFill="1" applyAlignment="1">
      <alignment horizontal="center"/>
    </xf>
    <xf numFmtId="4" fontId="26" fillId="2" borderId="13" xfId="0" applyNumberFormat="1" applyFont="1" applyFill="1" applyBorder="1" applyAlignment="1">
      <alignment horizontal="left" vertical="center" wrapText="1"/>
    </xf>
    <xf numFmtId="49" fontId="26" fillId="2" borderId="41" xfId="0" applyNumberFormat="1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 vertical="center"/>
    </xf>
    <xf numFmtId="4" fontId="26" fillId="2" borderId="41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 wrapText="1"/>
    </xf>
    <xf numFmtId="4" fontId="26" fillId="2" borderId="31" xfId="0" applyNumberFormat="1" applyFont="1" applyFill="1" applyBorder="1" applyAlignment="1">
      <alignment horizontal="center" vertical="center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31" xfId="0" applyNumberFormat="1" applyFont="1" applyFill="1" applyBorder="1" applyAlignment="1">
      <alignment horizontal="center" vertical="center" wrapText="1"/>
    </xf>
    <xf numFmtId="4" fontId="19" fillId="2" borderId="47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4" fontId="19" fillId="2" borderId="57" xfId="0" applyNumberFormat="1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49" fontId="25" fillId="2" borderId="42" xfId="0" applyNumberFormat="1" applyFont="1" applyFill="1" applyBorder="1" applyAlignment="1">
      <alignment vertical="center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 applyProtection="1">
      <alignment horizontal="center" vertical="center" wrapText="1"/>
    </xf>
    <xf numFmtId="3" fontId="25" fillId="2" borderId="4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4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" fontId="24" fillId="2" borderId="50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5" fillId="2" borderId="31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left" vertical="center" wrapText="1"/>
    </xf>
    <xf numFmtId="4" fontId="24" fillId="2" borderId="1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vertical="top" wrapText="1"/>
    </xf>
    <xf numFmtId="4" fontId="24" fillId="2" borderId="1" xfId="0" applyNumberFormat="1" applyFont="1" applyFill="1" applyBorder="1" applyAlignment="1">
      <alignment horizontal="left" vertical="top" wrapText="1"/>
    </xf>
    <xf numFmtId="49" fontId="24" fillId="2" borderId="37" xfId="0" applyNumberFormat="1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center" vertical="center" wrapText="1"/>
    </xf>
    <xf numFmtId="4" fontId="24" fillId="2" borderId="37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left" vertical="top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27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left" vertical="top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top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left"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4" fontId="33" fillId="2" borderId="25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 wrapText="1"/>
    </xf>
    <xf numFmtId="4" fontId="33" fillId="2" borderId="49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 wrapText="1"/>
    </xf>
    <xf numFmtId="4" fontId="33" fillId="2" borderId="27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4" fontId="25" fillId="2" borderId="32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 wrapText="1"/>
    </xf>
    <xf numFmtId="4" fontId="25" fillId="2" borderId="39" xfId="0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 wrapText="1"/>
    </xf>
    <xf numFmtId="166" fontId="25" fillId="2" borderId="8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 wrapText="1"/>
    </xf>
    <xf numFmtId="49" fontId="35" fillId="2" borderId="23" xfId="0" applyNumberFormat="1" applyFont="1" applyFill="1" applyBorder="1" applyAlignment="1" applyProtection="1">
      <alignment horizontal="center" vertical="center" wrapText="1"/>
    </xf>
    <xf numFmtId="166" fontId="25" fillId="2" borderId="3" xfId="0" applyNumberFormat="1" applyFont="1" applyFill="1" applyBorder="1" applyAlignment="1">
      <alignment horizontal="center" vertical="center" wrapText="1"/>
    </xf>
    <xf numFmtId="4" fontId="35" fillId="2" borderId="27" xfId="0" applyNumberFormat="1" applyFont="1" applyFill="1" applyBorder="1" applyAlignment="1" applyProtection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165" fontId="18" fillId="2" borderId="69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166" fontId="25" fillId="2" borderId="42" xfId="0" applyNumberFormat="1" applyFont="1" applyFill="1" applyBorder="1" applyAlignment="1">
      <alignment horizontal="center" vertical="center"/>
    </xf>
    <xf numFmtId="166" fontId="25" fillId="2" borderId="41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0" fillId="2" borderId="1" xfId="0" applyNumberFormat="1" applyFont="1" applyFill="1" applyBorder="1" applyAlignment="1">
      <alignment horizontal="center"/>
    </xf>
    <xf numFmtId="165" fontId="18" fillId="2" borderId="60" xfId="0" applyNumberFormat="1" applyFont="1" applyFill="1" applyBorder="1" applyAlignment="1">
      <alignment horizontal="center" vertical="center"/>
    </xf>
    <xf numFmtId="165" fontId="18" fillId="2" borderId="52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18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1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8" fillId="2" borderId="0" xfId="0" applyFont="1" applyFill="1" applyBorder="1" applyAlignment="1">
      <alignment horizontal="center"/>
    </xf>
    <xf numFmtId="4" fontId="39" fillId="2" borderId="0" xfId="0" applyNumberFormat="1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4" fontId="25" fillId="2" borderId="17" xfId="0" applyNumberFormat="1" applyFont="1" applyFill="1" applyBorder="1" applyAlignment="1">
      <alignment horizontal="left" vertical="center" wrapText="1"/>
    </xf>
    <xf numFmtId="49" fontId="25" fillId="2" borderId="17" xfId="0" applyNumberFormat="1" applyFont="1" applyFill="1" applyBorder="1" applyAlignment="1" applyProtection="1">
      <alignment horizontal="left" vertical="center" wrapText="1"/>
    </xf>
    <xf numFmtId="4" fontId="25" fillId="2" borderId="54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4" fontId="19" fillId="2" borderId="48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31" xfId="0" applyNumberFormat="1" applyFont="1" applyFill="1" applyBorder="1" applyAlignment="1">
      <alignment horizontal="center" vertical="center" wrapText="1"/>
    </xf>
    <xf numFmtId="3" fontId="19" fillId="2" borderId="48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3" fontId="19" fillId="2" borderId="31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/>
    </xf>
    <xf numFmtId="4" fontId="25" fillId="2" borderId="18" xfId="0" applyNumberFormat="1" applyFont="1" applyFill="1" applyBorder="1" applyAlignment="1">
      <alignment horizontal="center" vertical="center"/>
    </xf>
    <xf numFmtId="4" fontId="24" fillId="2" borderId="16" xfId="0" applyNumberFormat="1" applyFont="1" applyFill="1" applyBorder="1" applyAlignment="1">
      <alignment horizontal="center" vertical="center" wrapText="1"/>
    </xf>
    <xf numFmtId="4" fontId="25" fillId="2" borderId="33" xfId="0" applyNumberFormat="1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 wrapText="1"/>
    </xf>
    <xf numFmtId="4" fontId="25" fillId="2" borderId="41" xfId="0" applyNumberFormat="1" applyFont="1" applyFill="1" applyBorder="1" applyAlignment="1">
      <alignment horizontal="center" vertical="center" wrapText="1"/>
    </xf>
    <xf numFmtId="4" fontId="25" fillId="2" borderId="64" xfId="0" applyNumberFormat="1" applyFont="1" applyFill="1" applyBorder="1" applyAlignment="1">
      <alignment horizontal="center" vertical="center" wrapText="1"/>
    </xf>
    <xf numFmtId="4" fontId="25" fillId="2" borderId="46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 wrapText="1"/>
    </xf>
    <xf numFmtId="4" fontId="25" fillId="2" borderId="21" xfId="0" applyNumberFormat="1" applyFont="1" applyFill="1" applyBorder="1" applyAlignment="1">
      <alignment horizontal="center" vertical="center" wrapText="1"/>
    </xf>
    <xf numFmtId="3" fontId="25" fillId="2" borderId="66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3" fontId="18" fillId="2" borderId="47" xfId="0" applyNumberFormat="1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7" xfId="0" applyNumberFormat="1" applyFont="1" applyFill="1" applyBorder="1" applyAlignment="1">
      <alignment horizontal="center" vertical="center" wrapText="1"/>
    </xf>
    <xf numFmtId="4" fontId="25" fillId="2" borderId="36" xfId="0" applyNumberFormat="1" applyFont="1" applyFill="1" applyBorder="1" applyAlignment="1">
      <alignment horizontal="center" vertical="center" wrapText="1"/>
    </xf>
    <xf numFmtId="3" fontId="25" fillId="2" borderId="56" xfId="0" applyNumberFormat="1" applyFont="1" applyFill="1" applyBorder="1" applyAlignment="1">
      <alignment horizontal="center" vertical="center" wrapText="1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 wrapText="1"/>
    </xf>
    <xf numFmtId="4" fontId="25" fillId="2" borderId="39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4" fontId="19" fillId="2" borderId="30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24" fillId="2" borderId="65" xfId="0" applyNumberFormat="1" applyFont="1" applyFill="1" applyBorder="1" applyAlignment="1">
      <alignment horizontal="center" vertical="center" wrapText="1"/>
    </xf>
    <xf numFmtId="4" fontId="25" fillId="2" borderId="65" xfId="0" applyNumberFormat="1" applyFont="1" applyFill="1" applyBorder="1" applyAlignment="1">
      <alignment horizontal="center" vertical="center" wrapText="1"/>
    </xf>
    <xf numFmtId="49" fontId="24" fillId="2" borderId="42" xfId="0" applyNumberFormat="1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Border="1"/>
    <xf numFmtId="0" fontId="37" fillId="2" borderId="3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" fontId="24" fillId="2" borderId="39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71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center" wrapText="1"/>
    </xf>
    <xf numFmtId="4" fontId="33" fillId="2" borderId="74" xfId="0" applyNumberFormat="1" applyFont="1" applyFill="1" applyBorder="1" applyAlignment="1">
      <alignment horizontal="center" vertical="center" wrapText="1"/>
    </xf>
    <xf numFmtId="4" fontId="25" fillId="2" borderId="56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center" wrapText="1"/>
    </xf>
    <xf numFmtId="4" fontId="24" fillId="2" borderId="71" xfId="0" applyNumberFormat="1" applyFont="1" applyFill="1" applyBorder="1" applyAlignment="1">
      <alignment horizontal="center" vertical="center" wrapText="1"/>
    </xf>
    <xf numFmtId="4" fontId="24" fillId="2" borderId="72" xfId="0" applyNumberFormat="1" applyFont="1" applyFill="1" applyBorder="1" applyAlignment="1">
      <alignment horizontal="center" vertical="center" wrapText="1"/>
    </xf>
    <xf numFmtId="4" fontId="24" fillId="2" borderId="69" xfId="0" applyNumberFormat="1" applyFont="1" applyFill="1" applyBorder="1" applyAlignment="1">
      <alignment horizontal="center" vertical="center" wrapText="1"/>
    </xf>
    <xf numFmtId="4" fontId="19" fillId="2" borderId="71" xfId="0" applyNumberFormat="1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4" fontId="19" fillId="2" borderId="72" xfId="0" applyNumberFormat="1" applyFont="1" applyFill="1" applyBorder="1" applyAlignment="1">
      <alignment horizontal="center" vertical="center" wrapText="1"/>
    </xf>
    <xf numFmtId="4" fontId="24" fillId="2" borderId="74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9" fontId="15" fillId="2" borderId="0" xfId="5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 wrapText="1"/>
    </xf>
    <xf numFmtId="4" fontId="24" fillId="2" borderId="57" xfId="0" applyNumberFormat="1" applyFont="1" applyFill="1" applyBorder="1" applyAlignment="1">
      <alignment horizontal="center" vertical="center" wrapText="1"/>
    </xf>
    <xf numFmtId="4" fontId="24" fillId="2" borderId="60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4" fontId="25" fillId="2" borderId="73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 applyProtection="1">
      <alignment horizontal="center" vertical="center"/>
    </xf>
    <xf numFmtId="0" fontId="24" fillId="2" borderId="69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73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4" fontId="25" fillId="2" borderId="72" xfId="0" applyNumberFormat="1" applyFont="1" applyFill="1" applyBorder="1" applyAlignment="1">
      <alignment horizontal="center" vertical="center" wrapText="1"/>
    </xf>
    <xf numFmtId="4" fontId="25" fillId="2" borderId="76" xfId="0" applyNumberFormat="1" applyFont="1" applyFill="1" applyBorder="1" applyAlignment="1">
      <alignment horizontal="center" vertical="center" wrapText="1"/>
    </xf>
    <xf numFmtId="4" fontId="19" fillId="2" borderId="7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center" wrapText="1"/>
    </xf>
    <xf numFmtId="4" fontId="25" fillId="2" borderId="52" xfId="0" applyNumberFormat="1" applyFont="1" applyFill="1" applyBorder="1" applyAlignment="1">
      <alignment horizontal="center" vertical="center" wrapText="1"/>
    </xf>
    <xf numFmtId="4" fontId="25" fillId="2" borderId="69" xfId="0" applyNumberFormat="1" applyFont="1" applyFill="1" applyBorder="1" applyAlignment="1">
      <alignment horizontal="center" vertical="center" wrapText="1"/>
    </xf>
    <xf numFmtId="4" fontId="26" fillId="2" borderId="73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horizontal="center" vertical="center" wrapText="1"/>
    </xf>
    <xf numFmtId="4" fontId="19" fillId="2" borderId="54" xfId="0" applyNumberFormat="1" applyFont="1" applyFill="1" applyBorder="1" applyAlignment="1">
      <alignment horizontal="center" vertical="center" wrapText="1"/>
    </xf>
    <xf numFmtId="4" fontId="25" fillId="2" borderId="66" xfId="0" applyNumberFormat="1" applyFont="1" applyFill="1" applyBorder="1" applyAlignment="1">
      <alignment horizontal="center" vertical="center" wrapText="1"/>
    </xf>
    <xf numFmtId="4" fontId="25" fillId="2" borderId="57" xfId="0" applyNumberFormat="1" applyFont="1" applyFill="1" applyBorder="1" applyAlignment="1">
      <alignment horizontal="center" vertical="center" wrapText="1"/>
    </xf>
    <xf numFmtId="4" fontId="24" fillId="2" borderId="66" xfId="0" applyNumberFormat="1" applyFont="1" applyFill="1" applyBorder="1" applyAlignment="1">
      <alignment horizontal="center" vertical="center" wrapText="1"/>
    </xf>
    <xf numFmtId="4" fontId="24" fillId="2" borderId="52" xfId="0" applyNumberFormat="1" applyFont="1" applyFill="1" applyBorder="1" applyAlignment="1">
      <alignment horizontal="center" vertical="center" wrapText="1"/>
    </xf>
    <xf numFmtId="4" fontId="33" fillId="2" borderId="52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Border="1" applyAlignment="1">
      <alignment horizontal="center" vertical="center" wrapText="1"/>
    </xf>
    <xf numFmtId="4" fontId="19" fillId="2" borderId="53" xfId="0" applyNumberFormat="1" applyFont="1" applyFill="1" applyBorder="1" applyAlignment="1">
      <alignment horizontal="center" vertical="center" wrapText="1"/>
    </xf>
    <xf numFmtId="4" fontId="25" fillId="2" borderId="53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horizontal="center" vertical="center" wrapText="1"/>
    </xf>
    <xf numFmtId="4" fontId="19" fillId="2" borderId="58" xfId="0" applyNumberFormat="1" applyFont="1" applyFill="1" applyBorder="1" applyAlignment="1">
      <alignment horizontal="center" vertical="center" wrapText="1"/>
    </xf>
    <xf numFmtId="4" fontId="24" fillId="2" borderId="61" xfId="0" applyNumberFormat="1" applyFont="1" applyFill="1" applyBorder="1" applyAlignment="1">
      <alignment horizontal="center" vertical="center" wrapText="1"/>
    </xf>
    <xf numFmtId="4" fontId="18" fillId="2" borderId="52" xfId="0" applyNumberFormat="1" applyFont="1" applyFill="1" applyBorder="1" applyAlignment="1">
      <alignment horizontal="center" vertical="center"/>
    </xf>
    <xf numFmtId="49" fontId="11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" fontId="25" fillId="2" borderId="24" xfId="0" applyNumberFormat="1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top" wrapText="1"/>
    </xf>
    <xf numFmtId="49" fontId="25" fillId="2" borderId="30" xfId="0" applyNumberFormat="1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3" fontId="25" fillId="2" borderId="57" xfId="0" applyNumberFormat="1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 wrapText="1"/>
    </xf>
    <xf numFmtId="165" fontId="25" fillId="2" borderId="37" xfId="0" applyNumberFormat="1" applyFont="1" applyFill="1" applyBorder="1" applyAlignment="1" applyProtection="1">
      <alignment horizontal="center" vertical="center"/>
    </xf>
    <xf numFmtId="0" fontId="25" fillId="2" borderId="41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165" fontId="25" fillId="2" borderId="4" xfId="0" applyNumberFormat="1" applyFont="1" applyFill="1" applyBorder="1" applyAlignment="1" applyProtection="1">
      <alignment horizontal="center" vertical="center" wrapText="1"/>
    </xf>
    <xf numFmtId="3" fontId="18" fillId="2" borderId="40" xfId="0" applyNumberFormat="1" applyFont="1" applyFill="1" applyBorder="1" applyAlignment="1">
      <alignment horizontal="center" vertical="center"/>
    </xf>
    <xf numFmtId="4" fontId="18" fillId="2" borderId="12" xfId="0" applyNumberFormat="1" applyFont="1" applyFill="1" applyBorder="1" applyAlignment="1">
      <alignment horizontal="center" vertical="center" wrapText="1"/>
    </xf>
    <xf numFmtId="3" fontId="25" fillId="2" borderId="25" xfId="0" applyNumberFormat="1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horizontal="center" vertical="center" wrapText="1"/>
    </xf>
    <xf numFmtId="4" fontId="25" fillId="2" borderId="43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center"/>
    </xf>
    <xf numFmtId="4" fontId="19" fillId="2" borderId="50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19" fillId="2" borderId="10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/>
    </xf>
    <xf numFmtId="3" fontId="24" fillId="2" borderId="16" xfId="0" applyNumberFormat="1" applyFont="1" applyFill="1" applyBorder="1" applyAlignment="1">
      <alignment horizontal="center" vertical="center" wrapText="1"/>
    </xf>
    <xf numFmtId="3" fontId="19" fillId="2" borderId="32" xfId="0" applyNumberFormat="1" applyFont="1" applyFill="1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center" vertical="center" wrapText="1"/>
    </xf>
    <xf numFmtId="3" fontId="19" fillId="2" borderId="30" xfId="0" applyNumberFormat="1" applyFont="1" applyFill="1" applyBorder="1" applyAlignment="1">
      <alignment horizontal="center" vertical="center" wrapText="1"/>
    </xf>
    <xf numFmtId="3" fontId="25" fillId="2" borderId="33" xfId="0" applyNumberFormat="1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4" fontId="42" fillId="2" borderId="2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left" wrapText="1"/>
    </xf>
    <xf numFmtId="49" fontId="15" fillId="2" borderId="48" xfId="0" applyNumberFormat="1" applyFont="1" applyFill="1" applyBorder="1" applyAlignment="1">
      <alignment horizontal="center" vertical="center" wrapText="1"/>
    </xf>
    <xf numFmtId="4" fontId="15" fillId="2" borderId="71" xfId="0" applyNumberFormat="1" applyFont="1" applyFill="1" applyBorder="1" applyAlignment="1">
      <alignment horizontal="center" vertical="center" wrapText="1"/>
    </xf>
    <xf numFmtId="4" fontId="15" fillId="2" borderId="47" xfId="0" applyNumberFormat="1" applyFont="1" applyFill="1" applyBorder="1" applyAlignment="1">
      <alignment horizontal="center" vertical="center" wrapText="1"/>
    </xf>
    <xf numFmtId="4" fontId="43" fillId="2" borderId="32" xfId="0" applyNumberFormat="1" applyFont="1" applyFill="1" applyBorder="1" applyAlignment="1">
      <alignment horizontal="center" vertical="center" wrapText="1"/>
    </xf>
    <xf numFmtId="4" fontId="15" fillId="2" borderId="8" xfId="0" applyNumberFormat="1" applyFont="1" applyFill="1" applyBorder="1" applyAlignment="1">
      <alignment horizontal="center" vertical="center" wrapText="1"/>
    </xf>
    <xf numFmtId="4" fontId="15" fillId="2" borderId="30" xfId="0" applyNumberFormat="1" applyFont="1" applyFill="1" applyBorder="1" applyAlignment="1">
      <alignment horizontal="center" vertical="center" wrapText="1"/>
    </xf>
    <xf numFmtId="4" fontId="43" fillId="2" borderId="2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48" xfId="0" applyNumberFormat="1" applyFont="1" applyFill="1" applyBorder="1" applyAlignment="1">
      <alignment horizontal="center" vertical="center" wrapText="1"/>
    </xf>
    <xf numFmtId="4" fontId="15" fillId="2" borderId="31" xfId="0" applyNumberFormat="1" applyFont="1" applyFill="1" applyBorder="1" applyAlignment="1">
      <alignment horizontal="center" vertical="center" wrapText="1"/>
    </xf>
    <xf numFmtId="3" fontId="15" fillId="2" borderId="47" xfId="0" applyNumberFormat="1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15" fillId="2" borderId="30" xfId="0" applyNumberFormat="1" applyFont="1" applyFill="1" applyBorder="1" applyAlignment="1">
      <alignment horizontal="center" vertical="center"/>
    </xf>
    <xf numFmtId="3" fontId="43" fillId="2" borderId="50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 wrapText="1"/>
    </xf>
    <xf numFmtId="3" fontId="43" fillId="2" borderId="31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3" fontId="25" fillId="2" borderId="26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36" xfId="0" applyNumberFormat="1" applyFont="1" applyFill="1" applyBorder="1" applyAlignment="1">
      <alignment horizontal="center" vertical="center"/>
    </xf>
    <xf numFmtId="3" fontId="18" fillId="2" borderId="64" xfId="0" applyNumberFormat="1" applyFont="1" applyFill="1" applyBorder="1" applyAlignment="1">
      <alignment horizontal="center" vertical="center"/>
    </xf>
    <xf numFmtId="4" fontId="25" fillId="2" borderId="47" xfId="0" applyNumberFormat="1" applyFont="1" applyFill="1" applyBorder="1" applyAlignment="1">
      <alignment horizontal="center" vertical="center"/>
    </xf>
    <xf numFmtId="4" fontId="25" fillId="2" borderId="10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4" fontId="24" fillId="2" borderId="44" xfId="0" applyNumberFormat="1" applyFont="1" applyFill="1" applyBorder="1" applyAlignment="1">
      <alignment horizontal="center" vertical="center" wrapText="1"/>
    </xf>
    <xf numFmtId="3" fontId="25" fillId="2" borderId="48" xfId="0" applyNumberFormat="1" applyFont="1" applyFill="1" applyBorder="1" applyAlignment="1">
      <alignment horizontal="center" vertical="center"/>
    </xf>
    <xf numFmtId="4" fontId="24" fillId="2" borderId="51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4" fontId="25" fillId="2" borderId="11" xfId="0" applyNumberFormat="1" applyFont="1" applyFill="1" applyBorder="1" applyAlignment="1">
      <alignment horizontal="center" vertical="center"/>
    </xf>
    <xf numFmtId="4" fontId="25" fillId="2" borderId="52" xfId="0" applyNumberFormat="1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 vertical="center"/>
    </xf>
    <xf numFmtId="4" fontId="33" fillId="2" borderId="26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/>
    </xf>
    <xf numFmtId="3" fontId="33" fillId="2" borderId="4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3" fontId="25" fillId="2" borderId="41" xfId="0" applyNumberFormat="1" applyFont="1" applyFill="1" applyBorder="1" applyAlignment="1">
      <alignment horizontal="center" vertical="center"/>
    </xf>
    <xf numFmtId="166" fontId="18" fillId="2" borderId="19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 applyProtection="1">
      <alignment horizontal="center" vertical="center" wrapText="1"/>
    </xf>
    <xf numFmtId="4" fontId="25" fillId="2" borderId="51" xfId="0" applyNumberFormat="1" applyFont="1" applyFill="1" applyBorder="1" applyAlignment="1">
      <alignment horizontal="center" vertical="center"/>
    </xf>
    <xf numFmtId="4" fontId="25" fillId="2" borderId="56" xfId="0" applyNumberFormat="1" applyFont="1" applyFill="1" applyBorder="1" applyAlignment="1">
      <alignment horizontal="center" vertical="center"/>
    </xf>
    <xf numFmtId="4" fontId="25" fillId="2" borderId="42" xfId="0" applyNumberFormat="1" applyFont="1" applyFill="1" applyBorder="1" applyAlignment="1">
      <alignment horizontal="center" vertical="center"/>
    </xf>
    <xf numFmtId="4" fontId="18" fillId="2" borderId="42" xfId="0" applyNumberFormat="1" applyFont="1" applyFill="1" applyBorder="1" applyAlignment="1">
      <alignment horizontal="center" vertical="center"/>
    </xf>
    <xf numFmtId="4" fontId="24" fillId="2" borderId="43" xfId="0" applyNumberFormat="1" applyFont="1" applyFill="1" applyBorder="1" applyAlignment="1">
      <alignment horizontal="center" vertical="center" wrapText="1"/>
    </xf>
    <xf numFmtId="4" fontId="25" fillId="2" borderId="19" xfId="0" applyNumberFormat="1" applyFont="1" applyFill="1" applyBorder="1" applyAlignment="1">
      <alignment horizontal="center" vertical="center"/>
    </xf>
    <xf numFmtId="4" fontId="25" fillId="2" borderId="20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0" fillId="2" borderId="37" xfId="0" applyNumberFormat="1" applyFont="1" applyFill="1" applyBorder="1" applyAlignment="1">
      <alignment horizontal="center"/>
    </xf>
    <xf numFmtId="4" fontId="18" fillId="2" borderId="44" xfId="0" applyNumberFormat="1" applyFont="1" applyFill="1" applyBorder="1" applyAlignment="1">
      <alignment horizontal="center" vertical="center"/>
    </xf>
    <xf numFmtId="4" fontId="18" fillId="2" borderId="37" xfId="0" applyNumberFormat="1" applyFont="1" applyFill="1" applyBorder="1" applyAlignment="1">
      <alignment horizontal="center" vertical="center"/>
    </xf>
    <xf numFmtId="4" fontId="19" fillId="2" borderId="37" xfId="0" applyNumberFormat="1" applyFont="1" applyFill="1" applyBorder="1" applyAlignment="1">
      <alignment horizontal="center" vertical="center" wrapText="1"/>
    </xf>
    <xf numFmtId="3" fontId="18" fillId="2" borderId="44" xfId="0" applyNumberFormat="1" applyFont="1" applyFill="1" applyBorder="1" applyAlignment="1">
      <alignment horizontal="center" vertical="center"/>
    </xf>
    <xf numFmtId="4" fontId="19" fillId="2" borderId="45" xfId="0" applyNumberFormat="1" applyFont="1" applyFill="1" applyBorder="1" applyAlignment="1">
      <alignment horizontal="center" vertical="center" wrapText="1"/>
    </xf>
    <xf numFmtId="4" fontId="19" fillId="2" borderId="38" xfId="0" applyNumberFormat="1" applyFont="1" applyFill="1" applyBorder="1" applyAlignment="1">
      <alignment horizontal="center" vertical="center" wrapText="1"/>
    </xf>
    <xf numFmtId="4" fontId="18" fillId="2" borderId="45" xfId="0" applyNumberFormat="1" applyFont="1" applyFill="1" applyBorder="1" applyAlignment="1">
      <alignment horizontal="center" vertical="center"/>
    </xf>
    <xf numFmtId="4" fontId="18" fillId="2" borderId="38" xfId="0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4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2" fillId="2" borderId="0" xfId="3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18" fillId="2" borderId="57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4" fontId="19" fillId="2" borderId="59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4" fontId="18" fillId="2" borderId="62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horizontal="center" vertical="center" wrapText="1"/>
    </xf>
    <xf numFmtId="165" fontId="18" fillId="2" borderId="21" xfId="0" applyNumberFormat="1" applyFont="1" applyFill="1" applyBorder="1" applyAlignment="1">
      <alignment horizontal="center" vertical="center"/>
    </xf>
    <xf numFmtId="165" fontId="18" fillId="2" borderId="43" xfId="0" applyNumberFormat="1" applyFont="1" applyFill="1" applyBorder="1" applyAlignment="1">
      <alignment horizontal="center" vertical="center"/>
    </xf>
    <xf numFmtId="165" fontId="18" fillId="2" borderId="20" xfId="0" applyNumberFormat="1" applyFont="1" applyFill="1" applyBorder="1" applyAlignment="1">
      <alignment horizontal="center" vertical="center"/>
    </xf>
    <xf numFmtId="4" fontId="19" fillId="2" borderId="8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vertical="center" wrapText="1"/>
    </xf>
    <xf numFmtId="4" fontId="25" fillId="2" borderId="73" xfId="0" applyNumberFormat="1" applyFont="1" applyFill="1" applyBorder="1" applyAlignment="1">
      <alignment vertical="center" wrapText="1"/>
    </xf>
    <xf numFmtId="49" fontId="25" fillId="2" borderId="53" xfId="0" applyNumberFormat="1" applyFont="1" applyFill="1" applyBorder="1" applyAlignment="1">
      <alignment horizontal="center" vertical="center" wrapText="1"/>
    </xf>
    <xf numFmtId="4" fontId="25" fillId="2" borderId="44" xfId="0" applyNumberFormat="1" applyFont="1" applyFill="1" applyBorder="1" applyAlignment="1">
      <alignment horizontal="center" vertical="center" wrapText="1"/>
    </xf>
    <xf numFmtId="4" fontId="25" fillId="2" borderId="60" xfId="0" applyNumberFormat="1" applyFont="1" applyFill="1" applyBorder="1" applyAlignment="1">
      <alignment horizontal="center" vertical="center" wrapText="1"/>
    </xf>
    <xf numFmtId="4" fontId="25" fillId="2" borderId="72" xfId="0" applyNumberFormat="1" applyFont="1" applyFill="1" applyBorder="1" applyAlignment="1">
      <alignment vertical="center" wrapText="1"/>
    </xf>
    <xf numFmtId="49" fontId="25" fillId="2" borderId="52" xfId="0" applyNumberFormat="1" applyFont="1" applyFill="1" applyBorder="1" applyAlignment="1">
      <alignment horizontal="center" vertical="center" wrapText="1"/>
    </xf>
    <xf numFmtId="3" fontId="25" fillId="2" borderId="44" xfId="0" applyNumberFormat="1" applyFont="1" applyFill="1" applyBorder="1" applyAlignment="1">
      <alignment horizontal="center" vertical="center"/>
    </xf>
    <xf numFmtId="4" fontId="33" fillId="2" borderId="73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3" fontId="25" fillId="2" borderId="50" xfId="0" applyNumberFormat="1" applyFont="1" applyFill="1" applyBorder="1" applyAlignment="1">
      <alignment horizontal="center" vertical="center"/>
    </xf>
    <xf numFmtId="4" fontId="25" fillId="2" borderId="74" xfId="0" applyNumberFormat="1" applyFont="1" applyFill="1" applyBorder="1" applyAlignment="1">
      <alignment vertical="center" wrapText="1"/>
    </xf>
    <xf numFmtId="4" fontId="25" fillId="2" borderId="5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7" fillId="2" borderId="64" xfId="0" applyFont="1" applyFill="1" applyBorder="1" applyAlignment="1">
      <alignment horizontal="center" vertical="center" wrapText="1"/>
    </xf>
    <xf numFmtId="0" fontId="37" fillId="2" borderId="61" xfId="0" applyFont="1" applyFill="1" applyBorder="1" applyAlignment="1">
      <alignment horizontal="center" vertical="center" wrapText="1"/>
    </xf>
    <xf numFmtId="0" fontId="37" fillId="2" borderId="58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37" fillId="2" borderId="56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6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58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 wrapText="1"/>
    </xf>
    <xf numFmtId="0" fontId="37" fillId="2" borderId="55" xfId="0" applyFont="1" applyFill="1" applyBorder="1" applyAlignment="1">
      <alignment horizontal="center" vertical="center" wrapText="1"/>
    </xf>
    <xf numFmtId="0" fontId="37" fillId="2" borderId="62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0" fontId="19" fillId="2" borderId="6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4" fontId="19" fillId="2" borderId="65" xfId="0" applyNumberFormat="1" applyFont="1" applyFill="1" applyBorder="1" applyAlignment="1">
      <alignment horizontal="center" vertical="center" wrapText="1"/>
    </xf>
    <xf numFmtId="4" fontId="19" fillId="2" borderId="59" xfId="0" applyNumberFormat="1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5" fontId="19" fillId="2" borderId="64" xfId="0" applyNumberFormat="1" applyFont="1" applyFill="1" applyBorder="1" applyAlignment="1">
      <alignment horizontal="center" vertical="center" wrapText="1"/>
    </xf>
    <xf numFmtId="165" fontId="19" fillId="2" borderId="61" xfId="0" applyNumberFormat="1" applyFont="1" applyFill="1" applyBorder="1" applyAlignment="1">
      <alignment horizontal="center" vertical="center" wrapText="1"/>
    </xf>
    <xf numFmtId="165" fontId="19" fillId="2" borderId="58" xfId="0" applyNumberFormat="1" applyFont="1" applyFill="1" applyBorder="1" applyAlignment="1">
      <alignment horizontal="center" vertical="center" wrapText="1"/>
    </xf>
    <xf numFmtId="4" fontId="11" fillId="2" borderId="0" xfId="5" applyNumberFormat="1" applyFont="1" applyFill="1" applyBorder="1" applyAlignment="1">
      <alignment horizontal="center" vertical="center"/>
    </xf>
    <xf numFmtId="49" fontId="19" fillId="2" borderId="40" xfId="0" applyNumberFormat="1" applyFont="1" applyFill="1" applyBorder="1" applyAlignment="1">
      <alignment horizontal="center" vertical="center" wrapText="1"/>
    </xf>
    <xf numFmtId="49" fontId="19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9" fillId="2" borderId="43" xfId="0" applyFont="1" applyFill="1" applyBorder="1" applyAlignment="1">
      <alignment horizontal="center" vertical="center" wrapText="1"/>
    </xf>
    <xf numFmtId="4" fontId="25" fillId="2" borderId="26" xfId="0" applyNumberFormat="1" applyFont="1" applyFill="1" applyBorder="1" applyAlignment="1">
      <alignment horizontal="center" vertical="center" wrapText="1"/>
    </xf>
    <xf numFmtId="4" fontId="25" fillId="2" borderId="6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63" xfId="0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4" fontId="25" fillId="2" borderId="70" xfId="0" applyNumberFormat="1" applyFont="1" applyFill="1" applyBorder="1" applyAlignment="1">
      <alignment horizontal="center" vertical="center" wrapText="1"/>
    </xf>
    <xf numFmtId="4" fontId="25" fillId="2" borderId="67" xfId="0" applyNumberFormat="1" applyFont="1" applyFill="1" applyBorder="1" applyAlignment="1">
      <alignment horizontal="center" vertical="center" wrapText="1"/>
    </xf>
    <xf numFmtId="4" fontId="25" fillId="2" borderId="73" xfId="0" applyNumberFormat="1" applyFont="1" applyFill="1" applyBorder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0" fontId="22" fillId="2" borderId="25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4" fontId="24" fillId="2" borderId="70" xfId="0" applyNumberFormat="1" applyFont="1" applyFill="1" applyBorder="1" applyAlignment="1">
      <alignment horizontal="center" vertical="center" wrapText="1"/>
    </xf>
    <xf numFmtId="4" fontId="24" fillId="2" borderId="67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4" fontId="18" fillId="2" borderId="10" xfId="0" applyNumberFormat="1" applyFont="1" applyFill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horizontal="left" vertical="center" wrapText="1"/>
    </xf>
    <xf numFmtId="4" fontId="18" fillId="2" borderId="68" xfId="0" applyNumberFormat="1" applyFont="1" applyFill="1" applyBorder="1" applyAlignment="1">
      <alignment horizontal="left" vertical="center" wrapText="1"/>
    </xf>
    <xf numFmtId="4" fontId="18" fillId="2" borderId="48" xfId="0" applyNumberFormat="1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left" vertical="center" wrapText="1"/>
    </xf>
    <xf numFmtId="4" fontId="18" fillId="2" borderId="75" xfId="0" applyNumberFormat="1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9"/>
  <sheetViews>
    <sheetView tabSelected="1" view="pageBreakPreview" zoomScale="70" zoomScaleNormal="70" zoomScaleSheetLayoutView="70" workbookViewId="0">
      <pane ySplit="3" topLeftCell="A13" activePane="bottomLeft" state="frozen"/>
      <selection activeCell="A5" sqref="A5"/>
      <selection pane="bottomLeft" activeCell="H19" sqref="H19"/>
    </sheetView>
  </sheetViews>
  <sheetFormatPr defaultColWidth="9.140625" defaultRowHeight="15" x14ac:dyDescent="0.25"/>
  <cols>
    <col min="1" max="1" width="4.7109375" style="58" customWidth="1"/>
    <col min="2" max="2" width="95" style="99" customWidth="1"/>
    <col min="3" max="3" width="12.7109375" style="100" hidden="1" customWidth="1"/>
    <col min="4" max="4" width="16.85546875" style="382" customWidth="1"/>
    <col min="5" max="5" width="17.28515625" style="423" hidden="1" customWidth="1"/>
    <col min="6" max="6" width="16.28515625" style="53" customWidth="1"/>
    <col min="7" max="7" width="16.140625" style="53" customWidth="1"/>
    <col min="8" max="8" width="14" style="53" customWidth="1"/>
    <col min="9" max="9" width="14.5703125" style="53" customWidth="1"/>
    <col min="10" max="10" width="15.7109375" style="53" customWidth="1"/>
    <col min="11" max="11" width="16.140625" style="53" hidden="1" customWidth="1"/>
    <col min="12" max="12" width="16" style="53" hidden="1" customWidth="1"/>
    <col min="13" max="13" width="13.85546875" style="53" hidden="1" customWidth="1"/>
    <col min="14" max="14" width="16" style="53" hidden="1" customWidth="1"/>
    <col min="15" max="15" width="15.85546875" style="53" hidden="1" customWidth="1"/>
    <col min="16" max="16" width="16.140625" style="53" customWidth="1"/>
    <col min="17" max="17" width="15.85546875" style="53" customWidth="1"/>
    <col min="18" max="18" width="13.7109375" style="53" customWidth="1"/>
    <col min="19" max="19" width="14.28515625" style="53" customWidth="1"/>
    <col min="20" max="20" width="15" style="53" customWidth="1"/>
    <col min="21" max="21" width="8.5703125" style="53" hidden="1" customWidth="1"/>
    <col min="22" max="22" width="11.28515625" style="53" hidden="1" customWidth="1"/>
    <col min="23" max="23" width="14.7109375" style="53" hidden="1" customWidth="1"/>
    <col min="24" max="24" width="11" style="53" hidden="1" customWidth="1"/>
    <col min="25" max="25" width="9.85546875" style="53" hidden="1" customWidth="1"/>
    <col min="26" max="26" width="9" style="53" customWidth="1"/>
    <col min="27" max="27" width="11.7109375" style="53" customWidth="1"/>
    <col min="28" max="28" width="14.28515625" style="53" customWidth="1"/>
    <col min="29" max="29" width="11" style="53" customWidth="1"/>
    <col min="30" max="30" width="9.7109375" style="53" customWidth="1"/>
    <col min="31" max="31" width="18.28515625" style="53" hidden="1" customWidth="1"/>
    <col min="32" max="32" width="15.7109375" style="53" hidden="1" customWidth="1"/>
    <col min="33" max="33" width="15.140625" style="3" hidden="1" customWidth="1"/>
    <col min="34" max="34" width="14.85546875" style="53" hidden="1" customWidth="1"/>
    <col min="35" max="35" width="118.28515625" style="54" hidden="1" customWidth="1"/>
    <col min="36" max="36" width="18.5703125" style="54" hidden="1" customWidth="1"/>
    <col min="37" max="38" width="0" style="54" hidden="1" customWidth="1"/>
    <col min="39" max="39" width="18" style="54" hidden="1" customWidth="1"/>
    <col min="40" max="40" width="17.28515625" style="54" hidden="1" customWidth="1"/>
    <col min="41" max="41" width="14.85546875" style="54" hidden="1" customWidth="1"/>
    <col min="42" max="43" width="0" style="54" hidden="1" customWidth="1"/>
    <col min="44" max="44" width="15.140625" style="54" hidden="1" customWidth="1"/>
    <col min="45" max="45" width="21.140625" style="54" hidden="1" customWidth="1"/>
    <col min="46" max="65" width="0" style="54" hidden="1" customWidth="1"/>
    <col min="66" max="148" width="9.140625" style="54"/>
    <col min="149" max="16384" width="9.140625" style="53"/>
  </cols>
  <sheetData>
    <row r="1" spans="1:148" ht="41.45" customHeight="1" thickBot="1" x14ac:dyDescent="0.3">
      <c r="A1" s="564" t="s">
        <v>151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</row>
    <row r="2" spans="1:148" s="357" customFormat="1" ht="18.600000000000001" customHeight="1" thickBot="1" x14ac:dyDescent="0.3">
      <c r="A2" s="571" t="s">
        <v>36</v>
      </c>
      <c r="B2" s="356" t="s">
        <v>130</v>
      </c>
      <c r="C2" s="608" t="s">
        <v>42</v>
      </c>
      <c r="D2" s="573" t="s">
        <v>37</v>
      </c>
      <c r="E2" s="573" t="s">
        <v>8</v>
      </c>
      <c r="F2" s="577" t="s">
        <v>128</v>
      </c>
      <c r="G2" s="578"/>
      <c r="H2" s="578"/>
      <c r="I2" s="578"/>
      <c r="J2" s="579"/>
      <c r="K2" s="577" t="s">
        <v>143</v>
      </c>
      <c r="L2" s="578"/>
      <c r="M2" s="578"/>
      <c r="N2" s="578"/>
      <c r="O2" s="579"/>
      <c r="P2" s="577" t="s">
        <v>145</v>
      </c>
      <c r="Q2" s="578"/>
      <c r="R2" s="578"/>
      <c r="S2" s="578"/>
      <c r="T2" s="579"/>
      <c r="U2" s="565" t="s">
        <v>144</v>
      </c>
      <c r="V2" s="566"/>
      <c r="W2" s="566"/>
      <c r="X2" s="566"/>
      <c r="Y2" s="567"/>
      <c r="Z2" s="565" t="s">
        <v>126</v>
      </c>
      <c r="AA2" s="566"/>
      <c r="AB2" s="566"/>
      <c r="AC2" s="566"/>
      <c r="AD2" s="567"/>
      <c r="AG2" s="3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8"/>
      <c r="BE2" s="358"/>
      <c r="BF2" s="358"/>
      <c r="BG2" s="358"/>
      <c r="BH2" s="358"/>
      <c r="BI2" s="358"/>
      <c r="BJ2" s="358"/>
      <c r="BK2" s="358"/>
      <c r="BL2" s="358"/>
      <c r="BM2" s="358"/>
      <c r="BN2" s="358"/>
      <c r="BO2" s="358"/>
      <c r="BP2" s="358"/>
      <c r="BQ2" s="358"/>
      <c r="BR2" s="358"/>
      <c r="BS2" s="358"/>
      <c r="BT2" s="358"/>
      <c r="BU2" s="358"/>
      <c r="BV2" s="358"/>
      <c r="BW2" s="358"/>
      <c r="BX2" s="358"/>
      <c r="BY2" s="358"/>
      <c r="BZ2" s="358"/>
      <c r="CA2" s="358"/>
      <c r="CB2" s="358"/>
      <c r="CC2" s="358"/>
      <c r="CD2" s="358"/>
      <c r="CE2" s="358"/>
      <c r="CF2" s="358"/>
      <c r="CG2" s="358"/>
      <c r="CH2" s="358"/>
      <c r="CI2" s="358"/>
      <c r="CJ2" s="358"/>
      <c r="CK2" s="358"/>
      <c r="CL2" s="358"/>
      <c r="CM2" s="358"/>
      <c r="CN2" s="358"/>
      <c r="CO2" s="358"/>
      <c r="CP2" s="358"/>
      <c r="CQ2" s="358"/>
      <c r="CR2" s="358"/>
      <c r="CS2" s="358"/>
      <c r="CT2" s="358"/>
      <c r="CU2" s="358"/>
      <c r="CV2" s="358"/>
      <c r="CW2" s="358"/>
      <c r="CX2" s="358"/>
      <c r="CY2" s="358"/>
      <c r="CZ2" s="358"/>
      <c r="DA2" s="358"/>
      <c r="DB2" s="358"/>
      <c r="DC2" s="358"/>
      <c r="DD2" s="358"/>
      <c r="DE2" s="358"/>
      <c r="DF2" s="358"/>
      <c r="DG2" s="358"/>
      <c r="DH2" s="358"/>
      <c r="DI2" s="358"/>
      <c r="DJ2" s="358"/>
      <c r="DK2" s="358"/>
      <c r="DL2" s="358"/>
      <c r="DM2" s="358"/>
      <c r="DN2" s="358"/>
      <c r="DO2" s="358"/>
      <c r="DP2" s="358"/>
      <c r="DQ2" s="358"/>
      <c r="DR2" s="358"/>
      <c r="DS2" s="358"/>
      <c r="DT2" s="358"/>
      <c r="DU2" s="358"/>
      <c r="DV2" s="358"/>
      <c r="DW2" s="358"/>
      <c r="DX2" s="358"/>
      <c r="DY2" s="358"/>
      <c r="DZ2" s="358"/>
      <c r="EA2" s="358"/>
      <c r="EB2" s="358"/>
      <c r="EC2" s="358"/>
      <c r="ED2" s="358"/>
      <c r="EE2" s="358"/>
      <c r="EF2" s="358"/>
      <c r="EG2" s="358"/>
      <c r="EH2" s="358"/>
      <c r="EI2" s="358"/>
      <c r="EJ2" s="358"/>
      <c r="EK2" s="358"/>
      <c r="EL2" s="358"/>
      <c r="EM2" s="358"/>
      <c r="EN2" s="358"/>
      <c r="EO2" s="358"/>
      <c r="EP2" s="358"/>
      <c r="EQ2" s="358"/>
      <c r="ER2" s="358"/>
    </row>
    <row r="3" spans="1:148" s="58" customFormat="1" ht="32.25" customHeight="1" thickBot="1" x14ac:dyDescent="0.3">
      <c r="A3" s="572"/>
      <c r="B3" s="359" t="s">
        <v>35</v>
      </c>
      <c r="C3" s="609"/>
      <c r="D3" s="574"/>
      <c r="E3" s="574"/>
      <c r="F3" s="360" t="s">
        <v>139</v>
      </c>
      <c r="G3" s="361" t="s">
        <v>3</v>
      </c>
      <c r="H3" s="361" t="s">
        <v>4</v>
      </c>
      <c r="I3" s="361" t="s">
        <v>33</v>
      </c>
      <c r="J3" s="362" t="s">
        <v>5</v>
      </c>
      <c r="K3" s="360" t="s">
        <v>138</v>
      </c>
      <c r="L3" s="361" t="s">
        <v>3</v>
      </c>
      <c r="M3" s="361" t="s">
        <v>4</v>
      </c>
      <c r="N3" s="361" t="s">
        <v>33</v>
      </c>
      <c r="O3" s="362" t="s">
        <v>5</v>
      </c>
      <c r="P3" s="360" t="s">
        <v>138</v>
      </c>
      <c r="Q3" s="361" t="s">
        <v>3</v>
      </c>
      <c r="R3" s="361" t="s">
        <v>4</v>
      </c>
      <c r="S3" s="361" t="s">
        <v>33</v>
      </c>
      <c r="T3" s="362" t="s">
        <v>5</v>
      </c>
      <c r="U3" s="524" t="s">
        <v>139</v>
      </c>
      <c r="V3" s="525" t="s">
        <v>3</v>
      </c>
      <c r="W3" s="525" t="s">
        <v>4</v>
      </c>
      <c r="X3" s="525" t="s">
        <v>33</v>
      </c>
      <c r="Y3" s="526" t="s">
        <v>5</v>
      </c>
      <c r="Z3" s="524" t="s">
        <v>139</v>
      </c>
      <c r="AA3" s="525" t="s">
        <v>3</v>
      </c>
      <c r="AB3" s="525" t="s">
        <v>4</v>
      </c>
      <c r="AC3" s="525" t="s">
        <v>33</v>
      </c>
      <c r="AD3" s="526" t="s">
        <v>5</v>
      </c>
      <c r="AG3" s="3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</row>
    <row r="4" spans="1:148" s="19" customFormat="1" ht="15.6" customHeight="1" thickBot="1" x14ac:dyDescent="0.3">
      <c r="A4" s="55">
        <v>1</v>
      </c>
      <c r="B4" s="56">
        <v>2</v>
      </c>
      <c r="C4" s="354" t="s">
        <v>146</v>
      </c>
      <c r="D4" s="364">
        <v>4</v>
      </c>
      <c r="E4" s="392">
        <v>5</v>
      </c>
      <c r="F4" s="57">
        <v>6</v>
      </c>
      <c r="G4" s="56">
        <v>7</v>
      </c>
      <c r="H4" s="56">
        <v>8</v>
      </c>
      <c r="I4" s="56">
        <v>9</v>
      </c>
      <c r="J4" s="109">
        <v>10</v>
      </c>
      <c r="K4" s="57">
        <v>9</v>
      </c>
      <c r="L4" s="56">
        <v>10</v>
      </c>
      <c r="M4" s="56">
        <v>11</v>
      </c>
      <c r="N4" s="56">
        <v>12</v>
      </c>
      <c r="O4" s="109">
        <v>13</v>
      </c>
      <c r="P4" s="57">
        <v>11</v>
      </c>
      <c r="Q4" s="56">
        <v>12</v>
      </c>
      <c r="R4" s="56">
        <v>13</v>
      </c>
      <c r="S4" s="56">
        <v>14</v>
      </c>
      <c r="T4" s="109">
        <v>15</v>
      </c>
      <c r="U4" s="57">
        <v>19</v>
      </c>
      <c r="V4" s="56">
        <v>20</v>
      </c>
      <c r="W4" s="56">
        <v>21</v>
      </c>
      <c r="X4" s="56">
        <v>22</v>
      </c>
      <c r="Y4" s="109">
        <v>23</v>
      </c>
      <c r="Z4" s="57">
        <v>16</v>
      </c>
      <c r="AA4" s="56">
        <v>17</v>
      </c>
      <c r="AB4" s="56">
        <v>18</v>
      </c>
      <c r="AC4" s="56">
        <v>19</v>
      </c>
      <c r="AD4" s="109">
        <v>20</v>
      </c>
      <c r="AG4" s="124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305" customFormat="1" ht="22.5" customHeight="1" thickBot="1" x14ac:dyDescent="0.3">
      <c r="A5" s="624" t="s">
        <v>129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625"/>
      <c r="AC5" s="625"/>
      <c r="AD5" s="626"/>
      <c r="AG5" s="309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  <c r="CQ5" s="307"/>
      <c r="CR5" s="307"/>
      <c r="CS5" s="307"/>
      <c r="CT5" s="307"/>
      <c r="CU5" s="307"/>
      <c r="CV5" s="307"/>
      <c r="CW5" s="307"/>
      <c r="CX5" s="307"/>
      <c r="CY5" s="307"/>
      <c r="CZ5" s="307"/>
      <c r="DA5" s="307"/>
      <c r="DB5" s="307"/>
      <c r="DC5" s="307"/>
      <c r="DD5" s="307"/>
      <c r="DE5" s="307"/>
      <c r="DF5" s="307"/>
      <c r="DG5" s="307"/>
      <c r="DH5" s="307"/>
      <c r="DI5" s="307"/>
      <c r="DJ5" s="307"/>
      <c r="DK5" s="307"/>
      <c r="DL5" s="307"/>
      <c r="DM5" s="307"/>
      <c r="DN5" s="307"/>
      <c r="DO5" s="307"/>
      <c r="DP5" s="307"/>
      <c r="DQ5" s="307"/>
      <c r="DR5" s="307"/>
      <c r="DS5" s="307"/>
      <c r="DT5" s="307"/>
      <c r="DU5" s="307"/>
      <c r="DV5" s="307"/>
      <c r="DW5" s="307"/>
      <c r="DX5" s="307"/>
      <c r="DY5" s="307"/>
      <c r="DZ5" s="307"/>
      <c r="EA5" s="307"/>
      <c r="EB5" s="307"/>
      <c r="EC5" s="307"/>
      <c r="ED5" s="307"/>
      <c r="EE5" s="307"/>
      <c r="EF5" s="307"/>
      <c r="EG5" s="307"/>
      <c r="EH5" s="307"/>
      <c r="EI5" s="307"/>
      <c r="EJ5" s="307"/>
      <c r="EK5" s="307"/>
      <c r="EL5" s="307"/>
      <c r="EM5" s="307"/>
      <c r="EN5" s="307"/>
      <c r="EO5" s="307"/>
      <c r="EP5" s="307"/>
      <c r="EQ5" s="307"/>
      <c r="ER5" s="307"/>
    </row>
    <row r="6" spans="1:148" s="305" customFormat="1" ht="20.25" customHeight="1" thickBot="1" x14ac:dyDescent="0.3">
      <c r="A6" s="565" t="s">
        <v>120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6"/>
      <c r="AB6" s="566"/>
      <c r="AC6" s="566"/>
      <c r="AD6" s="567"/>
      <c r="AG6" s="306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  <c r="CO6" s="307"/>
      <c r="CP6" s="307"/>
      <c r="CQ6" s="307"/>
      <c r="CR6" s="307"/>
      <c r="CS6" s="307"/>
      <c r="CT6" s="307"/>
      <c r="CU6" s="307"/>
      <c r="CV6" s="307"/>
      <c r="CW6" s="307"/>
      <c r="CX6" s="307"/>
      <c r="CY6" s="307"/>
      <c r="CZ6" s="307"/>
      <c r="DA6" s="307"/>
      <c r="DB6" s="307"/>
      <c r="DC6" s="307"/>
      <c r="DD6" s="307"/>
      <c r="DE6" s="307"/>
      <c r="DF6" s="307"/>
      <c r="DG6" s="307"/>
      <c r="DH6" s="307"/>
      <c r="DI6" s="307"/>
      <c r="DJ6" s="307"/>
      <c r="DK6" s="307"/>
      <c r="DL6" s="307"/>
      <c r="DM6" s="307"/>
      <c r="DN6" s="307"/>
      <c r="DO6" s="307"/>
      <c r="DP6" s="307"/>
      <c r="DQ6" s="307"/>
      <c r="DR6" s="307"/>
      <c r="DS6" s="307"/>
      <c r="DT6" s="307"/>
      <c r="DU6" s="307"/>
      <c r="DV6" s="307"/>
      <c r="DW6" s="307"/>
      <c r="DX6" s="307"/>
      <c r="DY6" s="307"/>
      <c r="DZ6" s="307"/>
      <c r="EA6" s="307"/>
      <c r="EB6" s="307"/>
      <c r="EC6" s="307"/>
      <c r="ED6" s="307"/>
      <c r="EE6" s="307"/>
      <c r="EF6" s="307"/>
      <c r="EG6" s="307"/>
      <c r="EH6" s="307"/>
      <c r="EI6" s="307"/>
      <c r="EJ6" s="307"/>
      <c r="EK6" s="307"/>
      <c r="EL6" s="307"/>
      <c r="EM6" s="307"/>
      <c r="EN6" s="307"/>
      <c r="EO6" s="307"/>
      <c r="EP6" s="307"/>
      <c r="EQ6" s="307"/>
      <c r="ER6" s="307"/>
    </row>
    <row r="7" spans="1:148" s="58" customFormat="1" ht="23.45" customHeight="1" thickBot="1" x14ac:dyDescent="0.3">
      <c r="A7" s="528" t="s">
        <v>10</v>
      </c>
      <c r="B7" s="580" t="s">
        <v>112</v>
      </c>
      <c r="C7" s="581"/>
      <c r="D7" s="582"/>
      <c r="E7" s="529"/>
      <c r="F7" s="610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  <c r="AC7" s="611"/>
      <c r="AD7" s="612"/>
      <c r="AG7" s="59"/>
      <c r="AH7" s="60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</row>
    <row r="8" spans="1:148" s="19" customFormat="1" ht="44.25" customHeight="1" x14ac:dyDescent="0.25">
      <c r="A8" s="51"/>
      <c r="B8" s="144" t="s">
        <v>87</v>
      </c>
      <c r="C8" s="426" t="s">
        <v>80</v>
      </c>
      <c r="D8" s="365" t="s">
        <v>11</v>
      </c>
      <c r="E8" s="393" t="s">
        <v>12</v>
      </c>
      <c r="F8" s="202">
        <f>G8+H8+J8</f>
        <v>934917600</v>
      </c>
      <c r="G8" s="146">
        <v>934917600</v>
      </c>
      <c r="H8" s="146">
        <v>0</v>
      </c>
      <c r="I8" s="146">
        <v>0</v>
      </c>
      <c r="J8" s="147">
        <v>0</v>
      </c>
      <c r="K8" s="145">
        <f>L8+M8+N8+O8</f>
        <v>180306500</v>
      </c>
      <c r="L8" s="146">
        <v>180306500</v>
      </c>
      <c r="M8" s="146">
        <v>0</v>
      </c>
      <c r="N8" s="146">
        <v>0</v>
      </c>
      <c r="O8" s="147">
        <v>0</v>
      </c>
      <c r="P8" s="145">
        <f t="shared" ref="P8:P22" si="0">Q8+R8+S8+T8</f>
        <v>318761681.75</v>
      </c>
      <c r="Q8" s="146">
        <v>318761681.75</v>
      </c>
      <c r="R8" s="146">
        <v>0</v>
      </c>
      <c r="S8" s="146">
        <v>0</v>
      </c>
      <c r="T8" s="147">
        <v>0</v>
      </c>
      <c r="U8" s="44">
        <f>V8+W8+X8+Y8</f>
        <v>176.78879116948085</v>
      </c>
      <c r="V8" s="148">
        <f t="shared" ref="V8:V14" si="1">Q8/L8*100</f>
        <v>176.78879116948085</v>
      </c>
      <c r="W8" s="149">
        <v>0</v>
      </c>
      <c r="X8" s="149">
        <v>0</v>
      </c>
      <c r="Y8" s="92">
        <v>0</v>
      </c>
      <c r="Z8" s="44">
        <f t="shared" ref="Z8:AA14" si="2">P8/F8*100</f>
        <v>34.095163226149552</v>
      </c>
      <c r="AA8" s="148">
        <f t="shared" si="2"/>
        <v>34.095163226149552</v>
      </c>
      <c r="AB8" s="149">
        <v>0</v>
      </c>
      <c r="AC8" s="149">
        <v>0</v>
      </c>
      <c r="AD8" s="92">
        <v>0</v>
      </c>
      <c r="AG8" s="535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19" customFormat="1" ht="42.75" customHeight="1" x14ac:dyDescent="0.25">
      <c r="A9" s="51"/>
      <c r="B9" s="425" t="s">
        <v>88</v>
      </c>
      <c r="C9" s="150" t="s">
        <v>81</v>
      </c>
      <c r="D9" s="366" t="s">
        <v>11</v>
      </c>
      <c r="E9" s="394" t="s">
        <v>12</v>
      </c>
      <c r="F9" s="202">
        <f>G9+H9+J9</f>
        <v>203133400</v>
      </c>
      <c r="G9" s="146">
        <v>203133400</v>
      </c>
      <c r="H9" s="146">
        <v>0</v>
      </c>
      <c r="I9" s="146">
        <v>0</v>
      </c>
      <c r="J9" s="147">
        <v>0</v>
      </c>
      <c r="K9" s="145">
        <f>L9+M9+N9+O9</f>
        <v>35107500</v>
      </c>
      <c r="L9" s="146">
        <v>35107500</v>
      </c>
      <c r="M9" s="146">
        <v>0</v>
      </c>
      <c r="N9" s="146">
        <v>0</v>
      </c>
      <c r="O9" s="147">
        <v>0</v>
      </c>
      <c r="P9" s="145">
        <f t="shared" si="0"/>
        <v>59190221</v>
      </c>
      <c r="Q9" s="146">
        <v>59190221</v>
      </c>
      <c r="R9" s="146">
        <v>0</v>
      </c>
      <c r="S9" s="146">
        <v>0</v>
      </c>
      <c r="T9" s="147">
        <v>0</v>
      </c>
      <c r="U9" s="44">
        <f>V9+W9+X9+Y9</f>
        <v>168.597083244321</v>
      </c>
      <c r="V9" s="148">
        <f t="shared" si="1"/>
        <v>168.597083244321</v>
      </c>
      <c r="W9" s="149">
        <v>0</v>
      </c>
      <c r="X9" s="149">
        <v>0</v>
      </c>
      <c r="Y9" s="92">
        <v>0</v>
      </c>
      <c r="Z9" s="44">
        <f t="shared" si="2"/>
        <v>29.138596114671444</v>
      </c>
      <c r="AA9" s="148">
        <f t="shared" si="2"/>
        <v>29.138596114671444</v>
      </c>
      <c r="AB9" s="149">
        <v>0</v>
      </c>
      <c r="AC9" s="149">
        <v>0</v>
      </c>
      <c r="AD9" s="92">
        <v>0</v>
      </c>
      <c r="AG9" s="535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19" customFormat="1" ht="44.25" customHeight="1" x14ac:dyDescent="0.25">
      <c r="A10" s="52"/>
      <c r="B10" s="151" t="s">
        <v>89</v>
      </c>
      <c r="C10" s="152" t="s">
        <v>82</v>
      </c>
      <c r="D10" s="367" t="s">
        <v>11</v>
      </c>
      <c r="E10" s="395" t="s">
        <v>12</v>
      </c>
      <c r="F10" s="202">
        <f t="shared" ref="F10:F35" si="3">G10+H10+J10</f>
        <v>2046586774</v>
      </c>
      <c r="G10" s="117">
        <v>2046586774</v>
      </c>
      <c r="H10" s="117">
        <v>0</v>
      </c>
      <c r="I10" s="117">
        <v>0</v>
      </c>
      <c r="J10" s="116">
        <v>0</v>
      </c>
      <c r="K10" s="153">
        <f t="shared" ref="K10:K25" si="4">L10+M10+N10+O10</f>
        <v>382597364</v>
      </c>
      <c r="L10" s="117">
        <v>382597364</v>
      </c>
      <c r="M10" s="117">
        <v>0</v>
      </c>
      <c r="N10" s="117">
        <v>0</v>
      </c>
      <c r="O10" s="116">
        <v>0</v>
      </c>
      <c r="P10" s="153">
        <f t="shared" si="0"/>
        <v>802744805.09000003</v>
      </c>
      <c r="Q10" s="117">
        <v>802744805.09000003</v>
      </c>
      <c r="R10" s="117">
        <v>0</v>
      </c>
      <c r="S10" s="117">
        <v>0</v>
      </c>
      <c r="T10" s="116">
        <v>0</v>
      </c>
      <c r="U10" s="44">
        <f t="shared" ref="U10:U21" si="5">V10+W10+X10+Y10</f>
        <v>209.81451536869452</v>
      </c>
      <c r="V10" s="129">
        <f t="shared" si="1"/>
        <v>209.81451536869452</v>
      </c>
      <c r="W10" s="42">
        <v>0</v>
      </c>
      <c r="X10" s="42">
        <v>0</v>
      </c>
      <c r="Y10" s="33">
        <v>0</v>
      </c>
      <c r="Z10" s="30">
        <f t="shared" si="2"/>
        <v>39.223589993257725</v>
      </c>
      <c r="AA10" s="129">
        <f t="shared" si="2"/>
        <v>39.223589993257725</v>
      </c>
      <c r="AB10" s="42">
        <v>0</v>
      </c>
      <c r="AC10" s="42">
        <v>0</v>
      </c>
      <c r="AD10" s="33">
        <v>0</v>
      </c>
      <c r="AG10" s="535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19" customFormat="1" ht="45" customHeight="1" x14ac:dyDescent="0.25">
      <c r="A11" s="52"/>
      <c r="B11" s="151" t="s">
        <v>90</v>
      </c>
      <c r="C11" s="152" t="s">
        <v>83</v>
      </c>
      <c r="D11" s="367" t="s">
        <v>11</v>
      </c>
      <c r="E11" s="395" t="s">
        <v>12</v>
      </c>
      <c r="F11" s="202">
        <f t="shared" si="3"/>
        <v>24748000</v>
      </c>
      <c r="G11" s="117">
        <v>24748000</v>
      </c>
      <c r="H11" s="117">
        <v>0</v>
      </c>
      <c r="I11" s="117">
        <v>0</v>
      </c>
      <c r="J11" s="116">
        <v>0</v>
      </c>
      <c r="K11" s="153">
        <f t="shared" si="4"/>
        <v>4447000</v>
      </c>
      <c r="L11" s="117">
        <v>4447000</v>
      </c>
      <c r="M11" s="117">
        <v>0</v>
      </c>
      <c r="N11" s="117">
        <v>0</v>
      </c>
      <c r="O11" s="116">
        <v>0</v>
      </c>
      <c r="P11" s="153">
        <f t="shared" si="0"/>
        <v>10300712.92</v>
      </c>
      <c r="Q11" s="117">
        <v>10300712.92</v>
      </c>
      <c r="R11" s="117">
        <v>0</v>
      </c>
      <c r="S11" s="117">
        <v>0</v>
      </c>
      <c r="T11" s="116">
        <v>0</v>
      </c>
      <c r="U11" s="44">
        <f t="shared" ref="U11" si="6">V11+W11+X11+Y11</f>
        <v>231.63285181020913</v>
      </c>
      <c r="V11" s="129">
        <f t="shared" si="1"/>
        <v>231.63285181020913</v>
      </c>
      <c r="W11" s="42">
        <v>0</v>
      </c>
      <c r="X11" s="42">
        <v>0</v>
      </c>
      <c r="Y11" s="33">
        <v>0</v>
      </c>
      <c r="Z11" s="30">
        <f t="shared" si="2"/>
        <v>41.622405527719415</v>
      </c>
      <c r="AA11" s="129">
        <f t="shared" si="2"/>
        <v>41.622405527719415</v>
      </c>
      <c r="AB11" s="42">
        <v>0</v>
      </c>
      <c r="AC11" s="42">
        <v>0</v>
      </c>
      <c r="AD11" s="33">
        <v>0</v>
      </c>
      <c r="AG11" s="535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19" customFormat="1" ht="77.25" customHeight="1" x14ac:dyDescent="0.25">
      <c r="A12" s="35"/>
      <c r="B12" s="154" t="s">
        <v>91</v>
      </c>
      <c r="C12" s="152" t="s">
        <v>54</v>
      </c>
      <c r="D12" s="367" t="s">
        <v>11</v>
      </c>
      <c r="E12" s="396" t="s">
        <v>12</v>
      </c>
      <c r="F12" s="202">
        <f t="shared" si="3"/>
        <v>121393400</v>
      </c>
      <c r="G12" s="117">
        <v>121393400</v>
      </c>
      <c r="H12" s="117">
        <v>0</v>
      </c>
      <c r="I12" s="117">
        <v>0</v>
      </c>
      <c r="J12" s="116">
        <v>0</v>
      </c>
      <c r="K12" s="153">
        <f t="shared" si="4"/>
        <v>25897746</v>
      </c>
      <c r="L12" s="117">
        <v>25897746</v>
      </c>
      <c r="M12" s="117">
        <v>0</v>
      </c>
      <c r="N12" s="117">
        <v>0</v>
      </c>
      <c r="O12" s="116">
        <v>0</v>
      </c>
      <c r="P12" s="153">
        <f t="shared" si="0"/>
        <v>42424546.420000002</v>
      </c>
      <c r="Q12" s="117">
        <v>42424546.420000002</v>
      </c>
      <c r="R12" s="117">
        <v>0</v>
      </c>
      <c r="S12" s="117">
        <v>0</v>
      </c>
      <c r="T12" s="116">
        <v>0</v>
      </c>
      <c r="U12" s="44">
        <f t="shared" si="5"/>
        <v>163.81559391307644</v>
      </c>
      <c r="V12" s="129">
        <f t="shared" si="1"/>
        <v>163.81559391307644</v>
      </c>
      <c r="W12" s="149">
        <v>0</v>
      </c>
      <c r="X12" s="149">
        <v>0</v>
      </c>
      <c r="Y12" s="92">
        <v>0</v>
      </c>
      <c r="Z12" s="44">
        <f t="shared" si="2"/>
        <v>34.947984338522524</v>
      </c>
      <c r="AA12" s="148">
        <f t="shared" si="2"/>
        <v>34.947984338522524</v>
      </c>
      <c r="AB12" s="149">
        <v>0</v>
      </c>
      <c r="AC12" s="149">
        <v>0</v>
      </c>
      <c r="AD12" s="92">
        <v>0</v>
      </c>
      <c r="AG12" s="535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19" customFormat="1" ht="43.9" customHeight="1" x14ac:dyDescent="0.25">
      <c r="A13" s="35"/>
      <c r="B13" s="154" t="s">
        <v>86</v>
      </c>
      <c r="C13" s="152" t="s">
        <v>56</v>
      </c>
      <c r="D13" s="367" t="s">
        <v>11</v>
      </c>
      <c r="E13" s="396" t="s">
        <v>12</v>
      </c>
      <c r="F13" s="202">
        <f t="shared" si="3"/>
        <v>84067000</v>
      </c>
      <c r="G13" s="117">
        <v>84067000</v>
      </c>
      <c r="H13" s="117">
        <v>0</v>
      </c>
      <c r="I13" s="117">
        <v>0</v>
      </c>
      <c r="J13" s="116">
        <v>0</v>
      </c>
      <c r="K13" s="153">
        <f t="shared" si="4"/>
        <v>27006900</v>
      </c>
      <c r="L13" s="117">
        <v>27006900</v>
      </c>
      <c r="M13" s="117">
        <v>0</v>
      </c>
      <c r="N13" s="117">
        <v>0</v>
      </c>
      <c r="O13" s="116">
        <v>0</v>
      </c>
      <c r="P13" s="153">
        <f t="shared" si="0"/>
        <v>37290156.060000002</v>
      </c>
      <c r="Q13" s="117">
        <v>37290156.060000002</v>
      </c>
      <c r="R13" s="117">
        <v>0</v>
      </c>
      <c r="S13" s="117">
        <v>0</v>
      </c>
      <c r="T13" s="116">
        <v>0</v>
      </c>
      <c r="U13" s="44">
        <f t="shared" si="5"/>
        <v>138.07640291925398</v>
      </c>
      <c r="V13" s="129">
        <f t="shared" si="1"/>
        <v>138.07640291925398</v>
      </c>
      <c r="W13" s="42">
        <v>0</v>
      </c>
      <c r="X13" s="42">
        <v>0</v>
      </c>
      <c r="Y13" s="33">
        <v>0</v>
      </c>
      <c r="Z13" s="30">
        <f t="shared" si="2"/>
        <v>44.357662412123666</v>
      </c>
      <c r="AA13" s="129">
        <f t="shared" si="2"/>
        <v>44.357662412123666</v>
      </c>
      <c r="AB13" s="42">
        <v>0</v>
      </c>
      <c r="AC13" s="42">
        <v>0</v>
      </c>
      <c r="AD13" s="33">
        <v>0</v>
      </c>
      <c r="AG13" s="535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19" customFormat="1" ht="59.25" customHeight="1" x14ac:dyDescent="0.25">
      <c r="A14" s="35"/>
      <c r="B14" s="154" t="s">
        <v>85</v>
      </c>
      <c r="C14" s="152" t="s">
        <v>46</v>
      </c>
      <c r="D14" s="367" t="s">
        <v>11</v>
      </c>
      <c r="E14" s="396" t="s">
        <v>12</v>
      </c>
      <c r="F14" s="202">
        <f t="shared" si="3"/>
        <v>37872000</v>
      </c>
      <c r="G14" s="117">
        <v>37872000</v>
      </c>
      <c r="H14" s="117">
        <v>0</v>
      </c>
      <c r="I14" s="117">
        <v>0</v>
      </c>
      <c r="J14" s="116">
        <v>0</v>
      </c>
      <c r="K14" s="153">
        <f t="shared" si="4"/>
        <v>4971000</v>
      </c>
      <c r="L14" s="117">
        <v>4971000</v>
      </c>
      <c r="M14" s="117">
        <v>0</v>
      </c>
      <c r="N14" s="117">
        <v>0</v>
      </c>
      <c r="O14" s="116">
        <v>0</v>
      </c>
      <c r="P14" s="153">
        <f t="shared" si="0"/>
        <v>8853000</v>
      </c>
      <c r="Q14" s="117">
        <v>8853000</v>
      </c>
      <c r="R14" s="117">
        <v>0</v>
      </c>
      <c r="S14" s="117">
        <v>0</v>
      </c>
      <c r="T14" s="116">
        <v>0</v>
      </c>
      <c r="U14" s="44">
        <f t="shared" si="5"/>
        <v>178.09293904646952</v>
      </c>
      <c r="V14" s="129">
        <f t="shared" si="1"/>
        <v>178.09293904646952</v>
      </c>
      <c r="W14" s="42">
        <v>0</v>
      </c>
      <c r="X14" s="42">
        <v>0</v>
      </c>
      <c r="Y14" s="33">
        <v>0</v>
      </c>
      <c r="Z14" s="130">
        <f t="shared" si="2"/>
        <v>23.376108998732573</v>
      </c>
      <c r="AA14" s="42">
        <f t="shared" si="2"/>
        <v>23.376108998732573</v>
      </c>
      <c r="AB14" s="42">
        <v>0</v>
      </c>
      <c r="AC14" s="42">
        <v>0</v>
      </c>
      <c r="AD14" s="33">
        <v>0</v>
      </c>
      <c r="AG14" s="535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19" customFormat="1" ht="45" customHeight="1" x14ac:dyDescent="0.25">
      <c r="A15" s="35"/>
      <c r="B15" s="154" t="s">
        <v>57</v>
      </c>
      <c r="C15" s="152" t="s">
        <v>79</v>
      </c>
      <c r="D15" s="367" t="s">
        <v>11</v>
      </c>
      <c r="E15" s="396" t="s">
        <v>5</v>
      </c>
      <c r="F15" s="202">
        <f t="shared" si="3"/>
        <v>633600</v>
      </c>
      <c r="G15" s="129">
        <v>0</v>
      </c>
      <c r="H15" s="129">
        <v>0</v>
      </c>
      <c r="I15" s="129">
        <v>0</v>
      </c>
      <c r="J15" s="31">
        <v>633600</v>
      </c>
      <c r="K15" s="153">
        <f t="shared" si="4"/>
        <v>140000</v>
      </c>
      <c r="L15" s="129">
        <v>0</v>
      </c>
      <c r="M15" s="129">
        <v>0</v>
      </c>
      <c r="N15" s="129">
        <v>0</v>
      </c>
      <c r="O15" s="31">
        <v>140000</v>
      </c>
      <c r="P15" s="153">
        <f t="shared" si="0"/>
        <v>125004</v>
      </c>
      <c r="Q15" s="129">
        <v>0</v>
      </c>
      <c r="R15" s="129">
        <v>0</v>
      </c>
      <c r="S15" s="129">
        <v>0</v>
      </c>
      <c r="T15" s="31">
        <v>125004</v>
      </c>
      <c r="U15" s="44">
        <f t="shared" si="5"/>
        <v>89.28857142857143</v>
      </c>
      <c r="V15" s="42">
        <v>0</v>
      </c>
      <c r="W15" s="42">
        <v>0</v>
      </c>
      <c r="X15" s="42">
        <v>0</v>
      </c>
      <c r="Y15" s="32">
        <f>T15/O15*100</f>
        <v>89.28857142857143</v>
      </c>
      <c r="Z15" s="130">
        <f t="shared" ref="Z15:Z22" si="7">P15/F15*100</f>
        <v>19.729166666666668</v>
      </c>
      <c r="AA15" s="42">
        <v>0</v>
      </c>
      <c r="AB15" s="42">
        <v>0</v>
      </c>
      <c r="AC15" s="42">
        <v>0</v>
      </c>
      <c r="AD15" s="33">
        <f>T15/J15*100</f>
        <v>19.729166666666668</v>
      </c>
      <c r="AG15" s="535"/>
      <c r="AI15" s="288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19" customFormat="1" ht="28.9" customHeight="1" x14ac:dyDescent="0.25">
      <c r="A16" s="35"/>
      <c r="B16" s="154" t="s">
        <v>58</v>
      </c>
      <c r="C16" s="152" t="s">
        <v>55</v>
      </c>
      <c r="D16" s="367" t="s">
        <v>11</v>
      </c>
      <c r="E16" s="396" t="s">
        <v>5</v>
      </c>
      <c r="F16" s="202">
        <f t="shared" si="3"/>
        <v>570212725</v>
      </c>
      <c r="G16" s="129">
        <v>0</v>
      </c>
      <c r="H16" s="129">
        <v>0</v>
      </c>
      <c r="I16" s="129">
        <v>0</v>
      </c>
      <c r="J16" s="31">
        <v>570212725</v>
      </c>
      <c r="K16" s="153">
        <f t="shared" si="4"/>
        <v>139065610</v>
      </c>
      <c r="L16" s="129">
        <v>0</v>
      </c>
      <c r="M16" s="129">
        <v>0</v>
      </c>
      <c r="N16" s="129">
        <v>0</v>
      </c>
      <c r="O16" s="31">
        <v>139065610</v>
      </c>
      <c r="P16" s="153">
        <f t="shared" si="0"/>
        <v>180932618.36000001</v>
      </c>
      <c r="Q16" s="129">
        <v>0</v>
      </c>
      <c r="R16" s="129">
        <v>0</v>
      </c>
      <c r="S16" s="129">
        <v>0</v>
      </c>
      <c r="T16" s="31">
        <v>180932618.36000001</v>
      </c>
      <c r="U16" s="44">
        <f t="shared" si="5"/>
        <v>130.10593946267522</v>
      </c>
      <c r="V16" s="42">
        <v>0</v>
      </c>
      <c r="W16" s="42">
        <v>0</v>
      </c>
      <c r="X16" s="42">
        <v>0</v>
      </c>
      <c r="Y16" s="32">
        <f>T16/O16*100</f>
        <v>130.10593946267522</v>
      </c>
      <c r="Z16" s="30">
        <f t="shared" si="7"/>
        <v>31.730722663195564</v>
      </c>
      <c r="AA16" s="42">
        <v>0</v>
      </c>
      <c r="AB16" s="42">
        <v>0</v>
      </c>
      <c r="AC16" s="42">
        <v>0</v>
      </c>
      <c r="AD16" s="32">
        <f>T16/J16*100</f>
        <v>31.730722663195564</v>
      </c>
      <c r="AG16" s="535"/>
      <c r="AI16" s="289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13" customFormat="1" ht="28.5" customHeight="1" x14ac:dyDescent="0.25">
      <c r="A17" s="35"/>
      <c r="B17" s="154" t="s">
        <v>127</v>
      </c>
      <c r="C17" s="152"/>
      <c r="D17" s="395" t="s">
        <v>11</v>
      </c>
      <c r="E17" s="396" t="s">
        <v>13</v>
      </c>
      <c r="F17" s="559">
        <f>G17+H17+I17+J17</f>
        <v>341067780</v>
      </c>
      <c r="G17" s="129">
        <v>0</v>
      </c>
      <c r="H17" s="129">
        <v>0</v>
      </c>
      <c r="I17" s="328">
        <v>341067780</v>
      </c>
      <c r="J17" s="116">
        <v>0</v>
      </c>
      <c r="K17" s="234">
        <f>L17+M17+N17+O17</f>
        <v>341067780</v>
      </c>
      <c r="L17" s="129">
        <v>0</v>
      </c>
      <c r="M17" s="129">
        <v>0</v>
      </c>
      <c r="N17" s="129">
        <f>I17</f>
        <v>341067780</v>
      </c>
      <c r="O17" s="31">
        <v>0</v>
      </c>
      <c r="P17" s="234">
        <f>Q17+R17+S17+T17</f>
        <v>332082354.33999997</v>
      </c>
      <c r="Q17" s="129">
        <v>0</v>
      </c>
      <c r="R17" s="129">
        <v>0</v>
      </c>
      <c r="S17" s="129">
        <v>332082354.33999997</v>
      </c>
      <c r="T17" s="31">
        <v>0</v>
      </c>
      <c r="U17" s="44">
        <f t="shared" si="5"/>
        <v>97.365501467186363</v>
      </c>
      <c r="V17" s="42">
        <v>0</v>
      </c>
      <c r="W17" s="42">
        <v>0</v>
      </c>
      <c r="X17" s="129">
        <f>S17/N17*100</f>
        <v>97.365501467186363</v>
      </c>
      <c r="Y17" s="33">
        <v>0</v>
      </c>
      <c r="Z17" s="30">
        <f t="shared" si="7"/>
        <v>97.365501467186363</v>
      </c>
      <c r="AA17" s="42">
        <v>0</v>
      </c>
      <c r="AB17" s="42">
        <v>0</v>
      </c>
      <c r="AC17" s="129">
        <f>S17/I17*100</f>
        <v>97.365501467186363</v>
      </c>
      <c r="AD17" s="33">
        <v>0</v>
      </c>
      <c r="AE17" s="636" t="s">
        <v>74</v>
      </c>
      <c r="AF17" s="637"/>
      <c r="AG17" s="637"/>
      <c r="AI17" s="560" t="s">
        <v>154</v>
      </c>
      <c r="AJ17" s="560"/>
      <c r="AK17" s="560"/>
      <c r="AL17" s="560"/>
      <c r="AM17" s="560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</row>
    <row r="18" spans="1:148" s="19" customFormat="1" ht="30" customHeight="1" x14ac:dyDescent="0.25">
      <c r="A18" s="35"/>
      <c r="B18" s="154" t="s">
        <v>0</v>
      </c>
      <c r="C18" s="152" t="s">
        <v>68</v>
      </c>
      <c r="D18" s="367" t="s">
        <v>11</v>
      </c>
      <c r="E18" s="396" t="s">
        <v>5</v>
      </c>
      <c r="F18" s="202">
        <f t="shared" si="3"/>
        <v>3994900</v>
      </c>
      <c r="G18" s="129">
        <v>0</v>
      </c>
      <c r="H18" s="129">
        <v>0</v>
      </c>
      <c r="I18" s="129">
        <v>0</v>
      </c>
      <c r="J18" s="31">
        <v>3994900</v>
      </c>
      <c r="K18" s="153">
        <f t="shared" si="4"/>
        <v>599520</v>
      </c>
      <c r="L18" s="129">
        <v>0</v>
      </c>
      <c r="M18" s="129">
        <v>0</v>
      </c>
      <c r="N18" s="129">
        <v>0</v>
      </c>
      <c r="O18" s="31">
        <v>599520</v>
      </c>
      <c r="P18" s="153">
        <f t="shared" si="0"/>
        <v>350424.26</v>
      </c>
      <c r="Q18" s="129">
        <v>0</v>
      </c>
      <c r="R18" s="129">
        <v>0</v>
      </c>
      <c r="S18" s="129">
        <v>0</v>
      </c>
      <c r="T18" s="31">
        <v>350424.26</v>
      </c>
      <c r="U18" s="44">
        <f t="shared" si="5"/>
        <v>58.450803976514543</v>
      </c>
      <c r="V18" s="42">
        <v>0</v>
      </c>
      <c r="W18" s="42">
        <v>0</v>
      </c>
      <c r="X18" s="42">
        <v>0</v>
      </c>
      <c r="Y18" s="32">
        <f>T18/O18*100</f>
        <v>58.450803976514543</v>
      </c>
      <c r="Z18" s="30">
        <f t="shared" si="7"/>
        <v>8.7717905329294847</v>
      </c>
      <c r="AA18" s="42">
        <v>0</v>
      </c>
      <c r="AB18" s="42">
        <v>0</v>
      </c>
      <c r="AC18" s="42">
        <v>0</v>
      </c>
      <c r="AD18" s="32">
        <f>T18/J18*100</f>
        <v>8.7717905329294847</v>
      </c>
      <c r="AG18" s="535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19" customFormat="1" ht="28.5" customHeight="1" x14ac:dyDescent="0.25">
      <c r="A19" s="35"/>
      <c r="B19" s="154" t="s">
        <v>66</v>
      </c>
      <c r="C19" s="152" t="s">
        <v>44</v>
      </c>
      <c r="D19" s="367" t="s">
        <v>11</v>
      </c>
      <c r="E19" s="396" t="s">
        <v>12</v>
      </c>
      <c r="F19" s="202">
        <f t="shared" si="3"/>
        <v>72700</v>
      </c>
      <c r="G19" s="129">
        <v>72700</v>
      </c>
      <c r="H19" s="129">
        <v>0</v>
      </c>
      <c r="I19" s="129">
        <v>0</v>
      </c>
      <c r="J19" s="31">
        <v>0</v>
      </c>
      <c r="K19" s="153">
        <f t="shared" si="4"/>
        <v>0</v>
      </c>
      <c r="L19" s="129">
        <v>0</v>
      </c>
      <c r="M19" s="129">
        <v>0</v>
      </c>
      <c r="N19" s="129">
        <v>0</v>
      </c>
      <c r="O19" s="31">
        <v>0</v>
      </c>
      <c r="P19" s="153">
        <f t="shared" si="0"/>
        <v>0</v>
      </c>
      <c r="Q19" s="129">
        <v>0</v>
      </c>
      <c r="R19" s="129">
        <v>0</v>
      </c>
      <c r="S19" s="129">
        <v>0</v>
      </c>
      <c r="T19" s="31">
        <v>0</v>
      </c>
      <c r="U19" s="428">
        <f t="shared" si="5"/>
        <v>0</v>
      </c>
      <c r="V19" s="42">
        <v>0</v>
      </c>
      <c r="W19" s="42">
        <v>0</v>
      </c>
      <c r="X19" s="42">
        <v>0</v>
      </c>
      <c r="Y19" s="33">
        <v>0</v>
      </c>
      <c r="Z19" s="156">
        <f t="shared" si="7"/>
        <v>0</v>
      </c>
      <c r="AA19" s="42">
        <f>Q19/G19*100</f>
        <v>0</v>
      </c>
      <c r="AB19" s="42">
        <f>Q19/G19*100</f>
        <v>0</v>
      </c>
      <c r="AC19" s="42">
        <v>0</v>
      </c>
      <c r="AD19" s="33">
        <v>0</v>
      </c>
      <c r="AE19" s="634" t="s">
        <v>75</v>
      </c>
      <c r="AF19" s="635"/>
      <c r="AG19" s="538">
        <v>72690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19" customFormat="1" ht="21.75" hidden="1" customHeight="1" x14ac:dyDescent="0.25">
      <c r="A20" s="35"/>
      <c r="B20" s="154"/>
      <c r="C20" s="152"/>
      <c r="D20" s="367" t="s">
        <v>11</v>
      </c>
      <c r="E20" s="396" t="s">
        <v>12</v>
      </c>
      <c r="F20" s="202">
        <f t="shared" si="3"/>
        <v>0</v>
      </c>
      <c r="G20" s="129"/>
      <c r="H20" s="129"/>
      <c r="I20" s="129"/>
      <c r="J20" s="31"/>
      <c r="K20" s="153">
        <f t="shared" si="4"/>
        <v>0</v>
      </c>
      <c r="L20" s="129"/>
      <c r="M20" s="129"/>
      <c r="N20" s="129"/>
      <c r="O20" s="31"/>
      <c r="P20" s="153">
        <f t="shared" si="0"/>
        <v>0</v>
      </c>
      <c r="Q20" s="129"/>
      <c r="R20" s="129"/>
      <c r="S20" s="129"/>
      <c r="T20" s="31"/>
      <c r="U20" s="44" t="e">
        <f t="shared" si="5"/>
        <v>#DIV/0!</v>
      </c>
      <c r="V20" s="129" t="e">
        <f>Q20/L20*100</f>
        <v>#DIV/0!</v>
      </c>
      <c r="W20" s="42" t="e">
        <f>L20/#REF!*100</f>
        <v>#REF!</v>
      </c>
      <c r="X20" s="129" t="e">
        <f>N20/D20*100</f>
        <v>#VALUE!</v>
      </c>
      <c r="Y20" s="32" t="e">
        <f>T20/O20*100</f>
        <v>#DIV/0!</v>
      </c>
      <c r="Z20" s="157" t="e">
        <f t="shared" si="7"/>
        <v>#DIV/0!</v>
      </c>
      <c r="AA20" s="129" t="e">
        <f>Q20/G20*100</f>
        <v>#DIV/0!</v>
      </c>
      <c r="AB20" s="42" t="e">
        <f>Q20/G20*100</f>
        <v>#DIV/0!</v>
      </c>
      <c r="AC20" s="129" t="e">
        <f>S20/I20*100</f>
        <v>#DIV/0!</v>
      </c>
      <c r="AD20" s="32" t="e">
        <f>T20/J20*100</f>
        <v>#DIV/0!</v>
      </c>
      <c r="AG20" s="3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19" customFormat="1" ht="18.75" hidden="1" customHeight="1" x14ac:dyDescent="0.25">
      <c r="A21" s="36"/>
      <c r="B21" s="158"/>
      <c r="C21" s="159"/>
      <c r="D21" s="367" t="s">
        <v>11</v>
      </c>
      <c r="E21" s="397" t="s">
        <v>5</v>
      </c>
      <c r="F21" s="202">
        <f t="shared" si="3"/>
        <v>0</v>
      </c>
      <c r="G21" s="160"/>
      <c r="H21" s="160"/>
      <c r="I21" s="160"/>
      <c r="J21" s="161"/>
      <c r="K21" s="153">
        <f t="shared" si="4"/>
        <v>0</v>
      </c>
      <c r="L21" s="160"/>
      <c r="M21" s="160"/>
      <c r="N21" s="160"/>
      <c r="O21" s="161"/>
      <c r="P21" s="153">
        <f t="shared" si="0"/>
        <v>0</v>
      </c>
      <c r="Q21" s="160"/>
      <c r="R21" s="160"/>
      <c r="S21" s="160"/>
      <c r="T21" s="161"/>
      <c r="U21" s="44" t="e">
        <f t="shared" si="5"/>
        <v>#DIV/0!</v>
      </c>
      <c r="V21" s="129" t="e">
        <f>Q21/L21*100</f>
        <v>#DIV/0!</v>
      </c>
      <c r="W21" s="42" t="e">
        <f>L21/#REF!*100</f>
        <v>#REF!</v>
      </c>
      <c r="X21" s="129" t="e">
        <f>N21/D21*100</f>
        <v>#VALUE!</v>
      </c>
      <c r="Y21" s="32" t="e">
        <f>T21/O21*100</f>
        <v>#DIV/0!</v>
      </c>
      <c r="Z21" s="157" t="e">
        <f t="shared" si="7"/>
        <v>#DIV/0!</v>
      </c>
      <c r="AA21" s="129" t="e">
        <f>Q21/G21*100</f>
        <v>#DIV/0!</v>
      </c>
      <c r="AB21" s="42" t="e">
        <f>Q21/G21*100</f>
        <v>#DIV/0!</v>
      </c>
      <c r="AC21" s="129" t="e">
        <f>S21/I21*100</f>
        <v>#DIV/0!</v>
      </c>
      <c r="AD21" s="32" t="e">
        <f>T21/J21*100</f>
        <v>#DIV/0!</v>
      </c>
      <c r="AG21" s="3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19" customFormat="1" ht="29.45" customHeight="1" x14ac:dyDescent="0.25">
      <c r="A22" s="326"/>
      <c r="B22" s="154" t="s">
        <v>59</v>
      </c>
      <c r="C22" s="150" t="s">
        <v>45</v>
      </c>
      <c r="D22" s="367" t="s">
        <v>11</v>
      </c>
      <c r="E22" s="390" t="s">
        <v>12</v>
      </c>
      <c r="F22" s="349">
        <f t="shared" si="3"/>
        <v>2440000</v>
      </c>
      <c r="G22" s="203">
        <v>2440000</v>
      </c>
      <c r="H22" s="148">
        <v>0</v>
      </c>
      <c r="I22" s="148">
        <v>0</v>
      </c>
      <c r="J22" s="46">
        <v>0</v>
      </c>
      <c r="K22" s="386">
        <f t="shared" si="4"/>
        <v>350000</v>
      </c>
      <c r="L22" s="203">
        <v>350000</v>
      </c>
      <c r="M22" s="148">
        <v>0</v>
      </c>
      <c r="N22" s="148">
        <v>0</v>
      </c>
      <c r="O22" s="46">
        <v>0</v>
      </c>
      <c r="P22" s="386">
        <f t="shared" si="0"/>
        <v>835000</v>
      </c>
      <c r="Q22" s="203">
        <v>835000</v>
      </c>
      <c r="R22" s="148">
        <v>0</v>
      </c>
      <c r="S22" s="148">
        <v>0</v>
      </c>
      <c r="T22" s="46">
        <v>0</v>
      </c>
      <c r="U22" s="44">
        <f>V22+W22+X22+Y22</f>
        <v>238.57142857142856</v>
      </c>
      <c r="V22" s="129">
        <f>Q22/L22*100</f>
        <v>238.57142857142856</v>
      </c>
      <c r="W22" s="42">
        <v>0</v>
      </c>
      <c r="X22" s="42">
        <v>0</v>
      </c>
      <c r="Y22" s="33">
        <v>0</v>
      </c>
      <c r="Z22" s="156">
        <f t="shared" si="7"/>
        <v>34.221311475409841</v>
      </c>
      <c r="AA22" s="42">
        <f>Q22/G22*100</f>
        <v>34.221311475409841</v>
      </c>
      <c r="AB22" s="42">
        <v>0</v>
      </c>
      <c r="AC22" s="42">
        <v>0</v>
      </c>
      <c r="AD22" s="33">
        <v>0</v>
      </c>
      <c r="AG22" s="3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19" customFormat="1" ht="55.9" customHeight="1" x14ac:dyDescent="0.25">
      <c r="A23" s="326"/>
      <c r="B23" s="388" t="s">
        <v>150</v>
      </c>
      <c r="C23" s="427" t="s">
        <v>149</v>
      </c>
      <c r="D23" s="367" t="s">
        <v>11</v>
      </c>
      <c r="E23" s="396" t="s">
        <v>5</v>
      </c>
      <c r="F23" s="349">
        <f t="shared" si="3"/>
        <v>32922300</v>
      </c>
      <c r="G23" s="186">
        <v>32922300</v>
      </c>
      <c r="H23" s="129">
        <v>0</v>
      </c>
      <c r="I23" s="129">
        <v>0</v>
      </c>
      <c r="J23" s="391">
        <v>0</v>
      </c>
      <c r="K23" s="386">
        <f t="shared" si="4"/>
        <v>0</v>
      </c>
      <c r="L23" s="186">
        <v>0</v>
      </c>
      <c r="M23" s="129">
        <v>0</v>
      </c>
      <c r="N23" s="129">
        <v>0</v>
      </c>
      <c r="O23" s="31">
        <v>0</v>
      </c>
      <c r="P23" s="387">
        <v>0</v>
      </c>
      <c r="Q23" s="186">
        <v>0</v>
      </c>
      <c r="R23" s="129">
        <v>0</v>
      </c>
      <c r="S23" s="129">
        <v>0</v>
      </c>
      <c r="T23" s="31">
        <v>0</v>
      </c>
      <c r="U23" s="44" t="e">
        <f t="shared" ref="U23:U25" si="8">V23+W23+X23+Y23</f>
        <v>#DIV/0!</v>
      </c>
      <c r="V23" s="129">
        <v>0</v>
      </c>
      <c r="W23" s="42">
        <v>0</v>
      </c>
      <c r="X23" s="42">
        <v>0</v>
      </c>
      <c r="Y23" s="32" t="e">
        <f>T23/O23*100</f>
        <v>#DIV/0!</v>
      </c>
      <c r="Z23" s="156">
        <v>0</v>
      </c>
      <c r="AA23" s="42">
        <v>0</v>
      </c>
      <c r="AB23" s="42">
        <v>0</v>
      </c>
      <c r="AC23" s="42">
        <v>0</v>
      </c>
      <c r="AD23" s="33">
        <v>0</v>
      </c>
      <c r="AG23" s="3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19" customFormat="1" ht="57.75" customHeight="1" x14ac:dyDescent="0.25">
      <c r="A24" s="326"/>
      <c r="B24" s="388" t="s">
        <v>140</v>
      </c>
      <c r="C24" s="429" t="s">
        <v>142</v>
      </c>
      <c r="D24" s="367" t="s">
        <v>11</v>
      </c>
      <c r="E24" s="396"/>
      <c r="F24" s="349">
        <f t="shared" si="3"/>
        <v>8175170</v>
      </c>
      <c r="G24" s="186">
        <v>0</v>
      </c>
      <c r="H24" s="129">
        <v>0</v>
      </c>
      <c r="I24" s="129">
        <v>0</v>
      </c>
      <c r="J24" s="430">
        <v>8175170</v>
      </c>
      <c r="K24" s="387"/>
      <c r="L24" s="186"/>
      <c r="M24" s="129"/>
      <c r="N24" s="129"/>
      <c r="O24" s="31"/>
      <c r="P24" s="387">
        <v>0</v>
      </c>
      <c r="Q24" s="186">
        <v>0</v>
      </c>
      <c r="R24" s="129">
        <v>0</v>
      </c>
      <c r="S24" s="129">
        <v>0</v>
      </c>
      <c r="T24" s="31">
        <v>0</v>
      </c>
      <c r="U24" s="30"/>
      <c r="V24" s="129"/>
      <c r="W24" s="42"/>
      <c r="X24" s="42"/>
      <c r="Y24" s="32"/>
      <c r="Z24" s="130">
        <f t="shared" ref="Z24" si="9">P24/F24*100</f>
        <v>0</v>
      </c>
      <c r="AA24" s="42">
        <v>0</v>
      </c>
      <c r="AB24" s="42">
        <v>0</v>
      </c>
      <c r="AC24" s="42">
        <v>0</v>
      </c>
      <c r="AD24" s="33">
        <f>T24/J24*100</f>
        <v>0</v>
      </c>
      <c r="AG24" s="3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19" customFormat="1" ht="44.45" customHeight="1" thickBot="1" x14ac:dyDescent="0.3">
      <c r="A25" s="326"/>
      <c r="B25" s="389" t="s">
        <v>141</v>
      </c>
      <c r="C25" s="431" t="s">
        <v>148</v>
      </c>
      <c r="D25" s="364" t="s">
        <v>11</v>
      </c>
      <c r="E25" s="432" t="s">
        <v>4</v>
      </c>
      <c r="F25" s="349">
        <f t="shared" si="3"/>
        <v>34086400</v>
      </c>
      <c r="G25" s="164">
        <v>0</v>
      </c>
      <c r="H25" s="433">
        <v>34086400</v>
      </c>
      <c r="I25" s="165">
        <v>0</v>
      </c>
      <c r="J25" s="47">
        <v>0</v>
      </c>
      <c r="K25" s="386">
        <f t="shared" si="4"/>
        <v>0</v>
      </c>
      <c r="L25" s="164">
        <v>0</v>
      </c>
      <c r="M25" s="165">
        <v>0</v>
      </c>
      <c r="N25" s="165">
        <v>0</v>
      </c>
      <c r="O25" s="47">
        <v>0</v>
      </c>
      <c r="P25" s="163">
        <v>0</v>
      </c>
      <c r="Q25" s="164">
        <v>0</v>
      </c>
      <c r="R25" s="165">
        <v>0</v>
      </c>
      <c r="S25" s="165">
        <v>0</v>
      </c>
      <c r="T25" s="47">
        <v>0</v>
      </c>
      <c r="U25" s="44" t="e">
        <f t="shared" si="8"/>
        <v>#DIV/0!</v>
      </c>
      <c r="V25" s="148">
        <v>0</v>
      </c>
      <c r="W25" s="149" t="e">
        <f>F25/P25*100</f>
        <v>#DIV/0!</v>
      </c>
      <c r="X25" s="149">
        <v>0</v>
      </c>
      <c r="Y25" s="92">
        <v>0</v>
      </c>
      <c r="Z25" s="227">
        <v>0</v>
      </c>
      <c r="AA25" s="170">
        <v>0</v>
      </c>
      <c r="AB25" s="170">
        <v>0</v>
      </c>
      <c r="AC25" s="170">
        <v>0</v>
      </c>
      <c r="AD25" s="171">
        <v>0</v>
      </c>
      <c r="AG25" s="3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58" customFormat="1" ht="19.5" customHeight="1" thickBot="1" x14ac:dyDescent="0.3">
      <c r="A26" s="68"/>
      <c r="B26" s="615" t="s">
        <v>72</v>
      </c>
      <c r="C26" s="592"/>
      <c r="D26" s="593"/>
      <c r="E26" s="398"/>
      <c r="F26" s="82">
        <f>F8+F10+F12+F13+F14+F15+F16+F17+F18+F19+F22+F9+F11+F23+F25+F24</f>
        <v>4446323749</v>
      </c>
      <c r="G26" s="132">
        <f t="shared" ref="G26:T26" si="10">G8+G10+G12+G13+G14+G15+G16+G17+G18+G19+G22+G9+G11+G23+G25+G24</f>
        <v>3488153174</v>
      </c>
      <c r="H26" s="132">
        <f t="shared" si="10"/>
        <v>34086400</v>
      </c>
      <c r="I26" s="132">
        <f t="shared" si="10"/>
        <v>341067780</v>
      </c>
      <c r="J26" s="540">
        <f t="shared" si="10"/>
        <v>583016395</v>
      </c>
      <c r="K26" s="132">
        <f t="shared" si="10"/>
        <v>1141556920</v>
      </c>
      <c r="L26" s="132">
        <f t="shared" si="10"/>
        <v>660684010</v>
      </c>
      <c r="M26" s="132">
        <f t="shared" si="10"/>
        <v>0</v>
      </c>
      <c r="N26" s="132">
        <f t="shared" si="10"/>
        <v>341067780</v>
      </c>
      <c r="O26" s="132">
        <f t="shared" si="10"/>
        <v>139805130</v>
      </c>
      <c r="P26" s="132">
        <f t="shared" si="10"/>
        <v>1793890524.2000003</v>
      </c>
      <c r="Q26" s="132">
        <f t="shared" si="10"/>
        <v>1280400123.2400002</v>
      </c>
      <c r="R26" s="132">
        <f t="shared" si="10"/>
        <v>0</v>
      </c>
      <c r="S26" s="132">
        <f t="shared" si="10"/>
        <v>332082354.33999997</v>
      </c>
      <c r="T26" s="132">
        <f t="shared" si="10"/>
        <v>181408046.62</v>
      </c>
      <c r="U26" s="110">
        <f>P26/K26*100</f>
        <v>157.1442030415794</v>
      </c>
      <c r="V26" s="140">
        <f>Q26/L26*100</f>
        <v>193.79916932453082</v>
      </c>
      <c r="W26" s="434">
        <v>0</v>
      </c>
      <c r="X26" s="140">
        <f>S26/N26*100</f>
        <v>97.365501467186363</v>
      </c>
      <c r="Y26" s="83">
        <f>T26/O26*100</f>
        <v>129.75778973203631</v>
      </c>
      <c r="Z26" s="82">
        <f>P26/F26*100</f>
        <v>40.345476970799865</v>
      </c>
      <c r="AA26" s="106">
        <f>Q26/G26*100</f>
        <v>36.707107152972753</v>
      </c>
      <c r="AB26" s="69">
        <v>0</v>
      </c>
      <c r="AC26" s="106">
        <f>S26/I26*100</f>
        <v>97.365501467186363</v>
      </c>
      <c r="AD26" s="83">
        <f>T26/J26*100</f>
        <v>31.115428000956989</v>
      </c>
      <c r="AG26" s="64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</row>
    <row r="27" spans="1:148" s="338" customFormat="1" ht="19.5" customHeight="1" x14ac:dyDescent="0.25">
      <c r="A27" s="575" t="s">
        <v>14</v>
      </c>
      <c r="B27" s="547" t="s">
        <v>99</v>
      </c>
      <c r="C27" s="546"/>
      <c r="D27" s="627" t="s">
        <v>17</v>
      </c>
      <c r="E27" s="399" t="s">
        <v>9</v>
      </c>
      <c r="F27" s="302">
        <f>F28+F31</f>
        <v>30222370</v>
      </c>
      <c r="G27" s="334">
        <f t="shared" ref="G27:J27" si="11">G28+G31</f>
        <v>0</v>
      </c>
      <c r="H27" s="334">
        <f t="shared" si="11"/>
        <v>0</v>
      </c>
      <c r="I27" s="334">
        <f t="shared" si="11"/>
        <v>0</v>
      </c>
      <c r="J27" s="335">
        <f t="shared" si="11"/>
        <v>30222370</v>
      </c>
      <c r="K27" s="435">
        <f>K28</f>
        <v>0</v>
      </c>
      <c r="L27" s="435">
        <f t="shared" ref="L27:O27" si="12">L28</f>
        <v>0</v>
      </c>
      <c r="M27" s="435">
        <f t="shared" si="12"/>
        <v>0</v>
      </c>
      <c r="N27" s="435">
        <f t="shared" si="12"/>
        <v>0</v>
      </c>
      <c r="O27" s="399">
        <f t="shared" si="12"/>
        <v>0</v>
      </c>
      <c r="P27" s="541">
        <f>P28+P31</f>
        <v>4496.3599999999997</v>
      </c>
      <c r="Q27" s="334">
        <f t="shared" ref="Q27:T27" si="13">Q28+Q31</f>
        <v>0</v>
      </c>
      <c r="R27" s="399">
        <f t="shared" si="13"/>
        <v>0</v>
      </c>
      <c r="S27" s="334">
        <f t="shared" si="13"/>
        <v>0</v>
      </c>
      <c r="T27" s="435">
        <f t="shared" si="13"/>
        <v>4496.3599999999997</v>
      </c>
      <c r="U27" s="336">
        <v>0</v>
      </c>
      <c r="V27" s="86">
        <v>0</v>
      </c>
      <c r="W27" s="86">
        <v>0</v>
      </c>
      <c r="X27" s="86">
        <v>0</v>
      </c>
      <c r="Y27" s="337">
        <v>0</v>
      </c>
      <c r="Z27" s="336">
        <v>0</v>
      </c>
      <c r="AA27" s="86">
        <v>0</v>
      </c>
      <c r="AB27" s="86">
        <v>0</v>
      </c>
      <c r="AC27" s="86">
        <v>0</v>
      </c>
      <c r="AD27" s="337">
        <v>0</v>
      </c>
      <c r="AG27" s="4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39"/>
      <c r="BT27" s="339"/>
      <c r="BU27" s="339"/>
      <c r="BV27" s="339"/>
      <c r="BW27" s="339"/>
      <c r="BX27" s="339"/>
      <c r="BY27" s="339"/>
      <c r="BZ27" s="339"/>
      <c r="CA27" s="339"/>
      <c r="CB27" s="339"/>
      <c r="CC27" s="339"/>
      <c r="CD27" s="339"/>
      <c r="CE27" s="339"/>
      <c r="CF27" s="339"/>
      <c r="CG27" s="339"/>
      <c r="CH27" s="339"/>
      <c r="CI27" s="339"/>
      <c r="CJ27" s="339"/>
      <c r="CK27" s="339"/>
      <c r="CL27" s="339"/>
      <c r="CM27" s="339"/>
      <c r="CN27" s="339"/>
      <c r="CO27" s="339"/>
      <c r="CP27" s="339"/>
      <c r="CQ27" s="339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39"/>
      <c r="DC27" s="339"/>
      <c r="DD27" s="339"/>
      <c r="DE27" s="339"/>
      <c r="DF27" s="339"/>
      <c r="DG27" s="339"/>
      <c r="DH27" s="339"/>
      <c r="DI27" s="339"/>
      <c r="DJ27" s="339"/>
      <c r="DK27" s="339"/>
      <c r="DL27" s="339"/>
      <c r="DM27" s="339"/>
      <c r="DN27" s="339"/>
      <c r="DO27" s="339"/>
      <c r="DP27" s="339"/>
      <c r="DQ27" s="339"/>
      <c r="DR27" s="339"/>
      <c r="DS27" s="339"/>
      <c r="DT27" s="339"/>
      <c r="DU27" s="339"/>
      <c r="DV27" s="339"/>
      <c r="DW27" s="339"/>
      <c r="DX27" s="339"/>
      <c r="DY27" s="339"/>
      <c r="DZ27" s="339"/>
      <c r="EA27" s="339"/>
      <c r="EB27" s="339"/>
      <c r="EC27" s="339"/>
      <c r="ED27" s="339"/>
      <c r="EE27" s="339"/>
      <c r="EF27" s="339"/>
      <c r="EG27" s="339"/>
      <c r="EH27" s="339"/>
      <c r="EI27" s="339"/>
      <c r="EJ27" s="339"/>
      <c r="EK27" s="339"/>
      <c r="EL27" s="339"/>
      <c r="EM27" s="339"/>
      <c r="EN27" s="339"/>
      <c r="EO27" s="339"/>
      <c r="EP27" s="339"/>
      <c r="EQ27" s="339"/>
      <c r="ER27" s="339"/>
    </row>
    <row r="28" spans="1:148" s="13" customFormat="1" ht="15.75" customHeight="1" x14ac:dyDescent="0.25">
      <c r="A28" s="576"/>
      <c r="B28" s="548" t="s">
        <v>153</v>
      </c>
      <c r="C28" s="549"/>
      <c r="D28" s="628"/>
      <c r="E28" s="400" t="s">
        <v>5</v>
      </c>
      <c r="F28" s="234">
        <f>F29+F30</f>
        <v>617973</v>
      </c>
      <c r="G28" s="117">
        <f t="shared" ref="G28:J28" si="14">G29+G30</f>
        <v>0</v>
      </c>
      <c r="H28" s="117">
        <f t="shared" si="14"/>
        <v>0</v>
      </c>
      <c r="I28" s="117">
        <f t="shared" si="14"/>
        <v>0</v>
      </c>
      <c r="J28" s="118">
        <f t="shared" si="14"/>
        <v>617973</v>
      </c>
      <c r="K28" s="550">
        <f t="shared" ref="K28:O28" si="15">K29+K30+K32+K33</f>
        <v>0</v>
      </c>
      <c r="L28" s="234">
        <f t="shared" si="15"/>
        <v>0</v>
      </c>
      <c r="M28" s="234">
        <f t="shared" si="15"/>
        <v>0</v>
      </c>
      <c r="N28" s="234">
        <f t="shared" si="15"/>
        <v>0</v>
      </c>
      <c r="O28" s="234">
        <f t="shared" si="15"/>
        <v>0</v>
      </c>
      <c r="P28" s="551">
        <f>P29+P30</f>
        <v>4496.3599999999997</v>
      </c>
      <c r="Q28" s="116">
        <f t="shared" ref="Q28:T28" si="16">Q29+Q30</f>
        <v>0</v>
      </c>
      <c r="R28" s="117">
        <f t="shared" si="16"/>
        <v>0</v>
      </c>
      <c r="S28" s="116">
        <f t="shared" si="16"/>
        <v>0</v>
      </c>
      <c r="T28" s="118">
        <f t="shared" si="16"/>
        <v>4496.3599999999997</v>
      </c>
      <c r="U28" s="130">
        <f t="shared" ref="U28:U33" si="17">V28+W28+X28+Y28</f>
        <v>0</v>
      </c>
      <c r="V28" s="42">
        <v>0</v>
      </c>
      <c r="W28" s="42">
        <v>0</v>
      </c>
      <c r="X28" s="42">
        <v>0</v>
      </c>
      <c r="Y28" s="33">
        <v>0</v>
      </c>
      <c r="Z28" s="130">
        <v>0</v>
      </c>
      <c r="AA28" s="42">
        <v>0</v>
      </c>
      <c r="AB28" s="42">
        <v>0</v>
      </c>
      <c r="AC28" s="42">
        <v>0</v>
      </c>
      <c r="AD28" s="33">
        <v>0</v>
      </c>
      <c r="AG28" s="104"/>
      <c r="AI28" s="105"/>
      <c r="AJ28" s="105"/>
      <c r="AK28" s="105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</row>
    <row r="29" spans="1:148" s="13" customFormat="1" ht="18" hidden="1" customHeight="1" x14ac:dyDescent="0.25">
      <c r="A29" s="326"/>
      <c r="B29" s="552" t="s">
        <v>135</v>
      </c>
      <c r="C29" s="553" t="s">
        <v>136</v>
      </c>
      <c r="D29" s="628"/>
      <c r="E29" s="556"/>
      <c r="F29" s="146">
        <f t="shared" ref="F29:F33" si="18">G29+H29+I29+J29</f>
        <v>4497</v>
      </c>
      <c r="G29" s="146">
        <v>0</v>
      </c>
      <c r="H29" s="146">
        <v>0</v>
      </c>
      <c r="I29" s="146">
        <v>0</v>
      </c>
      <c r="J29" s="146">
        <v>4497</v>
      </c>
      <c r="K29" s="146"/>
      <c r="L29" s="146"/>
      <c r="M29" s="146"/>
      <c r="N29" s="146"/>
      <c r="O29" s="147"/>
      <c r="P29" s="424">
        <f>Q29+R29+S29+T29</f>
        <v>4496.3599999999997</v>
      </c>
      <c r="Q29" s="328">
        <v>0</v>
      </c>
      <c r="R29" s="328">
        <f>R35</f>
        <v>0</v>
      </c>
      <c r="S29" s="328">
        <f>S35</f>
        <v>0</v>
      </c>
      <c r="T29" s="347">
        <v>4496.3599999999997</v>
      </c>
      <c r="U29" s="557"/>
      <c r="V29" s="149"/>
      <c r="W29" s="149"/>
      <c r="X29" s="149"/>
      <c r="Y29" s="149"/>
      <c r="Z29" s="436">
        <v>0</v>
      </c>
      <c r="AA29" s="170">
        <v>0</v>
      </c>
      <c r="AB29" s="170">
        <v>0</v>
      </c>
      <c r="AC29" s="170">
        <v>0</v>
      </c>
      <c r="AD29" s="171">
        <v>0</v>
      </c>
      <c r="AG29" s="104"/>
      <c r="AI29" s="105"/>
      <c r="AJ29" s="105"/>
      <c r="AK29" s="105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</row>
    <row r="30" spans="1:148" s="13" customFormat="1" ht="27.6" hidden="1" customHeight="1" x14ac:dyDescent="0.25">
      <c r="A30" s="326"/>
      <c r="B30" s="552" t="s">
        <v>134</v>
      </c>
      <c r="C30" s="553" t="s">
        <v>136</v>
      </c>
      <c r="D30" s="628"/>
      <c r="E30" s="400"/>
      <c r="F30" s="117">
        <f t="shared" si="18"/>
        <v>613476</v>
      </c>
      <c r="G30" s="117">
        <v>0</v>
      </c>
      <c r="H30" s="117">
        <v>0</v>
      </c>
      <c r="I30" s="117">
        <v>0</v>
      </c>
      <c r="J30" s="117">
        <v>613476</v>
      </c>
      <c r="K30" s="117"/>
      <c r="L30" s="117"/>
      <c r="M30" s="117"/>
      <c r="N30" s="117"/>
      <c r="O30" s="116"/>
      <c r="P30" s="234">
        <v>0</v>
      </c>
      <c r="Q30" s="215">
        <v>0</v>
      </c>
      <c r="R30" s="215">
        <v>0</v>
      </c>
      <c r="S30" s="215">
        <f>S36</f>
        <v>0</v>
      </c>
      <c r="T30" s="213">
        <v>0</v>
      </c>
      <c r="U30" s="554"/>
      <c r="V30" s="42"/>
      <c r="W30" s="42"/>
      <c r="X30" s="42"/>
      <c r="Y30" s="42"/>
      <c r="Z30" s="333">
        <v>0</v>
      </c>
      <c r="AA30" s="166">
        <v>0</v>
      </c>
      <c r="AB30" s="166">
        <v>0</v>
      </c>
      <c r="AC30" s="166">
        <v>0</v>
      </c>
      <c r="AD30" s="167">
        <v>0</v>
      </c>
      <c r="AG30" s="104"/>
      <c r="AI30" s="105"/>
      <c r="AJ30" s="105"/>
      <c r="AK30" s="105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</row>
    <row r="31" spans="1:148" s="13" customFormat="1" ht="17.25" customHeight="1" thickBot="1" x14ac:dyDescent="0.3">
      <c r="A31" s="326"/>
      <c r="B31" s="552" t="s">
        <v>0</v>
      </c>
      <c r="C31" s="553"/>
      <c r="D31" s="629"/>
      <c r="E31" s="271"/>
      <c r="F31" s="117">
        <f>F32+F33</f>
        <v>29604397</v>
      </c>
      <c r="G31" s="117">
        <f t="shared" ref="G31:J31" si="19">G32+G33</f>
        <v>0</v>
      </c>
      <c r="H31" s="117">
        <f t="shared" si="19"/>
        <v>0</v>
      </c>
      <c r="I31" s="117">
        <f t="shared" si="19"/>
        <v>0</v>
      </c>
      <c r="J31" s="117">
        <f t="shared" si="19"/>
        <v>29604397</v>
      </c>
      <c r="K31" s="328"/>
      <c r="L31" s="328"/>
      <c r="M31" s="328"/>
      <c r="N31" s="328"/>
      <c r="O31" s="328"/>
      <c r="P31" s="234">
        <f>P32+P33</f>
        <v>0</v>
      </c>
      <c r="Q31" s="117">
        <f t="shared" ref="Q31:T31" si="20">Q32+Q33</f>
        <v>0</v>
      </c>
      <c r="R31" s="117">
        <f t="shared" si="20"/>
        <v>0</v>
      </c>
      <c r="S31" s="117">
        <f t="shared" si="20"/>
        <v>0</v>
      </c>
      <c r="T31" s="118">
        <f t="shared" si="20"/>
        <v>0</v>
      </c>
      <c r="U31" s="554"/>
      <c r="V31" s="42"/>
      <c r="W31" s="42"/>
      <c r="X31" s="42"/>
      <c r="Y31" s="42"/>
      <c r="Z31" s="333"/>
      <c r="AA31" s="166"/>
      <c r="AB31" s="166"/>
      <c r="AC31" s="166"/>
      <c r="AD31" s="167"/>
      <c r="AG31" s="104"/>
      <c r="AI31" s="105"/>
      <c r="AJ31" s="105"/>
      <c r="AK31" s="105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</row>
    <row r="32" spans="1:148" s="13" customFormat="1" ht="27.6" hidden="1" customHeight="1" x14ac:dyDescent="0.25">
      <c r="A32" s="326"/>
      <c r="B32" s="552" t="s">
        <v>137</v>
      </c>
      <c r="C32" s="553" t="s">
        <v>119</v>
      </c>
      <c r="D32" s="555" t="s">
        <v>15</v>
      </c>
      <c r="E32" s="271"/>
      <c r="F32" s="117">
        <f t="shared" si="18"/>
        <v>29318834</v>
      </c>
      <c r="G32" s="117">
        <v>0</v>
      </c>
      <c r="H32" s="117">
        <v>0</v>
      </c>
      <c r="I32" s="117">
        <v>0</v>
      </c>
      <c r="J32" s="117">
        <v>29318834</v>
      </c>
      <c r="K32" s="328"/>
      <c r="L32" s="328"/>
      <c r="M32" s="328"/>
      <c r="N32" s="328"/>
      <c r="O32" s="328"/>
      <c r="P32" s="234">
        <v>0</v>
      </c>
      <c r="Q32" s="215">
        <v>0</v>
      </c>
      <c r="R32" s="215">
        <f t="shared" ref="R32:S32" si="21">R37</f>
        <v>0</v>
      </c>
      <c r="S32" s="215">
        <f t="shared" si="21"/>
        <v>0</v>
      </c>
      <c r="T32" s="213">
        <v>0</v>
      </c>
      <c r="U32" s="554"/>
      <c r="V32" s="42"/>
      <c r="W32" s="42"/>
      <c r="X32" s="42"/>
      <c r="Y32" s="42"/>
      <c r="Z32" s="333">
        <v>0</v>
      </c>
      <c r="AA32" s="166">
        <v>0</v>
      </c>
      <c r="AB32" s="166">
        <v>0</v>
      </c>
      <c r="AC32" s="166">
        <v>0</v>
      </c>
      <c r="AD32" s="167">
        <v>0</v>
      </c>
      <c r="AG32" s="104"/>
      <c r="AI32" s="105"/>
      <c r="AJ32" s="105"/>
      <c r="AK32" s="105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</row>
    <row r="33" spans="1:148" s="198" customFormat="1" ht="18" hidden="1" customHeight="1" thickBot="1" x14ac:dyDescent="0.3">
      <c r="A33" s="537"/>
      <c r="B33" s="558" t="s">
        <v>133</v>
      </c>
      <c r="C33" s="553" t="s">
        <v>119</v>
      </c>
      <c r="D33" s="368" t="s">
        <v>15</v>
      </c>
      <c r="E33" s="271" t="s">
        <v>5</v>
      </c>
      <c r="F33" s="113">
        <f t="shared" si="18"/>
        <v>285563</v>
      </c>
      <c r="G33" s="327">
        <v>0</v>
      </c>
      <c r="H33" s="327">
        <v>0</v>
      </c>
      <c r="I33" s="327">
        <v>0</v>
      </c>
      <c r="J33" s="328">
        <v>285563</v>
      </c>
      <c r="K33" s="328">
        <v>0</v>
      </c>
      <c r="L33" s="328">
        <v>0</v>
      </c>
      <c r="M33" s="328">
        <v>0</v>
      </c>
      <c r="N33" s="328">
        <v>0</v>
      </c>
      <c r="O33" s="328">
        <v>0</v>
      </c>
      <c r="P33" s="193">
        <v>0</v>
      </c>
      <c r="Q33" s="348">
        <v>0</v>
      </c>
      <c r="R33" s="348">
        <v>0</v>
      </c>
      <c r="S33" s="348">
        <f t="shared" ref="S33" si="22">S38</f>
        <v>0</v>
      </c>
      <c r="T33" s="313">
        <v>0</v>
      </c>
      <c r="U33" s="554" t="e">
        <f t="shared" si="17"/>
        <v>#DIV/0!</v>
      </c>
      <c r="V33" s="42">
        <v>0</v>
      </c>
      <c r="W33" s="42">
        <v>0</v>
      </c>
      <c r="X33" s="42">
        <v>0</v>
      </c>
      <c r="Y33" s="42" t="e">
        <f>T33/O33*100</f>
        <v>#DIV/0!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340" t="s">
        <v>70</v>
      </c>
      <c r="AF33" s="172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</row>
    <row r="34" spans="1:148" s="198" customFormat="1" ht="18.600000000000001" hidden="1" customHeight="1" thickBot="1" x14ac:dyDescent="0.3">
      <c r="A34" s="329"/>
      <c r="B34" s="616"/>
      <c r="C34" s="617"/>
      <c r="D34" s="369" t="s">
        <v>16</v>
      </c>
      <c r="E34" s="401" t="s">
        <v>5</v>
      </c>
      <c r="F34" s="330">
        <f>F35</f>
        <v>0</v>
      </c>
      <c r="G34" s="331">
        <f>G35</f>
        <v>0</v>
      </c>
      <c r="H34" s="331">
        <f>H35</f>
        <v>0</v>
      </c>
      <c r="I34" s="331">
        <f>I35</f>
        <v>0</v>
      </c>
      <c r="J34" s="332">
        <f>J35</f>
        <v>0</v>
      </c>
      <c r="K34" s="437">
        <v>0</v>
      </c>
      <c r="L34" s="331">
        <f t="shared" ref="L34:N34" si="23">L36</f>
        <v>0</v>
      </c>
      <c r="M34" s="331">
        <f t="shared" si="23"/>
        <v>0</v>
      </c>
      <c r="N34" s="331">
        <f t="shared" si="23"/>
        <v>0</v>
      </c>
      <c r="O34" s="438">
        <v>0</v>
      </c>
      <c r="P34" s="341">
        <f>P35</f>
        <v>0</v>
      </c>
      <c r="Q34" s="342">
        <f>Q35</f>
        <v>0</v>
      </c>
      <c r="R34" s="342">
        <f>R35</f>
        <v>0</v>
      </c>
      <c r="S34" s="342">
        <f>S35</f>
        <v>0</v>
      </c>
      <c r="T34" s="343">
        <f>T35</f>
        <v>0</v>
      </c>
      <c r="U34" s="344">
        <f t="shared" ref="U34" si="24">V34+W34+X34+Y34</f>
        <v>0</v>
      </c>
      <c r="V34" s="345">
        <v>0</v>
      </c>
      <c r="W34" s="345">
        <f>SUM(W37:W37)</f>
        <v>0</v>
      </c>
      <c r="X34" s="345">
        <v>0</v>
      </c>
      <c r="Y34" s="346">
        <v>0</v>
      </c>
      <c r="Z34" s="344">
        <f t="shared" ref="Z34" si="25">AA34+AB34+AC34+AD34</f>
        <v>0</v>
      </c>
      <c r="AA34" s="345">
        <v>0</v>
      </c>
      <c r="AB34" s="345">
        <f>SUM(AB37:AB37)</f>
        <v>0</v>
      </c>
      <c r="AC34" s="345">
        <v>0</v>
      </c>
      <c r="AD34" s="346">
        <v>0</v>
      </c>
      <c r="AE34" s="198" t="s">
        <v>69</v>
      </c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</row>
    <row r="35" spans="1:148" s="65" customFormat="1" ht="42.75" hidden="1" customHeight="1" thickBot="1" x14ac:dyDescent="0.3">
      <c r="A35" s="112"/>
      <c r="B35" s="174"/>
      <c r="C35" s="175"/>
      <c r="D35" s="370" t="s">
        <v>16</v>
      </c>
      <c r="E35" s="402"/>
      <c r="F35" s="176">
        <f t="shared" si="3"/>
        <v>0</v>
      </c>
      <c r="G35" s="177">
        <v>0</v>
      </c>
      <c r="H35" s="177">
        <v>0</v>
      </c>
      <c r="I35" s="177">
        <v>0</v>
      </c>
      <c r="J35" s="178">
        <v>0</v>
      </c>
      <c r="K35" s="439">
        <v>0</v>
      </c>
      <c r="L35" s="177">
        <v>0</v>
      </c>
      <c r="M35" s="177">
        <v>0</v>
      </c>
      <c r="N35" s="177">
        <v>0</v>
      </c>
      <c r="O35" s="178">
        <v>0</v>
      </c>
      <c r="P35" s="180">
        <f>Q35+R35+T35</f>
        <v>0</v>
      </c>
      <c r="Q35" s="179">
        <v>0</v>
      </c>
      <c r="R35" s="179">
        <v>0</v>
      </c>
      <c r="S35" s="179">
        <v>0</v>
      </c>
      <c r="T35" s="181">
        <v>0</v>
      </c>
      <c r="U35" s="182">
        <v>0</v>
      </c>
      <c r="V35" s="183">
        <v>0</v>
      </c>
      <c r="W35" s="183">
        <v>0</v>
      </c>
      <c r="X35" s="183">
        <v>0</v>
      </c>
      <c r="Y35" s="184">
        <v>0</v>
      </c>
      <c r="Z35" s="182">
        <v>0</v>
      </c>
      <c r="AA35" s="183">
        <v>0</v>
      </c>
      <c r="AB35" s="183">
        <v>0</v>
      </c>
      <c r="AC35" s="183">
        <v>0</v>
      </c>
      <c r="AD35" s="184">
        <v>0</v>
      </c>
      <c r="AG35" s="66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</row>
    <row r="36" spans="1:148" s="19" customFormat="1" ht="19.5" customHeight="1" thickBot="1" x14ac:dyDescent="0.3">
      <c r="A36" s="79"/>
      <c r="B36" s="571" t="s">
        <v>73</v>
      </c>
      <c r="C36" s="569"/>
      <c r="D36" s="569"/>
      <c r="E36" s="398" t="s">
        <v>9</v>
      </c>
      <c r="F36" s="536">
        <f t="shared" ref="F36:P36" si="26">F27</f>
        <v>30222370</v>
      </c>
      <c r="G36" s="544">
        <f t="shared" si="26"/>
        <v>0</v>
      </c>
      <c r="H36" s="544">
        <f t="shared" si="26"/>
        <v>0</v>
      </c>
      <c r="I36" s="544">
        <f t="shared" si="26"/>
        <v>0</v>
      </c>
      <c r="J36" s="542">
        <f t="shared" si="26"/>
        <v>30222370</v>
      </c>
      <c r="K36" s="273">
        <f t="shared" si="26"/>
        <v>0</v>
      </c>
      <c r="L36" s="273">
        <f t="shared" si="26"/>
        <v>0</v>
      </c>
      <c r="M36" s="273">
        <f t="shared" si="26"/>
        <v>0</v>
      </c>
      <c r="N36" s="273">
        <f t="shared" si="26"/>
        <v>0</v>
      </c>
      <c r="O36" s="273">
        <f t="shared" si="26"/>
        <v>0</v>
      </c>
      <c r="P36" s="536">
        <f t="shared" si="26"/>
        <v>4496.3599999999997</v>
      </c>
      <c r="Q36" s="543">
        <v>0</v>
      </c>
      <c r="R36" s="543">
        <v>0</v>
      </c>
      <c r="S36" s="543">
        <v>0</v>
      </c>
      <c r="T36" s="542">
        <f>T27</f>
        <v>4496.3599999999997</v>
      </c>
      <c r="U36" s="122">
        <v>0</v>
      </c>
      <c r="V36" s="69">
        <v>0</v>
      </c>
      <c r="W36" s="69">
        <v>0</v>
      </c>
      <c r="X36" s="69">
        <v>0</v>
      </c>
      <c r="Y36" s="121">
        <v>0</v>
      </c>
      <c r="Z36" s="122">
        <v>0</v>
      </c>
      <c r="AA36" s="69">
        <v>0</v>
      </c>
      <c r="AB36" s="69">
        <v>0</v>
      </c>
      <c r="AC36" s="69">
        <v>0</v>
      </c>
      <c r="AD36" s="121">
        <v>0</v>
      </c>
      <c r="AG36" s="64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58" customFormat="1" ht="16.5" customHeight="1" x14ac:dyDescent="0.25">
      <c r="A37" s="302" t="s">
        <v>2</v>
      </c>
      <c r="B37" s="646" t="s">
        <v>78</v>
      </c>
      <c r="C37" s="647"/>
      <c r="D37" s="648"/>
      <c r="E37" s="403" t="s">
        <v>9</v>
      </c>
      <c r="F37" s="185">
        <f>F38</f>
        <v>116614780</v>
      </c>
      <c r="G37" s="545">
        <f t="shared" ref="G37:J37" si="27">G38</f>
        <v>0</v>
      </c>
      <c r="H37" s="62">
        <f t="shared" si="27"/>
        <v>0</v>
      </c>
      <c r="I37" s="62">
        <f t="shared" si="27"/>
        <v>0</v>
      </c>
      <c r="J37" s="350">
        <f t="shared" si="27"/>
        <v>116614780</v>
      </c>
      <c r="K37" s="70">
        <f>K38</f>
        <v>35557795</v>
      </c>
      <c r="L37" s="440">
        <f t="shared" ref="L37:O37" si="28">L38</f>
        <v>0</v>
      </c>
      <c r="M37" s="440">
        <f t="shared" si="28"/>
        <v>0</v>
      </c>
      <c r="N37" s="440">
        <f t="shared" si="28"/>
        <v>0</v>
      </c>
      <c r="O37" s="441">
        <f t="shared" si="28"/>
        <v>35557795</v>
      </c>
      <c r="P37" s="185">
        <f>P38</f>
        <v>64207161.799999997</v>
      </c>
      <c r="Q37" s="62">
        <f t="shared" ref="Q37:Y37" si="29">Q38</f>
        <v>0</v>
      </c>
      <c r="R37" s="62">
        <f t="shared" si="29"/>
        <v>0</v>
      </c>
      <c r="S37" s="62">
        <f t="shared" si="29"/>
        <v>0</v>
      </c>
      <c r="T37" s="350">
        <f t="shared" si="29"/>
        <v>64207161.799999997</v>
      </c>
      <c r="U37" s="185">
        <f t="shared" si="29"/>
        <v>180.57126939395425</v>
      </c>
      <c r="V37" s="442">
        <f t="shared" si="29"/>
        <v>0</v>
      </c>
      <c r="W37" s="442">
        <f t="shared" si="29"/>
        <v>0</v>
      </c>
      <c r="X37" s="442">
        <f t="shared" si="29"/>
        <v>0</v>
      </c>
      <c r="Y37" s="350">
        <f t="shared" si="29"/>
        <v>180.57126939395425</v>
      </c>
      <c r="Z37" s="84">
        <f>P37/F37*100</f>
        <v>55.05919729900446</v>
      </c>
      <c r="AA37" s="86">
        <v>0</v>
      </c>
      <c r="AB37" s="86">
        <v>0</v>
      </c>
      <c r="AC37" s="86">
        <v>0</v>
      </c>
      <c r="AD37" s="81">
        <f>T37/J37*100</f>
        <v>55.05919729900446</v>
      </c>
      <c r="AG37" s="3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</row>
    <row r="38" spans="1:148" s="19" customFormat="1" ht="30.75" customHeight="1" thickBot="1" x14ac:dyDescent="0.3">
      <c r="A38" s="115"/>
      <c r="B38" s="310" t="s">
        <v>0</v>
      </c>
      <c r="C38" s="162" t="s">
        <v>132</v>
      </c>
      <c r="D38" s="312" t="s">
        <v>11</v>
      </c>
      <c r="E38" s="312" t="s">
        <v>5</v>
      </c>
      <c r="F38" s="352">
        <f t="shared" ref="F38" si="30">G38+H38+J38</f>
        <v>116614780</v>
      </c>
      <c r="G38" s="321">
        <v>0</v>
      </c>
      <c r="H38" s="321">
        <v>0</v>
      </c>
      <c r="I38" s="321">
        <v>0</v>
      </c>
      <c r="J38" s="322">
        <v>116614780</v>
      </c>
      <c r="K38" s="320">
        <f t="shared" ref="K38" si="31">L38+M38+N38+O38</f>
        <v>35557795</v>
      </c>
      <c r="L38" s="323">
        <v>0</v>
      </c>
      <c r="M38" s="323">
        <v>0</v>
      </c>
      <c r="N38" s="323">
        <v>0</v>
      </c>
      <c r="O38" s="443">
        <v>35557795</v>
      </c>
      <c r="P38" s="320">
        <f>T38</f>
        <v>64207161.799999997</v>
      </c>
      <c r="Q38" s="323">
        <v>0</v>
      </c>
      <c r="R38" s="323">
        <v>0</v>
      </c>
      <c r="S38" s="323">
        <v>0</v>
      </c>
      <c r="T38" s="322">
        <v>64207161.799999997</v>
      </c>
      <c r="U38" s="320">
        <f t="shared" ref="U38" si="32">V38+W38+X38+Y38</f>
        <v>180.57126939395425</v>
      </c>
      <c r="V38" s="444">
        <v>0</v>
      </c>
      <c r="W38" s="444">
        <v>0</v>
      </c>
      <c r="X38" s="444">
        <v>0</v>
      </c>
      <c r="Y38" s="322">
        <f>T38/O38*100</f>
        <v>180.57126939395425</v>
      </c>
      <c r="Z38" s="324">
        <f>P38/F38*100</f>
        <v>55.05919729900446</v>
      </c>
      <c r="AA38" s="282">
        <v>0</v>
      </c>
      <c r="AB38" s="282">
        <v>0</v>
      </c>
      <c r="AC38" s="282">
        <v>0</v>
      </c>
      <c r="AD38" s="28">
        <f>T38/J38*100</f>
        <v>55.05919729900446</v>
      </c>
      <c r="AG38" s="3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119" customFormat="1" ht="15" customHeight="1" x14ac:dyDescent="0.2">
      <c r="A39" s="638" t="s">
        <v>38</v>
      </c>
      <c r="B39" s="649" t="s">
        <v>111</v>
      </c>
      <c r="C39" s="650"/>
      <c r="D39" s="651"/>
      <c r="E39" s="523" t="s">
        <v>9</v>
      </c>
      <c r="F39" s="189">
        <f>F40</f>
        <v>83006880</v>
      </c>
      <c r="G39" s="315">
        <f t="shared" ref="G39:J39" si="33">G40</f>
        <v>0</v>
      </c>
      <c r="H39" s="314">
        <f t="shared" si="33"/>
        <v>0</v>
      </c>
      <c r="I39" s="315">
        <f t="shared" si="33"/>
        <v>0</v>
      </c>
      <c r="J39" s="316">
        <f t="shared" si="33"/>
        <v>83006880</v>
      </c>
      <c r="K39" s="189">
        <f t="shared" ref="K39:AG39" si="34">K40</f>
        <v>0</v>
      </c>
      <c r="L39" s="314">
        <f t="shared" si="34"/>
        <v>0</v>
      </c>
      <c r="M39" s="315">
        <f t="shared" si="34"/>
        <v>0</v>
      </c>
      <c r="N39" s="314">
        <f t="shared" si="34"/>
        <v>0</v>
      </c>
      <c r="O39" s="316">
        <f t="shared" si="34"/>
        <v>0</v>
      </c>
      <c r="P39" s="185">
        <f t="shared" si="34"/>
        <v>0</v>
      </c>
      <c r="Q39" s="62">
        <f t="shared" si="34"/>
        <v>0</v>
      </c>
      <c r="R39" s="62">
        <f t="shared" si="34"/>
        <v>0</v>
      </c>
      <c r="S39" s="62">
        <f t="shared" si="34"/>
        <v>0</v>
      </c>
      <c r="T39" s="350">
        <f t="shared" si="34"/>
        <v>0</v>
      </c>
      <c r="U39" s="445">
        <f t="shared" si="34"/>
        <v>0</v>
      </c>
      <c r="V39" s="446">
        <f t="shared" si="34"/>
        <v>0</v>
      </c>
      <c r="W39" s="446">
        <f t="shared" si="34"/>
        <v>0</v>
      </c>
      <c r="X39" s="446">
        <f t="shared" si="34"/>
        <v>0</v>
      </c>
      <c r="Y39" s="447">
        <f t="shared" si="34"/>
        <v>0</v>
      </c>
      <c r="Z39" s="351">
        <f t="shared" si="34"/>
        <v>0</v>
      </c>
      <c r="AA39" s="317">
        <f t="shared" si="34"/>
        <v>0</v>
      </c>
      <c r="AB39" s="318">
        <f t="shared" si="34"/>
        <v>0</v>
      </c>
      <c r="AC39" s="318">
        <f t="shared" si="34"/>
        <v>0</v>
      </c>
      <c r="AD39" s="319">
        <f t="shared" si="34"/>
        <v>0</v>
      </c>
      <c r="AE39" s="191">
        <f t="shared" si="34"/>
        <v>0</v>
      </c>
      <c r="AF39" s="191">
        <f t="shared" si="34"/>
        <v>0</v>
      </c>
      <c r="AG39" s="191">
        <f t="shared" si="34"/>
        <v>0</v>
      </c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</row>
    <row r="40" spans="1:148" s="198" customFormat="1" ht="33" customHeight="1" thickBot="1" x14ac:dyDescent="0.3">
      <c r="A40" s="639"/>
      <c r="B40" s="311" t="s">
        <v>122</v>
      </c>
      <c r="C40" s="192" t="s">
        <v>152</v>
      </c>
      <c r="D40" s="312" t="s">
        <v>17</v>
      </c>
      <c r="E40" s="353" t="s">
        <v>5</v>
      </c>
      <c r="F40" s="353">
        <f>G40+H40+J40</f>
        <v>83006880</v>
      </c>
      <c r="G40" s="113">
        <v>0</v>
      </c>
      <c r="H40" s="113">
        <v>0</v>
      </c>
      <c r="I40" s="113">
        <v>0</v>
      </c>
      <c r="J40" s="194">
        <v>83006880</v>
      </c>
      <c r="K40" s="193">
        <f>L40+M40+O40</f>
        <v>0</v>
      </c>
      <c r="L40" s="113">
        <v>0</v>
      </c>
      <c r="M40" s="113">
        <v>0</v>
      </c>
      <c r="N40" s="113">
        <v>0</v>
      </c>
      <c r="O40" s="194">
        <v>0</v>
      </c>
      <c r="P40" s="193">
        <f>Q40+R40+T40</f>
        <v>0</v>
      </c>
      <c r="Q40" s="113">
        <v>0</v>
      </c>
      <c r="R40" s="113">
        <v>0</v>
      </c>
      <c r="S40" s="113">
        <v>0</v>
      </c>
      <c r="T40" s="194">
        <v>0</v>
      </c>
      <c r="U40" s="448">
        <v>0</v>
      </c>
      <c r="V40" s="196">
        <v>0</v>
      </c>
      <c r="W40" s="196">
        <v>0</v>
      </c>
      <c r="X40" s="196">
        <v>0</v>
      </c>
      <c r="Y40" s="197">
        <v>0</v>
      </c>
      <c r="Z40" s="195">
        <f>P40/F40*100</f>
        <v>0</v>
      </c>
      <c r="AA40" s="196">
        <v>0</v>
      </c>
      <c r="AB40" s="196">
        <v>0</v>
      </c>
      <c r="AC40" s="196">
        <v>0</v>
      </c>
      <c r="AD40" s="197">
        <f>T40/J40*100</f>
        <v>0</v>
      </c>
      <c r="AG40" s="173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</row>
    <row r="41" spans="1:148" s="19" customFormat="1" ht="31.5" hidden="1" customHeight="1" thickBot="1" x14ac:dyDescent="0.3">
      <c r="A41" s="120" t="s">
        <v>39</v>
      </c>
      <c r="B41" s="200" t="s">
        <v>40</v>
      </c>
      <c r="C41" s="201"/>
      <c r="D41" s="147" t="s">
        <v>11</v>
      </c>
      <c r="E41" s="390" t="s">
        <v>9</v>
      </c>
      <c r="F41" s="349">
        <f t="shared" ref="F41" si="35">G41+H41+J41</f>
        <v>0</v>
      </c>
      <c r="G41" s="148">
        <v>0</v>
      </c>
      <c r="H41" s="148">
        <v>0</v>
      </c>
      <c r="I41" s="148">
        <v>0</v>
      </c>
      <c r="J41" s="204">
        <v>0</v>
      </c>
      <c r="K41" s="211">
        <f t="shared" ref="K41" si="36">L41+M41+O41</f>
        <v>0</v>
      </c>
      <c r="L41" s="165">
        <v>0</v>
      </c>
      <c r="M41" s="165">
        <v>0</v>
      </c>
      <c r="N41" s="164">
        <v>0</v>
      </c>
      <c r="O41" s="363">
        <v>0</v>
      </c>
      <c r="P41" s="211">
        <f t="shared" ref="P41" si="37">Q41+R41+S41+T41</f>
        <v>0</v>
      </c>
      <c r="Q41" s="164">
        <v>0</v>
      </c>
      <c r="R41" s="164">
        <v>0</v>
      </c>
      <c r="S41" s="164">
        <v>0</v>
      </c>
      <c r="T41" s="363">
        <v>0</v>
      </c>
      <c r="U41" s="449">
        <v>0</v>
      </c>
      <c r="V41" s="291">
        <v>0</v>
      </c>
      <c r="W41" s="291">
        <v>0</v>
      </c>
      <c r="X41" s="291">
        <v>0</v>
      </c>
      <c r="Y41" s="450">
        <v>0</v>
      </c>
      <c r="Z41" s="206">
        <v>0</v>
      </c>
      <c r="AA41" s="205">
        <v>0</v>
      </c>
      <c r="AB41" s="205">
        <v>0</v>
      </c>
      <c r="AC41" s="205">
        <v>0</v>
      </c>
      <c r="AD41" s="207">
        <v>0</v>
      </c>
      <c r="AG41" s="3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</row>
    <row r="42" spans="1:148" s="19" customFormat="1" ht="17.25" customHeight="1" thickBot="1" x14ac:dyDescent="0.3">
      <c r="A42" s="70"/>
      <c r="B42" s="619" t="s">
        <v>18</v>
      </c>
      <c r="C42" s="620"/>
      <c r="D42" s="620"/>
      <c r="E42" s="404"/>
      <c r="F42" s="532">
        <f>F26+F37+F39+F36</f>
        <v>4676167779</v>
      </c>
      <c r="G42" s="63">
        <f t="shared" ref="G42:J42" si="38">G26+G37+G39+G36</f>
        <v>3488153174</v>
      </c>
      <c r="H42" s="77">
        <f t="shared" si="38"/>
        <v>34086400</v>
      </c>
      <c r="I42" s="77">
        <f t="shared" si="38"/>
        <v>341067780</v>
      </c>
      <c r="J42" s="77">
        <f t="shared" si="38"/>
        <v>812860425</v>
      </c>
      <c r="K42" s="21">
        <f t="shared" ref="K42:T42" si="39">K26+K37+K39+K36</f>
        <v>1177114715</v>
      </c>
      <c r="L42" s="63">
        <f t="shared" si="39"/>
        <v>660684010</v>
      </c>
      <c r="M42" s="63">
        <f t="shared" si="39"/>
        <v>0</v>
      </c>
      <c r="N42" s="63">
        <f t="shared" si="39"/>
        <v>341067780</v>
      </c>
      <c r="O42" s="23">
        <f t="shared" si="39"/>
        <v>175362925</v>
      </c>
      <c r="P42" s="21">
        <f t="shared" si="39"/>
        <v>1858102182.3600001</v>
      </c>
      <c r="Q42" s="63">
        <f t="shared" si="39"/>
        <v>1280400123.2400002</v>
      </c>
      <c r="R42" s="63">
        <f t="shared" si="39"/>
        <v>0</v>
      </c>
      <c r="S42" s="63">
        <f t="shared" si="39"/>
        <v>332082354.33999997</v>
      </c>
      <c r="T42" s="23">
        <f t="shared" si="39"/>
        <v>245619704.78000003</v>
      </c>
      <c r="U42" s="533">
        <f>P42/K42*100</f>
        <v>157.85226016480476</v>
      </c>
      <c r="V42" s="77">
        <f>Q42/L42*100</f>
        <v>193.79916932453082</v>
      </c>
      <c r="W42" s="77">
        <v>0</v>
      </c>
      <c r="X42" s="77">
        <f>S42/N42*100</f>
        <v>97.365501467186363</v>
      </c>
      <c r="Y42" s="23">
        <f>T42/O42*100</f>
        <v>140.06364502645016</v>
      </c>
      <c r="Z42" s="125">
        <f>Z26+Z37+Z39</f>
        <v>95.404674269804332</v>
      </c>
      <c r="AA42" s="125">
        <f t="shared" ref="AA42:AD42" si="40">AA26+AA37+AA39</f>
        <v>36.707107152972753</v>
      </c>
      <c r="AB42" s="299">
        <f t="shared" si="40"/>
        <v>0</v>
      </c>
      <c r="AC42" s="125">
        <f t="shared" si="40"/>
        <v>97.365501467186363</v>
      </c>
      <c r="AD42" s="534">
        <f t="shared" si="40"/>
        <v>86.174625299961448</v>
      </c>
      <c r="AG42" s="64"/>
      <c r="AI42" s="126">
        <f t="shared" ref="AI42:AR42" si="41">F42-F39-F17</f>
        <v>4252093119</v>
      </c>
      <c r="AJ42" s="126">
        <f t="shared" si="41"/>
        <v>3488153174</v>
      </c>
      <c r="AK42" s="126">
        <f t="shared" si="41"/>
        <v>34086400</v>
      </c>
      <c r="AL42" s="126">
        <f t="shared" si="41"/>
        <v>0</v>
      </c>
      <c r="AM42" s="126">
        <f t="shared" si="41"/>
        <v>729853545</v>
      </c>
      <c r="AN42" s="126">
        <f t="shared" si="41"/>
        <v>836046935</v>
      </c>
      <c r="AO42" s="126">
        <f t="shared" si="41"/>
        <v>660684010</v>
      </c>
      <c r="AP42" s="126">
        <f t="shared" si="41"/>
        <v>0</v>
      </c>
      <c r="AQ42" s="126">
        <f t="shared" si="41"/>
        <v>0</v>
      </c>
      <c r="AR42" s="126">
        <f t="shared" si="41"/>
        <v>175362925</v>
      </c>
      <c r="AS42" s="126">
        <f t="shared" ref="AS42" si="42">P42-P39-P17</f>
        <v>1526019828.0200002</v>
      </c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</row>
    <row r="43" spans="1:148" s="305" customFormat="1" ht="20.25" customHeight="1" thickBot="1" x14ac:dyDescent="0.3">
      <c r="A43" s="565" t="s">
        <v>100</v>
      </c>
      <c r="B43" s="566"/>
      <c r="C43" s="566"/>
      <c r="D43" s="566"/>
      <c r="E43" s="566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66"/>
      <c r="AA43" s="566"/>
      <c r="AB43" s="566"/>
      <c r="AC43" s="566"/>
      <c r="AD43" s="567"/>
      <c r="AG43" s="308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307"/>
      <c r="BY43" s="307"/>
      <c r="BZ43" s="307"/>
      <c r="CA43" s="307"/>
      <c r="CB43" s="307"/>
      <c r="CC43" s="307"/>
      <c r="CD43" s="307"/>
      <c r="CE43" s="307"/>
      <c r="CF43" s="307"/>
      <c r="CG43" s="307"/>
      <c r="CH43" s="307"/>
      <c r="CI43" s="307"/>
      <c r="CJ43" s="307"/>
      <c r="CK43" s="307"/>
      <c r="CL43" s="307"/>
      <c r="CM43" s="307"/>
      <c r="CN43" s="307"/>
      <c r="CO43" s="307"/>
      <c r="CP43" s="307"/>
      <c r="CQ43" s="307"/>
      <c r="CR43" s="307"/>
      <c r="CS43" s="307"/>
      <c r="CT43" s="307"/>
      <c r="CU43" s="307"/>
      <c r="CV43" s="307"/>
      <c r="CW43" s="307"/>
      <c r="CX43" s="307"/>
      <c r="CY43" s="307"/>
      <c r="CZ43" s="307"/>
      <c r="DA43" s="307"/>
      <c r="DB43" s="307"/>
      <c r="DC43" s="307"/>
      <c r="DD43" s="307"/>
      <c r="DE43" s="307"/>
      <c r="DF43" s="307"/>
      <c r="DG43" s="307"/>
      <c r="DH43" s="307"/>
      <c r="DI43" s="307"/>
      <c r="DJ43" s="307"/>
      <c r="DK43" s="307"/>
      <c r="DL43" s="307"/>
      <c r="DM43" s="307"/>
      <c r="DN43" s="307"/>
      <c r="DO43" s="307"/>
      <c r="DP43" s="307"/>
      <c r="DQ43" s="307"/>
      <c r="DR43" s="307"/>
      <c r="DS43" s="307"/>
      <c r="DT43" s="307"/>
      <c r="DU43" s="307"/>
      <c r="DV43" s="307"/>
      <c r="DW43" s="307"/>
      <c r="DX43" s="307"/>
      <c r="DY43" s="307"/>
      <c r="DZ43" s="307"/>
      <c r="EA43" s="307"/>
      <c r="EB43" s="307"/>
      <c r="EC43" s="307"/>
      <c r="ED43" s="307"/>
      <c r="EE43" s="307"/>
      <c r="EF43" s="307"/>
      <c r="EG43" s="307"/>
      <c r="EH43" s="307"/>
      <c r="EI43" s="307"/>
      <c r="EJ43" s="307"/>
      <c r="EK43" s="307"/>
      <c r="EL43" s="307"/>
      <c r="EM43" s="307"/>
      <c r="EN43" s="307"/>
      <c r="EO43" s="307"/>
      <c r="EP43" s="307"/>
      <c r="EQ43" s="307"/>
      <c r="ER43" s="307"/>
    </row>
    <row r="44" spans="1:148" s="19" customFormat="1" ht="15" customHeight="1" thickBot="1" x14ac:dyDescent="0.3">
      <c r="A44" s="325" t="s">
        <v>19</v>
      </c>
      <c r="B44" s="583" t="s">
        <v>101</v>
      </c>
      <c r="C44" s="584"/>
      <c r="D44" s="585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2"/>
      <c r="Z44" s="71"/>
      <c r="AA44" s="71"/>
      <c r="AB44" s="71"/>
      <c r="AC44" s="71"/>
      <c r="AD44" s="72"/>
      <c r="AG44" s="3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</row>
    <row r="45" spans="1:148" s="469" customFormat="1" ht="44.25" customHeight="1" x14ac:dyDescent="0.2">
      <c r="A45" s="451"/>
      <c r="B45" s="452" t="s">
        <v>92</v>
      </c>
      <c r="C45" s="453" t="s">
        <v>52</v>
      </c>
      <c r="D45" s="454" t="s">
        <v>11</v>
      </c>
      <c r="E45" s="455" t="s">
        <v>12</v>
      </c>
      <c r="F45" s="456">
        <f t="shared" ref="F45:F46" si="43">G45+H45+J45</f>
        <v>2980326</v>
      </c>
      <c r="G45" s="457">
        <v>2980326</v>
      </c>
      <c r="H45" s="457">
        <v>0</v>
      </c>
      <c r="I45" s="457">
        <v>0</v>
      </c>
      <c r="J45" s="458">
        <v>0</v>
      </c>
      <c r="K45" s="459">
        <f t="shared" ref="K45:K46" si="44">L45+M45+N45+O45</f>
        <v>0</v>
      </c>
      <c r="L45" s="460">
        <v>0</v>
      </c>
      <c r="M45" s="460">
        <v>0</v>
      </c>
      <c r="N45" s="460">
        <v>0</v>
      </c>
      <c r="O45" s="461">
        <v>0</v>
      </c>
      <c r="P45" s="459">
        <f t="shared" ref="P45:P46" si="45">Q45+R45+S45+T45</f>
        <v>168860.55</v>
      </c>
      <c r="Q45" s="460">
        <v>168860.55</v>
      </c>
      <c r="R45" s="460">
        <v>0</v>
      </c>
      <c r="S45" s="460">
        <v>0</v>
      </c>
      <c r="T45" s="462">
        <v>0</v>
      </c>
      <c r="U45" s="463">
        <v>0</v>
      </c>
      <c r="V45" s="464">
        <v>0</v>
      </c>
      <c r="W45" s="464">
        <v>0</v>
      </c>
      <c r="X45" s="464">
        <v>0</v>
      </c>
      <c r="Y45" s="465">
        <v>0</v>
      </c>
      <c r="Z45" s="466">
        <f t="shared" ref="Z45" si="46">AA45+AB45+AC45+AD45</f>
        <v>5.6658415891415901</v>
      </c>
      <c r="AA45" s="467">
        <f>Q45/G45*100</f>
        <v>5.6658415891415901</v>
      </c>
      <c r="AB45" s="467">
        <f>SUM(AB46:AB47)</f>
        <v>0</v>
      </c>
      <c r="AC45" s="467">
        <v>0</v>
      </c>
      <c r="AD45" s="468">
        <v>0</v>
      </c>
      <c r="AF45" s="470"/>
      <c r="AG45" s="618">
        <v>210184305</v>
      </c>
      <c r="AI45" s="471"/>
      <c r="AJ45" s="471"/>
      <c r="AK45" s="471"/>
      <c r="AL45" s="471"/>
      <c r="AM45" s="471"/>
      <c r="AN45" s="471"/>
      <c r="AO45" s="471"/>
      <c r="AP45" s="471"/>
      <c r="AQ45" s="471"/>
      <c r="AR45" s="471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71"/>
      <c r="BF45" s="471"/>
      <c r="BG45" s="471"/>
      <c r="BH45" s="471"/>
      <c r="BI45" s="471"/>
      <c r="BJ45" s="471"/>
      <c r="BK45" s="471"/>
      <c r="BL45" s="471"/>
      <c r="BM45" s="471"/>
      <c r="BN45" s="471"/>
      <c r="BO45" s="471"/>
      <c r="BP45" s="471"/>
      <c r="BQ45" s="471"/>
      <c r="BR45" s="471"/>
      <c r="BS45" s="471"/>
      <c r="BT45" s="471"/>
      <c r="BU45" s="471"/>
      <c r="BV45" s="471"/>
      <c r="BW45" s="471"/>
      <c r="BX45" s="471"/>
      <c r="BY45" s="471"/>
      <c r="BZ45" s="471"/>
      <c r="CA45" s="471"/>
      <c r="CB45" s="471"/>
      <c r="CC45" s="471"/>
      <c r="CD45" s="471"/>
      <c r="CE45" s="471"/>
      <c r="CF45" s="471"/>
      <c r="CG45" s="471"/>
      <c r="CH45" s="471"/>
      <c r="CI45" s="471"/>
      <c r="CJ45" s="471"/>
      <c r="CK45" s="471"/>
      <c r="CL45" s="471"/>
      <c r="CM45" s="471"/>
      <c r="CN45" s="471"/>
      <c r="CO45" s="471"/>
      <c r="CP45" s="471"/>
      <c r="CQ45" s="471"/>
      <c r="CR45" s="471"/>
      <c r="CS45" s="471"/>
      <c r="CT45" s="471"/>
      <c r="CU45" s="471"/>
      <c r="CV45" s="471"/>
      <c r="CW45" s="471"/>
      <c r="CX45" s="471"/>
      <c r="CY45" s="471"/>
      <c r="CZ45" s="471"/>
      <c r="DA45" s="471"/>
      <c r="DB45" s="471"/>
      <c r="DC45" s="471"/>
      <c r="DD45" s="471"/>
      <c r="DE45" s="471"/>
      <c r="DF45" s="471"/>
      <c r="DG45" s="471"/>
      <c r="DH45" s="471"/>
      <c r="DI45" s="471"/>
      <c r="DJ45" s="471"/>
      <c r="DK45" s="471"/>
      <c r="DL45" s="471"/>
      <c r="DM45" s="471"/>
      <c r="DN45" s="471"/>
      <c r="DO45" s="471"/>
      <c r="DP45" s="471"/>
      <c r="DQ45" s="471"/>
      <c r="DR45" s="471"/>
      <c r="DS45" s="471"/>
      <c r="DT45" s="471"/>
      <c r="DU45" s="471"/>
      <c r="DV45" s="471"/>
      <c r="DW45" s="471"/>
      <c r="DX45" s="471"/>
      <c r="DY45" s="471"/>
      <c r="DZ45" s="471"/>
      <c r="EA45" s="471"/>
      <c r="EB45" s="471"/>
      <c r="EC45" s="471"/>
      <c r="ED45" s="471"/>
      <c r="EE45" s="471"/>
      <c r="EF45" s="471"/>
      <c r="EG45" s="471"/>
      <c r="EH45" s="471"/>
      <c r="EI45" s="471"/>
      <c r="EJ45" s="471"/>
      <c r="EK45" s="471"/>
      <c r="EL45" s="471"/>
      <c r="EM45" s="471"/>
      <c r="EN45" s="471"/>
      <c r="EO45" s="471"/>
      <c r="EP45" s="471"/>
      <c r="EQ45" s="471"/>
      <c r="ER45" s="471"/>
    </row>
    <row r="46" spans="1:148" s="19" customFormat="1" ht="31.9" customHeight="1" thickBot="1" x14ac:dyDescent="0.3">
      <c r="A46" s="37"/>
      <c r="B46" s="210" t="s">
        <v>0</v>
      </c>
      <c r="C46" s="159" t="s">
        <v>131</v>
      </c>
      <c r="D46" s="312" t="s">
        <v>11</v>
      </c>
      <c r="E46" s="405" t="s">
        <v>12</v>
      </c>
      <c r="F46" s="211">
        <f t="shared" si="43"/>
        <v>693200</v>
      </c>
      <c r="G46" s="212">
        <v>0</v>
      </c>
      <c r="H46" s="212">
        <v>0</v>
      </c>
      <c r="I46" s="212">
        <v>0</v>
      </c>
      <c r="J46" s="213">
        <v>693200</v>
      </c>
      <c r="K46" s="214">
        <f t="shared" si="44"/>
        <v>0</v>
      </c>
      <c r="L46" s="212">
        <v>0</v>
      </c>
      <c r="M46" s="212">
        <v>0</v>
      </c>
      <c r="N46" s="212">
        <v>0</v>
      </c>
      <c r="O46" s="215">
        <v>0</v>
      </c>
      <c r="P46" s="214">
        <f t="shared" si="45"/>
        <v>300000</v>
      </c>
      <c r="Q46" s="212">
        <v>0</v>
      </c>
      <c r="R46" s="212">
        <v>0</v>
      </c>
      <c r="S46" s="212">
        <v>0</v>
      </c>
      <c r="T46" s="213">
        <v>300000</v>
      </c>
      <c r="U46" s="472">
        <v>0</v>
      </c>
      <c r="V46" s="473">
        <v>0</v>
      </c>
      <c r="W46" s="473">
        <v>0</v>
      </c>
      <c r="X46" s="473">
        <v>0</v>
      </c>
      <c r="Y46" s="474">
        <v>0</v>
      </c>
      <c r="Z46" s="290">
        <v>0</v>
      </c>
      <c r="AA46" s="291">
        <v>0</v>
      </c>
      <c r="AB46" s="216">
        <f>SUM(AB47:AB47)</f>
        <v>0</v>
      </c>
      <c r="AC46" s="216">
        <v>0</v>
      </c>
      <c r="AD46" s="217">
        <v>0</v>
      </c>
      <c r="AG46" s="618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</row>
    <row r="47" spans="1:148" s="19" customFormat="1" ht="15.75" customHeight="1" thickBot="1" x14ac:dyDescent="0.3">
      <c r="A47" s="41"/>
      <c r="B47" s="568" t="s">
        <v>20</v>
      </c>
      <c r="C47" s="569"/>
      <c r="D47" s="569"/>
      <c r="E47" s="74" t="s">
        <v>9</v>
      </c>
      <c r="F47" s="21">
        <f>F45+F46</f>
        <v>3673526</v>
      </c>
      <c r="G47" s="63">
        <f t="shared" ref="G47:J47" si="47">G45+G46</f>
        <v>2980326</v>
      </c>
      <c r="H47" s="63">
        <f t="shared" si="47"/>
        <v>0</v>
      </c>
      <c r="I47" s="63">
        <f t="shared" si="47"/>
        <v>0</v>
      </c>
      <c r="J47" s="23">
        <f t="shared" si="47"/>
        <v>693200</v>
      </c>
      <c r="K47" s="21">
        <f>K45+K46</f>
        <v>0</v>
      </c>
      <c r="L47" s="63">
        <f t="shared" ref="L47" si="48">L45+L46</f>
        <v>0</v>
      </c>
      <c r="M47" s="63">
        <f t="shared" ref="M47" si="49">M45+M46</f>
        <v>0</v>
      </c>
      <c r="N47" s="63">
        <f t="shared" ref="N47" si="50">N45+N46</f>
        <v>0</v>
      </c>
      <c r="O47" s="23">
        <f t="shared" ref="O47" si="51">O45+O46</f>
        <v>0</v>
      </c>
      <c r="P47" s="21">
        <f>P45+P46</f>
        <v>468860.55</v>
      </c>
      <c r="Q47" s="63">
        <f t="shared" ref="Q47" si="52">Q45+Q46</f>
        <v>168860.55</v>
      </c>
      <c r="R47" s="63">
        <f t="shared" ref="R47" si="53">R45+R46</f>
        <v>0</v>
      </c>
      <c r="S47" s="63">
        <f t="shared" ref="S47" si="54">S45+S46</f>
        <v>0</v>
      </c>
      <c r="T47" s="23">
        <f t="shared" ref="T47" si="55">T45+T46</f>
        <v>300000</v>
      </c>
      <c r="U47" s="475">
        <v>0</v>
      </c>
      <c r="V47" s="78">
        <v>0</v>
      </c>
      <c r="W47" s="78">
        <v>0</v>
      </c>
      <c r="X47" s="78">
        <v>0</v>
      </c>
      <c r="Y47" s="73">
        <v>0</v>
      </c>
      <c r="Z47" s="384">
        <f>P47/F47*100</f>
        <v>12.763229387787101</v>
      </c>
      <c r="AA47" s="22">
        <f>Q47/G47*100</f>
        <v>5.6658415891415901</v>
      </c>
      <c r="AB47" s="22">
        <v>0</v>
      </c>
      <c r="AC47" s="22">
        <v>0</v>
      </c>
      <c r="AD47" s="73">
        <v>0</v>
      </c>
      <c r="AG47" s="3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</row>
    <row r="48" spans="1:148" s="305" customFormat="1" ht="21.75" customHeight="1" thickBot="1" x14ac:dyDescent="0.3">
      <c r="A48" s="565" t="s">
        <v>102</v>
      </c>
      <c r="B48" s="566"/>
      <c r="C48" s="566"/>
      <c r="D48" s="566"/>
      <c r="E48" s="566"/>
      <c r="F48" s="570"/>
      <c r="G48" s="570"/>
      <c r="H48" s="570"/>
      <c r="I48" s="570"/>
      <c r="J48" s="570"/>
      <c r="K48" s="566"/>
      <c r="L48" s="566"/>
      <c r="M48" s="566"/>
      <c r="N48" s="566"/>
      <c r="O48" s="566"/>
      <c r="P48" s="566"/>
      <c r="Q48" s="566"/>
      <c r="R48" s="566"/>
      <c r="S48" s="566"/>
      <c r="T48" s="566"/>
      <c r="U48" s="566"/>
      <c r="V48" s="566"/>
      <c r="W48" s="566"/>
      <c r="X48" s="566"/>
      <c r="Y48" s="566"/>
      <c r="Z48" s="566"/>
      <c r="AA48" s="566"/>
      <c r="AB48" s="566"/>
      <c r="AC48" s="566"/>
      <c r="AD48" s="567"/>
      <c r="AG48" s="306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  <c r="CM48" s="307"/>
      <c r="CN48" s="307"/>
      <c r="CO48" s="307"/>
      <c r="CP48" s="307"/>
      <c r="CQ48" s="307"/>
      <c r="CR48" s="307"/>
      <c r="CS48" s="307"/>
      <c r="CT48" s="307"/>
      <c r="CU48" s="307"/>
      <c r="CV48" s="307"/>
      <c r="CW48" s="307"/>
      <c r="CX48" s="307"/>
      <c r="CY48" s="307"/>
      <c r="CZ48" s="307"/>
      <c r="DA48" s="307"/>
      <c r="DB48" s="307"/>
      <c r="DC48" s="307"/>
      <c r="DD48" s="307"/>
      <c r="DE48" s="307"/>
      <c r="DF48" s="307"/>
      <c r="DG48" s="307"/>
      <c r="DH48" s="307"/>
      <c r="DI48" s="307"/>
      <c r="DJ48" s="307"/>
      <c r="DK48" s="307"/>
      <c r="DL48" s="307"/>
      <c r="DM48" s="307"/>
      <c r="DN48" s="307"/>
      <c r="DO48" s="307"/>
      <c r="DP48" s="307"/>
      <c r="DQ48" s="307"/>
      <c r="DR48" s="307"/>
      <c r="DS48" s="307"/>
      <c r="DT48" s="307"/>
      <c r="DU48" s="307"/>
      <c r="DV48" s="307"/>
      <c r="DW48" s="307"/>
      <c r="DX48" s="307"/>
      <c r="DY48" s="307"/>
      <c r="DZ48" s="307"/>
      <c r="EA48" s="307"/>
      <c r="EB48" s="307"/>
      <c r="EC48" s="307"/>
      <c r="ED48" s="307"/>
      <c r="EE48" s="307"/>
      <c r="EF48" s="307"/>
      <c r="EG48" s="307"/>
      <c r="EH48" s="307"/>
      <c r="EI48" s="307"/>
      <c r="EJ48" s="307"/>
      <c r="EK48" s="307"/>
      <c r="EL48" s="307"/>
      <c r="EM48" s="307"/>
      <c r="EN48" s="307"/>
      <c r="EO48" s="307"/>
      <c r="EP48" s="307"/>
      <c r="EQ48" s="307"/>
      <c r="ER48" s="307"/>
    </row>
    <row r="49" spans="1:148" s="58" customFormat="1" ht="19.5" customHeight="1" thickBot="1" x14ac:dyDescent="0.3">
      <c r="A49" s="74" t="s">
        <v>21</v>
      </c>
      <c r="B49" s="591" t="s">
        <v>22</v>
      </c>
      <c r="C49" s="592"/>
      <c r="D49" s="592"/>
      <c r="E49" s="136"/>
      <c r="F49" s="136"/>
      <c r="G49" s="75"/>
      <c r="H49" s="75"/>
      <c r="I49" s="75"/>
      <c r="J49" s="76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6"/>
      <c r="Z49" s="75"/>
      <c r="AA49" s="75"/>
      <c r="AB49" s="75"/>
      <c r="AC49" s="75"/>
      <c r="AD49" s="76"/>
      <c r="AG49" s="3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</row>
    <row r="50" spans="1:148" s="19" customFormat="1" ht="29.25" customHeight="1" x14ac:dyDescent="0.25">
      <c r="A50" s="38"/>
      <c r="B50" s="218" t="s">
        <v>64</v>
      </c>
      <c r="C50" s="150" t="s">
        <v>63</v>
      </c>
      <c r="D50" s="371" t="s">
        <v>11</v>
      </c>
      <c r="E50" s="406" t="s">
        <v>12</v>
      </c>
      <c r="F50" s="145">
        <f t="shared" ref="F50:F53" si="56">G50+H50+I50+J50</f>
        <v>26174800</v>
      </c>
      <c r="G50" s="146">
        <v>26174800</v>
      </c>
      <c r="H50" s="146">
        <v>0</v>
      </c>
      <c r="I50" s="146">
        <v>0</v>
      </c>
      <c r="J50" s="209">
        <v>0</v>
      </c>
      <c r="K50" s="202">
        <f t="shared" ref="K50:K53" si="57">L50+M50+N50+O50</f>
        <v>7668600</v>
      </c>
      <c r="L50" s="146">
        <v>7668600</v>
      </c>
      <c r="M50" s="146">
        <v>0</v>
      </c>
      <c r="N50" s="146">
        <v>0</v>
      </c>
      <c r="O50" s="147">
        <v>0</v>
      </c>
      <c r="P50" s="145">
        <f t="shared" ref="P50:P53" si="58">Q50+R50+S50+T50</f>
        <v>0</v>
      </c>
      <c r="Q50" s="146">
        <v>0</v>
      </c>
      <c r="R50" s="146">
        <v>0</v>
      </c>
      <c r="S50" s="146">
        <v>0</v>
      </c>
      <c r="T50" s="209">
        <v>0</v>
      </c>
      <c r="U50" s="476">
        <f>P50/K50*100</f>
        <v>0</v>
      </c>
      <c r="V50" s="477">
        <f>Q50/L50*100</f>
        <v>0</v>
      </c>
      <c r="W50" s="478">
        <v>0</v>
      </c>
      <c r="X50" s="478">
        <v>0</v>
      </c>
      <c r="Y50" s="479">
        <v>0</v>
      </c>
      <c r="Z50" s="44">
        <f>P50/F50*100</f>
        <v>0</v>
      </c>
      <c r="AA50" s="148">
        <f>Q50/G50*100</f>
        <v>0</v>
      </c>
      <c r="AB50" s="205">
        <f t="shared" ref="AB50:AB51" si="59">SUM(AB51:AB53)</f>
        <v>0</v>
      </c>
      <c r="AC50" s="205">
        <v>0</v>
      </c>
      <c r="AD50" s="207">
        <v>0</v>
      </c>
      <c r="AG50" s="3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</row>
    <row r="51" spans="1:148" s="19" customFormat="1" ht="58.15" customHeight="1" x14ac:dyDescent="0.25">
      <c r="A51" s="39"/>
      <c r="B51" s="219" t="s">
        <v>93</v>
      </c>
      <c r="C51" s="220" t="s">
        <v>61</v>
      </c>
      <c r="D51" s="372" t="s">
        <v>11</v>
      </c>
      <c r="E51" s="387" t="s">
        <v>12</v>
      </c>
      <c r="F51" s="153">
        <f t="shared" si="56"/>
        <v>16982498</v>
      </c>
      <c r="G51" s="186">
        <v>16982498</v>
      </c>
      <c r="H51" s="186">
        <v>0</v>
      </c>
      <c r="I51" s="186">
        <v>0</v>
      </c>
      <c r="J51" s="221">
        <v>0</v>
      </c>
      <c r="K51" s="480">
        <f t="shared" si="57"/>
        <v>0</v>
      </c>
      <c r="L51" s="186">
        <v>0</v>
      </c>
      <c r="M51" s="186">
        <v>0</v>
      </c>
      <c r="N51" s="186">
        <v>0</v>
      </c>
      <c r="O51" s="222">
        <v>0</v>
      </c>
      <c r="P51" s="153">
        <f t="shared" si="58"/>
        <v>0</v>
      </c>
      <c r="Q51" s="117">
        <v>0</v>
      </c>
      <c r="R51" s="186">
        <v>0</v>
      </c>
      <c r="S51" s="186">
        <v>0</v>
      </c>
      <c r="T51" s="221">
        <v>0</v>
      </c>
      <c r="U51" s="428">
        <v>0</v>
      </c>
      <c r="V51" s="481">
        <v>0</v>
      </c>
      <c r="W51" s="481">
        <v>0</v>
      </c>
      <c r="X51" s="481">
        <v>0</v>
      </c>
      <c r="Y51" s="92">
        <v>0</v>
      </c>
      <c r="Z51" s="130">
        <f>P51/F51*100</f>
        <v>0</v>
      </c>
      <c r="AA51" s="42">
        <f>Q51/G51*100</f>
        <v>0</v>
      </c>
      <c r="AB51" s="187">
        <f t="shared" si="59"/>
        <v>0</v>
      </c>
      <c r="AC51" s="187">
        <v>0</v>
      </c>
      <c r="AD51" s="188">
        <v>0</v>
      </c>
      <c r="AG51" s="3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</row>
    <row r="52" spans="1:148" s="19" customFormat="1" ht="31.15" customHeight="1" x14ac:dyDescent="0.25">
      <c r="A52" s="39"/>
      <c r="B52" s="219" t="s">
        <v>60</v>
      </c>
      <c r="C52" s="220" t="s">
        <v>62</v>
      </c>
      <c r="D52" s="372" t="s">
        <v>11</v>
      </c>
      <c r="E52" s="387" t="s">
        <v>5</v>
      </c>
      <c r="F52" s="153">
        <f t="shared" si="56"/>
        <v>8768088</v>
      </c>
      <c r="G52" s="186">
        <v>0</v>
      </c>
      <c r="H52" s="186">
        <v>0</v>
      </c>
      <c r="I52" s="186">
        <v>0</v>
      </c>
      <c r="J52" s="221">
        <v>8768088</v>
      </c>
      <c r="K52" s="480">
        <f t="shared" si="57"/>
        <v>73000</v>
      </c>
      <c r="L52" s="186">
        <v>0</v>
      </c>
      <c r="M52" s="186">
        <v>0</v>
      </c>
      <c r="N52" s="186">
        <v>0</v>
      </c>
      <c r="O52" s="222">
        <v>73000</v>
      </c>
      <c r="P52" s="153">
        <f t="shared" si="58"/>
        <v>55868</v>
      </c>
      <c r="Q52" s="186">
        <v>0</v>
      </c>
      <c r="R52" s="186">
        <v>0</v>
      </c>
      <c r="S52" s="222">
        <v>0</v>
      </c>
      <c r="T52" s="221">
        <v>55868</v>
      </c>
      <c r="U52" s="44">
        <f t="shared" ref="U52:U53" si="60">V52+W52+X52+Y52</f>
        <v>76.531506849315065</v>
      </c>
      <c r="V52" s="42">
        <v>0</v>
      </c>
      <c r="W52" s="42">
        <v>0</v>
      </c>
      <c r="X52" s="42">
        <v>0</v>
      </c>
      <c r="Y52" s="32">
        <f>T52/O52*100</f>
        <v>76.531506849315065</v>
      </c>
      <c r="Z52" s="156">
        <f>P52/F52*100</f>
        <v>0.6371742619371521</v>
      </c>
      <c r="AA52" s="42">
        <v>0</v>
      </c>
      <c r="AB52" s="42">
        <v>0</v>
      </c>
      <c r="AC52" s="42">
        <v>0</v>
      </c>
      <c r="AD52" s="42">
        <f>T52/J52*100</f>
        <v>0.6371742619371521</v>
      </c>
      <c r="AG52" s="3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</row>
    <row r="53" spans="1:148" s="19" customFormat="1" ht="32.25" customHeight="1" thickBot="1" x14ac:dyDescent="0.3">
      <c r="A53" s="40"/>
      <c r="B53" s="223" t="s">
        <v>65</v>
      </c>
      <c r="C53" s="224" t="s">
        <v>50</v>
      </c>
      <c r="D53" s="539" t="s">
        <v>11</v>
      </c>
      <c r="E53" s="407" t="s">
        <v>5</v>
      </c>
      <c r="F53" s="214">
        <f t="shared" si="56"/>
        <v>7605172</v>
      </c>
      <c r="G53" s="225">
        <v>0</v>
      </c>
      <c r="H53" s="225">
        <v>0</v>
      </c>
      <c r="I53" s="225">
        <v>0</v>
      </c>
      <c r="J53" s="226">
        <v>7605172</v>
      </c>
      <c r="K53" s="482">
        <f t="shared" si="57"/>
        <v>0</v>
      </c>
      <c r="L53" s="225">
        <v>0</v>
      </c>
      <c r="M53" s="225">
        <v>0</v>
      </c>
      <c r="N53" s="225">
        <v>0</v>
      </c>
      <c r="O53" s="483">
        <v>0</v>
      </c>
      <c r="P53" s="214">
        <f t="shared" si="58"/>
        <v>0</v>
      </c>
      <c r="Q53" s="225">
        <v>0</v>
      </c>
      <c r="R53" s="225">
        <v>0</v>
      </c>
      <c r="S53" s="225">
        <v>0</v>
      </c>
      <c r="T53" s="226">
        <v>0</v>
      </c>
      <c r="U53" s="428">
        <f t="shared" si="60"/>
        <v>0</v>
      </c>
      <c r="V53" s="42">
        <v>0</v>
      </c>
      <c r="W53" s="42">
        <v>0</v>
      </c>
      <c r="X53" s="42">
        <v>0</v>
      </c>
      <c r="Y53" s="33">
        <v>0</v>
      </c>
      <c r="Z53" s="227">
        <f>P53/F53*100</f>
        <v>0</v>
      </c>
      <c r="AA53" s="170">
        <v>0</v>
      </c>
      <c r="AB53" s="170">
        <f>SUM(AB54:AB54)</f>
        <v>0</v>
      </c>
      <c r="AC53" s="170">
        <v>0</v>
      </c>
      <c r="AD53" s="171">
        <f>T53/J53*100</f>
        <v>0</v>
      </c>
      <c r="AG53" s="3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19" customFormat="1" ht="15.75" customHeight="1" thickBot="1" x14ac:dyDescent="0.3">
      <c r="A54" s="385"/>
      <c r="B54" s="615" t="s">
        <v>23</v>
      </c>
      <c r="C54" s="592"/>
      <c r="D54" s="592"/>
      <c r="E54" s="74" t="s">
        <v>9</v>
      </c>
      <c r="F54" s="21">
        <f>F50+F51+F52+F53</f>
        <v>59530558</v>
      </c>
      <c r="G54" s="63">
        <f t="shared" ref="G54:J54" si="61">G50+G51+G52+G53</f>
        <v>43157298</v>
      </c>
      <c r="H54" s="63">
        <f t="shared" si="61"/>
        <v>0</v>
      </c>
      <c r="I54" s="63">
        <f t="shared" si="61"/>
        <v>0</v>
      </c>
      <c r="J54" s="23">
        <f t="shared" si="61"/>
        <v>16373260</v>
      </c>
      <c r="K54" s="125">
        <f>K50+K51+K52+K53</f>
        <v>7741600</v>
      </c>
      <c r="L54" s="63">
        <f t="shared" ref="L54" si="62">L50+L51+L52+L53</f>
        <v>7668600</v>
      </c>
      <c r="M54" s="63">
        <f t="shared" ref="M54" si="63">M50+M51+M52+M53</f>
        <v>0</v>
      </c>
      <c r="N54" s="63">
        <f t="shared" ref="N54" si="64">N50+N51+N52+N53</f>
        <v>0</v>
      </c>
      <c r="O54" s="23">
        <f t="shared" ref="O54" si="65">O50+O51+O52+O53</f>
        <v>73000</v>
      </c>
      <c r="P54" s="21">
        <f>P50+P51+P52+P53</f>
        <v>55868</v>
      </c>
      <c r="Q54" s="63">
        <f t="shared" ref="Q54" si="66">Q50+Q51+Q52+Q53</f>
        <v>0</v>
      </c>
      <c r="R54" s="63">
        <f t="shared" ref="R54" si="67">R50+R51+R52+R53</f>
        <v>0</v>
      </c>
      <c r="S54" s="63">
        <f t="shared" ref="S54" si="68">S50+S51+S52+S53</f>
        <v>0</v>
      </c>
      <c r="T54" s="23">
        <f t="shared" ref="T54" si="69">T50+T51+T52+T53</f>
        <v>55868</v>
      </c>
      <c r="U54" s="475">
        <f>P54/K54*100</f>
        <v>0.72165960524956085</v>
      </c>
      <c r="V54" s="78">
        <f>Q54/L54*100</f>
        <v>0</v>
      </c>
      <c r="W54" s="78">
        <v>0</v>
      </c>
      <c r="X54" s="78">
        <v>0</v>
      </c>
      <c r="Y54" s="73">
        <f>T54/O54*100</f>
        <v>76.531506849315065</v>
      </c>
      <c r="Z54" s="532">
        <f>P54/F54*100</f>
        <v>9.3847600084648958E-2</v>
      </c>
      <c r="AA54" s="63">
        <f>Q54/G54*100</f>
        <v>0</v>
      </c>
      <c r="AB54" s="22">
        <v>0</v>
      </c>
      <c r="AC54" s="22">
        <v>0</v>
      </c>
      <c r="AD54" s="73">
        <f>T54/J54*100</f>
        <v>0.34121488329141542</v>
      </c>
      <c r="AG54" s="3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305" customFormat="1" ht="21" customHeight="1" thickBot="1" x14ac:dyDescent="0.3">
      <c r="A55" s="621" t="s">
        <v>103</v>
      </c>
      <c r="B55" s="622"/>
      <c r="C55" s="622"/>
      <c r="D55" s="622"/>
      <c r="E55" s="570"/>
      <c r="F55" s="570"/>
      <c r="G55" s="570"/>
      <c r="H55" s="570"/>
      <c r="I55" s="570"/>
      <c r="J55" s="570"/>
      <c r="K55" s="570"/>
      <c r="L55" s="570"/>
      <c r="M55" s="570"/>
      <c r="N55" s="570"/>
      <c r="O55" s="570"/>
      <c r="P55" s="570"/>
      <c r="Q55" s="570"/>
      <c r="R55" s="570"/>
      <c r="S55" s="570"/>
      <c r="T55" s="570"/>
      <c r="U55" s="570"/>
      <c r="V55" s="570"/>
      <c r="W55" s="570"/>
      <c r="X55" s="570"/>
      <c r="Y55" s="570"/>
      <c r="Z55" s="570"/>
      <c r="AA55" s="570"/>
      <c r="AB55" s="570"/>
      <c r="AC55" s="570"/>
      <c r="AD55" s="623"/>
      <c r="AG55" s="306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  <c r="CH55" s="307"/>
      <c r="CI55" s="307"/>
      <c r="CJ55" s="307"/>
      <c r="CK55" s="307"/>
      <c r="CL55" s="307"/>
      <c r="CM55" s="307"/>
      <c r="CN55" s="307"/>
      <c r="CO55" s="307"/>
      <c r="CP55" s="307"/>
      <c r="CQ55" s="307"/>
      <c r="CR55" s="307"/>
      <c r="CS55" s="307"/>
      <c r="CT55" s="307"/>
      <c r="CU55" s="307"/>
      <c r="CV55" s="307"/>
      <c r="CW55" s="307"/>
      <c r="CX55" s="307"/>
      <c r="CY55" s="307"/>
      <c r="CZ55" s="307"/>
      <c r="DA55" s="307"/>
      <c r="DB55" s="307"/>
      <c r="DC55" s="307"/>
      <c r="DD55" s="307"/>
      <c r="DE55" s="307"/>
      <c r="DF55" s="307"/>
      <c r="DG55" s="307"/>
      <c r="DH55" s="307"/>
      <c r="DI55" s="307"/>
      <c r="DJ55" s="307"/>
      <c r="DK55" s="307"/>
      <c r="DL55" s="307"/>
      <c r="DM55" s="307"/>
      <c r="DN55" s="307"/>
      <c r="DO55" s="307"/>
      <c r="DP55" s="307"/>
      <c r="DQ55" s="307"/>
      <c r="DR55" s="307"/>
      <c r="DS55" s="307"/>
      <c r="DT55" s="307"/>
      <c r="DU55" s="307"/>
      <c r="DV55" s="307"/>
      <c r="DW55" s="307"/>
      <c r="DX55" s="307"/>
      <c r="DY55" s="307"/>
      <c r="DZ55" s="307"/>
      <c r="EA55" s="307"/>
      <c r="EB55" s="307"/>
      <c r="EC55" s="307"/>
      <c r="ED55" s="307"/>
      <c r="EE55" s="307"/>
      <c r="EF55" s="307"/>
      <c r="EG55" s="307"/>
      <c r="EH55" s="307"/>
      <c r="EI55" s="307"/>
      <c r="EJ55" s="307"/>
      <c r="EK55" s="307"/>
      <c r="EL55" s="307"/>
      <c r="EM55" s="307"/>
      <c r="EN55" s="307"/>
      <c r="EO55" s="307"/>
      <c r="EP55" s="307"/>
      <c r="EQ55" s="307"/>
      <c r="ER55" s="307"/>
    </row>
    <row r="56" spans="1:148" s="58" customFormat="1" ht="17.25" customHeight="1" thickBot="1" x14ac:dyDescent="0.3">
      <c r="A56" s="79" t="s">
        <v>24</v>
      </c>
      <c r="B56" s="591" t="s">
        <v>104</v>
      </c>
      <c r="C56" s="592"/>
      <c r="D56" s="593"/>
      <c r="E56" s="80" t="s">
        <v>9</v>
      </c>
      <c r="F56" s="532">
        <f>F57+F58+F59+F60+F61+F62</f>
        <v>72296901</v>
      </c>
      <c r="G56" s="77">
        <f t="shared" ref="G56:J56" si="70">G57+G58+G59+G60+G61+G62</f>
        <v>11580826</v>
      </c>
      <c r="H56" s="77">
        <f t="shared" si="70"/>
        <v>0</v>
      </c>
      <c r="I56" s="77">
        <f t="shared" si="70"/>
        <v>0</v>
      </c>
      <c r="J56" s="77">
        <f t="shared" si="70"/>
        <v>60716075</v>
      </c>
      <c r="K56" s="532">
        <f>K57+K58+K59+K60+K61+K62</f>
        <v>13573989</v>
      </c>
      <c r="L56" s="77">
        <f t="shared" ref="L56" si="71">L57+L58+L59+L60+L61+L62</f>
        <v>615250</v>
      </c>
      <c r="M56" s="77">
        <f t="shared" ref="M56" si="72">M57+M58+M59+M60+M61+M62</f>
        <v>0</v>
      </c>
      <c r="N56" s="77">
        <f t="shared" ref="N56" si="73">N57+N58+N59+N60+N61+N62</f>
        <v>0</v>
      </c>
      <c r="O56" s="77">
        <f t="shared" ref="O56" si="74">O57+O58+O59+O60+O61+O62</f>
        <v>12958739</v>
      </c>
      <c r="P56" s="532">
        <f>P57+P58+P59+P60+P61+P62</f>
        <v>17408199.039999999</v>
      </c>
      <c r="Q56" s="77">
        <f t="shared" ref="Q56" si="75">Q57+Q58+Q59+Q60+Q61+Q62</f>
        <v>762789.53</v>
      </c>
      <c r="R56" s="77">
        <f t="shared" ref="R56" si="76">R57+R58+R59+R60+R61+R62</f>
        <v>0</v>
      </c>
      <c r="S56" s="77">
        <f t="shared" ref="S56" si="77">S57+S58+S59+S60+S61+S62</f>
        <v>0</v>
      </c>
      <c r="T56" s="23">
        <f t="shared" ref="T56" si="78">T57+T58+T59+T60+T61+T62</f>
        <v>16645409.51</v>
      </c>
      <c r="U56" s="21">
        <f t="shared" ref="U56:Y56" si="79">U41+U51+U53</f>
        <v>0</v>
      </c>
      <c r="V56" s="63">
        <f t="shared" si="79"/>
        <v>0</v>
      </c>
      <c r="W56" s="63">
        <f t="shared" si="79"/>
        <v>0</v>
      </c>
      <c r="X56" s="63">
        <f t="shared" si="79"/>
        <v>0</v>
      </c>
      <c r="Y56" s="23">
        <f t="shared" si="79"/>
        <v>0</v>
      </c>
      <c r="Z56" s="21">
        <f t="shared" ref="Z56:Z61" si="80">P56/F56*100</f>
        <v>24.078762435474239</v>
      </c>
      <c r="AA56" s="22">
        <v>0</v>
      </c>
      <c r="AB56" s="22">
        <v>0</v>
      </c>
      <c r="AC56" s="22">
        <v>0</v>
      </c>
      <c r="AD56" s="23">
        <f>T56/J56*100</f>
        <v>27.415160663794552</v>
      </c>
      <c r="AG56" s="3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</row>
    <row r="57" spans="1:148" s="19" customFormat="1" ht="31.15" customHeight="1" x14ac:dyDescent="0.25">
      <c r="A57" s="41"/>
      <c r="B57" s="228" t="s">
        <v>58</v>
      </c>
      <c r="C57" s="229" t="s">
        <v>49</v>
      </c>
      <c r="D57" s="371" t="s">
        <v>11</v>
      </c>
      <c r="E57" s="349" t="s">
        <v>5</v>
      </c>
      <c r="F57" s="208">
        <f t="shared" ref="F57:F61" si="81">G57+H57+I57+J57</f>
        <v>40790600</v>
      </c>
      <c r="G57" s="230">
        <v>0</v>
      </c>
      <c r="H57" s="230">
        <v>0</v>
      </c>
      <c r="I57" s="230">
        <v>0</v>
      </c>
      <c r="J57" s="231">
        <v>40790600</v>
      </c>
      <c r="K57" s="208">
        <f t="shared" ref="K57:K61" si="82">L57+M57+N57+O57</f>
        <v>8616239</v>
      </c>
      <c r="L57" s="230">
        <v>0</v>
      </c>
      <c r="M57" s="230">
        <v>0</v>
      </c>
      <c r="N57" s="230">
        <v>0</v>
      </c>
      <c r="O57" s="232">
        <v>8616239</v>
      </c>
      <c r="P57" s="208">
        <f t="shared" ref="P57:P61" si="83">Q57+R57+S57+T57</f>
        <v>13097052.33</v>
      </c>
      <c r="Q57" s="230">
        <v>0</v>
      </c>
      <c r="R57" s="230">
        <v>0</v>
      </c>
      <c r="S57" s="230">
        <v>0</v>
      </c>
      <c r="T57" s="232">
        <v>13097052.33</v>
      </c>
      <c r="U57" s="484">
        <f>P57/K57*100</f>
        <v>152.00428319130887</v>
      </c>
      <c r="V57" s="478">
        <v>0</v>
      </c>
      <c r="W57" s="478">
        <v>0</v>
      </c>
      <c r="X57" s="478">
        <v>0</v>
      </c>
      <c r="Y57" s="477">
        <f>T57/O57*100</f>
        <v>152.00428319130887</v>
      </c>
      <c r="Z57" s="256">
        <f t="shared" si="80"/>
        <v>32.108015890916043</v>
      </c>
      <c r="AA57" s="149">
        <v>0</v>
      </c>
      <c r="AB57" s="149">
        <v>0</v>
      </c>
      <c r="AC57" s="149">
        <v>0</v>
      </c>
      <c r="AD57" s="89">
        <f>T57/J57*100</f>
        <v>32.108015890916043</v>
      </c>
      <c r="AG57" s="3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</row>
    <row r="58" spans="1:148" s="13" customFormat="1" ht="29.45" customHeight="1" x14ac:dyDescent="0.25">
      <c r="A58" s="111"/>
      <c r="B58" s="233" t="s">
        <v>1</v>
      </c>
      <c r="C58" s="152" t="s">
        <v>51</v>
      </c>
      <c r="D58" s="372" t="s">
        <v>11</v>
      </c>
      <c r="E58" s="400" t="s">
        <v>5</v>
      </c>
      <c r="F58" s="234">
        <f t="shared" si="81"/>
        <v>3818920</v>
      </c>
      <c r="G58" s="117">
        <v>0</v>
      </c>
      <c r="H58" s="117">
        <v>0</v>
      </c>
      <c r="I58" s="117">
        <v>0</v>
      </c>
      <c r="J58" s="116">
        <v>3818920</v>
      </c>
      <c r="K58" s="234">
        <f t="shared" si="82"/>
        <v>1944800</v>
      </c>
      <c r="L58" s="117">
        <v>0</v>
      </c>
      <c r="M58" s="117">
        <v>0</v>
      </c>
      <c r="N58" s="117">
        <v>0</v>
      </c>
      <c r="O58" s="118">
        <v>1944800</v>
      </c>
      <c r="P58" s="234">
        <f t="shared" si="83"/>
        <v>1800867</v>
      </c>
      <c r="Q58" s="117">
        <v>0</v>
      </c>
      <c r="R58" s="117">
        <v>0</v>
      </c>
      <c r="S58" s="117">
        <v>0</v>
      </c>
      <c r="T58" s="118">
        <v>1800867</v>
      </c>
      <c r="U58" s="485">
        <f>P58/K58*100</f>
        <v>92.599084738790623</v>
      </c>
      <c r="V58" s="486">
        <v>0</v>
      </c>
      <c r="W58" s="486">
        <v>0</v>
      </c>
      <c r="X58" s="486">
        <v>0</v>
      </c>
      <c r="Y58" s="31">
        <f>T58/O58*100</f>
        <v>92.599084738790623</v>
      </c>
      <c r="Z58" s="157">
        <f t="shared" si="80"/>
        <v>47.15644737255559</v>
      </c>
      <c r="AA58" s="42">
        <v>0</v>
      </c>
      <c r="AB58" s="42">
        <v>0</v>
      </c>
      <c r="AC58" s="42">
        <v>0</v>
      </c>
      <c r="AD58" s="32">
        <f>T58/J58*100</f>
        <v>47.15644737255559</v>
      </c>
      <c r="AG58" s="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</row>
    <row r="59" spans="1:148" s="19" customFormat="1" ht="30.6" customHeight="1" x14ac:dyDescent="0.25">
      <c r="A59" s="39"/>
      <c r="B59" s="219" t="s">
        <v>67</v>
      </c>
      <c r="C59" s="220" t="s">
        <v>48</v>
      </c>
      <c r="D59" s="372" t="s">
        <v>11</v>
      </c>
      <c r="E59" s="408" t="s">
        <v>12</v>
      </c>
      <c r="F59" s="153">
        <f t="shared" si="81"/>
        <v>299000</v>
      </c>
      <c r="G59" s="186">
        <v>299000</v>
      </c>
      <c r="H59" s="186">
        <v>0</v>
      </c>
      <c r="I59" s="186">
        <v>0</v>
      </c>
      <c r="J59" s="222">
        <v>0</v>
      </c>
      <c r="K59" s="153">
        <f t="shared" si="82"/>
        <v>0</v>
      </c>
      <c r="L59" s="186">
        <v>0</v>
      </c>
      <c r="M59" s="186">
        <v>0</v>
      </c>
      <c r="N59" s="186">
        <v>0</v>
      </c>
      <c r="O59" s="221">
        <v>0</v>
      </c>
      <c r="P59" s="153">
        <f t="shared" si="83"/>
        <v>150000</v>
      </c>
      <c r="Q59" s="186">
        <v>150000</v>
      </c>
      <c r="R59" s="186">
        <v>0</v>
      </c>
      <c r="S59" s="186">
        <v>0</v>
      </c>
      <c r="T59" s="221">
        <v>0</v>
      </c>
      <c r="U59" s="487">
        <v>0</v>
      </c>
      <c r="V59" s="486">
        <v>0</v>
      </c>
      <c r="W59" s="486">
        <v>0</v>
      </c>
      <c r="X59" s="486">
        <v>0</v>
      </c>
      <c r="Y59" s="486">
        <v>0</v>
      </c>
      <c r="Z59" s="156">
        <f t="shared" si="80"/>
        <v>50.167224080267559</v>
      </c>
      <c r="AA59" s="42">
        <v>0</v>
      </c>
      <c r="AB59" s="42">
        <v>0</v>
      </c>
      <c r="AC59" s="42">
        <v>0</v>
      </c>
      <c r="AD59" s="33">
        <v>0</v>
      </c>
      <c r="AG59" s="3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19" customFormat="1" ht="31.15" customHeight="1" x14ac:dyDescent="0.25">
      <c r="A60" s="39"/>
      <c r="B60" s="219" t="s">
        <v>66</v>
      </c>
      <c r="C60" s="220" t="s">
        <v>43</v>
      </c>
      <c r="D60" s="372" t="s">
        <v>11</v>
      </c>
      <c r="E60" s="408" t="s">
        <v>12</v>
      </c>
      <c r="F60" s="153">
        <f t="shared" si="81"/>
        <v>11281826</v>
      </c>
      <c r="G60" s="186">
        <v>11281826</v>
      </c>
      <c r="H60" s="186">
        <v>0</v>
      </c>
      <c r="I60" s="186">
        <v>0</v>
      </c>
      <c r="J60" s="222">
        <v>0</v>
      </c>
      <c r="K60" s="153">
        <f t="shared" si="82"/>
        <v>615250</v>
      </c>
      <c r="L60" s="186">
        <v>615250</v>
      </c>
      <c r="M60" s="186">
        <v>0</v>
      </c>
      <c r="N60" s="186">
        <v>0</v>
      </c>
      <c r="O60" s="221">
        <v>0</v>
      </c>
      <c r="P60" s="153">
        <f t="shared" si="83"/>
        <v>612789.53</v>
      </c>
      <c r="Q60" s="186">
        <v>612789.53</v>
      </c>
      <c r="R60" s="186">
        <v>0</v>
      </c>
      <c r="S60" s="186">
        <v>0</v>
      </c>
      <c r="T60" s="221">
        <v>0</v>
      </c>
      <c r="U60" s="485">
        <f>P60/K60*100</f>
        <v>99.600086143843967</v>
      </c>
      <c r="V60" s="31">
        <f>Q60/L60*100</f>
        <v>99.600086143843967</v>
      </c>
      <c r="W60" s="486">
        <v>0</v>
      </c>
      <c r="X60" s="486">
        <v>0</v>
      </c>
      <c r="Y60" s="486">
        <v>0</v>
      </c>
      <c r="Z60" s="156">
        <f t="shared" si="80"/>
        <v>5.4316520215787767</v>
      </c>
      <c r="AA60" s="42">
        <v>0</v>
      </c>
      <c r="AB60" s="42">
        <v>0</v>
      </c>
      <c r="AC60" s="42">
        <v>0</v>
      </c>
      <c r="AD60" s="33">
        <v>0</v>
      </c>
      <c r="AG60" s="3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</row>
    <row r="61" spans="1:148" s="19" customFormat="1" ht="29.45" customHeight="1" thickBot="1" x14ac:dyDescent="0.3">
      <c r="A61" s="39"/>
      <c r="B61" s="219" t="s">
        <v>94</v>
      </c>
      <c r="C61" s="220" t="s">
        <v>47</v>
      </c>
      <c r="D61" s="372" t="s">
        <v>11</v>
      </c>
      <c r="E61" s="408" t="s">
        <v>5</v>
      </c>
      <c r="F61" s="153">
        <f t="shared" si="81"/>
        <v>16106555</v>
      </c>
      <c r="G61" s="186">
        <v>0</v>
      </c>
      <c r="H61" s="186">
        <v>0</v>
      </c>
      <c r="I61" s="186">
        <v>0</v>
      </c>
      <c r="J61" s="222">
        <v>16106555</v>
      </c>
      <c r="K61" s="153">
        <f t="shared" si="82"/>
        <v>2397700</v>
      </c>
      <c r="L61" s="186">
        <v>0</v>
      </c>
      <c r="M61" s="186">
        <v>0</v>
      </c>
      <c r="N61" s="186">
        <v>0</v>
      </c>
      <c r="O61" s="221">
        <v>2397700</v>
      </c>
      <c r="P61" s="153">
        <f t="shared" si="83"/>
        <v>1747490.18</v>
      </c>
      <c r="Q61" s="186">
        <v>0</v>
      </c>
      <c r="R61" s="186">
        <v>0</v>
      </c>
      <c r="S61" s="186">
        <v>0</v>
      </c>
      <c r="T61" s="221">
        <v>1747490.18</v>
      </c>
      <c r="U61" s="487">
        <f>P61/K61*100</f>
        <v>72.881936022021094</v>
      </c>
      <c r="V61" s="486">
        <v>0</v>
      </c>
      <c r="W61" s="486">
        <v>0</v>
      </c>
      <c r="X61" s="42">
        <v>0</v>
      </c>
      <c r="Y61" s="486">
        <f>T61/O61*100</f>
        <v>72.881936022021094</v>
      </c>
      <c r="Z61" s="156">
        <f t="shared" si="80"/>
        <v>10.849558952861118</v>
      </c>
      <c r="AA61" s="42">
        <v>0</v>
      </c>
      <c r="AB61" s="42">
        <v>0</v>
      </c>
      <c r="AC61" s="42">
        <v>0</v>
      </c>
      <c r="AD61" s="33">
        <f>T61/J61*100</f>
        <v>10.849558952861118</v>
      </c>
      <c r="AG61" s="3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242" customFormat="1" ht="29.25" hidden="1" customHeight="1" thickBot="1" x14ac:dyDescent="0.3">
      <c r="A62" s="108"/>
      <c r="B62" s="235" t="s">
        <v>34</v>
      </c>
      <c r="C62" s="236"/>
      <c r="D62" s="368" t="s">
        <v>11</v>
      </c>
      <c r="E62" s="409" t="s">
        <v>13</v>
      </c>
      <c r="F62" s="237">
        <f>G62+H62+I62+J62</f>
        <v>0</v>
      </c>
      <c r="G62" s="238">
        <v>0</v>
      </c>
      <c r="H62" s="238">
        <v>0</v>
      </c>
      <c r="I62" s="155">
        <v>0</v>
      </c>
      <c r="J62" s="239">
        <v>0</v>
      </c>
      <c r="K62" s="488">
        <f>L62+M62+N62+O62</f>
        <v>0</v>
      </c>
      <c r="L62" s="489">
        <v>0</v>
      </c>
      <c r="M62" s="489">
        <v>0</v>
      </c>
      <c r="N62" s="490">
        <v>0</v>
      </c>
      <c r="O62" s="491">
        <v>0</v>
      </c>
      <c r="P62" s="240">
        <f>Q62+R62+S62+T62</f>
        <v>0</v>
      </c>
      <c r="Q62" s="238">
        <v>0</v>
      </c>
      <c r="R62" s="238">
        <v>0</v>
      </c>
      <c r="S62" s="155">
        <v>0</v>
      </c>
      <c r="T62" s="241">
        <v>0</v>
      </c>
      <c r="U62" s="492" t="e">
        <f>P62/K62*100</f>
        <v>#DIV/0!</v>
      </c>
      <c r="V62" s="493">
        <v>0</v>
      </c>
      <c r="W62" s="493">
        <v>0</v>
      </c>
      <c r="X62" s="494" t="e">
        <f>S62/N62*100</f>
        <v>#DIV/0!</v>
      </c>
      <c r="Y62" s="494">
        <v>0</v>
      </c>
      <c r="Z62" s="298">
        <v>0</v>
      </c>
      <c r="AA62" s="166">
        <v>0</v>
      </c>
      <c r="AB62" s="166">
        <v>0</v>
      </c>
      <c r="AC62" s="166">
        <v>0</v>
      </c>
      <c r="AD62" s="167">
        <v>0</v>
      </c>
      <c r="AE62" s="613" t="s">
        <v>71</v>
      </c>
      <c r="AF62" s="614"/>
      <c r="AG62" s="614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</row>
    <row r="63" spans="1:148" s="58" customFormat="1" ht="44.25" customHeight="1" thickBot="1" x14ac:dyDescent="0.3">
      <c r="A63" s="79" t="s">
        <v>123</v>
      </c>
      <c r="B63" s="643" t="s">
        <v>124</v>
      </c>
      <c r="C63" s="644"/>
      <c r="D63" s="645"/>
      <c r="E63" s="410" t="s">
        <v>9</v>
      </c>
      <c r="F63" s="21">
        <f>F64</f>
        <v>12000</v>
      </c>
      <c r="G63" s="63">
        <f t="shared" ref="G63:J63" si="84">G64</f>
        <v>0</v>
      </c>
      <c r="H63" s="63">
        <f t="shared" si="84"/>
        <v>0</v>
      </c>
      <c r="I63" s="63">
        <f t="shared" si="84"/>
        <v>0</v>
      </c>
      <c r="J63" s="23">
        <f t="shared" si="84"/>
        <v>12000</v>
      </c>
      <c r="K63" s="21">
        <f>K64</f>
        <v>12000</v>
      </c>
      <c r="L63" s="63">
        <f t="shared" ref="L63" si="85">L64</f>
        <v>0</v>
      </c>
      <c r="M63" s="63">
        <f t="shared" ref="M63" si="86">M64</f>
        <v>0</v>
      </c>
      <c r="N63" s="63">
        <f t="shared" ref="N63" si="87">N64</f>
        <v>0</v>
      </c>
      <c r="O63" s="23">
        <f t="shared" ref="O63" si="88">O64</f>
        <v>12000</v>
      </c>
      <c r="P63" s="21">
        <f>P64</f>
        <v>6000</v>
      </c>
      <c r="Q63" s="63">
        <f t="shared" ref="Q63" si="89">Q64</f>
        <v>0</v>
      </c>
      <c r="R63" s="63">
        <f t="shared" ref="R63" si="90">R64</f>
        <v>0</v>
      </c>
      <c r="S63" s="63">
        <f t="shared" ref="S63" si="91">S64</f>
        <v>0</v>
      </c>
      <c r="T63" s="77">
        <f t="shared" ref="T63" si="92">T64</f>
        <v>6000</v>
      </c>
      <c r="U63" s="300">
        <f>P63/K63*100</f>
        <v>50</v>
      </c>
      <c r="V63" s="34">
        <v>0</v>
      </c>
      <c r="W63" s="114">
        <f t="shared" ref="W63:X63" si="93">W48+W58+W60</f>
        <v>0</v>
      </c>
      <c r="X63" s="114">
        <f t="shared" si="93"/>
        <v>0</v>
      </c>
      <c r="Y63" s="301">
        <f>T63/O63*100</f>
        <v>50</v>
      </c>
      <c r="Z63" s="384">
        <f>P63/F63*100</f>
        <v>50</v>
      </c>
      <c r="AA63" s="22">
        <v>0</v>
      </c>
      <c r="AB63" s="22">
        <v>0</v>
      </c>
      <c r="AC63" s="22">
        <v>0</v>
      </c>
      <c r="AD63" s="73">
        <f>T63/J63*100</f>
        <v>50</v>
      </c>
      <c r="AE63" s="303">
        <f t="shared" ref="AE63:AH63" si="94">AE64</f>
        <v>0</v>
      </c>
      <c r="AF63" s="84">
        <f t="shared" si="94"/>
        <v>0</v>
      </c>
      <c r="AG63" s="84">
        <f t="shared" si="94"/>
        <v>0</v>
      </c>
      <c r="AH63" s="84">
        <f t="shared" si="94"/>
        <v>0</v>
      </c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</row>
    <row r="64" spans="1:148" s="19" customFormat="1" ht="30.75" customHeight="1" thickBot="1" x14ac:dyDescent="0.3">
      <c r="A64" s="41"/>
      <c r="B64" s="287" t="s">
        <v>58</v>
      </c>
      <c r="C64" s="255" t="s">
        <v>125</v>
      </c>
      <c r="D64" s="539" t="s">
        <v>11</v>
      </c>
      <c r="E64" s="349" t="s">
        <v>5</v>
      </c>
      <c r="F64" s="244">
        <f t="shared" ref="F64" si="95">G64+H64+I64+J64</f>
        <v>12000</v>
      </c>
      <c r="G64" s="245">
        <v>0</v>
      </c>
      <c r="H64" s="245">
        <v>0</v>
      </c>
      <c r="I64" s="245">
        <v>0</v>
      </c>
      <c r="J64" s="246">
        <v>12000</v>
      </c>
      <c r="K64" s="202">
        <f t="shared" ref="K64" si="96">L64+M64+N64+O64</f>
        <v>12000</v>
      </c>
      <c r="L64" s="203">
        <v>0</v>
      </c>
      <c r="M64" s="203">
        <v>0</v>
      </c>
      <c r="N64" s="203">
        <v>0</v>
      </c>
      <c r="O64" s="204">
        <v>12000</v>
      </c>
      <c r="P64" s="145">
        <f t="shared" ref="P64" si="97">Q64+R64+S64+T64</f>
        <v>6000</v>
      </c>
      <c r="Q64" s="203">
        <v>0</v>
      </c>
      <c r="R64" s="203">
        <v>0</v>
      </c>
      <c r="S64" s="203">
        <v>0</v>
      </c>
      <c r="T64" s="204">
        <v>6000</v>
      </c>
      <c r="U64" s="495">
        <f>P64/K64*100</f>
        <v>50</v>
      </c>
      <c r="V64" s="496">
        <v>0</v>
      </c>
      <c r="W64" s="496">
        <v>0</v>
      </c>
      <c r="X64" s="496">
        <v>0</v>
      </c>
      <c r="Y64" s="47">
        <f>T64/O64*100</f>
        <v>50</v>
      </c>
      <c r="Z64" s="304">
        <f>P64/F64*100</f>
        <v>50</v>
      </c>
      <c r="AA64" s="149">
        <v>0</v>
      </c>
      <c r="AB64" s="149">
        <v>0</v>
      </c>
      <c r="AC64" s="149">
        <v>0</v>
      </c>
      <c r="AD64" s="92">
        <f>T64/J64*100</f>
        <v>50</v>
      </c>
      <c r="AE64" s="247"/>
      <c r="AG64" s="3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19" customFormat="1" ht="18.75" customHeight="1" thickBot="1" x14ac:dyDescent="0.3">
      <c r="A65" s="385"/>
      <c r="B65" s="615" t="s">
        <v>25</v>
      </c>
      <c r="C65" s="592"/>
      <c r="D65" s="593"/>
      <c r="E65" s="411"/>
      <c r="F65" s="532">
        <f>F56+F63</f>
        <v>72308901</v>
      </c>
      <c r="G65" s="77">
        <f t="shared" ref="G65:J65" si="98">G56+G63</f>
        <v>11580826</v>
      </c>
      <c r="H65" s="77">
        <f t="shared" si="98"/>
        <v>0</v>
      </c>
      <c r="I65" s="77">
        <f t="shared" si="98"/>
        <v>0</v>
      </c>
      <c r="J65" s="23">
        <f t="shared" si="98"/>
        <v>60728075</v>
      </c>
      <c r="K65" s="532">
        <f t="shared" ref="K65:Y65" si="99">K56+K63</f>
        <v>13585989</v>
      </c>
      <c r="L65" s="63">
        <f t="shared" si="99"/>
        <v>615250</v>
      </c>
      <c r="M65" s="63">
        <f t="shared" si="99"/>
        <v>0</v>
      </c>
      <c r="N65" s="63">
        <f t="shared" si="99"/>
        <v>0</v>
      </c>
      <c r="O65" s="23">
        <f t="shared" si="99"/>
        <v>12970739</v>
      </c>
      <c r="P65" s="532">
        <f t="shared" si="99"/>
        <v>17414199.039999999</v>
      </c>
      <c r="Q65" s="77">
        <f t="shared" si="99"/>
        <v>762789.53</v>
      </c>
      <c r="R65" s="63">
        <f t="shared" si="99"/>
        <v>0</v>
      </c>
      <c r="S65" s="63">
        <f t="shared" si="99"/>
        <v>0</v>
      </c>
      <c r="T65" s="77">
        <f t="shared" si="99"/>
        <v>16651409.51</v>
      </c>
      <c r="U65" s="497">
        <f t="shared" si="99"/>
        <v>50</v>
      </c>
      <c r="V65" s="114">
        <f t="shared" si="99"/>
        <v>0</v>
      </c>
      <c r="W65" s="114">
        <f t="shared" si="99"/>
        <v>0</v>
      </c>
      <c r="X65" s="114">
        <f t="shared" si="99"/>
        <v>0</v>
      </c>
      <c r="Y65" s="498">
        <f t="shared" si="99"/>
        <v>50</v>
      </c>
      <c r="Z65" s="125">
        <f>P65/F65*100</f>
        <v>24.083064185970684</v>
      </c>
      <c r="AA65" s="22">
        <v>0</v>
      </c>
      <c r="AB65" s="22">
        <v>0</v>
      </c>
      <c r="AC65" s="22">
        <v>0</v>
      </c>
      <c r="AD65" s="23">
        <f>T65/J65*100</f>
        <v>27.419623477279657</v>
      </c>
      <c r="AE65" s="58"/>
      <c r="AF65" s="58"/>
      <c r="AG65" s="3"/>
      <c r="AH65" s="58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</row>
    <row r="66" spans="1:148" s="305" customFormat="1" ht="21.75" customHeight="1" thickBot="1" x14ac:dyDescent="0.3">
      <c r="A66" s="594" t="s">
        <v>105</v>
      </c>
      <c r="B66" s="595"/>
      <c r="C66" s="595"/>
      <c r="D66" s="595"/>
      <c r="E66" s="595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33"/>
      <c r="AG66" s="306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307"/>
      <c r="CU66" s="307"/>
      <c r="CV66" s="307"/>
      <c r="CW66" s="307"/>
      <c r="CX66" s="307"/>
      <c r="CY66" s="307"/>
      <c r="CZ66" s="307"/>
      <c r="DA66" s="307"/>
      <c r="DB66" s="307"/>
      <c r="DC66" s="307"/>
      <c r="DD66" s="307"/>
      <c r="DE66" s="307"/>
      <c r="DF66" s="307"/>
      <c r="DG66" s="307"/>
      <c r="DH66" s="307"/>
      <c r="DI66" s="307"/>
      <c r="DJ66" s="307"/>
      <c r="DK66" s="307"/>
      <c r="DL66" s="307"/>
      <c r="DM66" s="307"/>
      <c r="DN66" s="307"/>
      <c r="DO66" s="307"/>
      <c r="DP66" s="307"/>
      <c r="DQ66" s="307"/>
      <c r="DR66" s="307"/>
      <c r="DS66" s="307"/>
      <c r="DT66" s="307"/>
      <c r="DU66" s="307"/>
      <c r="DV66" s="307"/>
      <c r="DW66" s="307"/>
      <c r="DX66" s="307"/>
      <c r="DY66" s="307"/>
      <c r="DZ66" s="307"/>
      <c r="EA66" s="307"/>
      <c r="EB66" s="307"/>
      <c r="EC66" s="307"/>
      <c r="ED66" s="307"/>
      <c r="EE66" s="307"/>
      <c r="EF66" s="307"/>
      <c r="EG66" s="307"/>
      <c r="EH66" s="307"/>
      <c r="EI66" s="307"/>
      <c r="EJ66" s="307"/>
      <c r="EK66" s="307"/>
      <c r="EL66" s="307"/>
      <c r="EM66" s="307"/>
      <c r="EN66" s="307"/>
      <c r="EO66" s="307"/>
      <c r="EP66" s="307"/>
      <c r="EQ66" s="307"/>
      <c r="ER66" s="307"/>
    </row>
    <row r="67" spans="1:148" s="48" customFormat="1" ht="28.5" customHeight="1" thickBot="1" x14ac:dyDescent="0.3">
      <c r="A67" s="80" t="s">
        <v>26</v>
      </c>
      <c r="B67" s="583" t="s">
        <v>113</v>
      </c>
      <c r="C67" s="584"/>
      <c r="D67" s="585"/>
      <c r="E67" s="80" t="s">
        <v>9</v>
      </c>
      <c r="F67" s="630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2"/>
      <c r="AE67" s="248"/>
      <c r="AF67" s="248"/>
      <c r="AG67" s="249"/>
      <c r="AH67" s="248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</row>
    <row r="68" spans="1:148" s="16" customFormat="1" ht="13.5" customHeight="1" x14ac:dyDescent="0.25">
      <c r="A68" s="45"/>
      <c r="B68" s="250" t="s">
        <v>95</v>
      </c>
      <c r="C68" s="229" t="s">
        <v>97</v>
      </c>
      <c r="D68" s="640" t="s">
        <v>11</v>
      </c>
      <c r="E68" s="349" t="s">
        <v>5</v>
      </c>
      <c r="F68" s="251">
        <f>G68+H68+I68+J68</f>
        <v>699442</v>
      </c>
      <c r="G68" s="252">
        <v>0</v>
      </c>
      <c r="H68" s="252">
        <v>0</v>
      </c>
      <c r="I68" s="252">
        <v>0</v>
      </c>
      <c r="J68" s="29">
        <v>699442</v>
      </c>
      <c r="K68" s="251">
        <f>L68+M68+N68+O68</f>
        <v>152650</v>
      </c>
      <c r="L68" s="252">
        <v>0</v>
      </c>
      <c r="M68" s="252">
        <v>0</v>
      </c>
      <c r="N68" s="252">
        <v>0</v>
      </c>
      <c r="O68" s="29">
        <v>152650</v>
      </c>
      <c r="P68" s="251">
        <f>Q68+R68+S68+T68</f>
        <v>212568</v>
      </c>
      <c r="Q68" s="252">
        <v>0</v>
      </c>
      <c r="R68" s="252">
        <v>0</v>
      </c>
      <c r="S68" s="252">
        <v>0</v>
      </c>
      <c r="T68" s="29">
        <v>212568</v>
      </c>
      <c r="U68" s="476">
        <f>P68/K68*100</f>
        <v>139.25188339338354</v>
      </c>
      <c r="V68" s="478">
        <v>0</v>
      </c>
      <c r="W68" s="478">
        <v>0</v>
      </c>
      <c r="X68" s="478">
        <v>0</v>
      </c>
      <c r="Y68" s="477">
        <f>T68/O68*100</f>
        <v>139.25188339338354</v>
      </c>
      <c r="Z68" s="251">
        <f>P68/F68*100</f>
        <v>30.391083177733108</v>
      </c>
      <c r="AA68" s="169">
        <v>0</v>
      </c>
      <c r="AB68" s="169">
        <v>0</v>
      </c>
      <c r="AC68" s="169">
        <v>0</v>
      </c>
      <c r="AD68" s="29">
        <f>T68/J68*100</f>
        <v>30.391083177733108</v>
      </c>
      <c r="AE68" s="17"/>
      <c r="AF68" s="17"/>
      <c r="AG68" s="253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</row>
    <row r="69" spans="1:148" s="16" customFormat="1" ht="15" customHeight="1" thickBot="1" x14ac:dyDescent="0.3">
      <c r="A69" s="45"/>
      <c r="B69" s="254" t="s">
        <v>96</v>
      </c>
      <c r="C69" s="255" t="s">
        <v>84</v>
      </c>
      <c r="D69" s="641"/>
      <c r="E69" s="349" t="s">
        <v>5</v>
      </c>
      <c r="F69" s="256">
        <f>G69+H69+I69+J69</f>
        <v>57759728</v>
      </c>
      <c r="G69" s="148">
        <v>0</v>
      </c>
      <c r="H69" s="148">
        <v>0</v>
      </c>
      <c r="I69" s="148">
        <v>0</v>
      </c>
      <c r="J69" s="89">
        <v>57759728</v>
      </c>
      <c r="K69" s="256">
        <f>L69+M69+N69+O69</f>
        <v>14116605</v>
      </c>
      <c r="L69" s="148">
        <v>0</v>
      </c>
      <c r="M69" s="148">
        <v>0</v>
      </c>
      <c r="N69" s="148">
        <v>0</v>
      </c>
      <c r="O69" s="89">
        <v>14116605</v>
      </c>
      <c r="P69" s="256">
        <f>Q69+R69+S69+T69</f>
        <v>20682157.75</v>
      </c>
      <c r="Q69" s="148">
        <v>0</v>
      </c>
      <c r="R69" s="148">
        <v>0</v>
      </c>
      <c r="S69" s="148">
        <v>0</v>
      </c>
      <c r="T69" s="89">
        <v>20682157.75</v>
      </c>
      <c r="U69" s="44">
        <f>P69/K69*100</f>
        <v>146.50943162325504</v>
      </c>
      <c r="V69" s="481">
        <v>0</v>
      </c>
      <c r="W69" s="481">
        <v>0</v>
      </c>
      <c r="X69" s="481">
        <v>0</v>
      </c>
      <c r="Y69" s="46">
        <f>T69/O69*100</f>
        <v>146.50943162325504</v>
      </c>
      <c r="Z69" s="256">
        <f>P69/F69*100</f>
        <v>35.807228437779351</v>
      </c>
      <c r="AA69" s="149">
        <v>0</v>
      </c>
      <c r="AB69" s="149">
        <v>0</v>
      </c>
      <c r="AC69" s="149">
        <v>0</v>
      </c>
      <c r="AD69" s="89">
        <f>T69/J69*100</f>
        <v>35.807228437779351</v>
      </c>
      <c r="AE69" s="17"/>
      <c r="AF69" s="17"/>
      <c r="AG69" s="253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</row>
    <row r="70" spans="1:148" s="16" customFormat="1" ht="27.75" hidden="1" customHeight="1" thickBot="1" x14ac:dyDescent="0.3">
      <c r="A70" s="45"/>
      <c r="B70" s="257" t="s">
        <v>116</v>
      </c>
      <c r="C70" s="354" t="s">
        <v>117</v>
      </c>
      <c r="D70" s="642"/>
      <c r="E70" s="412"/>
      <c r="F70" s="256">
        <f>H70</f>
        <v>0</v>
      </c>
      <c r="G70" s="165">
        <v>0</v>
      </c>
      <c r="H70" s="165">
        <v>0</v>
      </c>
      <c r="I70" s="165">
        <v>0</v>
      </c>
      <c r="J70" s="258">
        <v>0</v>
      </c>
      <c r="K70" s="256">
        <f>L70+M70+N70+O70</f>
        <v>0</v>
      </c>
      <c r="L70" s="165">
        <v>0</v>
      </c>
      <c r="M70" s="165">
        <v>0</v>
      </c>
      <c r="N70" s="165">
        <v>0</v>
      </c>
      <c r="O70" s="258">
        <v>0</v>
      </c>
      <c r="P70" s="256">
        <f>R70</f>
        <v>0</v>
      </c>
      <c r="Q70" s="165">
        <v>0</v>
      </c>
      <c r="R70" s="165">
        <v>0</v>
      </c>
      <c r="S70" s="165">
        <v>0</v>
      </c>
      <c r="T70" s="258">
        <v>0</v>
      </c>
      <c r="U70" s="43"/>
      <c r="V70" s="496"/>
      <c r="W70" s="496"/>
      <c r="X70" s="496"/>
      <c r="Y70" s="47"/>
      <c r="Z70" s="259">
        <v>0</v>
      </c>
      <c r="AA70" s="170">
        <v>0</v>
      </c>
      <c r="AB70" s="165">
        <v>0</v>
      </c>
      <c r="AC70" s="170">
        <v>0</v>
      </c>
      <c r="AD70" s="258">
        <v>0</v>
      </c>
      <c r="AE70" s="17"/>
      <c r="AF70" s="17"/>
      <c r="AG70" s="253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</row>
    <row r="71" spans="1:148" s="48" customFormat="1" ht="17.25" customHeight="1" thickBot="1" x14ac:dyDescent="0.3">
      <c r="A71" s="79"/>
      <c r="B71" s="568" t="s">
        <v>98</v>
      </c>
      <c r="C71" s="569"/>
      <c r="D71" s="588"/>
      <c r="E71" s="413"/>
      <c r="F71" s="110">
        <f>F68+F69+F70</f>
        <v>58459170</v>
      </c>
      <c r="G71" s="77">
        <f t="shared" ref="G71:J71" si="100">G68+G69+G70</f>
        <v>0</v>
      </c>
      <c r="H71" s="77">
        <f t="shared" si="100"/>
        <v>0</v>
      </c>
      <c r="I71" s="77">
        <f t="shared" si="100"/>
        <v>0</v>
      </c>
      <c r="J71" s="23">
        <f t="shared" si="100"/>
        <v>58459170</v>
      </c>
      <c r="K71" s="110">
        <f t="shared" ref="K71:O71" si="101">K68+K69+K70</f>
        <v>14269255</v>
      </c>
      <c r="L71" s="77">
        <f t="shared" si="101"/>
        <v>0</v>
      </c>
      <c r="M71" s="77">
        <f t="shared" si="101"/>
        <v>0</v>
      </c>
      <c r="N71" s="77">
        <f t="shared" si="101"/>
        <v>0</v>
      </c>
      <c r="O71" s="23">
        <f t="shared" si="101"/>
        <v>14269255</v>
      </c>
      <c r="P71" s="532">
        <f>P68+P69+P70</f>
        <v>20894725.75</v>
      </c>
      <c r="Q71" s="77">
        <f t="shared" ref="Q71:S71" si="102">Q68+Q69</f>
        <v>0</v>
      </c>
      <c r="R71" s="63">
        <f>R68+R69+R70</f>
        <v>0</v>
      </c>
      <c r="S71" s="77">
        <f t="shared" si="102"/>
        <v>0</v>
      </c>
      <c r="T71" s="23">
        <f>T68+T69+T70</f>
        <v>20894725.75</v>
      </c>
      <c r="U71" s="532">
        <f>P71/K71*100</f>
        <v>146.43179163873657</v>
      </c>
      <c r="V71" s="78">
        <v>0</v>
      </c>
      <c r="W71" s="78">
        <v>0</v>
      </c>
      <c r="X71" s="78">
        <v>0</v>
      </c>
      <c r="Y71" s="77">
        <f>T71/O71*100</f>
        <v>146.43179163873657</v>
      </c>
      <c r="Z71" s="532">
        <f>P71/F71*100</f>
        <v>35.742426295138984</v>
      </c>
      <c r="AA71" s="78">
        <v>0</v>
      </c>
      <c r="AB71" s="78">
        <v>0</v>
      </c>
      <c r="AC71" s="78">
        <v>0</v>
      </c>
      <c r="AD71" s="63">
        <f>T71/J71*100</f>
        <v>35.742426295138984</v>
      </c>
      <c r="AE71" s="50"/>
      <c r="AF71" s="50"/>
      <c r="AG71" s="26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</row>
    <row r="72" spans="1:148" s="16" customFormat="1" ht="18.75" customHeight="1" thickBot="1" x14ac:dyDescent="0.3">
      <c r="A72" s="136" t="s">
        <v>27</v>
      </c>
      <c r="B72" s="583" t="s">
        <v>114</v>
      </c>
      <c r="C72" s="584"/>
      <c r="D72" s="585"/>
      <c r="E72" s="410" t="s">
        <v>9</v>
      </c>
      <c r="F72" s="630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2"/>
      <c r="AE72" s="261"/>
      <c r="AF72" s="261"/>
      <c r="AG72" s="262"/>
      <c r="AH72" s="261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</row>
    <row r="73" spans="1:148" s="16" customFormat="1" ht="28.15" customHeight="1" thickBot="1" x14ac:dyDescent="0.3">
      <c r="A73" s="137"/>
      <c r="B73" s="263" t="s">
        <v>58</v>
      </c>
      <c r="C73" s="229" t="s">
        <v>53</v>
      </c>
      <c r="D73" s="371" t="s">
        <v>11</v>
      </c>
      <c r="E73" s="349" t="s">
        <v>5</v>
      </c>
      <c r="F73" s="251">
        <f t="shared" ref="F73" si="103">G73+H73+I73+J73</f>
        <v>67519500</v>
      </c>
      <c r="G73" s="264">
        <v>0</v>
      </c>
      <c r="H73" s="264">
        <v>0</v>
      </c>
      <c r="I73" s="264">
        <v>0</v>
      </c>
      <c r="J73" s="29">
        <v>67519500</v>
      </c>
      <c r="K73" s="251">
        <f t="shared" ref="K73:K74" si="104">L73+M73+N73+O73</f>
        <v>20097050</v>
      </c>
      <c r="L73" s="252">
        <v>0</v>
      </c>
      <c r="M73" s="252">
        <v>0</v>
      </c>
      <c r="N73" s="252">
        <v>0</v>
      </c>
      <c r="O73" s="29">
        <v>20097050</v>
      </c>
      <c r="P73" s="251">
        <f>Q73+R73+S73+T73</f>
        <v>28585944.530000001</v>
      </c>
      <c r="Q73" s="264">
        <v>0</v>
      </c>
      <c r="R73" s="264">
        <v>0</v>
      </c>
      <c r="S73" s="264">
        <v>0</v>
      </c>
      <c r="T73" s="29">
        <v>28585944.530000001</v>
      </c>
      <c r="U73" s="484">
        <f>P73/K73*100</f>
        <v>142.23950544980482</v>
      </c>
      <c r="V73" s="477">
        <v>0</v>
      </c>
      <c r="W73" s="477">
        <v>0</v>
      </c>
      <c r="X73" s="477">
        <v>0</v>
      </c>
      <c r="Y73" s="477">
        <f>T73/O73*100</f>
        <v>142.23950544980482</v>
      </c>
      <c r="Z73" s="251">
        <f>P73/F73*100</f>
        <v>42.337316671480089</v>
      </c>
      <c r="AA73" s="169">
        <v>0</v>
      </c>
      <c r="AB73" s="169">
        <v>0</v>
      </c>
      <c r="AC73" s="169">
        <v>0</v>
      </c>
      <c r="AD73" s="29">
        <f>T73/J73*100</f>
        <v>42.337316671480089</v>
      </c>
      <c r="AE73" s="17"/>
      <c r="AF73" s="17"/>
      <c r="AG73" s="253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</row>
    <row r="74" spans="1:148" s="272" customFormat="1" ht="31.5" hidden="1" customHeight="1" thickBot="1" x14ac:dyDescent="0.3">
      <c r="A74" s="265"/>
      <c r="B74" s="266" t="s">
        <v>118</v>
      </c>
      <c r="C74" s="159" t="s">
        <v>121</v>
      </c>
      <c r="D74" s="539" t="s">
        <v>17</v>
      </c>
      <c r="E74" s="414"/>
      <c r="F74" s="269">
        <f t="shared" ref="F74" si="105">G74+H74+J74</f>
        <v>0</v>
      </c>
      <c r="G74" s="267">
        <v>0</v>
      </c>
      <c r="H74" s="267">
        <v>0</v>
      </c>
      <c r="I74" s="267">
        <v>0</v>
      </c>
      <c r="J74" s="268">
        <v>0</v>
      </c>
      <c r="K74" s="256">
        <f t="shared" si="104"/>
        <v>0</v>
      </c>
      <c r="L74" s="212">
        <v>0</v>
      </c>
      <c r="M74" s="212">
        <v>0</v>
      </c>
      <c r="N74" s="212">
        <v>0</v>
      </c>
      <c r="O74" s="499">
        <v>0</v>
      </c>
      <c r="P74" s="269">
        <f t="shared" ref="P74" si="106">Q74+R74+T74</f>
        <v>0</v>
      </c>
      <c r="Q74" s="267">
        <v>0</v>
      </c>
      <c r="R74" s="267">
        <v>0</v>
      </c>
      <c r="S74" s="267">
        <v>0</v>
      </c>
      <c r="T74" s="268">
        <v>0</v>
      </c>
      <c r="U74" s="500"/>
      <c r="V74" s="160"/>
      <c r="W74" s="160"/>
      <c r="X74" s="160"/>
      <c r="Y74" s="161"/>
      <c r="Z74" s="168">
        <v>0</v>
      </c>
      <c r="AA74" s="166"/>
      <c r="AB74" s="166"/>
      <c r="AC74" s="166"/>
      <c r="AD74" s="270"/>
      <c r="AE74" s="271"/>
      <c r="AF74" s="271"/>
      <c r="AG74" s="271"/>
      <c r="AH74" s="271"/>
      <c r="AI74" s="271"/>
      <c r="AJ74" s="271"/>
      <c r="AK74" s="271"/>
      <c r="AL74" s="271"/>
      <c r="AM74" s="271"/>
      <c r="AN74" s="271"/>
      <c r="AO74" s="271"/>
      <c r="AP74" s="271"/>
      <c r="AQ74" s="271"/>
      <c r="AR74" s="271"/>
      <c r="AS74" s="271"/>
      <c r="AT74" s="271"/>
      <c r="AU74" s="271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BU74" s="271"/>
      <c r="BV74" s="271"/>
      <c r="BW74" s="271"/>
      <c r="BX74" s="271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271"/>
      <c r="CJ74" s="271"/>
      <c r="CK74" s="271"/>
      <c r="CL74" s="271"/>
      <c r="CM74" s="271"/>
      <c r="CN74" s="271"/>
      <c r="CO74" s="271"/>
      <c r="CP74" s="271"/>
      <c r="CQ74" s="271"/>
      <c r="CR74" s="271"/>
      <c r="CS74" s="271"/>
      <c r="CT74" s="271"/>
      <c r="CU74" s="271"/>
      <c r="CV74" s="271"/>
      <c r="CW74" s="271"/>
      <c r="CX74" s="271"/>
      <c r="CY74" s="271"/>
      <c r="CZ74" s="271"/>
      <c r="DA74" s="271"/>
      <c r="DB74" s="271"/>
      <c r="DC74" s="271"/>
      <c r="DD74" s="271"/>
      <c r="DE74" s="271"/>
      <c r="DF74" s="271"/>
      <c r="DG74" s="271"/>
      <c r="DH74" s="271"/>
      <c r="DI74" s="271"/>
      <c r="DJ74" s="271"/>
      <c r="DK74" s="271"/>
      <c r="DL74" s="271"/>
      <c r="DM74" s="271"/>
      <c r="DN74" s="271"/>
      <c r="DO74" s="271"/>
      <c r="DP74" s="271"/>
      <c r="DQ74" s="271"/>
      <c r="DR74" s="271"/>
      <c r="DS74" s="271"/>
      <c r="DT74" s="271"/>
      <c r="DU74" s="271"/>
      <c r="DV74" s="271"/>
      <c r="DW74" s="271"/>
      <c r="DX74" s="271"/>
      <c r="DY74" s="271"/>
      <c r="DZ74" s="271"/>
      <c r="EA74" s="271"/>
      <c r="EB74" s="271"/>
      <c r="EC74" s="271"/>
      <c r="ED74" s="271"/>
      <c r="EE74" s="271"/>
      <c r="EF74" s="271"/>
      <c r="EG74" s="271"/>
      <c r="EH74" s="271"/>
      <c r="EI74" s="271"/>
      <c r="EJ74" s="271"/>
      <c r="EK74" s="271"/>
      <c r="EL74" s="271"/>
      <c r="EM74" s="271"/>
      <c r="EN74" s="271"/>
      <c r="EO74" s="271"/>
      <c r="EP74" s="271"/>
      <c r="EQ74" s="271"/>
      <c r="ER74" s="271"/>
    </row>
    <row r="75" spans="1:148" s="276" customFormat="1" ht="16.5" customHeight="1" thickBot="1" x14ac:dyDescent="0.3">
      <c r="A75" s="325"/>
      <c r="B75" s="561" t="s">
        <v>98</v>
      </c>
      <c r="C75" s="562"/>
      <c r="D75" s="563"/>
      <c r="E75" s="415"/>
      <c r="F75" s="532">
        <f>F73+F74</f>
        <v>67519500</v>
      </c>
      <c r="G75" s="128">
        <f t="shared" ref="G75:J75" si="107">G73+G74</f>
        <v>0</v>
      </c>
      <c r="H75" s="128">
        <f t="shared" si="107"/>
        <v>0</v>
      </c>
      <c r="I75" s="128">
        <f t="shared" si="107"/>
        <v>0</v>
      </c>
      <c r="J75" s="23">
        <f t="shared" si="107"/>
        <v>67519500</v>
      </c>
      <c r="K75" s="532">
        <f t="shared" ref="K75:O75" si="108">K73</f>
        <v>20097050</v>
      </c>
      <c r="L75" s="77">
        <f t="shared" si="108"/>
        <v>0</v>
      </c>
      <c r="M75" s="77">
        <f t="shared" si="108"/>
        <v>0</v>
      </c>
      <c r="N75" s="77">
        <f t="shared" si="108"/>
        <v>0</v>
      </c>
      <c r="O75" s="23">
        <f t="shared" si="108"/>
        <v>20097050</v>
      </c>
      <c r="P75" s="532">
        <f>P74+P73</f>
        <v>28585944.530000001</v>
      </c>
      <c r="Q75" s="128">
        <f t="shared" ref="Q75:Y75" si="109">Q74+Q73</f>
        <v>0</v>
      </c>
      <c r="R75" s="128">
        <f t="shared" si="109"/>
        <v>0</v>
      </c>
      <c r="S75" s="128">
        <f t="shared" si="109"/>
        <v>0</v>
      </c>
      <c r="T75" s="77">
        <f t="shared" si="109"/>
        <v>28585944.530000001</v>
      </c>
      <c r="U75" s="21">
        <f t="shared" si="109"/>
        <v>142.23950544980482</v>
      </c>
      <c r="V75" s="63">
        <f t="shared" si="109"/>
        <v>0</v>
      </c>
      <c r="W75" s="63">
        <f t="shared" si="109"/>
        <v>0</v>
      </c>
      <c r="X75" s="63">
        <f t="shared" si="109"/>
        <v>0</v>
      </c>
      <c r="Y75" s="23">
        <f t="shared" si="109"/>
        <v>142.23950544980482</v>
      </c>
      <c r="Z75" s="21">
        <f>P75/F75*100</f>
        <v>42.337316671480089</v>
      </c>
      <c r="AA75" s="22">
        <v>0</v>
      </c>
      <c r="AB75" s="22">
        <v>0</v>
      </c>
      <c r="AC75" s="22">
        <v>0</v>
      </c>
      <c r="AD75" s="23">
        <f>T75/J75*100</f>
        <v>42.337316671480089</v>
      </c>
      <c r="AE75" s="274"/>
      <c r="AF75" s="274"/>
      <c r="AG75" s="275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74"/>
      <c r="CT75" s="274"/>
      <c r="CU75" s="274"/>
      <c r="CV75" s="274"/>
      <c r="CW75" s="274"/>
      <c r="CX75" s="274"/>
      <c r="CY75" s="274"/>
      <c r="CZ75" s="274"/>
      <c r="DA75" s="274"/>
      <c r="DB75" s="274"/>
      <c r="DC75" s="274"/>
      <c r="DD75" s="274"/>
      <c r="DE75" s="274"/>
      <c r="DF75" s="274"/>
      <c r="DG75" s="274"/>
      <c r="DH75" s="274"/>
      <c r="DI75" s="274"/>
      <c r="DJ75" s="274"/>
      <c r="DK75" s="274"/>
      <c r="DL75" s="274"/>
      <c r="DM75" s="274"/>
      <c r="DN75" s="274"/>
      <c r="DO75" s="274"/>
      <c r="DP75" s="274"/>
      <c r="DQ75" s="274"/>
      <c r="DR75" s="274"/>
      <c r="DS75" s="274"/>
      <c r="DT75" s="274"/>
      <c r="DU75" s="274"/>
      <c r="DV75" s="274"/>
      <c r="DW75" s="274"/>
      <c r="DX75" s="274"/>
      <c r="DY75" s="274"/>
      <c r="DZ75" s="274"/>
      <c r="EA75" s="274"/>
      <c r="EB75" s="274"/>
      <c r="EC75" s="274"/>
      <c r="ED75" s="274"/>
      <c r="EE75" s="274"/>
      <c r="EF75" s="274"/>
      <c r="EG75" s="274"/>
      <c r="EH75" s="274"/>
      <c r="EI75" s="274"/>
      <c r="EJ75" s="274"/>
      <c r="EK75" s="274"/>
      <c r="EL75" s="274"/>
      <c r="EM75" s="274"/>
      <c r="EN75" s="274"/>
      <c r="EO75" s="274"/>
      <c r="EP75" s="274"/>
      <c r="EQ75" s="274"/>
      <c r="ER75" s="274"/>
    </row>
    <row r="76" spans="1:148" s="16" customFormat="1" ht="19.5" hidden="1" customHeight="1" thickBot="1" x14ac:dyDescent="0.3">
      <c r="A76" s="45"/>
      <c r="B76" s="277"/>
      <c r="C76" s="278"/>
      <c r="D76" s="246" t="s">
        <v>17</v>
      </c>
      <c r="E76" s="349"/>
      <c r="F76" s="43"/>
      <c r="G76" s="279"/>
      <c r="H76" s="279"/>
      <c r="I76" s="279"/>
      <c r="J76" s="28"/>
      <c r="K76" s="44"/>
      <c r="L76" s="47"/>
      <c r="M76" s="47"/>
      <c r="N76" s="47"/>
      <c r="O76" s="258"/>
      <c r="P76" s="44"/>
      <c r="Q76" s="280"/>
      <c r="R76" s="280"/>
      <c r="S76" s="280"/>
      <c r="T76" s="258"/>
      <c r="U76" s="501"/>
      <c r="V76" s="473"/>
      <c r="W76" s="473"/>
      <c r="X76" s="473"/>
      <c r="Y76" s="502"/>
      <c r="Z76" s="281"/>
      <c r="AA76" s="282"/>
      <c r="AB76" s="282"/>
      <c r="AC76" s="282"/>
      <c r="AD76" s="28"/>
      <c r="AG76" s="283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</row>
    <row r="77" spans="1:148" s="19" customFormat="1" ht="16.5" customHeight="1" thickBot="1" x14ac:dyDescent="0.3">
      <c r="A77" s="79"/>
      <c r="B77" s="591" t="s">
        <v>28</v>
      </c>
      <c r="C77" s="592"/>
      <c r="D77" s="593"/>
      <c r="E77" s="416" t="s">
        <v>9</v>
      </c>
      <c r="F77" s="532">
        <f>F71+F75</f>
        <v>125978670</v>
      </c>
      <c r="G77" s="114">
        <f t="shared" ref="G77:J77" si="110">G71+G75</f>
        <v>0</v>
      </c>
      <c r="H77" s="114">
        <f t="shared" si="110"/>
        <v>0</v>
      </c>
      <c r="I77" s="114">
        <f t="shared" si="110"/>
        <v>0</v>
      </c>
      <c r="J77" s="23">
        <f t="shared" si="110"/>
        <v>125978670</v>
      </c>
      <c r="K77" s="532">
        <f>K71+K75</f>
        <v>34366305</v>
      </c>
      <c r="L77" s="63">
        <f t="shared" ref="L77:T77" si="111">L71+L75</f>
        <v>0</v>
      </c>
      <c r="M77" s="63">
        <f t="shared" si="111"/>
        <v>0</v>
      </c>
      <c r="N77" s="63">
        <f t="shared" si="111"/>
        <v>0</v>
      </c>
      <c r="O77" s="23">
        <f t="shared" si="111"/>
        <v>34366305</v>
      </c>
      <c r="P77" s="532">
        <f>P71+P75</f>
        <v>49480670.280000001</v>
      </c>
      <c r="Q77" s="114">
        <f t="shared" si="111"/>
        <v>0</v>
      </c>
      <c r="R77" s="114">
        <f t="shared" si="111"/>
        <v>0</v>
      </c>
      <c r="S77" s="114">
        <f t="shared" si="111"/>
        <v>0</v>
      </c>
      <c r="T77" s="23">
        <f t="shared" si="111"/>
        <v>49480670.280000001</v>
      </c>
      <c r="U77" s="533">
        <f>P77/K77*100</f>
        <v>143.98018722117493</v>
      </c>
      <c r="V77" s="22">
        <v>0</v>
      </c>
      <c r="W77" s="78">
        <v>0</v>
      </c>
      <c r="X77" s="78">
        <v>0</v>
      </c>
      <c r="Y77" s="503">
        <f>T77/O77*100</f>
        <v>143.98018722117493</v>
      </c>
      <c r="Z77" s="24">
        <f>P77/F77*100</f>
        <v>39.277022276866397</v>
      </c>
      <c r="AA77" s="22">
        <v>0</v>
      </c>
      <c r="AB77" s="78">
        <v>0</v>
      </c>
      <c r="AC77" s="22">
        <v>0</v>
      </c>
      <c r="AD77" s="23">
        <f>T77/J77*100</f>
        <v>39.277022276866397</v>
      </c>
      <c r="AG77" s="3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305" customFormat="1" ht="24" customHeight="1" thickBot="1" x14ac:dyDescent="0.3">
      <c r="A78" s="594" t="s">
        <v>106</v>
      </c>
      <c r="B78" s="595"/>
      <c r="C78" s="595"/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5"/>
      <c r="Y78" s="595"/>
      <c r="Z78" s="595"/>
      <c r="AA78" s="595"/>
      <c r="AB78" s="595"/>
      <c r="AC78" s="595"/>
      <c r="AD78" s="596"/>
      <c r="AG78" s="306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7"/>
      <c r="BF78" s="307"/>
      <c r="BG78" s="307"/>
      <c r="BH78" s="307"/>
      <c r="BI78" s="307"/>
      <c r="BJ78" s="307"/>
      <c r="BK78" s="307"/>
      <c r="BL78" s="307"/>
      <c r="BM78" s="307"/>
      <c r="BN78" s="307"/>
      <c r="BO78" s="307"/>
      <c r="BP78" s="307"/>
      <c r="BQ78" s="307"/>
      <c r="BR78" s="307"/>
      <c r="BS78" s="307"/>
      <c r="BT78" s="307"/>
      <c r="BU78" s="307"/>
      <c r="BV78" s="307"/>
      <c r="BW78" s="307"/>
      <c r="BX78" s="307"/>
      <c r="BY78" s="307"/>
      <c r="BZ78" s="307"/>
      <c r="CA78" s="307"/>
      <c r="CB78" s="307"/>
      <c r="CC78" s="307"/>
      <c r="CD78" s="307"/>
      <c r="CE78" s="307"/>
      <c r="CF78" s="307"/>
      <c r="CG78" s="307"/>
      <c r="CH78" s="307"/>
      <c r="CI78" s="307"/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7"/>
      <c r="EH78" s="307"/>
      <c r="EI78" s="307"/>
      <c r="EJ78" s="307"/>
      <c r="EK78" s="307"/>
      <c r="EL78" s="307"/>
      <c r="EM78" s="307"/>
      <c r="EN78" s="307"/>
      <c r="EO78" s="307"/>
      <c r="EP78" s="307"/>
      <c r="EQ78" s="307"/>
      <c r="ER78" s="307"/>
    </row>
    <row r="79" spans="1:148" s="48" customFormat="1" ht="31.5" customHeight="1" thickBot="1" x14ac:dyDescent="0.3">
      <c r="A79" s="74" t="s">
        <v>29</v>
      </c>
      <c r="B79" s="583" t="s">
        <v>30</v>
      </c>
      <c r="C79" s="584"/>
      <c r="D79" s="585"/>
      <c r="E79" s="410" t="s">
        <v>9</v>
      </c>
      <c r="F79" s="604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6"/>
      <c r="AG79" s="49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</row>
    <row r="80" spans="1:148" s="16" customFormat="1" ht="28.9" customHeight="1" thickBot="1" x14ac:dyDescent="0.3">
      <c r="A80" s="74"/>
      <c r="B80" s="138" t="s">
        <v>0</v>
      </c>
      <c r="C80" s="15" t="s">
        <v>115</v>
      </c>
      <c r="D80" s="373" t="s">
        <v>11</v>
      </c>
      <c r="E80" s="417" t="s">
        <v>5</v>
      </c>
      <c r="F80" s="133">
        <f>G80+H80+I80+J80</f>
        <v>30000</v>
      </c>
      <c r="G80" s="134">
        <v>0</v>
      </c>
      <c r="H80" s="134">
        <v>0</v>
      </c>
      <c r="I80" s="134">
        <v>0</v>
      </c>
      <c r="J80" s="135">
        <v>30000</v>
      </c>
      <c r="K80" s="133">
        <f>L80+M80+N80+O80</f>
        <v>0</v>
      </c>
      <c r="L80" s="134">
        <v>0</v>
      </c>
      <c r="M80" s="134">
        <v>0</v>
      </c>
      <c r="N80" s="134">
        <v>0</v>
      </c>
      <c r="O80" s="504">
        <v>0</v>
      </c>
      <c r="P80" s="133">
        <f>Q80+R80+T80</f>
        <v>0</v>
      </c>
      <c r="Q80" s="134">
        <v>0</v>
      </c>
      <c r="R80" s="134">
        <v>0</v>
      </c>
      <c r="S80" s="134">
        <v>0</v>
      </c>
      <c r="T80" s="135">
        <v>0</v>
      </c>
      <c r="U80" s="505">
        <f>V80+W80+X80+Y80</f>
        <v>0</v>
      </c>
      <c r="V80" s="506">
        <v>0</v>
      </c>
      <c r="W80" s="506">
        <v>0</v>
      </c>
      <c r="X80" s="506">
        <v>0</v>
      </c>
      <c r="Y80" s="29">
        <v>0</v>
      </c>
      <c r="Z80" s="300">
        <f>P80/F80*100</f>
        <v>0</v>
      </c>
      <c r="AA80" s="34">
        <v>0</v>
      </c>
      <c r="AB80" s="34">
        <v>0</v>
      </c>
      <c r="AC80" s="34">
        <v>0</v>
      </c>
      <c r="AD80" s="301">
        <f>T80/J80*100</f>
        <v>0</v>
      </c>
      <c r="AG80" s="283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</row>
    <row r="81" spans="1:148" s="58" customFormat="1" ht="15" customHeight="1" thickBot="1" x14ac:dyDescent="0.3">
      <c r="A81" s="74"/>
      <c r="B81" s="580" t="s">
        <v>31</v>
      </c>
      <c r="C81" s="581"/>
      <c r="D81" s="582"/>
      <c r="E81" s="410" t="s">
        <v>9</v>
      </c>
      <c r="F81" s="110">
        <f>F80</f>
        <v>30000</v>
      </c>
      <c r="G81" s="140">
        <f t="shared" ref="G81:J81" si="112">G80</f>
        <v>0</v>
      </c>
      <c r="H81" s="140">
        <f t="shared" si="112"/>
        <v>0</v>
      </c>
      <c r="I81" s="106">
        <f t="shared" si="112"/>
        <v>0</v>
      </c>
      <c r="J81" s="106">
        <f t="shared" si="112"/>
        <v>30000</v>
      </c>
      <c r="K81" s="110">
        <f>K80</f>
        <v>0</v>
      </c>
      <c r="L81" s="140">
        <f t="shared" ref="L81" si="113">L80</f>
        <v>0</v>
      </c>
      <c r="M81" s="140">
        <f t="shared" ref="M81" si="114">M80</f>
        <v>0</v>
      </c>
      <c r="N81" s="106">
        <f t="shared" ref="N81" si="115">N80</f>
        <v>0</v>
      </c>
      <c r="O81" s="106">
        <f t="shared" ref="O81" si="116">O80</f>
        <v>0</v>
      </c>
      <c r="P81" s="110">
        <f>P80</f>
        <v>0</v>
      </c>
      <c r="Q81" s="140">
        <f t="shared" ref="Q81" si="117">Q80</f>
        <v>0</v>
      </c>
      <c r="R81" s="140">
        <f t="shared" ref="R81" si="118">R80</f>
        <v>0</v>
      </c>
      <c r="S81" s="106">
        <f t="shared" ref="S81" si="119">S80</f>
        <v>0</v>
      </c>
      <c r="T81" s="106">
        <f t="shared" ref="T81" si="120">T80</f>
        <v>0</v>
      </c>
      <c r="U81" s="507">
        <v>0</v>
      </c>
      <c r="V81" s="106">
        <v>0</v>
      </c>
      <c r="W81" s="106">
        <v>0</v>
      </c>
      <c r="X81" s="106">
        <v>0</v>
      </c>
      <c r="Y81" s="83">
        <v>0</v>
      </c>
      <c r="Z81" s="122">
        <f>P81/F81*100</f>
        <v>0</v>
      </c>
      <c r="AA81" s="69">
        <v>0</v>
      </c>
      <c r="AB81" s="69">
        <v>0</v>
      </c>
      <c r="AC81" s="69">
        <v>0</v>
      </c>
      <c r="AD81" s="121">
        <f>T81/J81*100</f>
        <v>0</v>
      </c>
      <c r="AG81" s="3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</row>
    <row r="82" spans="1:148" s="19" customFormat="1" ht="27.75" customHeight="1" x14ac:dyDescent="0.25">
      <c r="A82" s="602" t="s">
        <v>32</v>
      </c>
      <c r="B82" s="603"/>
      <c r="C82" s="603"/>
      <c r="D82" s="374" t="s">
        <v>11</v>
      </c>
      <c r="E82" s="294" t="s">
        <v>9</v>
      </c>
      <c r="F82" s="84">
        <f>F81+F75+F71+F65+F54+F47+F38+F26</f>
        <v>4824460184</v>
      </c>
      <c r="G82" s="85">
        <f t="shared" ref="G82:J82" si="121">G81+G75+G71+G65+G54+G47+G38+G26</f>
        <v>3545871624</v>
      </c>
      <c r="H82" s="85">
        <f t="shared" si="121"/>
        <v>34086400</v>
      </c>
      <c r="I82" s="85">
        <f t="shared" si="121"/>
        <v>341067780</v>
      </c>
      <c r="J82" s="81">
        <f t="shared" si="121"/>
        <v>903434380</v>
      </c>
      <c r="K82" s="303">
        <f t="shared" ref="K82:AH82" si="122">K81+K75+K71+K63+K56+K54+K47+K37+K26</f>
        <v>1232808609</v>
      </c>
      <c r="L82" s="85">
        <f t="shared" si="122"/>
        <v>668967860</v>
      </c>
      <c r="M82" s="85">
        <f t="shared" si="122"/>
        <v>0</v>
      </c>
      <c r="N82" s="85">
        <f t="shared" si="122"/>
        <v>341067780</v>
      </c>
      <c r="O82" s="508">
        <f t="shared" si="122"/>
        <v>222772969</v>
      </c>
      <c r="P82" s="84">
        <f>P81+P75+P71+P63+P56+P54+P47+P37+P26</f>
        <v>1925517283.8700004</v>
      </c>
      <c r="Q82" s="85">
        <f t="shared" si="122"/>
        <v>1281331773.3200002</v>
      </c>
      <c r="R82" s="85">
        <f t="shared" si="122"/>
        <v>0</v>
      </c>
      <c r="S82" s="85">
        <f t="shared" si="122"/>
        <v>332082354.33999997</v>
      </c>
      <c r="T82" s="81">
        <f t="shared" si="122"/>
        <v>312103156.21000004</v>
      </c>
      <c r="U82" s="303">
        <f>P82/K82*100</f>
        <v>156.1894741659774</v>
      </c>
      <c r="V82" s="85">
        <f>Q82/L82*100</f>
        <v>191.53861492239704</v>
      </c>
      <c r="W82" s="85">
        <v>0</v>
      </c>
      <c r="X82" s="85">
        <f>S82/N82*100</f>
        <v>97.365501467186363</v>
      </c>
      <c r="Y82" s="508">
        <f>T82/O82*100</f>
        <v>140.09920396132082</v>
      </c>
      <c r="Z82" s="84">
        <f>P82/F82*100</f>
        <v>39.911559230105162</v>
      </c>
      <c r="AA82" s="86">
        <v>0</v>
      </c>
      <c r="AB82" s="86">
        <v>0</v>
      </c>
      <c r="AC82" s="86">
        <v>0</v>
      </c>
      <c r="AD82" s="81">
        <f>T82/J82*100</f>
        <v>34.546300552564766</v>
      </c>
      <c r="AE82" s="294">
        <f t="shared" si="122"/>
        <v>0</v>
      </c>
      <c r="AF82" s="139">
        <f t="shared" si="122"/>
        <v>0</v>
      </c>
      <c r="AG82" s="139">
        <f t="shared" si="122"/>
        <v>0</v>
      </c>
      <c r="AH82" s="139">
        <f t="shared" si="122"/>
        <v>0</v>
      </c>
      <c r="AI82" s="295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</row>
    <row r="83" spans="1:148" s="19" customFormat="1" ht="15" customHeight="1" x14ac:dyDescent="0.25">
      <c r="A83" s="586"/>
      <c r="B83" s="587"/>
      <c r="C83" s="587"/>
      <c r="D83" s="375"/>
      <c r="E83" s="527"/>
      <c r="F83" s="153"/>
      <c r="G83" s="292"/>
      <c r="H83" s="292"/>
      <c r="I83" s="292"/>
      <c r="J83" s="293"/>
      <c r="K83" s="480"/>
      <c r="L83" s="292"/>
      <c r="M83" s="292"/>
      <c r="N83" s="292"/>
      <c r="O83" s="509"/>
      <c r="P83" s="153"/>
      <c r="Q83" s="292"/>
      <c r="R83" s="292"/>
      <c r="S83" s="292"/>
      <c r="T83" s="293"/>
      <c r="U83" s="202"/>
      <c r="V83" s="292"/>
      <c r="W83" s="292"/>
      <c r="X83" s="292"/>
      <c r="Y83" s="509"/>
      <c r="Z83" s="153"/>
      <c r="AA83" s="292"/>
      <c r="AB83" s="284"/>
      <c r="AC83" s="292"/>
      <c r="AD83" s="293"/>
      <c r="AG83" s="3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</row>
    <row r="84" spans="1:148" s="19" customFormat="1" ht="17.45" customHeight="1" x14ac:dyDescent="0.25">
      <c r="A84" s="598" t="s">
        <v>32</v>
      </c>
      <c r="B84" s="599"/>
      <c r="C84" s="599"/>
      <c r="D84" s="376" t="s">
        <v>17</v>
      </c>
      <c r="E84" s="418" t="s">
        <v>9</v>
      </c>
      <c r="F84" s="87">
        <f>F40+F28</f>
        <v>83624853</v>
      </c>
      <c r="G84" s="131">
        <f t="shared" ref="G84:J84" si="123">G40+G28</f>
        <v>0</v>
      </c>
      <c r="H84" s="131">
        <f t="shared" si="123"/>
        <v>0</v>
      </c>
      <c r="I84" s="131">
        <f t="shared" si="123"/>
        <v>0</v>
      </c>
      <c r="J84" s="90">
        <f t="shared" si="123"/>
        <v>83624853</v>
      </c>
      <c r="K84" s="510">
        <f t="shared" ref="K84:T84" si="124">K40+K28</f>
        <v>0</v>
      </c>
      <c r="L84" s="131">
        <f t="shared" si="124"/>
        <v>0</v>
      </c>
      <c r="M84" s="131">
        <f t="shared" si="124"/>
        <v>0</v>
      </c>
      <c r="N84" s="131">
        <f t="shared" si="124"/>
        <v>0</v>
      </c>
      <c r="O84" s="511">
        <f t="shared" si="124"/>
        <v>0</v>
      </c>
      <c r="P84" s="87">
        <f t="shared" si="124"/>
        <v>4496.3599999999997</v>
      </c>
      <c r="Q84" s="131">
        <f t="shared" si="124"/>
        <v>0</v>
      </c>
      <c r="R84" s="131">
        <f t="shared" si="124"/>
        <v>0</v>
      </c>
      <c r="S84" s="131">
        <f t="shared" si="124"/>
        <v>0</v>
      </c>
      <c r="T84" s="90">
        <f t="shared" si="124"/>
        <v>4496.3599999999997</v>
      </c>
      <c r="U84" s="510">
        <f t="shared" ref="U84:AH84" si="125">U40</f>
        <v>0</v>
      </c>
      <c r="V84" s="131">
        <f t="shared" si="125"/>
        <v>0</v>
      </c>
      <c r="W84" s="131">
        <f t="shared" si="125"/>
        <v>0</v>
      </c>
      <c r="X84" s="131">
        <f t="shared" si="125"/>
        <v>0</v>
      </c>
      <c r="Y84" s="511">
        <f t="shared" si="125"/>
        <v>0</v>
      </c>
      <c r="Z84" s="91">
        <f t="shared" si="125"/>
        <v>0</v>
      </c>
      <c r="AA84" s="88">
        <f t="shared" si="125"/>
        <v>0</v>
      </c>
      <c r="AB84" s="88">
        <f t="shared" si="125"/>
        <v>0</v>
      </c>
      <c r="AC84" s="88">
        <f t="shared" si="125"/>
        <v>0</v>
      </c>
      <c r="AD84" s="93">
        <f t="shared" si="125"/>
        <v>0</v>
      </c>
      <c r="AE84" s="286">
        <f t="shared" si="125"/>
        <v>0</v>
      </c>
      <c r="AF84" s="285">
        <f t="shared" si="125"/>
        <v>0</v>
      </c>
      <c r="AG84" s="285">
        <f t="shared" si="125"/>
        <v>0</v>
      </c>
      <c r="AH84" s="285">
        <f t="shared" si="125"/>
        <v>0</v>
      </c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19" customFormat="1" ht="13.5" hidden="1" customHeight="1" x14ac:dyDescent="0.25">
      <c r="A85" s="598"/>
      <c r="B85" s="599"/>
      <c r="C85" s="599"/>
      <c r="D85" s="376"/>
      <c r="E85" s="418"/>
      <c r="F85" s="87"/>
      <c r="G85" s="131"/>
      <c r="H85" s="131"/>
      <c r="I85" s="131"/>
      <c r="J85" s="90"/>
      <c r="K85" s="510"/>
      <c r="L85" s="131"/>
      <c r="M85" s="131"/>
      <c r="N85" s="131"/>
      <c r="O85" s="511"/>
      <c r="P85" s="87"/>
      <c r="Q85" s="131"/>
      <c r="R85" s="131"/>
      <c r="S85" s="131"/>
      <c r="T85" s="90"/>
      <c r="U85" s="510"/>
      <c r="V85" s="131"/>
      <c r="W85" s="131"/>
      <c r="X85" s="131"/>
      <c r="Y85" s="512"/>
      <c r="Z85" s="87"/>
      <c r="AA85" s="131"/>
      <c r="AB85" s="88"/>
      <c r="AC85" s="131"/>
      <c r="AD85" s="190"/>
      <c r="AG85" s="3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</row>
    <row r="86" spans="1:148" s="19" customFormat="1" ht="19.5" hidden="1" customHeight="1" x14ac:dyDescent="0.25">
      <c r="A86" s="598" t="s">
        <v>32</v>
      </c>
      <c r="B86" s="599"/>
      <c r="C86" s="599"/>
      <c r="D86" s="376" t="s">
        <v>41</v>
      </c>
      <c r="E86" s="418" t="s">
        <v>9</v>
      </c>
      <c r="F86" s="87">
        <v>0</v>
      </c>
      <c r="G86" s="131">
        <f t="shared" ref="G86:I86" si="126">G28</f>
        <v>0</v>
      </c>
      <c r="H86" s="131">
        <f t="shared" si="126"/>
        <v>0</v>
      </c>
      <c r="I86" s="131">
        <f t="shared" si="126"/>
        <v>0</v>
      </c>
      <c r="J86" s="90">
        <v>0</v>
      </c>
      <c r="K86" s="510">
        <v>0</v>
      </c>
      <c r="L86" s="131">
        <f t="shared" ref="L86:N86" si="127">L28</f>
        <v>0</v>
      </c>
      <c r="M86" s="131">
        <f t="shared" si="127"/>
        <v>0</v>
      </c>
      <c r="N86" s="131">
        <f t="shared" si="127"/>
        <v>0</v>
      </c>
      <c r="O86" s="511">
        <v>0</v>
      </c>
      <c r="P86" s="87">
        <v>0</v>
      </c>
      <c r="Q86" s="131">
        <v>0</v>
      </c>
      <c r="R86" s="131">
        <v>0</v>
      </c>
      <c r="S86" s="131">
        <v>0</v>
      </c>
      <c r="T86" s="90">
        <v>0</v>
      </c>
      <c r="U86" s="513">
        <v>0</v>
      </c>
      <c r="V86" s="88">
        <v>0</v>
      </c>
      <c r="W86" s="88">
        <v>0</v>
      </c>
      <c r="X86" s="88">
        <v>0</v>
      </c>
      <c r="Y86" s="486">
        <v>0</v>
      </c>
      <c r="Z86" s="91">
        <v>0</v>
      </c>
      <c r="AA86" s="88">
        <v>0</v>
      </c>
      <c r="AB86" s="88">
        <v>0</v>
      </c>
      <c r="AC86" s="88">
        <v>0</v>
      </c>
      <c r="AD86" s="93">
        <v>0</v>
      </c>
      <c r="AG86" s="64"/>
      <c r="AH86" s="64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</row>
    <row r="87" spans="1:148" s="58" customFormat="1" ht="17.25" customHeight="1" thickBot="1" x14ac:dyDescent="0.3">
      <c r="A87" s="600" t="s">
        <v>147</v>
      </c>
      <c r="B87" s="601"/>
      <c r="C87" s="601"/>
      <c r="D87" s="377"/>
      <c r="E87" s="531"/>
      <c r="F87" s="296">
        <f>F82+F84+F86</f>
        <v>4908085037</v>
      </c>
      <c r="G87" s="297">
        <f t="shared" ref="G87:J87" si="128">G82+G84+G86</f>
        <v>3545871624</v>
      </c>
      <c r="H87" s="297">
        <f t="shared" si="128"/>
        <v>34086400</v>
      </c>
      <c r="I87" s="297">
        <f t="shared" si="128"/>
        <v>341067780</v>
      </c>
      <c r="J87" s="355">
        <f t="shared" si="128"/>
        <v>987059233</v>
      </c>
      <c r="K87" s="514">
        <f t="shared" ref="K87:T87" si="129">K82+K84+K86</f>
        <v>1232808609</v>
      </c>
      <c r="L87" s="297">
        <f t="shared" si="129"/>
        <v>668967860</v>
      </c>
      <c r="M87" s="297">
        <f t="shared" si="129"/>
        <v>0</v>
      </c>
      <c r="N87" s="297">
        <f t="shared" si="129"/>
        <v>341067780</v>
      </c>
      <c r="O87" s="515">
        <f t="shared" si="129"/>
        <v>222772969</v>
      </c>
      <c r="P87" s="296">
        <f t="shared" si="129"/>
        <v>1925521780.2300003</v>
      </c>
      <c r="Q87" s="297">
        <f t="shared" si="129"/>
        <v>1281331773.3200002</v>
      </c>
      <c r="R87" s="297">
        <f t="shared" si="129"/>
        <v>0</v>
      </c>
      <c r="S87" s="297">
        <f t="shared" si="129"/>
        <v>332082354.33999997</v>
      </c>
      <c r="T87" s="355">
        <f t="shared" si="129"/>
        <v>312107652.57000005</v>
      </c>
      <c r="U87" s="516">
        <f>P87/K87*100</f>
        <v>156.18983889088011</v>
      </c>
      <c r="V87" s="25">
        <f>Q87/L87*100</f>
        <v>191.53861492239704</v>
      </c>
      <c r="W87" s="26">
        <v>0</v>
      </c>
      <c r="X87" s="25">
        <f>S87/N87*100</f>
        <v>97.365501467186363</v>
      </c>
      <c r="Y87" s="517">
        <f>T87/O87*100</f>
        <v>140.10122232109771</v>
      </c>
      <c r="Z87" s="24">
        <f>P87/F87*100</f>
        <v>39.23163037547836</v>
      </c>
      <c r="AA87" s="25">
        <f>Q87/G87*100</f>
        <v>36.135876004291575</v>
      </c>
      <c r="AB87" s="26">
        <v>0</v>
      </c>
      <c r="AC87" s="25">
        <f>S87/N87*100</f>
        <v>97.365501467186363</v>
      </c>
      <c r="AD87" s="27">
        <f>T87/J87*100</f>
        <v>31.61995168429776</v>
      </c>
      <c r="AG87" s="64"/>
      <c r="AH87" s="64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</row>
    <row r="88" spans="1:148" s="5" customFormat="1" x14ac:dyDescent="0.25">
      <c r="A88" s="94"/>
      <c r="B88" s="95"/>
      <c r="C88" s="96"/>
      <c r="D88" s="378"/>
      <c r="E88" s="97"/>
      <c r="F88" s="97"/>
      <c r="K88" s="97"/>
      <c r="P88" s="97"/>
      <c r="U88" s="97"/>
      <c r="Z88" s="97"/>
      <c r="AG88" s="3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</row>
    <row r="89" spans="1:148" s="5" customFormat="1" ht="70.5" hidden="1" customHeight="1" x14ac:dyDescent="0.3">
      <c r="A89" s="58"/>
      <c r="B89" s="1" t="s">
        <v>107</v>
      </c>
      <c r="C89" s="9"/>
      <c r="D89" s="379"/>
      <c r="E89" s="419"/>
      <c r="F89" s="7"/>
      <c r="G89" s="7"/>
      <c r="H89" s="589"/>
      <c r="I89" s="590"/>
      <c r="J89" s="597" t="s">
        <v>108</v>
      </c>
      <c r="K89" s="597"/>
      <c r="L89" s="7"/>
      <c r="M89" s="607"/>
      <c r="N89" s="607"/>
      <c r="O89" s="518"/>
      <c r="P89" s="98"/>
      <c r="AG89" s="64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</row>
    <row r="90" spans="1:148" s="5" customFormat="1" ht="69" hidden="1" customHeight="1" x14ac:dyDescent="0.3">
      <c r="A90" s="58"/>
      <c r="B90" s="530" t="s">
        <v>6</v>
      </c>
      <c r="C90" s="9"/>
      <c r="D90" s="380"/>
      <c r="E90" s="383"/>
      <c r="F90" s="383"/>
      <c r="G90" s="383"/>
      <c r="H90" s="589"/>
      <c r="I90" s="590"/>
      <c r="J90" s="103" t="s">
        <v>7</v>
      </c>
      <c r="K90" s="103"/>
      <c r="L90" s="383"/>
      <c r="M90" s="519"/>
      <c r="N90" s="520"/>
      <c r="O90" s="518"/>
      <c r="P90" s="98"/>
      <c r="AG90" s="3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</row>
    <row r="91" spans="1:148" s="5" customFormat="1" ht="21" hidden="1" customHeight="1" x14ac:dyDescent="0.25">
      <c r="A91" s="58"/>
      <c r="B91" s="12"/>
      <c r="C91" s="10"/>
      <c r="D91" s="381"/>
      <c r="E91" s="420"/>
      <c r="F91" s="2"/>
      <c r="G91" s="2"/>
      <c r="H91" s="8"/>
      <c r="I91" s="2"/>
      <c r="J91" s="2"/>
      <c r="K91" s="2"/>
      <c r="L91" s="2"/>
      <c r="M91" s="521"/>
      <c r="N91" s="2"/>
      <c r="O91" s="2"/>
      <c r="P91" s="6"/>
      <c r="AG91" s="3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</row>
    <row r="92" spans="1:148" s="5" customFormat="1" ht="34.5" hidden="1" customHeight="1" x14ac:dyDescent="0.25">
      <c r="A92" s="58"/>
      <c r="B92" s="99"/>
      <c r="C92" s="100"/>
      <c r="D92" s="380"/>
      <c r="E92" s="421"/>
      <c r="F92" s="2"/>
      <c r="G92" s="2"/>
      <c r="H92" s="2"/>
      <c r="I92" s="2"/>
      <c r="J92" s="2"/>
      <c r="K92" s="2"/>
      <c r="L92" s="2"/>
      <c r="M92" s="2"/>
      <c r="N92" s="2"/>
      <c r="O92" s="2"/>
      <c r="AG92" s="3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</row>
    <row r="93" spans="1:148" s="5" customFormat="1" ht="15.75" hidden="1" customHeight="1" x14ac:dyDescent="0.25">
      <c r="A93" s="58"/>
      <c r="B93" s="18" t="s">
        <v>77</v>
      </c>
      <c r="C93" s="11"/>
      <c r="D93" s="382"/>
      <c r="E93" s="422"/>
      <c r="AG93" s="3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</row>
    <row r="94" spans="1:148" s="5" customFormat="1" ht="15.75" hidden="1" customHeight="1" x14ac:dyDescent="0.25">
      <c r="A94" s="58"/>
      <c r="B94" s="18" t="s">
        <v>110</v>
      </c>
      <c r="C94" s="11"/>
      <c r="D94" s="382"/>
      <c r="E94" s="422"/>
      <c r="AG94" s="3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</row>
    <row r="95" spans="1:148" s="5" customFormat="1" ht="17.25" hidden="1" customHeight="1" x14ac:dyDescent="0.25">
      <c r="A95" s="58"/>
      <c r="B95" s="101" t="s">
        <v>109</v>
      </c>
      <c r="C95" s="100"/>
      <c r="D95" s="382"/>
      <c r="E95" s="422"/>
      <c r="AG95" s="3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</row>
    <row r="96" spans="1:148" s="5" customFormat="1" ht="14.45" hidden="1" customHeight="1" x14ac:dyDescent="0.25">
      <c r="A96" s="58"/>
      <c r="B96" s="102" t="s">
        <v>76</v>
      </c>
      <c r="C96" s="100"/>
      <c r="D96" s="382"/>
      <c r="E96" s="422"/>
      <c r="AG96" s="3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</row>
    <row r="97" spans="1:148" s="5" customFormat="1" ht="15.75" x14ac:dyDescent="0.25">
      <c r="A97" s="58"/>
      <c r="B97" s="99"/>
      <c r="C97" s="100"/>
      <c r="D97" s="382"/>
      <c r="E97" s="422"/>
      <c r="F97" s="127"/>
      <c r="G97" s="6"/>
      <c r="H97" s="6"/>
      <c r="I97" s="6"/>
      <c r="J97" s="6"/>
      <c r="K97" s="522"/>
      <c r="L97" s="6"/>
      <c r="M97" s="6"/>
      <c r="N97" s="6"/>
      <c r="O97" s="6"/>
      <c r="P97" s="127"/>
      <c r="AG97" s="3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</row>
    <row r="98" spans="1:148" s="19" customFormat="1" ht="14.45" hidden="1" customHeight="1" x14ac:dyDescent="0.25">
      <c r="A98" s="58"/>
      <c r="B98" s="141"/>
      <c r="C98" s="142"/>
      <c r="D98" s="16"/>
      <c r="E98" s="16"/>
      <c r="F98" s="143">
        <f>F82-F17-F73</f>
        <v>4415872904</v>
      </c>
      <c r="G98" s="143">
        <f t="shared" ref="G98:J98" si="130">G82-G17-G73</f>
        <v>3545871624</v>
      </c>
      <c r="H98" s="143">
        <f t="shared" si="130"/>
        <v>34086400</v>
      </c>
      <c r="I98" s="143">
        <f t="shared" si="130"/>
        <v>0</v>
      </c>
      <c r="J98" s="143">
        <f t="shared" si="130"/>
        <v>835914880</v>
      </c>
      <c r="K98" s="143">
        <f t="shared" ref="K98:AD98" si="131">K82-K17-K73</f>
        <v>871643779</v>
      </c>
      <c r="L98" s="143">
        <f t="shared" si="131"/>
        <v>668967860</v>
      </c>
      <c r="M98" s="143">
        <f t="shared" si="131"/>
        <v>0</v>
      </c>
      <c r="N98" s="143">
        <f t="shared" si="131"/>
        <v>0</v>
      </c>
      <c r="O98" s="143">
        <f t="shared" si="131"/>
        <v>202675919</v>
      </c>
      <c r="P98" s="143">
        <f t="shared" si="131"/>
        <v>1564848985.0000005</v>
      </c>
      <c r="Q98" s="143">
        <f t="shared" si="131"/>
        <v>1281331773.3200002</v>
      </c>
      <c r="R98" s="143">
        <f t="shared" si="131"/>
        <v>0</v>
      </c>
      <c r="S98" s="143">
        <f t="shared" si="131"/>
        <v>0</v>
      </c>
      <c r="T98" s="143">
        <f t="shared" si="131"/>
        <v>283517211.68000007</v>
      </c>
      <c r="U98" s="143">
        <f t="shared" si="131"/>
        <v>-83.415532751013785</v>
      </c>
      <c r="V98" s="143">
        <f t="shared" si="131"/>
        <v>191.53861492239704</v>
      </c>
      <c r="W98" s="143">
        <f t="shared" si="131"/>
        <v>0</v>
      </c>
      <c r="X98" s="143">
        <f t="shared" si="131"/>
        <v>0</v>
      </c>
      <c r="Y98" s="143">
        <f t="shared" si="131"/>
        <v>-2.140301488483999</v>
      </c>
      <c r="Z98" s="143">
        <f t="shared" si="131"/>
        <v>-99.791258908561289</v>
      </c>
      <c r="AA98" s="143">
        <f t="shared" si="131"/>
        <v>0</v>
      </c>
      <c r="AB98" s="143">
        <f t="shared" si="131"/>
        <v>0</v>
      </c>
      <c r="AC98" s="143">
        <f t="shared" si="131"/>
        <v>-97.365501467186363</v>
      </c>
      <c r="AD98" s="143">
        <f t="shared" si="131"/>
        <v>-7.7910161189153229</v>
      </c>
      <c r="AG98" s="3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</row>
    <row r="99" spans="1:148" s="5" customFormat="1" x14ac:dyDescent="0.25">
      <c r="A99" s="58"/>
      <c r="B99" s="99"/>
      <c r="C99" s="100"/>
      <c r="D99" s="382"/>
      <c r="E99" s="422"/>
      <c r="F99" s="107"/>
      <c r="G99" s="6"/>
      <c r="H99" s="6"/>
      <c r="I99" s="6"/>
      <c r="J99" s="6"/>
      <c r="K99" s="522"/>
      <c r="L99" s="6"/>
      <c r="M99" s="6"/>
      <c r="N99" s="6"/>
      <c r="O99" s="6"/>
      <c r="P99" s="107"/>
      <c r="AG99" s="3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</row>
    <row r="100" spans="1:148" s="5" customFormat="1" x14ac:dyDescent="0.25">
      <c r="A100" s="58"/>
      <c r="B100" s="99"/>
      <c r="C100" s="100"/>
      <c r="D100" s="382"/>
      <c r="E100" s="422"/>
      <c r="F100" s="6"/>
      <c r="AG100" s="3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48" s="5" customFormat="1" x14ac:dyDescent="0.25">
      <c r="A101" s="58"/>
      <c r="B101" s="99"/>
      <c r="C101" s="100"/>
      <c r="D101" s="382"/>
      <c r="E101" s="422"/>
      <c r="AG101" s="3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</row>
    <row r="102" spans="1:148" s="5" customFormat="1" x14ac:dyDescent="0.25">
      <c r="A102" s="58"/>
      <c r="B102" s="99"/>
      <c r="C102" s="100"/>
      <c r="D102" s="382"/>
      <c r="E102" s="422"/>
      <c r="AG102" s="3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</row>
    <row r="103" spans="1:148" s="5" customFormat="1" x14ac:dyDescent="0.25">
      <c r="A103" s="58"/>
      <c r="B103" s="99"/>
      <c r="C103" s="100"/>
      <c r="D103" s="382"/>
      <c r="E103" s="422"/>
      <c r="AG103" s="3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</row>
    <row r="104" spans="1:148" s="5" customFormat="1" x14ac:dyDescent="0.25">
      <c r="A104" s="58"/>
      <c r="B104" s="99"/>
      <c r="C104" s="100"/>
      <c r="D104" s="382"/>
      <c r="E104" s="422"/>
      <c r="AG104" s="3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</row>
    <row r="105" spans="1:148" s="5" customFormat="1" x14ac:dyDescent="0.25">
      <c r="A105" s="58"/>
      <c r="B105" s="99"/>
      <c r="C105" s="100"/>
      <c r="D105" s="382"/>
      <c r="E105" s="422"/>
      <c r="AG105" s="3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</row>
    <row r="106" spans="1:148" s="5" customFormat="1" x14ac:dyDescent="0.25">
      <c r="A106" s="58"/>
      <c r="B106" s="99"/>
      <c r="C106" s="100"/>
      <c r="D106" s="382"/>
      <c r="E106" s="422"/>
      <c r="AG106" s="3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</row>
    <row r="107" spans="1:148" s="5" customFormat="1" x14ac:dyDescent="0.25">
      <c r="A107" s="58"/>
      <c r="B107" s="99"/>
      <c r="C107" s="100"/>
      <c r="D107" s="382"/>
      <c r="E107" s="422"/>
      <c r="AG107" s="3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</row>
    <row r="108" spans="1:148" s="5" customFormat="1" x14ac:dyDescent="0.25">
      <c r="A108" s="58"/>
      <c r="B108" s="99"/>
      <c r="C108" s="100"/>
      <c r="D108" s="382"/>
      <c r="E108" s="422"/>
      <c r="AG108" s="3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</row>
    <row r="109" spans="1:148" s="5" customFormat="1" x14ac:dyDescent="0.25">
      <c r="A109" s="58"/>
      <c r="B109" s="99"/>
      <c r="C109" s="100"/>
      <c r="D109" s="382"/>
      <c r="E109" s="422"/>
      <c r="AG109" s="3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</row>
  </sheetData>
  <mergeCells count="61">
    <mergeCell ref="F72:AD72"/>
    <mergeCell ref="B72:D72"/>
    <mergeCell ref="A66:AD66"/>
    <mergeCell ref="AE19:AF19"/>
    <mergeCell ref="AE17:AG17"/>
    <mergeCell ref="A43:AD43"/>
    <mergeCell ref="A39:A40"/>
    <mergeCell ref="D68:D70"/>
    <mergeCell ref="F67:AD67"/>
    <mergeCell ref="B67:D67"/>
    <mergeCell ref="B65:D65"/>
    <mergeCell ref="B63:D63"/>
    <mergeCell ref="B37:D37"/>
    <mergeCell ref="B39:D39"/>
    <mergeCell ref="C2:C3"/>
    <mergeCell ref="F7:AD7"/>
    <mergeCell ref="AE62:AG62"/>
    <mergeCell ref="B26:D26"/>
    <mergeCell ref="B36:D36"/>
    <mergeCell ref="B34:C34"/>
    <mergeCell ref="AG45:AG46"/>
    <mergeCell ref="B42:D42"/>
    <mergeCell ref="B49:D49"/>
    <mergeCell ref="B44:D44"/>
    <mergeCell ref="B54:D54"/>
    <mergeCell ref="A55:AD55"/>
    <mergeCell ref="B56:D56"/>
    <mergeCell ref="A5:AD5"/>
    <mergeCell ref="D27:D31"/>
    <mergeCell ref="B79:D79"/>
    <mergeCell ref="A83:C83"/>
    <mergeCell ref="B71:D71"/>
    <mergeCell ref="H90:I90"/>
    <mergeCell ref="H89:I89"/>
    <mergeCell ref="B81:D81"/>
    <mergeCell ref="B77:D77"/>
    <mergeCell ref="A78:AD78"/>
    <mergeCell ref="J89:K89"/>
    <mergeCell ref="A86:C86"/>
    <mergeCell ref="A87:C87"/>
    <mergeCell ref="A85:C85"/>
    <mergeCell ref="A82:C82"/>
    <mergeCell ref="A84:C84"/>
    <mergeCell ref="F79:AD79"/>
    <mergeCell ref="M89:N89"/>
    <mergeCell ref="AI17:AM17"/>
    <mergeCell ref="B75:D75"/>
    <mergeCell ref="A1:AD1"/>
    <mergeCell ref="A6:AD6"/>
    <mergeCell ref="Z2:AD2"/>
    <mergeCell ref="B47:D47"/>
    <mergeCell ref="A48:AD48"/>
    <mergeCell ref="A2:A3"/>
    <mergeCell ref="D2:D3"/>
    <mergeCell ref="E2:E3"/>
    <mergeCell ref="A27:A28"/>
    <mergeCell ref="K2:O2"/>
    <mergeCell ref="P2:T2"/>
    <mergeCell ref="B7:D7"/>
    <mergeCell ref="U2:Y2"/>
    <mergeCell ref="F2:J2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31.05.2020 г</vt:lpstr>
      <vt:lpstr>'на 31.05.2020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2020-06-02T12:06:55Z</dcterms:modified>
</cp:coreProperties>
</file>