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148" windowWidth="14808" windowHeight="4356"/>
  </bookViews>
  <sheets>
    <sheet name="на 30.04.2020 г" sheetId="13" r:id="rId1"/>
  </sheets>
  <definedNames>
    <definedName name="_xlnm.Print_Area" localSheetId="0">'на 30.04.2020 г'!$A$1:$AD$86</definedName>
  </definedNames>
  <calcPr calcId="144525"/>
</workbook>
</file>

<file path=xl/calcChain.xml><?xml version="1.0" encoding="utf-8"?>
<calcChain xmlns="http://schemas.openxmlformats.org/spreadsheetml/2006/main">
  <c r="G81" i="13" l="1"/>
  <c r="H81" i="13"/>
  <c r="I81" i="13"/>
  <c r="J81" i="13"/>
  <c r="F81" i="13"/>
  <c r="P81" i="13"/>
  <c r="G26" i="13"/>
  <c r="H26" i="13"/>
  <c r="I26" i="13"/>
  <c r="J26" i="13"/>
  <c r="K26" i="13"/>
  <c r="L26" i="13"/>
  <c r="M26" i="13"/>
  <c r="N26" i="13"/>
  <c r="O26" i="13"/>
  <c r="Q26" i="13"/>
  <c r="R26" i="13"/>
  <c r="S26" i="13"/>
  <c r="T26" i="13"/>
  <c r="F26" i="13"/>
  <c r="AD24" i="13"/>
  <c r="Z24" i="13"/>
  <c r="F24" i="13"/>
  <c r="O41" i="13" l="1"/>
  <c r="N41" i="13"/>
  <c r="L41" i="13"/>
  <c r="K8" i="13"/>
  <c r="K9" i="13"/>
  <c r="K10" i="13"/>
  <c r="K41" i="13" s="1"/>
  <c r="K11" i="13"/>
  <c r="K12" i="13"/>
  <c r="K13" i="13"/>
  <c r="K14" i="13"/>
  <c r="K15" i="13"/>
  <c r="K16" i="13"/>
  <c r="K17" i="13"/>
  <c r="N17" i="13"/>
  <c r="K18" i="13"/>
  <c r="K19" i="13"/>
  <c r="K20" i="13"/>
  <c r="K21" i="13"/>
  <c r="K22" i="13"/>
  <c r="K23" i="13"/>
  <c r="K25" i="13"/>
  <c r="K27" i="13"/>
  <c r="L27" i="13"/>
  <c r="M27" i="13"/>
  <c r="N27" i="13"/>
  <c r="O27" i="13"/>
  <c r="K28" i="13"/>
  <c r="L28" i="13"/>
  <c r="M28" i="13"/>
  <c r="N28" i="13"/>
  <c r="L33" i="13"/>
  <c r="M33" i="13"/>
  <c r="N33" i="13"/>
  <c r="K35" i="13"/>
  <c r="L35" i="13"/>
  <c r="M35" i="13"/>
  <c r="N35" i="13"/>
  <c r="O35" i="13"/>
  <c r="K36" i="13"/>
  <c r="L36" i="13"/>
  <c r="M36" i="13"/>
  <c r="N36" i="13"/>
  <c r="O36" i="13"/>
  <c r="K37" i="13"/>
  <c r="K38" i="13"/>
  <c r="L38" i="13"/>
  <c r="M38" i="13"/>
  <c r="N38" i="13"/>
  <c r="O38" i="13"/>
  <c r="K39" i="13"/>
  <c r="K40" i="13"/>
  <c r="M41" i="13"/>
  <c r="K44" i="13"/>
  <c r="K45" i="13"/>
  <c r="K46" i="13"/>
  <c r="L46" i="13"/>
  <c r="M46" i="13"/>
  <c r="N46" i="13"/>
  <c r="O46" i="13"/>
  <c r="K49" i="13"/>
  <c r="K50" i="13"/>
  <c r="K51" i="13"/>
  <c r="K52" i="13"/>
  <c r="K53" i="13"/>
  <c r="L53" i="13"/>
  <c r="M53" i="13"/>
  <c r="N53" i="13"/>
  <c r="O53" i="13"/>
  <c r="K55" i="13"/>
  <c r="L55" i="13"/>
  <c r="M55" i="13"/>
  <c r="N55" i="13"/>
  <c r="O55" i="13"/>
  <c r="K56" i="13"/>
  <c r="K57" i="13"/>
  <c r="K58" i="13"/>
  <c r="K59" i="13"/>
  <c r="K60" i="13"/>
  <c r="K61" i="13"/>
  <c r="K62" i="13"/>
  <c r="L62" i="13"/>
  <c r="M62" i="13"/>
  <c r="N62" i="13"/>
  <c r="O62" i="13"/>
  <c r="K63" i="13"/>
  <c r="K64" i="13"/>
  <c r="L64" i="13"/>
  <c r="M64" i="13"/>
  <c r="N64" i="13"/>
  <c r="O64" i="13"/>
  <c r="K67" i="13"/>
  <c r="K68" i="13"/>
  <c r="K69" i="13"/>
  <c r="K70" i="13"/>
  <c r="L70" i="13"/>
  <c r="M70" i="13"/>
  <c r="N70" i="13"/>
  <c r="O70" i="13"/>
  <c r="K72" i="13"/>
  <c r="K73" i="13"/>
  <c r="K74" i="13"/>
  <c r="L74" i="13"/>
  <c r="M74" i="13"/>
  <c r="N74" i="13"/>
  <c r="O74" i="13"/>
  <c r="K76" i="13"/>
  <c r="L76" i="13"/>
  <c r="M76" i="13"/>
  <c r="N76" i="13"/>
  <c r="O76" i="13"/>
  <c r="K79" i="13"/>
  <c r="K80" i="13"/>
  <c r="L80" i="13"/>
  <c r="M80" i="13"/>
  <c r="N80" i="13"/>
  <c r="O80" i="13"/>
  <c r="L81" i="13"/>
  <c r="L97" i="13" s="1"/>
  <c r="M81" i="13"/>
  <c r="M86" i="13" s="1"/>
  <c r="O81" i="13"/>
  <c r="K83" i="13"/>
  <c r="L83" i="13"/>
  <c r="M83" i="13"/>
  <c r="N83" i="13"/>
  <c r="O83" i="13"/>
  <c r="L85" i="13"/>
  <c r="M85" i="13"/>
  <c r="N85" i="13"/>
  <c r="L86" i="13"/>
  <c r="O86" i="13"/>
  <c r="O97" i="13"/>
  <c r="F23" i="13"/>
  <c r="F25" i="13"/>
  <c r="M97" i="13" l="1"/>
  <c r="K81" i="13"/>
  <c r="N81" i="13"/>
  <c r="W25" i="13"/>
  <c r="U25" i="13" s="1"/>
  <c r="Y23" i="13"/>
  <c r="X17" i="13"/>
  <c r="N86" i="13" l="1"/>
  <c r="N97" i="13"/>
  <c r="K97" i="13"/>
  <c r="K86" i="13"/>
  <c r="U23" i="13"/>
  <c r="J80" i="13" l="1"/>
  <c r="I80" i="13"/>
  <c r="H80" i="13"/>
  <c r="G80" i="13"/>
  <c r="F79" i="13"/>
  <c r="F80" i="13" s="1"/>
  <c r="J74" i="13"/>
  <c r="I74" i="13"/>
  <c r="H74" i="13"/>
  <c r="G74" i="13"/>
  <c r="F73" i="13"/>
  <c r="F72" i="13"/>
  <c r="I70" i="13"/>
  <c r="I76" i="13" s="1"/>
  <c r="H70" i="13"/>
  <c r="G70" i="13"/>
  <c r="F69" i="13"/>
  <c r="F68" i="13"/>
  <c r="J67" i="13"/>
  <c r="F67" i="13" s="1"/>
  <c r="F63" i="13"/>
  <c r="F62" i="13" s="1"/>
  <c r="J62" i="13"/>
  <c r="I62" i="13"/>
  <c r="H62" i="13"/>
  <c r="G62" i="13"/>
  <c r="F61" i="13"/>
  <c r="F60" i="13"/>
  <c r="F59" i="13"/>
  <c r="F58" i="13"/>
  <c r="F57" i="13"/>
  <c r="F56" i="13"/>
  <c r="J55" i="13"/>
  <c r="J64" i="13" s="1"/>
  <c r="I55" i="13"/>
  <c r="H55" i="13"/>
  <c r="H64" i="13" s="1"/>
  <c r="G55" i="13"/>
  <c r="I53" i="13"/>
  <c r="H53" i="13"/>
  <c r="F52" i="13"/>
  <c r="F51" i="13"/>
  <c r="F50" i="13"/>
  <c r="F49" i="13"/>
  <c r="J46" i="13"/>
  <c r="I46" i="13"/>
  <c r="H46" i="13"/>
  <c r="G46" i="13"/>
  <c r="F45" i="13"/>
  <c r="F44" i="13"/>
  <c r="F40" i="13"/>
  <c r="F39" i="13"/>
  <c r="F38" i="13" s="1"/>
  <c r="J38" i="13"/>
  <c r="I38" i="13"/>
  <c r="H38" i="13"/>
  <c r="G38" i="13"/>
  <c r="F37" i="13"/>
  <c r="F36" i="13" s="1"/>
  <c r="J36" i="13"/>
  <c r="I36" i="13"/>
  <c r="H36" i="13"/>
  <c r="G36" i="13"/>
  <c r="F34" i="13"/>
  <c r="F33" i="13" s="1"/>
  <c r="J33" i="13"/>
  <c r="I33" i="13"/>
  <c r="H33" i="13"/>
  <c r="G33" i="13"/>
  <c r="F32" i="13"/>
  <c r="F31" i="13"/>
  <c r="F30" i="13"/>
  <c r="F29" i="13"/>
  <c r="J28" i="13"/>
  <c r="J83" i="13" s="1"/>
  <c r="I28" i="13"/>
  <c r="I85" i="13" s="1"/>
  <c r="H28" i="13"/>
  <c r="H85" i="13" s="1"/>
  <c r="G28" i="13"/>
  <c r="G85" i="13" s="1"/>
  <c r="J27" i="13"/>
  <c r="J35" i="13" s="1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74" i="13" l="1"/>
  <c r="H27" i="13"/>
  <c r="H35" i="13" s="1"/>
  <c r="H41" i="13" s="1"/>
  <c r="F28" i="13"/>
  <c r="F27" i="13" s="1"/>
  <c r="F35" i="13" s="1"/>
  <c r="J53" i="13"/>
  <c r="H76" i="13"/>
  <c r="F70" i="13"/>
  <c r="G76" i="13"/>
  <c r="H97" i="13"/>
  <c r="G27" i="13"/>
  <c r="G35" i="13" s="1"/>
  <c r="F53" i="13"/>
  <c r="I64" i="13"/>
  <c r="F55" i="13"/>
  <c r="F64" i="13" s="1"/>
  <c r="I97" i="13"/>
  <c r="J41" i="13"/>
  <c r="F46" i="13"/>
  <c r="G64" i="13"/>
  <c r="G41" i="13"/>
  <c r="J70" i="13"/>
  <c r="J76" i="13" s="1"/>
  <c r="F83" i="13"/>
  <c r="H83" i="13"/>
  <c r="G53" i="13"/>
  <c r="F16" i="13"/>
  <c r="I27" i="13"/>
  <c r="I35" i="13" s="1"/>
  <c r="I41" i="13" s="1"/>
  <c r="I83" i="13"/>
  <c r="G83" i="13"/>
  <c r="F76" i="13" l="1"/>
  <c r="H86" i="13"/>
  <c r="I86" i="13"/>
  <c r="F41" i="13"/>
  <c r="G86" i="13"/>
  <c r="G97" i="13"/>
  <c r="F97" i="13" l="1"/>
  <c r="F86" i="13"/>
  <c r="J97" i="13"/>
  <c r="J86" i="13"/>
  <c r="X62" i="13" l="1"/>
  <c r="W62" i="13"/>
  <c r="Y55" i="13"/>
  <c r="X55" i="13"/>
  <c r="W55" i="13"/>
  <c r="V55" i="13"/>
  <c r="V36" i="13"/>
  <c r="W36" i="13"/>
  <c r="X36" i="13"/>
  <c r="Q29" i="13" l="1"/>
  <c r="R29" i="13"/>
  <c r="S29" i="13"/>
  <c r="Q32" i="13"/>
  <c r="R32" i="13"/>
  <c r="S32" i="13"/>
  <c r="AD56" i="13" l="1"/>
  <c r="AD57" i="13"/>
  <c r="AD60" i="13"/>
  <c r="AD63" i="13"/>
  <c r="AD37" i="13" l="1"/>
  <c r="P68" i="13" l="1"/>
  <c r="P67" i="13"/>
  <c r="U83" i="13"/>
  <c r="V83" i="13"/>
  <c r="W83" i="13"/>
  <c r="X83" i="13"/>
  <c r="Y83" i="13"/>
  <c r="AA83" i="13"/>
  <c r="AB83" i="13"/>
  <c r="AC83" i="13"/>
  <c r="AE83" i="13"/>
  <c r="AF83" i="13"/>
  <c r="AG83" i="13"/>
  <c r="AH83" i="13"/>
  <c r="W97" i="13"/>
  <c r="AE62" i="13"/>
  <c r="AE81" i="13" s="1"/>
  <c r="AF62" i="13"/>
  <c r="AF81" i="13" s="1"/>
  <c r="AG62" i="13"/>
  <c r="AG81" i="13" s="1"/>
  <c r="AH62" i="13"/>
  <c r="AH81" i="13" s="1"/>
  <c r="V64" i="13"/>
  <c r="W64" i="13"/>
  <c r="X64" i="13"/>
  <c r="T62" i="13"/>
  <c r="S62" i="13"/>
  <c r="R62" i="13"/>
  <c r="Q62" i="13"/>
  <c r="T55" i="13"/>
  <c r="S55" i="13"/>
  <c r="R55" i="13"/>
  <c r="R64" i="13" s="1"/>
  <c r="Q55" i="13"/>
  <c r="Y63" i="13"/>
  <c r="P63" i="13"/>
  <c r="P62" i="13" s="1"/>
  <c r="Q36" i="13"/>
  <c r="Q31" i="13" s="1"/>
  <c r="R36" i="13"/>
  <c r="R31" i="13" s="1"/>
  <c r="S36" i="13"/>
  <c r="S31" i="13" s="1"/>
  <c r="T36" i="13"/>
  <c r="AD36" i="13" s="1"/>
  <c r="Q38" i="13"/>
  <c r="R38" i="13"/>
  <c r="S38" i="13"/>
  <c r="T38" i="13"/>
  <c r="U38" i="13"/>
  <c r="V38" i="13"/>
  <c r="W38" i="13"/>
  <c r="X38" i="13"/>
  <c r="Y38" i="13"/>
  <c r="AA38" i="13"/>
  <c r="AB38" i="13"/>
  <c r="AC38" i="13"/>
  <c r="AE38" i="13"/>
  <c r="AF38" i="13"/>
  <c r="AG38" i="13"/>
  <c r="Q64" i="13" l="1"/>
  <c r="S64" i="13"/>
  <c r="U62" i="13"/>
  <c r="Z62" i="13"/>
  <c r="Y62" i="13"/>
  <c r="Y64" i="13" s="1"/>
  <c r="AD62" i="13"/>
  <c r="U63" i="13"/>
  <c r="Z63" i="13"/>
  <c r="AD55" i="13"/>
  <c r="T64" i="13"/>
  <c r="AD64" i="13" s="1"/>
  <c r="P34" i="13"/>
  <c r="P29" i="13" s="1"/>
  <c r="AD39" i="13"/>
  <c r="P39" i="13"/>
  <c r="P38" i="13" l="1"/>
  <c r="AD83" i="13"/>
  <c r="AD38" i="13"/>
  <c r="Z39" i="13"/>
  <c r="Q74" i="13"/>
  <c r="R74" i="13"/>
  <c r="S74" i="13"/>
  <c r="T74" i="13"/>
  <c r="V74" i="13"/>
  <c r="W74" i="13"/>
  <c r="X74" i="13"/>
  <c r="P73" i="13"/>
  <c r="Z83" i="13" l="1"/>
  <c r="Z38" i="13"/>
  <c r="P37" i="13"/>
  <c r="P36" i="13" l="1"/>
  <c r="Z37" i="13"/>
  <c r="T70" i="13"/>
  <c r="R70" i="13"/>
  <c r="P69" i="13"/>
  <c r="Z36" i="13" l="1"/>
  <c r="AD70" i="13"/>
  <c r="Q33" i="13" l="1"/>
  <c r="R33" i="13"/>
  <c r="S33" i="13"/>
  <c r="T33" i="13"/>
  <c r="T80" i="13" l="1"/>
  <c r="S80" i="13"/>
  <c r="R80" i="13"/>
  <c r="Q80" i="13"/>
  <c r="AD79" i="13"/>
  <c r="U79" i="13"/>
  <c r="P79" i="13"/>
  <c r="P80" i="13" s="1"/>
  <c r="AD72" i="13"/>
  <c r="Y72" i="13"/>
  <c r="Y74" i="13" s="1"/>
  <c r="Q70" i="13"/>
  <c r="S70" i="13"/>
  <c r="P72" i="13"/>
  <c r="P74" i="13" s="1"/>
  <c r="AD67" i="13"/>
  <c r="AD68" i="13"/>
  <c r="Y67" i="13"/>
  <c r="Y68" i="13"/>
  <c r="P70" i="13"/>
  <c r="Y37" i="13"/>
  <c r="V11" i="13"/>
  <c r="U11" i="13" s="1"/>
  <c r="AA11" i="13"/>
  <c r="P11" i="13"/>
  <c r="AA9" i="13"/>
  <c r="V9" i="13"/>
  <c r="U9" i="13" s="1"/>
  <c r="P9" i="13"/>
  <c r="U37" i="13" l="1"/>
  <c r="U36" i="13" s="1"/>
  <c r="Y36" i="13"/>
  <c r="AC26" i="13"/>
  <c r="S76" i="13"/>
  <c r="Z79" i="13"/>
  <c r="R76" i="13"/>
  <c r="Z9" i="13"/>
  <c r="Z67" i="13"/>
  <c r="Q76" i="13"/>
  <c r="Z72" i="13"/>
  <c r="P76" i="13"/>
  <c r="U67" i="13"/>
  <c r="Y26" i="13"/>
  <c r="V26" i="13"/>
  <c r="T76" i="13"/>
  <c r="Y70" i="13"/>
  <c r="Z68" i="13"/>
  <c r="U68" i="13"/>
  <c r="Z74" i="13"/>
  <c r="AD74" i="13"/>
  <c r="U72" i="13"/>
  <c r="U74" i="13" s="1"/>
  <c r="Z11" i="13"/>
  <c r="AC41" i="13" l="1"/>
  <c r="Z70" i="13"/>
  <c r="U70" i="13"/>
  <c r="Y32" i="13" l="1"/>
  <c r="U32" i="13" s="1"/>
  <c r="V59" i="13" l="1"/>
  <c r="Y60" i="13"/>
  <c r="Y56" i="13"/>
  <c r="U52" i="13"/>
  <c r="U55" i="13" s="1"/>
  <c r="U64" i="13" s="1"/>
  <c r="Y51" i="13"/>
  <c r="U51" i="13" s="1"/>
  <c r="V49" i="13"/>
  <c r="U28" i="13"/>
  <c r="W33" i="13"/>
  <c r="Y18" i="13"/>
  <c r="U18" i="13" s="1"/>
  <c r="Y20" i="13"/>
  <c r="Y21" i="13"/>
  <c r="V14" i="13"/>
  <c r="U14" i="13" s="1"/>
  <c r="U19" i="13"/>
  <c r="V20" i="13"/>
  <c r="V21" i="13"/>
  <c r="V22" i="13"/>
  <c r="U22" i="13" s="1"/>
  <c r="Y16" i="13"/>
  <c r="U16" i="13" s="1"/>
  <c r="Y15" i="13"/>
  <c r="U15" i="13" s="1"/>
  <c r="V10" i="13"/>
  <c r="U10" i="13" s="1"/>
  <c r="V12" i="13"/>
  <c r="U12" i="13" s="1"/>
  <c r="V13" i="13"/>
  <c r="U13" i="13" s="1"/>
  <c r="X21" i="13"/>
  <c r="W21" i="13"/>
  <c r="X20" i="13"/>
  <c r="W20" i="13"/>
  <c r="U21" i="13" l="1"/>
  <c r="U20" i="13"/>
  <c r="U33" i="13"/>
  <c r="P17" i="13" l="1"/>
  <c r="P26" i="13" s="1"/>
  <c r="T46" i="13"/>
  <c r="S46" i="13"/>
  <c r="R46" i="13"/>
  <c r="Q46" i="13"/>
  <c r="T27" i="13"/>
  <c r="P61" i="13"/>
  <c r="Q28" i="13"/>
  <c r="Q83" i="13" s="1"/>
  <c r="R28" i="13"/>
  <c r="R83" i="13" s="1"/>
  <c r="S28" i="13"/>
  <c r="S83" i="13" s="1"/>
  <c r="T28" i="13"/>
  <c r="T83" i="13" s="1"/>
  <c r="X26" i="13" l="1"/>
  <c r="T35" i="13"/>
  <c r="T41" i="13" s="1"/>
  <c r="AA46" i="13"/>
  <c r="AD80" i="13"/>
  <c r="U17" i="13"/>
  <c r="AD26" i="13"/>
  <c r="AD41" i="13" l="1"/>
  <c r="T53" i="13"/>
  <c r="T81" i="13" s="1"/>
  <c r="S53" i="13"/>
  <c r="S81" i="13" s="1"/>
  <c r="S97" i="13" s="1"/>
  <c r="R53" i="13"/>
  <c r="R81" i="13" s="1"/>
  <c r="R97" i="13" s="1"/>
  <c r="Q53" i="13"/>
  <c r="Q81" i="13" s="1"/>
  <c r="X81" i="13" l="1"/>
  <c r="X97" i="13" s="1"/>
  <c r="Q97" i="13"/>
  <c r="V81" i="13"/>
  <c r="T97" i="13"/>
  <c r="Y81" i="13"/>
  <c r="AD81" i="13"/>
  <c r="AD53" i="13"/>
  <c r="V53" i="13"/>
  <c r="Z80" i="13"/>
  <c r="AA53" i="13"/>
  <c r="Y53" i="13"/>
  <c r="Y97" i="13" l="1"/>
  <c r="AD97" i="13"/>
  <c r="V97" i="13"/>
  <c r="Y76" i="13"/>
  <c r="AD76" i="13"/>
  <c r="Z76" i="13" l="1"/>
  <c r="U76" i="13"/>
  <c r="V8" i="13" l="1"/>
  <c r="U8" i="13" s="1"/>
  <c r="AA12" i="13"/>
  <c r="AA13" i="13"/>
  <c r="AA14" i="13"/>
  <c r="AD15" i="13"/>
  <c r="AD16" i="13"/>
  <c r="Z17" i="13"/>
  <c r="AD18" i="13"/>
  <c r="AA19" i="13"/>
  <c r="AB19" i="13"/>
  <c r="AA20" i="13"/>
  <c r="AB20" i="13"/>
  <c r="AC20" i="13"/>
  <c r="AD20" i="13"/>
  <c r="AA21" i="13"/>
  <c r="AB21" i="13"/>
  <c r="AC21" i="13"/>
  <c r="AD21" i="13"/>
  <c r="AA22" i="13"/>
  <c r="U61" i="13"/>
  <c r="X61" i="13" l="1"/>
  <c r="AA50" i="13"/>
  <c r="AA49" i="13"/>
  <c r="AD51" i="13"/>
  <c r="AD52" i="13"/>
  <c r="AB52" i="13"/>
  <c r="Y57" i="13" l="1"/>
  <c r="P33" i="13" l="1"/>
  <c r="P28" i="13" s="1"/>
  <c r="P83" i="13" s="1"/>
  <c r="P44" i="13"/>
  <c r="AA44" i="13"/>
  <c r="P45" i="13"/>
  <c r="AB45" i="13"/>
  <c r="AB44" i="13" s="1"/>
  <c r="P46" i="13" l="1"/>
  <c r="Z44" i="13"/>
  <c r="Z46" i="13" l="1"/>
  <c r="P20" i="13"/>
  <c r="P21" i="13"/>
  <c r="P22" i="13"/>
  <c r="Z21" i="13" l="1"/>
  <c r="Z20" i="13"/>
  <c r="Z22" i="13"/>
  <c r="AM41" i="13" l="1"/>
  <c r="AA8" i="13" l="1"/>
  <c r="P40" i="13" l="1"/>
  <c r="P56" i="13" l="1"/>
  <c r="AP41" i="13"/>
  <c r="Z56" i="13" l="1"/>
  <c r="AL41" i="13"/>
  <c r="AK41" i="13"/>
  <c r="AO41" i="13"/>
  <c r="Q27" i="13"/>
  <c r="Q35" i="13" s="1"/>
  <c r="S27" i="13"/>
  <c r="S35" i="13" s="1"/>
  <c r="AQ41" i="13"/>
  <c r="R27" i="13"/>
  <c r="R35" i="13" s="1"/>
  <c r="S30" i="13" l="1"/>
  <c r="S41" i="13"/>
  <c r="X41" i="13" s="1"/>
  <c r="AR41" i="13"/>
  <c r="Y41" i="13"/>
  <c r="Q30" i="13"/>
  <c r="Q41" i="13"/>
  <c r="V41" i="13" s="1"/>
  <c r="R30" i="13"/>
  <c r="R41" i="13"/>
  <c r="AJ41" i="13"/>
  <c r="P27" i="13"/>
  <c r="P35" i="13" s="1"/>
  <c r="R86" i="13"/>
  <c r="Q86" i="13"/>
  <c r="S86" i="13"/>
  <c r="P30" i="13" l="1"/>
  <c r="T86" i="13"/>
  <c r="P58" i="13"/>
  <c r="Z58" i="13" s="1"/>
  <c r="U56" i="13" l="1"/>
  <c r="AN41" i="13" l="1"/>
  <c r="AA10" i="13"/>
  <c r="AC17" i="13"/>
  <c r="AC97" i="13" s="1"/>
  <c r="P60" i="13"/>
  <c r="P59" i="13"/>
  <c r="Z59" i="13" s="1"/>
  <c r="P57" i="13"/>
  <c r="P52" i="13"/>
  <c r="P51" i="13"/>
  <c r="P50" i="13"/>
  <c r="P49" i="13"/>
  <c r="U49" i="13" s="1"/>
  <c r="P19" i="13"/>
  <c r="Z19" i="13" s="1"/>
  <c r="P18" i="13"/>
  <c r="P16" i="13"/>
  <c r="P15" i="13"/>
  <c r="Z15" i="13" s="1"/>
  <c r="P14" i="13"/>
  <c r="Z14" i="13" s="1"/>
  <c r="P13" i="13"/>
  <c r="Z13" i="13" s="1"/>
  <c r="P12" i="13"/>
  <c r="Z12" i="13" s="1"/>
  <c r="P10" i="13"/>
  <c r="P8" i="13"/>
  <c r="Z16" i="13" l="1"/>
  <c r="U57" i="13"/>
  <c r="Z57" i="13"/>
  <c r="U60" i="13"/>
  <c r="Z60" i="13"/>
  <c r="P55" i="13"/>
  <c r="U59" i="13"/>
  <c r="AA26" i="13"/>
  <c r="P53" i="13"/>
  <c r="Z53" i="13" s="1"/>
  <c r="Z8" i="13"/>
  <c r="Z10" i="13"/>
  <c r="Z18" i="13"/>
  <c r="Z52" i="13"/>
  <c r="Z51" i="13"/>
  <c r="Z50" i="13"/>
  <c r="Z49" i="13"/>
  <c r="AB50" i="13"/>
  <c r="U26" i="13" l="1"/>
  <c r="P41" i="13"/>
  <c r="Z55" i="13"/>
  <c r="P64" i="13"/>
  <c r="Z64" i="13" s="1"/>
  <c r="AI41" i="13"/>
  <c r="AA41" i="13"/>
  <c r="AA97" i="13"/>
  <c r="AD86" i="13"/>
  <c r="U53" i="13"/>
  <c r="AA86" i="13"/>
  <c r="Z26" i="13"/>
  <c r="AB49" i="13"/>
  <c r="P97" i="13" l="1"/>
  <c r="Z81" i="13"/>
  <c r="U81" i="13"/>
  <c r="U97" i="13" s="1"/>
  <c r="AS41" i="13"/>
  <c r="U41" i="13"/>
  <c r="P86" i="13"/>
  <c r="Z86" i="13" l="1"/>
  <c r="Y86" i="13" l="1"/>
  <c r="U86" i="13"/>
  <c r="V86" i="13" l="1"/>
  <c r="X86" i="13"/>
  <c r="AC86" i="13"/>
  <c r="AB41" i="13" l="1"/>
  <c r="AB97" i="13"/>
  <c r="Z97" i="13"/>
  <c r="AB33" i="13"/>
  <c r="Z33" i="13" s="1"/>
  <c r="Z41" i="13"/>
</calcChain>
</file>

<file path=xl/sharedStrings.xml><?xml version="1.0" encoding="utf-8"?>
<sst xmlns="http://schemas.openxmlformats.org/spreadsheetml/2006/main" count="282" uniqueCount="154">
  <si>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</si>
  <si>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</si>
  <si>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</si>
  <si>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</si>
  <si>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</si>
  <si>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</si>
  <si>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</si>
  <si>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</si>
  <si>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</si>
  <si>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</si>
  <si>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</si>
  <si>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</si>
  <si>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</si>
  <si>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</si>
  <si>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</si>
  <si>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 ДГ и ЗО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</si>
  <si>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</si>
  <si>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</si>
  <si>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</si>
  <si>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</si>
  <si>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</si>
  <si>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</si>
  <si>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</si>
  <si>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</si>
  <si>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</si>
  <si>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</si>
  <si>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</si>
  <si>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</si>
  <si>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</si>
  <si>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</si>
  <si>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</si>
  <si>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</si>
  <si>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</si>
  <si>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</si>
  <si>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</si>
  <si>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</si>
  <si>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</si>
  <si>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</si>
  <si>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</si>
  <si>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</si>
  <si>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</si>
  <si>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</si>
  <si>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</si>
  <si>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</si>
  <si>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</si>
  <si>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</si>
  <si>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</si>
  <si>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</si>
  <si>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</si>
  <si>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</si>
  <si>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</si>
  <si>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</si>
  <si>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0220184305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</si>
  <si>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</si>
  <si>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</si>
  <si>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</si>
  <si>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</si>
  <si>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</si>
  <si>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</si>
  <si>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</si>
  <si>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</si>
  <si>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</si>
  <si>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</si>
  <si>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</si>
  <si>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</si>
  <si>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</si>
  <si>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</si>
  <si>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</si>
  <si>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</si>
  <si>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Калиева Инкар Хайроловна 22 53 74</t>
  </si>
  <si>
    <t>Ирина Владимировна Безмолитвена, Елена Николаевна 24 43 36</t>
  </si>
  <si>
    <t>Елена Александровна 251597</t>
  </si>
  <si>
    <t>Итого 1.1</t>
  </si>
  <si>
    <t>Итого 1.2</t>
  </si>
  <si>
    <t>Суворова Ирина Петровна 205503</t>
  </si>
  <si>
    <t>МБОУ "Начальная школа № 15</t>
  </si>
  <si>
    <t>тел. 8 (3463) 238 224</t>
  </si>
  <si>
    <t xml:space="preserve">Исполнитель: А.Ю. Труханова, 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</si>
  <si>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</si>
  <si>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</si>
  <si>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</si>
  <si>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</si>
  <si>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</si>
  <si>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</si>
  <si>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</si>
  <si>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</si>
  <si>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</si>
  <si>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</si>
  <si>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</si>
  <si>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</si>
  <si>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</si>
  <si>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округаограммам за счет средств бюджета автономного округа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</si>
  <si>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</si>
  <si>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</si>
  <si>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</si>
  <si>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</si>
  <si>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</si>
  <si>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0250102400.</t>
  </si>
  <si>
    <t>Итого 5.1</t>
  </si>
  <si>
    <t xml:space="preserve">Развитие материально-технической базы образовательных организаций (показатель № 6) </t>
  </si>
  <si>
    <t>Подпрограмма II. «Система оценки качества образования и информационная прозрачность системы образования»</t>
  </si>
  <si>
    <t>Обеспечение организации и проведения государственной итоговой аттестации (показатель № 3, 4.)</t>
  </si>
  <si>
    <t>Подпрограмма III. «Отдых и оздоровление детей в каникулярное время».</t>
  </si>
  <si>
    <t>Подпрограмма IV. «Молодёжь Нефтеюганска».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</si>
  <si>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</si>
  <si>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</si>
  <si>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</si>
  <si>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 xml:space="preserve">Директора </t>
  </si>
  <si>
    <t>Т.В. Лямова</t>
  </si>
  <si>
    <t xml:space="preserve">реализации целевых программ, </t>
  </si>
  <si>
    <t xml:space="preserve">главный специалист отдела </t>
  </si>
  <si>
    <t>Региональный проект «Современная школа» (показатель № 6)</t>
  </si>
  <si>
    <t xml:space="preserve">Обеспечение предоставления дошкольного, общего, дополнительного образования (показатель № 1, 2, 5, 7, 8, 21, 22) </t>
  </si>
  <si>
    <t>Обеспечение выполнения функции управления и контроля в сфере образования и молодёжной политики (показатель № 14, 15, 16, 17, 18, 23)</t>
  </si>
  <si>
    <t>Обеспечение функционирования казённого учреждения (показатель № 14, 15, 16, 17, 18, 23)</t>
  </si>
  <si>
    <t>0260199990.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</si>
  <si>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</si>
  <si>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</si>
  <si>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</si>
  <si>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</si>
  <si>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Подпрограмма 1. «Общее образование. Дополнительное образование детей».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</si>
  <si>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</si>
  <si>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</si>
  <si>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</si>
  <si>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Основное мероприятие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специальностям" (показатель № 20)</t>
  </si>
  <si>
    <t>0240299990</t>
  </si>
  <si>
    <t>% исполнения к годовому плану 2020 года</t>
  </si>
  <si>
    <r>
      <t xml:space="preserve">ПЛАН Внебюджетные источники (Поступления - План с изменениями 2020 год), </t>
    </r>
    <r>
      <rPr>
        <sz val="11"/>
        <color rgb="FFFF0000"/>
        <rFont val="Calibri"/>
        <family val="2"/>
        <charset val="204"/>
        <scheme val="minor"/>
      </rPr>
      <t>ФАКТ</t>
    </r>
    <r>
      <rPr>
        <sz val="11"/>
        <color rgb="FF002060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  <scheme val="minor"/>
      </rPr>
      <t>Выплаты- Исполнение с учетом восстановления</t>
    </r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</si>
  <si>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</si>
  <si>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</si>
  <si>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</si>
  <si>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</si>
  <si>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021E1S2690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</si>
  <si>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</si>
  <si>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</si>
  <si>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</si>
  <si>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</si>
  <si>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</si>
  <si>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</si>
  <si>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</si>
  <si>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</si>
  <si>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</si>
  <si>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30.04.2020 года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</si>
  <si>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</si>
  <si>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</si>
  <si>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</si>
  <si>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ПЛАН на 6 месяцев 2020 года (рублей)</t>
  </si>
  <si>
    <t>% исполнения к плану 6 месяцев2020 года</t>
  </si>
  <si>
    <t>Кассовый расход (в рублях)</t>
  </si>
  <si>
    <t>3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</si>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</sst>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Arial Cyr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Arial Cyr"/>
    </font>
    <font>
      <sz val="11"/>
      <name val="Arial Cy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0" fillId="0" borderId="0"/>
    <xf numFmtId="164" fontId="13" fillId="0" borderId="0" applyFon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657">
    <xf numFmtId="0" fontId="0" fillId="0" borderId="0" xfId="0"/>
    <xf numFmtId="49" fontId="11" fillId="2" borderId="0" xfId="5" applyNumberFormat="1" applyFont="1" applyFill="1" applyBorder="1" applyAlignment="1">
      <alignment horizontal="left"/>
    </xf>
    <xf numFmtId="0" fontId="12" fillId="2" borderId="0" xfId="5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5" applyFont="1" applyFill="1" applyAlignment="1">
      <alignment horizontal="center" vertical="center"/>
    </xf>
    <xf numFmtId="0" fontId="12" fillId="2" borderId="0" xfId="3" applyFont="1" applyFill="1" applyAlignment="1">
      <alignment horizontal="center"/>
    </xf>
    <xf numFmtId="49" fontId="15" fillId="2" borderId="0" xfId="5" applyNumberFormat="1" applyFont="1" applyFill="1" applyBorder="1" applyAlignment="1">
      <alignment horizontal="center"/>
    </xf>
    <xf numFmtId="49" fontId="15" fillId="2" borderId="0" xfId="5" applyNumberFormat="1" applyFont="1" applyFill="1" applyAlignment="1">
      <alignment horizontal="center" vertical="top"/>
    </xf>
    <xf numFmtId="49" fontId="15" fillId="2" borderId="0" xfId="5" applyNumberFormat="1" applyFont="1" applyFill="1" applyBorder="1" applyAlignment="1">
      <alignment horizontal="center" vertical="top"/>
    </xf>
    <xf numFmtId="0" fontId="12" fillId="2" borderId="0" xfId="5" applyFont="1" applyFill="1" applyAlignment="1">
      <alignment horizontal="left" vertical="top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49" fontId="24" fillId="2" borderId="43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5" fillId="2" borderId="0" xfId="5" applyFont="1" applyFill="1" applyBorder="1" applyAlignment="1">
      <alignment horizontal="left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4" fontId="18" fillId="2" borderId="19" xfId="0" applyNumberFormat="1" applyFont="1" applyFill="1" applyBorder="1" applyAlignment="1">
      <alignment horizontal="center" vertical="center"/>
    </xf>
    <xf numFmtId="3" fontId="18" fillId="2" borderId="20" xfId="0" applyNumberFormat="1" applyFont="1" applyFill="1" applyBorder="1" applyAlignment="1">
      <alignment horizontal="center" vertical="center"/>
    </xf>
    <xf numFmtId="4" fontId="18" fillId="2" borderId="21" xfId="0" applyNumberFormat="1" applyFont="1" applyFill="1" applyBorder="1" applyAlignment="1">
      <alignment horizontal="center" vertical="center"/>
    </xf>
    <xf numFmtId="4" fontId="18" fillId="2" borderId="33" xfId="0" applyNumberFormat="1" applyFont="1" applyFill="1" applyBorder="1" applyAlignment="1">
      <alignment horizontal="center" vertical="center"/>
    </xf>
    <xf numFmtId="4" fontId="18" fillId="2" borderId="16" xfId="0" applyNumberFormat="1" applyFont="1" applyFill="1" applyBorder="1" applyAlignment="1">
      <alignment horizontal="center" vertical="center"/>
    </xf>
    <xf numFmtId="3" fontId="18" fillId="2" borderId="16" xfId="0" applyNumberFormat="1" applyFont="1" applyFill="1" applyBorder="1" applyAlignment="1">
      <alignment horizontal="center" vertical="center"/>
    </xf>
    <xf numFmtId="4" fontId="18" fillId="2" borderId="18" xfId="0" applyNumberFormat="1" applyFont="1" applyFill="1" applyBorder="1" applyAlignment="1">
      <alignment horizontal="center" vertical="center"/>
    </xf>
    <xf numFmtId="4" fontId="25" fillId="2" borderId="36" xfId="0" applyNumberFormat="1" applyFont="1" applyFill="1" applyBorder="1" applyAlignment="1">
      <alignment horizontal="center" vertical="center"/>
    </xf>
    <xf numFmtId="4" fontId="25" fillId="2" borderId="30" xfId="0" applyNumberFormat="1" applyFont="1" applyFill="1" applyBorder="1" applyAlignment="1">
      <alignment horizontal="center" vertical="center"/>
    </xf>
    <xf numFmtId="4" fontId="25" fillId="2" borderId="60" xfId="0" applyNumberFormat="1" applyFont="1" applyFill="1" applyBorder="1" applyAlignment="1">
      <alignment horizontal="center" vertical="center"/>
    </xf>
    <xf numFmtId="4" fontId="25" fillId="2" borderId="37" xfId="0" applyNumberFormat="1" applyFont="1" applyFill="1" applyBorder="1" applyAlignment="1">
      <alignment horizontal="center" vertical="center"/>
    </xf>
    <xf numFmtId="4" fontId="25" fillId="2" borderId="14" xfId="0" applyNumberFormat="1" applyFont="1" applyFill="1" applyBorder="1" applyAlignment="1">
      <alignment horizontal="center" vertical="center"/>
    </xf>
    <xf numFmtId="3" fontId="25" fillId="2" borderId="14" xfId="0" applyNumberFormat="1" applyFont="1" applyFill="1" applyBorder="1" applyAlignment="1">
      <alignment horizontal="center" vertical="center"/>
    </xf>
    <xf numFmtId="3" fontId="25" fillId="2" borderId="20" xfId="0" applyNumberFormat="1" applyFont="1" applyFill="1" applyBorder="1" applyAlignment="1">
      <alignment horizontal="center" vertical="center"/>
    </xf>
    <xf numFmtId="4" fontId="18" fillId="2" borderId="60" xfId="0" applyNumberFormat="1" applyFont="1" applyFill="1" applyBorder="1" applyAlignment="1">
      <alignment horizontal="center" vertical="center" wrapText="1"/>
    </xf>
    <xf numFmtId="4" fontId="18" fillId="2" borderId="66" xfId="0" applyNumberFormat="1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center" wrapText="1"/>
    </xf>
    <xf numFmtId="4" fontId="27" fillId="2" borderId="24" xfId="0" applyNumberFormat="1" applyFont="1" applyFill="1" applyBorder="1" applyAlignment="1">
      <alignment horizontal="center" vertical="center" wrapText="1"/>
    </xf>
    <xf numFmtId="4" fontId="19" fillId="2" borderId="22" xfId="0" applyNumberFormat="1" applyFont="1" applyFill="1" applyBorder="1" applyAlignment="1">
      <alignment horizontal="center" vertical="center" wrapText="1"/>
    </xf>
    <xf numFmtId="4" fontId="19" fillId="2" borderId="23" xfId="0" applyNumberFormat="1" applyFont="1" applyFill="1" applyBorder="1" applyAlignment="1">
      <alignment horizontal="center" vertical="center" wrapText="1"/>
    </xf>
    <xf numFmtId="4" fontId="19" fillId="2" borderId="32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4" fontId="25" fillId="2" borderId="25" xfId="0" applyNumberFormat="1" applyFont="1" applyFill="1" applyBorder="1" applyAlignment="1">
      <alignment horizontal="center" vertical="center"/>
    </xf>
    <xf numFmtId="4" fontId="25" fillId="2" borderId="57" xfId="0" applyNumberFormat="1" applyFont="1" applyFill="1" applyBorder="1" applyAlignment="1">
      <alignment horizontal="center" vertical="center"/>
    </xf>
    <xf numFmtId="4" fontId="19" fillId="2" borderId="25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/>
    </xf>
    <xf numFmtId="4" fontId="25" fillId="2" borderId="4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24" fillId="2" borderId="19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165" fontId="16" fillId="2" borderId="0" xfId="0" applyNumberFormat="1" applyFont="1" applyFill="1" applyAlignment="1">
      <alignment horizontal="center"/>
    </xf>
    <xf numFmtId="165" fontId="20" fillId="2" borderId="0" xfId="0" applyNumberFormat="1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4" fontId="19" fillId="2" borderId="10" xfId="0" applyNumberFormat="1" applyFont="1" applyFill="1" applyBorder="1" applyAlignment="1">
      <alignment horizontal="center" vertical="center" wrapText="1"/>
    </xf>
    <xf numFmtId="4" fontId="18" fillId="2" borderId="2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6" fillId="2" borderId="0" xfId="0" applyFont="1" applyFill="1" applyBorder="1" applyAlignment="1">
      <alignment horizontal="center"/>
    </xf>
    <xf numFmtId="4" fontId="19" fillId="2" borderId="7" xfId="0" applyNumberFormat="1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horizontal="center" vertical="center"/>
    </xf>
    <xf numFmtId="4" fontId="19" fillId="2" borderId="24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vertical="center" wrapText="1"/>
    </xf>
    <xf numFmtId="4" fontId="18" fillId="2" borderId="58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center" vertical="center"/>
    </xf>
    <xf numFmtId="4" fontId="19" fillId="2" borderId="64" xfId="0" applyNumberFormat="1" applyFont="1" applyFill="1" applyBorder="1" applyAlignment="1">
      <alignment horizontal="center" vertical="center" wrapText="1"/>
    </xf>
    <xf numFmtId="4" fontId="19" fillId="2" borderId="61" xfId="0" applyNumberFormat="1" applyFont="1" applyFill="1" applyBorder="1" applyAlignment="1">
      <alignment vertical="center" wrapText="1"/>
    </xf>
    <xf numFmtId="4" fontId="19" fillId="2" borderId="58" xfId="0" applyNumberFormat="1" applyFont="1" applyFill="1" applyBorder="1" applyAlignment="1">
      <alignment vertical="center" wrapText="1"/>
    </xf>
    <xf numFmtId="4" fontId="18" fillId="2" borderId="43" xfId="0" applyNumberFormat="1" applyFont="1" applyFill="1" applyBorder="1" applyAlignment="1">
      <alignment horizontal="center" vertical="center"/>
    </xf>
    <xf numFmtId="3" fontId="18" fillId="2" borderId="43" xfId="0" applyNumberFormat="1" applyFont="1" applyFill="1" applyBorder="1" applyAlignment="1">
      <alignment horizontal="center" vertical="center"/>
    </xf>
    <xf numFmtId="4" fontId="19" fillId="2" borderId="28" xfId="0" applyNumberFormat="1" applyFont="1" applyFill="1" applyBorder="1" applyAlignment="1">
      <alignment horizontal="center" vertical="center" wrapText="1"/>
    </xf>
    <xf numFmtId="4" fontId="19" fillId="2" borderId="69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35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/>
    </xf>
    <xf numFmtId="4" fontId="18" fillId="2" borderId="8" xfId="0" applyNumberFormat="1" applyFont="1" applyFill="1" applyBorder="1" applyAlignment="1">
      <alignment horizontal="center" vertical="center"/>
    </xf>
    <xf numFmtId="3" fontId="18" fillId="2" borderId="8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4" fontId="25" fillId="2" borderId="31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3" fontId="18" fillId="2" borderId="22" xfId="0" applyNumberFormat="1" applyFont="1" applyFill="1" applyBorder="1" applyAlignment="1">
      <alignment horizontal="center" vertical="center"/>
    </xf>
    <xf numFmtId="3" fontId="25" fillId="2" borderId="31" xfId="0" applyNumberFormat="1" applyFont="1" applyFill="1" applyBorder="1" applyAlignment="1">
      <alignment horizontal="center" vertical="center"/>
    </xf>
    <xf numFmtId="3" fontId="18" fillId="2" borderId="14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21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/>
    </xf>
    <xf numFmtId="0" fontId="11" fillId="2" borderId="0" xfId="5" applyFont="1" applyFill="1" applyBorder="1" applyAlignment="1"/>
    <xf numFmtId="0" fontId="30" fillId="2" borderId="0" xfId="0" applyFont="1" applyFill="1" applyAlignment="1">
      <alignment horizontal="center"/>
    </xf>
    <xf numFmtId="0" fontId="22" fillId="2" borderId="0" xfId="0" applyFont="1" applyFill="1" applyBorder="1" applyAlignment="1"/>
    <xf numFmtId="4" fontId="18" fillId="2" borderId="9" xfId="0" applyNumberFormat="1" applyFont="1" applyFill="1" applyBorder="1" applyAlignment="1">
      <alignment horizontal="center" vertical="center"/>
    </xf>
    <xf numFmtId="4" fontId="18" fillId="2" borderId="47" xfId="0" applyNumberFormat="1" applyFont="1" applyFill="1" applyBorder="1" applyAlignment="1">
      <alignment vertical="center" wrapText="1"/>
    </xf>
    <xf numFmtId="165" fontId="0" fillId="2" borderId="0" xfId="0" applyNumberFormat="1" applyFill="1" applyBorder="1" applyAlignment="1">
      <alignment horizontal="center"/>
    </xf>
    <xf numFmtId="4" fontId="32" fillId="2" borderId="15" xfId="0" applyNumberFormat="1" applyFont="1" applyFill="1" applyBorder="1" applyAlignment="1">
      <alignment horizontal="center" vertical="center" wrapText="1"/>
    </xf>
    <xf numFmtId="4" fontId="32" fillId="2" borderId="60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 vertical="center" wrapText="1"/>
    </xf>
    <xf numFmtId="4" fontId="18" fillId="2" borderId="28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 wrapText="1"/>
    </xf>
    <xf numFmtId="4" fontId="28" fillId="2" borderId="25" xfId="0" applyNumberFormat="1" applyFont="1" applyFill="1" applyBorder="1" applyAlignment="1">
      <alignment horizontal="center" vertical="center" wrapText="1"/>
    </xf>
    <xf numFmtId="4" fontId="25" fillId="2" borderId="16" xfId="0" applyNumberFormat="1" applyFont="1" applyFill="1" applyBorder="1" applyAlignment="1">
      <alignment horizontal="center" vertical="center" wrapText="1"/>
    </xf>
    <xf numFmtId="166" fontId="18" fillId="2" borderId="20" xfId="0" applyNumberFormat="1" applyFont="1" applyFill="1" applyBorder="1" applyAlignment="1">
      <alignment horizontal="center" vertical="center"/>
    </xf>
    <xf numFmtId="4" fontId="25" fillId="2" borderId="57" xfId="0" applyNumberFormat="1" applyFont="1" applyFill="1" applyBorder="1" applyAlignment="1">
      <alignment vertical="center" wrapText="1"/>
    </xf>
    <xf numFmtId="4" fontId="18" fillId="2" borderId="15" xfId="0" applyNumberFormat="1" applyFont="1" applyFill="1" applyBorder="1" applyAlignment="1">
      <alignment horizontal="center" vertical="center" wrapText="1"/>
    </xf>
    <xf numFmtId="4" fontId="25" fillId="2" borderId="37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1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4" fontId="18" fillId="2" borderId="4" xfId="0" applyNumberFormat="1" applyFont="1" applyFill="1" applyBorder="1" applyAlignment="1">
      <alignment horizontal="center" vertical="center" wrapText="1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7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18" fillId="2" borderId="46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/>
    </xf>
    <xf numFmtId="4" fontId="31" fillId="2" borderId="0" xfId="0" applyNumberFormat="1" applyFont="1" applyFill="1" applyBorder="1" applyAlignment="1" applyProtection="1">
      <alignment horizontal="right"/>
    </xf>
    <xf numFmtId="166" fontId="18" fillId="2" borderId="43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/>
    </xf>
    <xf numFmtId="3" fontId="25" fillId="2" borderId="60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4" fontId="18" fillId="2" borderId="29" xfId="0" applyNumberFormat="1" applyFont="1" applyFill="1" applyBorder="1" applyAlignment="1">
      <alignment horizontal="center" vertical="center"/>
    </xf>
    <xf numFmtId="4" fontId="24" fillId="2" borderId="19" xfId="0" applyNumberFormat="1" applyFont="1" applyFill="1" applyBorder="1" applyAlignment="1">
      <alignment horizontal="center" vertical="center" wrapText="1"/>
    </xf>
    <xf numFmtId="4" fontId="24" fillId="2" borderId="20" xfId="0" applyNumberFormat="1" applyFont="1" applyFill="1" applyBorder="1" applyAlignment="1">
      <alignment horizontal="center" vertical="center" wrapText="1"/>
    </xf>
    <xf numFmtId="4" fontId="24" fillId="2" borderId="21" xfId="0" applyNumberFormat="1" applyFont="1" applyFill="1" applyBorder="1" applyAlignment="1">
      <alignment horizontal="center" vertical="center" wrapText="1"/>
    </xf>
    <xf numFmtId="4" fontId="19" fillId="2" borderId="64" xfId="0" applyNumberFormat="1" applyFont="1" applyFill="1" applyBorder="1" applyAlignment="1">
      <alignment vertical="center" wrapText="1"/>
    </xf>
    <xf numFmtId="4" fontId="19" fillId="2" borderId="10" xfId="0" applyNumberFormat="1" applyFont="1" applyFill="1" applyBorder="1" applyAlignment="1">
      <alignment vertical="center" wrapText="1"/>
    </xf>
    <xf numFmtId="0" fontId="24" fillId="2" borderId="19" xfId="0" applyFont="1" applyFill="1" applyBorder="1" applyAlignment="1">
      <alignment horizontal="left" vertical="center" wrapText="1"/>
    </xf>
    <xf numFmtId="4" fontId="18" fillId="2" borderId="47" xfId="0" applyNumberFormat="1" applyFont="1" applyFill="1" applyBorder="1" applyAlignment="1">
      <alignment horizontal="center" vertical="center"/>
    </xf>
    <xf numFmtId="4" fontId="18" fillId="2" borderId="4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49" fontId="0" fillId="2" borderId="0" xfId="0" applyNumberFormat="1" applyFont="1" applyFill="1" applyAlignment="1">
      <alignment horizontal="center"/>
    </xf>
    <xf numFmtId="4" fontId="36" fillId="2" borderId="0" xfId="0" applyNumberFormat="1" applyFont="1" applyFill="1" applyBorder="1" applyAlignment="1" applyProtection="1">
      <alignment horizontal="right"/>
    </xf>
    <xf numFmtId="0" fontId="25" fillId="2" borderId="32" xfId="0" applyFont="1" applyFill="1" applyBorder="1" applyAlignment="1">
      <alignment horizontal="left" vertical="top" wrapText="1"/>
    </xf>
    <xf numFmtId="4" fontId="24" fillId="2" borderId="24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/>
    </xf>
    <xf numFmtId="3" fontId="25" fillId="2" borderId="4" xfId="0" applyNumberFormat="1" applyFont="1" applyFill="1" applyBorder="1" applyAlignment="1">
      <alignment horizontal="center" vertical="center"/>
    </xf>
    <xf numFmtId="49" fontId="25" fillId="2" borderId="48" xfId="0" applyNumberFormat="1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left" vertical="top" wrapText="1"/>
    </xf>
    <xf numFmtId="49" fontId="25" fillId="2" borderId="37" xfId="0" applyNumberFormat="1" applyFont="1" applyFill="1" applyBorder="1" applyAlignment="1">
      <alignment horizontal="center" vertical="center" wrapText="1"/>
    </xf>
    <xf numFmtId="4" fontId="24" fillId="2" borderId="22" xfId="0" applyNumberFormat="1" applyFont="1" applyFill="1" applyBorder="1" applyAlignment="1">
      <alignment horizontal="center" vertical="center" wrapText="1"/>
    </xf>
    <xf numFmtId="4" fontId="25" fillId="2" borderId="22" xfId="0" applyNumberFormat="1" applyFont="1" applyFill="1" applyBorder="1" applyAlignment="1">
      <alignment horizontal="left" vertical="top" wrapText="1"/>
    </xf>
    <xf numFmtId="4" fontId="33" fillId="2" borderId="22" xfId="0" applyNumberFormat="1" applyFont="1" applyFill="1" applyBorder="1" applyAlignment="1">
      <alignment horizontal="left" vertical="top" wrapText="1"/>
    </xf>
    <xf numFmtId="49" fontId="33" fillId="2" borderId="37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/>
    </xf>
    <xf numFmtId="4" fontId="33" fillId="2" borderId="41" xfId="0" applyNumberFormat="1" applyFont="1" applyFill="1" applyBorder="1" applyAlignment="1">
      <alignment horizontal="center" vertical="center" wrapText="1"/>
    </xf>
    <xf numFmtId="4" fontId="33" fillId="2" borderId="37" xfId="0" applyNumberFormat="1" applyFont="1" applyFill="1" applyBorder="1" applyAlignment="1">
      <alignment horizontal="center" vertical="center" wrapText="1"/>
    </xf>
    <xf numFmtId="4" fontId="33" fillId="2" borderId="22" xfId="0" applyNumberFormat="1" applyFont="1" applyFill="1" applyBorder="1" applyAlignment="1">
      <alignment horizontal="center" vertical="center" wrapText="1"/>
    </xf>
    <xf numFmtId="4" fontId="33" fillId="2" borderId="37" xfId="0" applyNumberFormat="1" applyFont="1" applyFill="1" applyBorder="1" applyAlignment="1">
      <alignment horizontal="center" vertical="center"/>
    </xf>
    <xf numFmtId="3" fontId="33" fillId="2" borderId="1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4" fontId="33" fillId="2" borderId="60" xfId="0" applyNumberFormat="1" applyFont="1" applyFill="1" applyBorder="1" applyAlignment="1">
      <alignment horizontal="center" vertical="center"/>
    </xf>
    <xf numFmtId="3" fontId="25" fillId="2" borderId="22" xfId="0" applyNumberFormat="1" applyFont="1" applyFill="1" applyBorder="1" applyAlignment="1">
      <alignment horizontal="center" vertical="center"/>
    </xf>
    <xf numFmtId="4" fontId="25" fillId="2" borderId="22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left" vertical="top" wrapText="1"/>
    </xf>
    <xf numFmtId="49" fontId="25" fillId="2" borderId="49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/>
    </xf>
    <xf numFmtId="4" fontId="25" fillId="2" borderId="49" xfId="0" applyNumberFormat="1" applyFont="1" applyFill="1" applyBorder="1" applyAlignment="1">
      <alignment horizontal="center" vertical="center"/>
    </xf>
    <xf numFmtId="49" fontId="25" fillId="2" borderId="42" xfId="0" applyNumberFormat="1" applyFont="1" applyFill="1" applyBorder="1" applyAlignment="1">
      <alignment horizontal="center" vertical="center" wrapText="1"/>
    </xf>
    <xf numFmtId="4" fontId="24" fillId="2" borderId="25" xfId="0" applyNumberFormat="1" applyFont="1" applyFill="1" applyBorder="1" applyAlignment="1">
      <alignment horizontal="center" vertical="center" wrapText="1"/>
    </xf>
    <xf numFmtId="4" fontId="24" fillId="2" borderId="5" xfId="0" applyNumberFormat="1" applyFont="1" applyFill="1" applyBorder="1" applyAlignment="1">
      <alignment horizontal="center" vertical="center" wrapText="1"/>
    </xf>
    <xf numFmtId="4" fontId="25" fillId="2" borderId="5" xfId="0" applyNumberFormat="1" applyFont="1" applyFill="1" applyBorder="1" applyAlignment="1">
      <alignment horizontal="center" vertical="center"/>
    </xf>
    <xf numFmtId="3" fontId="25" fillId="2" borderId="3" xfId="0" applyNumberFormat="1" applyFont="1" applyFill="1" applyBorder="1" applyAlignment="1">
      <alignment horizontal="center" vertical="center"/>
    </xf>
    <xf numFmtId="3" fontId="25" fillId="2" borderId="27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center" vertical="center"/>
    </xf>
    <xf numFmtId="3" fontId="25" fillId="2" borderId="8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center" vertical="center"/>
    </xf>
    <xf numFmtId="3" fontId="25" fillId="2" borderId="39" xfId="0" applyNumberFormat="1" applyFont="1" applyFill="1" applyBorder="1" applyAlignment="1">
      <alignment horizontal="center" vertical="center"/>
    </xf>
    <xf numFmtId="0" fontId="25" fillId="2" borderId="0" xfId="0" applyFont="1" applyFill="1" applyAlignment="1"/>
    <xf numFmtId="0" fontId="18" fillId="2" borderId="0" xfId="0" applyFont="1" applyFill="1" applyAlignment="1">
      <alignment horizontal="center"/>
    </xf>
    <xf numFmtId="4" fontId="26" fillId="2" borderId="13" xfId="0" applyNumberFormat="1" applyFont="1" applyFill="1" applyBorder="1" applyAlignment="1">
      <alignment horizontal="left" vertical="center" wrapText="1"/>
    </xf>
    <xf numFmtId="49" fontId="26" fillId="2" borderId="41" xfId="0" applyNumberFormat="1" applyFont="1" applyFill="1" applyBorder="1" applyAlignment="1">
      <alignment horizontal="center" vertical="center" wrapText="1"/>
    </xf>
    <xf numFmtId="4" fontId="26" fillId="2" borderId="6" xfId="0" applyNumberFormat="1" applyFont="1" applyFill="1" applyBorder="1" applyAlignment="1">
      <alignment horizontal="center" vertical="center" wrapText="1"/>
    </xf>
    <xf numFmtId="4" fontId="26" fillId="2" borderId="5" xfId="0" applyNumberFormat="1" applyFont="1" applyFill="1" applyBorder="1" applyAlignment="1">
      <alignment horizontal="center" vertical="center"/>
    </xf>
    <xf numFmtId="4" fontId="26" fillId="2" borderId="41" xfId="0" applyNumberFormat="1" applyFont="1" applyFill="1" applyBorder="1" applyAlignment="1">
      <alignment horizontal="center" vertical="center"/>
    </xf>
    <xf numFmtId="4" fontId="26" fillId="2" borderId="4" xfId="0" applyNumberFormat="1" applyFont="1" applyFill="1" applyBorder="1" applyAlignment="1">
      <alignment horizontal="center" vertical="center"/>
    </xf>
    <xf numFmtId="4" fontId="26" fillId="2" borderId="24" xfId="0" applyNumberFormat="1" applyFont="1" applyFill="1" applyBorder="1" applyAlignment="1">
      <alignment horizontal="center" vertical="center" wrapText="1"/>
    </xf>
    <xf numFmtId="4" fontId="26" fillId="2" borderId="31" xfId="0" applyNumberFormat="1" applyFont="1" applyFill="1" applyBorder="1" applyAlignment="1">
      <alignment horizontal="center" vertical="center"/>
    </xf>
    <xf numFmtId="3" fontId="26" fillId="2" borderId="57" xfId="0" applyNumberFormat="1" applyFont="1" applyFill="1" applyBorder="1" applyAlignment="1">
      <alignment horizontal="center" vertical="center" wrapText="1"/>
    </xf>
    <xf numFmtId="3" fontId="26" fillId="2" borderId="4" xfId="0" applyNumberFormat="1" applyFont="1" applyFill="1" applyBorder="1" applyAlignment="1">
      <alignment horizontal="center" vertical="center" wrapText="1"/>
    </xf>
    <xf numFmtId="3" fontId="26" fillId="2" borderId="31" xfId="0" applyNumberFormat="1" applyFont="1" applyFill="1" applyBorder="1" applyAlignment="1">
      <alignment horizontal="center" vertical="center" wrapText="1"/>
    </xf>
    <xf numFmtId="4" fontId="19" fillId="2" borderId="47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4" fillId="2" borderId="14" xfId="0" applyNumberFormat="1" applyFont="1" applyFill="1" applyBorder="1" applyAlignment="1">
      <alignment horizontal="center" vertical="center" wrapText="1"/>
    </xf>
    <xf numFmtId="4" fontId="19" fillId="2" borderId="57" xfId="0" applyNumberFormat="1" applyFont="1" applyFill="1" applyBorder="1" applyAlignment="1">
      <alignment horizontal="center" vertical="center" wrapText="1"/>
    </xf>
    <xf numFmtId="4" fontId="19" fillId="2" borderId="14" xfId="0" applyNumberFormat="1" applyFont="1" applyFill="1" applyBorder="1" applyAlignment="1">
      <alignment horizontal="center" vertical="center" wrapText="1"/>
    </xf>
    <xf numFmtId="3" fontId="19" fillId="2" borderId="24" xfId="0" applyNumberFormat="1" applyFont="1" applyFill="1" applyBorder="1" applyAlignment="1">
      <alignment horizontal="center" vertical="center" wrapText="1"/>
    </xf>
    <xf numFmtId="49" fontId="25" fillId="2" borderId="42" xfId="0" applyNumberFormat="1" applyFont="1" applyFill="1" applyBorder="1" applyAlignment="1">
      <alignment vertical="center" wrapText="1"/>
    </xf>
    <xf numFmtId="4" fontId="25" fillId="2" borderId="33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 applyProtection="1">
      <alignment horizontal="center" vertical="center" wrapText="1"/>
    </xf>
    <xf numFmtId="3" fontId="25" fillId="2" borderId="4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3" fontId="25" fillId="2" borderId="18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4" fontId="25" fillId="2" borderId="4" xfId="0" applyNumberFormat="1" applyFont="1" applyFill="1" applyBorder="1" applyAlignment="1">
      <alignment horizontal="left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" fontId="24" fillId="2" borderId="50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 wrapText="1"/>
    </xf>
    <xf numFmtId="4" fontId="24" fillId="2" borderId="31" xfId="0" applyNumberFormat="1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3" fontId="24" fillId="2" borderId="24" xfId="0" applyNumberFormat="1" applyFont="1" applyFill="1" applyBorder="1" applyAlignment="1">
      <alignment horizontal="center" vertical="center" wrapText="1"/>
    </xf>
    <xf numFmtId="3" fontId="24" fillId="2" borderId="31" xfId="0" applyNumberFormat="1" applyFont="1" applyFill="1" applyBorder="1" applyAlignment="1">
      <alignment horizontal="center" vertical="center" wrapText="1"/>
    </xf>
    <xf numFmtId="4" fontId="24" fillId="2" borderId="32" xfId="0" applyNumberFormat="1" applyFont="1" applyFill="1" applyBorder="1" applyAlignment="1">
      <alignment horizontal="center" vertical="center" wrapText="1"/>
    </xf>
    <xf numFmtId="4" fontId="25" fillId="2" borderId="31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left" vertical="center" wrapText="1"/>
    </xf>
    <xf numFmtId="4" fontId="24" fillId="2" borderId="13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4" fontId="25" fillId="2" borderId="27" xfId="0" applyNumberFormat="1" applyFont="1" applyFill="1" applyBorder="1" applyAlignment="1">
      <alignment horizontal="center" vertical="center" wrapText="1"/>
    </xf>
    <xf numFmtId="4" fontId="24" fillId="2" borderId="23" xfId="0" applyNumberFormat="1" applyFont="1" applyFill="1" applyBorder="1" applyAlignment="1">
      <alignment horizontal="center" vertical="center" wrapText="1"/>
    </xf>
    <xf numFmtId="4" fontId="25" fillId="2" borderId="49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3" fontId="24" fillId="2" borderId="27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left" vertical="top" wrapText="1"/>
    </xf>
    <xf numFmtId="4" fontId="24" fillId="2" borderId="1" xfId="0" applyNumberFormat="1" applyFont="1" applyFill="1" applyBorder="1" applyAlignment="1">
      <alignment horizontal="left" vertical="top" wrapText="1"/>
    </xf>
    <xf numFmtId="49" fontId="24" fillId="2" borderId="37" xfId="0" applyNumberFormat="1" applyFont="1" applyFill="1" applyBorder="1" applyAlignment="1">
      <alignment horizontal="center" vertical="center" wrapText="1"/>
    </xf>
    <xf numFmtId="4" fontId="24" fillId="2" borderId="14" xfId="0" applyNumberFormat="1" applyFont="1" applyFill="1" applyBorder="1" applyAlignment="1">
      <alignment horizontal="center" vertical="center" wrapText="1"/>
    </xf>
    <xf numFmtId="4" fontId="24" fillId="2" borderId="37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left" vertical="top" wrapText="1"/>
    </xf>
    <xf numFmtId="49" fontId="24" fillId="2" borderId="49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 wrapText="1"/>
    </xf>
    <xf numFmtId="4" fontId="24" fillId="2" borderId="27" xfId="0" applyNumberFormat="1" applyFont="1" applyFill="1" applyBorder="1" applyAlignment="1">
      <alignment horizontal="center" vertical="center" wrapText="1"/>
    </xf>
    <xf numFmtId="3" fontId="25" fillId="2" borderId="13" xfId="0" applyNumberFormat="1" applyFont="1" applyFill="1" applyBorder="1" applyAlignment="1">
      <alignment horizontal="center" vertical="center"/>
    </xf>
    <xf numFmtId="4" fontId="24" fillId="2" borderId="8" xfId="0" applyNumberFormat="1" applyFont="1" applyFill="1" applyBorder="1" applyAlignment="1">
      <alignment horizontal="left" vertical="top" wrapText="1"/>
    </xf>
    <xf numFmtId="49" fontId="24" fillId="2" borderId="10" xfId="0" applyNumberFormat="1" applyFont="1" applyFill="1" applyBorder="1" applyAlignment="1">
      <alignment horizontal="center" vertical="center" wrapText="1"/>
    </xf>
    <xf numFmtId="4" fontId="24" fillId="2" borderId="8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4" fontId="24" fillId="2" borderId="30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left" vertical="top" wrapText="1"/>
    </xf>
    <xf numFmtId="4" fontId="25" fillId="2" borderId="22" xfId="0" applyNumberFormat="1" applyFont="1" applyFill="1" applyBorder="1" applyAlignment="1">
      <alignment horizontal="center" vertical="center" wrapText="1"/>
    </xf>
    <xf numFmtId="4" fontId="33" fillId="2" borderId="17" xfId="0" applyNumberFormat="1" applyFont="1" applyFill="1" applyBorder="1" applyAlignment="1">
      <alignment horizontal="left"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4" fontId="33" fillId="2" borderId="25" xfId="0" applyNumberFormat="1" applyFont="1" applyFill="1" applyBorder="1" applyAlignment="1">
      <alignment horizontal="center" vertical="center" wrapText="1"/>
    </xf>
    <xf numFmtId="4" fontId="33" fillId="2" borderId="5" xfId="0" applyNumberFormat="1" applyFont="1" applyFill="1" applyBorder="1" applyAlignment="1">
      <alignment horizontal="center" vertical="center" wrapText="1"/>
    </xf>
    <xf numFmtId="4" fontId="33" fillId="2" borderId="49" xfId="0" applyNumberFormat="1" applyFont="1" applyFill="1" applyBorder="1" applyAlignment="1">
      <alignment horizontal="center" vertical="center"/>
    </xf>
    <xf numFmtId="4" fontId="33" fillId="2" borderId="13" xfId="0" applyNumberFormat="1" applyFont="1" applyFill="1" applyBorder="1" applyAlignment="1">
      <alignment horizontal="center" vertical="center" wrapText="1"/>
    </xf>
    <xf numFmtId="4" fontId="33" fillId="2" borderId="27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/>
    </xf>
    <xf numFmtId="4" fontId="24" fillId="2" borderId="15" xfId="0" applyNumberFormat="1" applyFont="1" applyFill="1" applyBorder="1" applyAlignment="1">
      <alignment horizontal="center" vertical="center" wrapText="1"/>
    </xf>
    <xf numFmtId="4" fontId="24" fillId="2" borderId="17" xfId="0" applyNumberFormat="1" applyFont="1" applyFill="1" applyBorder="1" applyAlignment="1">
      <alignment horizontal="center" vertical="center" wrapText="1"/>
    </xf>
    <xf numFmtId="4" fontId="24" fillId="2" borderId="36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Alignment="1">
      <alignment horizontal="center"/>
    </xf>
    <xf numFmtId="0" fontId="20" fillId="2" borderId="55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 wrapText="1"/>
    </xf>
    <xf numFmtId="4" fontId="25" fillId="2" borderId="32" xfId="0" applyNumberFormat="1" applyFont="1" applyFill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left" vertical="center" wrapText="1"/>
    </xf>
    <xf numFmtId="49" fontId="24" fillId="2" borderId="48" xfId="0" applyNumberFormat="1" applyFont="1" applyFill="1" applyBorder="1" applyAlignment="1">
      <alignment horizontal="center" vertical="center" wrapText="1"/>
    </xf>
    <xf numFmtId="4" fontId="25" fillId="2" borderId="24" xfId="0" applyNumberFormat="1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left" vertical="center" wrapText="1"/>
    </xf>
    <xf numFmtId="4" fontId="25" fillId="2" borderId="39" xfId="0" applyNumberFormat="1" applyFont="1" applyFill="1" applyBorder="1" applyAlignment="1">
      <alignment horizontal="center" vertical="center"/>
    </xf>
    <xf numFmtId="4" fontId="25" fillId="2" borderId="13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left" vertical="center" wrapText="1"/>
    </xf>
    <xf numFmtId="166" fontId="25" fillId="2" borderId="8" xfId="0" applyNumberFormat="1" applyFont="1" applyFill="1" applyBorder="1" applyAlignment="1">
      <alignment horizontal="center" vertical="center"/>
    </xf>
    <xf numFmtId="4" fontId="18" fillId="2" borderId="49" xfId="0" applyNumberFormat="1" applyFont="1" applyFill="1" applyBorder="1" applyAlignment="1">
      <alignment horizontal="center" vertical="center" wrapText="1"/>
    </xf>
    <xf numFmtId="49" fontId="37" fillId="2" borderId="23" xfId="0" applyNumberFormat="1" applyFont="1" applyFill="1" applyBorder="1" applyAlignment="1" applyProtection="1">
      <alignment horizontal="center" vertical="center" wrapText="1"/>
    </xf>
    <xf numFmtId="166" fontId="25" fillId="2" borderId="3" xfId="0" applyNumberFormat="1" applyFont="1" applyFill="1" applyBorder="1" applyAlignment="1">
      <alignment horizontal="center" vertical="center" wrapText="1"/>
    </xf>
    <xf numFmtId="4" fontId="37" fillId="2" borderId="27" xfId="0" applyNumberFormat="1" applyFont="1" applyFill="1" applyBorder="1" applyAlignment="1" applyProtection="1">
      <alignment horizontal="center" vertical="center" wrapText="1"/>
    </xf>
    <xf numFmtId="4" fontId="25" fillId="2" borderId="23" xfId="0" applyNumberFormat="1" applyFont="1" applyFill="1" applyBorder="1" applyAlignment="1">
      <alignment horizontal="center" vertical="center" wrapText="1"/>
    </xf>
    <xf numFmtId="4" fontId="25" fillId="2" borderId="27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 wrapText="1"/>
    </xf>
    <xf numFmtId="4" fontId="25" fillId="2" borderId="13" xfId="0" applyNumberFormat="1" applyFont="1" applyFill="1" applyBorder="1" applyAlignment="1">
      <alignment horizontal="center" vertical="center" wrapText="1"/>
    </xf>
    <xf numFmtId="165" fontId="18" fillId="2" borderId="69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4" fillId="2" borderId="25" xfId="0" applyFont="1" applyFill="1" applyBorder="1" applyAlignment="1">
      <alignment horizontal="left" vertical="center" wrapText="1"/>
    </xf>
    <xf numFmtId="49" fontId="24" fillId="2" borderId="0" xfId="0" applyNumberFormat="1" applyFont="1" applyFill="1" applyBorder="1" applyAlignment="1">
      <alignment horizontal="center" vertical="center" wrapText="1"/>
    </xf>
    <xf numFmtId="166" fontId="25" fillId="2" borderId="42" xfId="0" applyNumberFormat="1" applyFont="1" applyFill="1" applyBorder="1" applyAlignment="1">
      <alignment horizontal="center" vertical="center"/>
    </xf>
    <xf numFmtId="166" fontId="25" fillId="2" borderId="41" xfId="0" applyNumberFormat="1" applyFont="1" applyFill="1" applyBorder="1" applyAlignment="1">
      <alignment horizontal="center" vertical="center"/>
    </xf>
    <xf numFmtId="4" fontId="25" fillId="2" borderId="15" xfId="0" applyNumberFormat="1" applyFont="1" applyFill="1" applyBorder="1" applyAlignment="1">
      <alignment horizontal="center" vertical="center"/>
    </xf>
    <xf numFmtId="3" fontId="25" fillId="2" borderId="1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0" fillId="2" borderId="1" xfId="0" applyNumberFormat="1" applyFont="1" applyFill="1" applyBorder="1" applyAlignment="1">
      <alignment horizontal="center"/>
    </xf>
    <xf numFmtId="165" fontId="18" fillId="2" borderId="60" xfId="0" applyNumberFormat="1" applyFont="1" applyFill="1" applyBorder="1" applyAlignment="1">
      <alignment horizontal="center" vertical="center"/>
    </xf>
    <xf numFmtId="165" fontId="18" fillId="2" borderId="52" xfId="0" applyNumberFormat="1" applyFont="1" applyFill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3" fontId="24" fillId="2" borderId="51" xfId="0" applyNumberFormat="1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4" fontId="0" fillId="2" borderId="14" xfId="0" applyNumberFormat="1" applyFont="1" applyFill="1" applyBorder="1" applyAlignment="1">
      <alignment horizontal="center"/>
    </xf>
    <xf numFmtId="4" fontId="18" fillId="2" borderId="11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/>
    </xf>
    <xf numFmtId="4" fontId="19" fillId="2" borderId="33" xfId="0" applyNumberFormat="1" applyFont="1" applyFill="1" applyBorder="1" applyAlignment="1">
      <alignment horizontal="center" vertical="center" wrapText="1"/>
    </xf>
    <xf numFmtId="4" fontId="19" fillId="2" borderId="16" xfId="0" applyNumberFormat="1" applyFont="1" applyFill="1" applyBorder="1" applyAlignment="1">
      <alignment horizontal="center" vertical="center" wrapText="1"/>
    </xf>
    <xf numFmtId="3" fontId="25" fillId="2" borderId="23" xfId="0" applyNumberFormat="1" applyFont="1" applyFill="1" applyBorder="1" applyAlignment="1">
      <alignment horizontal="center" vertical="center"/>
    </xf>
    <xf numFmtId="3" fontId="18" fillId="2" borderId="46" xfId="0" applyNumberFormat="1" applyFont="1" applyFill="1" applyBorder="1" applyAlignment="1">
      <alignment horizontal="center" vertical="center"/>
    </xf>
    <xf numFmtId="3" fontId="25" fillId="2" borderId="19" xfId="0" applyNumberFormat="1" applyFont="1" applyFill="1" applyBorder="1" applyAlignment="1">
      <alignment horizontal="center" vertical="center"/>
    </xf>
    <xf numFmtId="3" fontId="25" fillId="2" borderId="21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 wrapText="1"/>
    </xf>
    <xf numFmtId="4" fontId="18" fillId="2" borderId="12" xfId="0" applyNumberFormat="1" applyFont="1" applyFill="1" applyBorder="1" applyAlignment="1">
      <alignment horizontal="center" vertical="center"/>
    </xf>
    <xf numFmtId="3" fontId="25" fillId="2" borderId="24" xfId="0" applyNumberFormat="1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1" fillId="2" borderId="0" xfId="0" applyFont="1" applyFill="1" applyBorder="1" applyAlignment="1">
      <alignment horizontal="center"/>
    </xf>
    <xf numFmtId="4" fontId="42" fillId="2" borderId="0" xfId="0" applyNumberFormat="1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4" fontId="25" fillId="2" borderId="17" xfId="0" applyNumberFormat="1" applyFont="1" applyFill="1" applyBorder="1" applyAlignment="1">
      <alignment horizontal="left" vertical="center" wrapText="1"/>
    </xf>
    <xf numFmtId="49" fontId="25" fillId="2" borderId="17" xfId="0" applyNumberFormat="1" applyFont="1" applyFill="1" applyBorder="1" applyAlignment="1" applyProtection="1">
      <alignment horizontal="left" vertical="center" wrapText="1"/>
    </xf>
    <xf numFmtId="4" fontId="25" fillId="2" borderId="54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>
      <alignment horizontal="center" vertical="center" wrapText="1"/>
    </xf>
    <xf numFmtId="165" fontId="18" fillId="2" borderId="55" xfId="0" applyNumberFormat="1" applyFont="1" applyFill="1" applyBorder="1" applyAlignment="1">
      <alignment horizontal="center" vertical="center"/>
    </xf>
    <xf numFmtId="4" fontId="19" fillId="2" borderId="48" xfId="0" applyNumberFormat="1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4" fontId="19" fillId="2" borderId="31" xfId="0" applyNumberFormat="1" applyFont="1" applyFill="1" applyBorder="1" applyAlignment="1">
      <alignment horizontal="center" vertical="center" wrapText="1"/>
    </xf>
    <xf numFmtId="3" fontId="19" fillId="2" borderId="48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3" fontId="19" fillId="2" borderId="31" xfId="0" applyNumberFormat="1" applyFont="1" applyFill="1" applyBorder="1" applyAlignment="1">
      <alignment horizontal="center" vertical="center" wrapText="1"/>
    </xf>
    <xf numFmtId="4" fontId="24" fillId="2" borderId="33" xfId="0" applyNumberFormat="1" applyFont="1" applyFill="1" applyBorder="1" applyAlignment="1">
      <alignment horizontal="center" vertical="center" wrapText="1"/>
    </xf>
    <xf numFmtId="4" fontId="25" fillId="2" borderId="16" xfId="0" applyNumberFormat="1" applyFont="1" applyFill="1" applyBorder="1" applyAlignment="1">
      <alignment horizontal="center" vertical="center"/>
    </xf>
    <xf numFmtId="4" fontId="25" fillId="2" borderId="18" xfId="0" applyNumberFormat="1" applyFont="1" applyFill="1" applyBorder="1" applyAlignment="1">
      <alignment horizontal="center" vertical="center"/>
    </xf>
    <xf numFmtId="4" fontId="24" fillId="2" borderId="16" xfId="0" applyNumberFormat="1" applyFont="1" applyFill="1" applyBorder="1" applyAlignment="1">
      <alignment horizontal="center" vertical="center" wrapText="1"/>
    </xf>
    <xf numFmtId="4" fontId="25" fillId="2" borderId="33" xfId="0" applyNumberFormat="1" applyFont="1" applyFill="1" applyBorder="1" applyAlignment="1">
      <alignment horizontal="center" vertical="center"/>
    </xf>
    <xf numFmtId="4" fontId="18" fillId="2" borderId="64" xfId="0" applyNumberFormat="1" applyFont="1" applyFill="1" applyBorder="1" applyAlignment="1">
      <alignment horizontal="center" vertical="center" wrapText="1"/>
    </xf>
    <xf numFmtId="4" fontId="18" fillId="2" borderId="25" xfId="0" applyNumberFormat="1" applyFont="1" applyFill="1" applyBorder="1" applyAlignment="1">
      <alignment horizontal="center" vertical="center" wrapText="1"/>
    </xf>
    <xf numFmtId="4" fontId="25" fillId="2" borderId="5" xfId="0" applyNumberFormat="1" applyFont="1" applyFill="1" applyBorder="1" applyAlignment="1">
      <alignment horizontal="center" vertical="center" wrapText="1"/>
    </xf>
    <xf numFmtId="4" fontId="25" fillId="2" borderId="41" xfId="0" applyNumberFormat="1" applyFont="1" applyFill="1" applyBorder="1" applyAlignment="1">
      <alignment horizontal="center" vertical="center" wrapText="1"/>
    </xf>
    <xf numFmtId="4" fontId="25" fillId="2" borderId="64" xfId="0" applyNumberFormat="1" applyFont="1" applyFill="1" applyBorder="1" applyAlignment="1">
      <alignment horizontal="center" vertical="center" wrapText="1"/>
    </xf>
    <xf numFmtId="4" fontId="25" fillId="2" borderId="46" xfId="0" applyNumberFormat="1" applyFont="1" applyFill="1" applyBorder="1" applyAlignment="1">
      <alignment horizontal="center" vertical="center" wrapText="1"/>
    </xf>
    <xf numFmtId="4" fontId="25" fillId="2" borderId="20" xfId="0" applyNumberFormat="1" applyFont="1" applyFill="1" applyBorder="1" applyAlignment="1">
      <alignment horizontal="center" vertical="center" wrapText="1"/>
    </xf>
    <xf numFmtId="4" fontId="25" fillId="2" borderId="2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vertical="center" wrapText="1"/>
    </xf>
    <xf numFmtId="3" fontId="25" fillId="2" borderId="66" xfId="0" applyNumberFormat="1" applyFont="1" applyFill="1" applyBorder="1" applyAlignment="1">
      <alignment horizontal="center" vertical="center"/>
    </xf>
    <xf numFmtId="4" fontId="18" fillId="2" borderId="8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 wrapText="1"/>
    </xf>
    <xf numFmtId="3" fontId="18" fillId="2" borderId="47" xfId="0" applyNumberFormat="1" applyFont="1" applyFill="1" applyBorder="1" applyAlignment="1">
      <alignment horizontal="center" vertical="center"/>
    </xf>
    <xf numFmtId="3" fontId="18" fillId="2" borderId="30" xfId="0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4" fontId="25" fillId="2" borderId="15" xfId="0" applyNumberFormat="1" applyFont="1" applyFill="1" applyBorder="1" applyAlignment="1">
      <alignment horizontal="center" vertical="center" wrapText="1"/>
    </xf>
    <xf numFmtId="4" fontId="25" fillId="2" borderId="17" xfId="0" applyNumberFormat="1" applyFont="1" applyFill="1" applyBorder="1" applyAlignment="1">
      <alignment horizontal="center" vertical="center" wrapText="1"/>
    </xf>
    <xf numFmtId="4" fontId="25" fillId="2" borderId="36" xfId="0" applyNumberFormat="1" applyFont="1" applyFill="1" applyBorder="1" applyAlignment="1">
      <alignment horizontal="center" vertical="center" wrapText="1"/>
    </xf>
    <xf numFmtId="3" fontId="25" fillId="2" borderId="56" xfId="0" applyNumberFormat="1" applyFont="1" applyFill="1" applyBorder="1" applyAlignment="1">
      <alignment horizontal="center" vertical="center" wrapText="1"/>
    </xf>
    <xf numFmtId="3" fontId="25" fillId="2" borderId="17" xfId="0" applyNumberFormat="1" applyFont="1" applyFill="1" applyBorder="1" applyAlignment="1">
      <alignment horizontal="center" vertical="center" wrapText="1"/>
    </xf>
    <xf numFmtId="3" fontId="25" fillId="2" borderId="36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horizontal="center" vertical="center" wrapText="1"/>
    </xf>
    <xf numFmtId="4" fontId="18" fillId="2" borderId="10" xfId="0" applyNumberFormat="1" applyFont="1" applyFill="1" applyBorder="1" applyAlignment="1">
      <alignment horizontal="center" vertical="center" wrapText="1"/>
    </xf>
    <xf numFmtId="4" fontId="25" fillId="2" borderId="39" xfId="0" applyNumberFormat="1" applyFont="1" applyFill="1" applyBorder="1" applyAlignment="1">
      <alignment horizontal="center" vertical="center" wrapText="1"/>
    </xf>
    <xf numFmtId="4" fontId="25" fillId="2" borderId="38" xfId="0" applyNumberFormat="1" applyFont="1" applyFill="1" applyBorder="1" applyAlignment="1">
      <alignment horizontal="center" vertical="center" wrapText="1"/>
    </xf>
    <xf numFmtId="4" fontId="24" fillId="2" borderId="2" xfId="0" applyNumberFormat="1" applyFont="1" applyFill="1" applyBorder="1" applyAlignment="1">
      <alignment horizontal="center" vertical="center" wrapText="1"/>
    </xf>
    <xf numFmtId="4" fontId="19" fillId="2" borderId="30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4" fontId="24" fillId="2" borderId="65" xfId="0" applyNumberFormat="1" applyFont="1" applyFill="1" applyBorder="1" applyAlignment="1">
      <alignment horizontal="center" vertical="center" wrapText="1"/>
    </xf>
    <xf numFmtId="4" fontId="25" fillId="2" borderId="65" xfId="0" applyNumberFormat="1" applyFont="1" applyFill="1" applyBorder="1" applyAlignment="1">
      <alignment horizontal="center" vertical="center" wrapText="1"/>
    </xf>
    <xf numFmtId="49" fontId="24" fillId="2" borderId="42" xfId="0" applyNumberFormat="1" applyFont="1" applyFill="1" applyBorder="1" applyAlignment="1">
      <alignment horizontal="center" vertical="center" wrapText="1"/>
    </xf>
    <xf numFmtId="4" fontId="19" fillId="2" borderId="18" xfId="0" applyNumberFormat="1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Border="1"/>
    <xf numFmtId="0" fontId="40" fillId="2" borderId="3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4" fontId="24" fillId="2" borderId="39" xfId="0" applyNumberFormat="1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71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 wrapText="1"/>
    </xf>
    <xf numFmtId="0" fontId="24" fillId="2" borderId="72" xfId="0" applyFont="1" applyFill="1" applyBorder="1" applyAlignment="1">
      <alignment horizontal="center" vertical="center" wrapText="1"/>
    </xf>
    <xf numFmtId="0" fontId="33" fillId="2" borderId="72" xfId="0" applyFont="1" applyFill="1" applyBorder="1" applyAlignment="1">
      <alignment horizontal="center" vertical="center" wrapText="1"/>
    </xf>
    <xf numFmtId="4" fontId="32" fillId="2" borderId="70" xfId="0" applyNumberFormat="1" applyFont="1" applyFill="1" applyBorder="1" applyAlignment="1">
      <alignment horizontal="center" vertical="center" wrapText="1"/>
    </xf>
    <xf numFmtId="4" fontId="33" fillId="2" borderId="74" xfId="0" applyNumberFormat="1" applyFont="1" applyFill="1" applyBorder="1" applyAlignment="1">
      <alignment horizontal="center" vertical="center" wrapText="1"/>
    </xf>
    <xf numFmtId="4" fontId="33" fillId="2" borderId="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4" fontId="25" fillId="2" borderId="56" xfId="0" applyNumberFormat="1" applyFont="1" applyFill="1" applyBorder="1" applyAlignment="1">
      <alignment horizontal="center" vertical="center" wrapText="1"/>
    </xf>
    <xf numFmtId="4" fontId="26" fillId="2" borderId="25" xfId="0" applyNumberFormat="1" applyFont="1" applyFill="1" applyBorder="1" applyAlignment="1">
      <alignment horizontal="center" vertical="center" wrapText="1"/>
    </xf>
    <xf numFmtId="4" fontId="24" fillId="2" borderId="71" xfId="0" applyNumberFormat="1" applyFont="1" applyFill="1" applyBorder="1" applyAlignment="1">
      <alignment horizontal="center" vertical="center" wrapText="1"/>
    </xf>
    <xf numFmtId="4" fontId="24" fillId="2" borderId="72" xfId="0" applyNumberFormat="1" applyFont="1" applyFill="1" applyBorder="1" applyAlignment="1">
      <alignment horizontal="center" vertical="center" wrapText="1"/>
    </xf>
    <xf numFmtId="4" fontId="24" fillId="2" borderId="69" xfId="0" applyNumberFormat="1" applyFont="1" applyFill="1" applyBorder="1" applyAlignment="1">
      <alignment horizontal="center" vertical="center" wrapText="1"/>
    </xf>
    <xf numFmtId="4" fontId="19" fillId="2" borderId="71" xfId="0" applyNumberFormat="1" applyFont="1" applyFill="1" applyBorder="1" applyAlignment="1">
      <alignment horizontal="center" vertical="center" wrapText="1"/>
    </xf>
    <xf numFmtId="0" fontId="19" fillId="2" borderId="72" xfId="0" applyFont="1" applyFill="1" applyBorder="1" applyAlignment="1">
      <alignment horizontal="center" vertical="center" wrapText="1"/>
    </xf>
    <xf numFmtId="4" fontId="19" fillId="2" borderId="72" xfId="0" applyNumberFormat="1" applyFont="1" applyFill="1" applyBorder="1" applyAlignment="1">
      <alignment horizontal="center" vertical="center" wrapText="1"/>
    </xf>
    <xf numFmtId="4" fontId="24" fillId="2" borderId="74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49" fontId="15" fillId="2" borderId="0" xfId="5" applyNumberFormat="1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center" vertical="center"/>
    </xf>
    <xf numFmtId="0" fontId="15" fillId="2" borderId="0" xfId="5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3" fontId="18" fillId="2" borderId="19" xfId="0" applyNumberFormat="1" applyFont="1" applyFill="1" applyBorder="1" applyAlignment="1">
      <alignment horizontal="center" vertical="center"/>
    </xf>
    <xf numFmtId="4" fontId="19" fillId="2" borderId="19" xfId="0" applyNumberFormat="1" applyFont="1" applyFill="1" applyBorder="1" applyAlignment="1">
      <alignment horizontal="center" vertical="center" wrapText="1"/>
    </xf>
    <xf numFmtId="4" fontId="24" fillId="2" borderId="57" xfId="0" applyNumberFormat="1" applyFont="1" applyFill="1" applyBorder="1" applyAlignment="1">
      <alignment horizontal="center" vertical="center" wrapText="1"/>
    </xf>
    <xf numFmtId="4" fontId="24" fillId="2" borderId="60" xfId="0" applyNumberFormat="1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4" fontId="33" fillId="2" borderId="50" xfId="0" applyNumberFormat="1" applyFont="1" applyFill="1" applyBorder="1" applyAlignment="1">
      <alignment horizontal="center" vertical="center" wrapText="1"/>
    </xf>
    <xf numFmtId="4" fontId="25" fillId="2" borderId="73" xfId="0" applyNumberFormat="1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 applyProtection="1">
      <alignment horizontal="center" vertical="center"/>
    </xf>
    <xf numFmtId="0" fontId="24" fillId="2" borderId="69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73" xfId="0" applyFont="1" applyFill="1" applyBorder="1" applyAlignment="1">
      <alignment horizontal="center" vertical="center" wrapText="1"/>
    </xf>
    <xf numFmtId="0" fontId="25" fillId="2" borderId="72" xfId="0" applyFont="1" applyFill="1" applyBorder="1" applyAlignment="1">
      <alignment horizontal="center" vertical="center" wrapText="1"/>
    </xf>
    <xf numFmtId="4" fontId="25" fillId="2" borderId="72" xfId="0" applyNumberFormat="1" applyFont="1" applyFill="1" applyBorder="1" applyAlignment="1">
      <alignment horizontal="center" vertical="center" wrapText="1"/>
    </xf>
    <xf numFmtId="4" fontId="33" fillId="2" borderId="72" xfId="0" applyNumberFormat="1" applyFont="1" applyFill="1" applyBorder="1" applyAlignment="1">
      <alignment horizontal="center" vertical="center" wrapText="1"/>
    </xf>
    <xf numFmtId="4" fontId="25" fillId="2" borderId="76" xfId="0" applyNumberFormat="1" applyFont="1" applyFill="1" applyBorder="1" applyAlignment="1">
      <alignment horizontal="center" vertical="center" wrapText="1"/>
    </xf>
    <xf numFmtId="4" fontId="19" fillId="2" borderId="70" xfId="0" applyNumberFormat="1" applyFont="1" applyFill="1" applyBorder="1" applyAlignment="1">
      <alignment horizontal="center" vertical="center" wrapText="1"/>
    </xf>
    <xf numFmtId="4" fontId="18" fillId="2" borderId="11" xfId="0" applyNumberFormat="1" applyFont="1" applyFill="1" applyBorder="1" applyAlignment="1">
      <alignment horizontal="center" vertical="center" wrapText="1"/>
    </xf>
    <xf numFmtId="4" fontId="25" fillId="2" borderId="52" xfId="0" applyNumberFormat="1" applyFont="1" applyFill="1" applyBorder="1" applyAlignment="1">
      <alignment horizontal="center" vertical="center" wrapText="1"/>
    </xf>
    <xf numFmtId="4" fontId="25" fillId="2" borderId="69" xfId="0" applyNumberFormat="1" applyFont="1" applyFill="1" applyBorder="1" applyAlignment="1">
      <alignment horizontal="center" vertical="center" wrapText="1"/>
    </xf>
    <xf numFmtId="4" fontId="26" fillId="2" borderId="73" xfId="0" applyNumberFormat="1" applyFont="1" applyFill="1" applyBorder="1" applyAlignment="1">
      <alignment horizontal="center" vertical="center" wrapText="1"/>
    </xf>
    <xf numFmtId="4" fontId="18" fillId="2" borderId="71" xfId="0" applyNumberFormat="1" applyFont="1" applyFill="1" applyBorder="1" applyAlignment="1">
      <alignment horizontal="center" vertical="center" wrapText="1"/>
    </xf>
    <xf numFmtId="4" fontId="19" fillId="2" borderId="54" xfId="0" applyNumberFormat="1" applyFont="1" applyFill="1" applyBorder="1" applyAlignment="1">
      <alignment horizontal="center" vertical="center" wrapText="1"/>
    </xf>
    <xf numFmtId="4" fontId="25" fillId="2" borderId="66" xfId="0" applyNumberFormat="1" applyFont="1" applyFill="1" applyBorder="1" applyAlignment="1">
      <alignment horizontal="center" vertical="center" wrapText="1"/>
    </xf>
    <xf numFmtId="4" fontId="25" fillId="2" borderId="57" xfId="0" applyNumberFormat="1" applyFont="1" applyFill="1" applyBorder="1" applyAlignment="1">
      <alignment horizontal="center" vertical="center" wrapText="1"/>
    </xf>
    <xf numFmtId="4" fontId="24" fillId="2" borderId="66" xfId="0" applyNumberFormat="1" applyFont="1" applyFill="1" applyBorder="1" applyAlignment="1">
      <alignment horizontal="center" vertical="center" wrapText="1"/>
    </xf>
    <xf numFmtId="4" fontId="24" fillId="2" borderId="52" xfId="0" applyNumberFormat="1" applyFont="1" applyFill="1" applyBorder="1" applyAlignment="1">
      <alignment horizontal="center" vertical="center" wrapText="1"/>
    </xf>
    <xf numFmtId="4" fontId="33" fillId="2" borderId="52" xfId="0" applyNumberFormat="1" applyFont="1" applyFill="1" applyBorder="1" applyAlignment="1">
      <alignment horizontal="center" vertical="center" wrapText="1"/>
    </xf>
    <xf numFmtId="4" fontId="19" fillId="2" borderId="61" xfId="0" applyNumberFormat="1" applyFont="1" applyFill="1" applyBorder="1" applyAlignment="1">
      <alignment horizontal="center" vertical="center" wrapText="1"/>
    </xf>
    <xf numFmtId="4" fontId="19" fillId="2" borderId="11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 applyBorder="1" applyAlignment="1">
      <alignment horizontal="center" vertical="center" wrapText="1"/>
    </xf>
    <xf numFmtId="4" fontId="19" fillId="2" borderId="53" xfId="0" applyNumberFormat="1" applyFont="1" applyFill="1" applyBorder="1" applyAlignment="1">
      <alignment horizontal="center" vertical="center" wrapText="1"/>
    </xf>
    <xf numFmtId="4" fontId="25" fillId="2" borderId="53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horizontal="center" vertical="center" wrapText="1"/>
    </xf>
    <xf numFmtId="4" fontId="19" fillId="2" borderId="58" xfId="0" applyNumberFormat="1" applyFont="1" applyFill="1" applyBorder="1" applyAlignment="1">
      <alignment horizontal="center" vertical="center" wrapText="1"/>
    </xf>
    <xf numFmtId="4" fontId="24" fillId="2" borderId="61" xfId="0" applyNumberFormat="1" applyFont="1" applyFill="1" applyBorder="1" applyAlignment="1">
      <alignment horizontal="center" vertical="center" wrapText="1"/>
    </xf>
    <xf numFmtId="4" fontId="18" fillId="2" borderId="52" xfId="0" applyNumberFormat="1" applyFont="1" applyFill="1" applyBorder="1" applyAlignment="1">
      <alignment horizontal="center" vertical="center"/>
    </xf>
    <xf numFmtId="49" fontId="11" fillId="2" borderId="0" xfId="5" applyNumberFormat="1" applyFont="1" applyFill="1" applyBorder="1" applyAlignment="1">
      <alignment horizontal="center" vertical="center"/>
    </xf>
    <xf numFmtId="0" fontId="12" fillId="2" borderId="0" xfId="5" applyFont="1" applyFill="1" applyAlignment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4" fontId="25" fillId="2" borderId="24" xfId="0" applyNumberFormat="1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left" vertical="top" wrapText="1"/>
    </xf>
    <xf numFmtId="49" fontId="25" fillId="2" borderId="30" xfId="0" applyNumberFormat="1" applyFont="1" applyFill="1" applyBorder="1" applyAlignment="1">
      <alignment horizontal="center" vertical="center" wrapText="1"/>
    </xf>
    <xf numFmtId="4" fontId="25" fillId="2" borderId="25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 wrapText="1"/>
    </xf>
    <xf numFmtId="4" fontId="24" fillId="2" borderId="54" xfId="0" applyNumberFormat="1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/>
    </xf>
    <xf numFmtId="4" fontId="19" fillId="2" borderId="59" xfId="0" applyNumberFormat="1" applyFont="1" applyFill="1" applyBorder="1" applyAlignment="1">
      <alignment horizontal="center" vertical="center" wrapText="1"/>
    </xf>
    <xf numFmtId="4" fontId="18" fillId="2" borderId="28" xfId="0" applyNumberFormat="1" applyFont="1" applyFill="1" applyBorder="1" applyAlignment="1">
      <alignment horizontal="center" vertical="center" wrapText="1"/>
    </xf>
    <xf numFmtId="4" fontId="18" fillId="2" borderId="57" xfId="0" applyNumberFormat="1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left" vertical="center"/>
    </xf>
    <xf numFmtId="0" fontId="18" fillId="2" borderId="64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40" fillId="2" borderId="64" xfId="0" applyFont="1" applyFill="1" applyBorder="1" applyAlignment="1">
      <alignment horizontal="center" vertical="center" wrapText="1"/>
    </xf>
    <xf numFmtId="0" fontId="40" fillId="2" borderId="61" xfId="0" applyFont="1" applyFill="1" applyBorder="1" applyAlignment="1">
      <alignment horizontal="center" vertical="center" wrapText="1"/>
    </xf>
    <xf numFmtId="0" fontId="40" fillId="2" borderId="58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40" fillId="2" borderId="56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70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4" fontId="18" fillId="2" borderId="28" xfId="0" applyNumberFormat="1" applyFont="1" applyFill="1" applyBorder="1" applyAlignment="1">
      <alignment horizontal="center" vertical="center" wrapText="1"/>
    </xf>
    <xf numFmtId="4" fontId="18" fillId="2" borderId="57" xfId="0" applyNumberFormat="1" applyFont="1" applyFill="1" applyBorder="1" applyAlignment="1">
      <alignment horizontal="center" vertical="center" wrapText="1"/>
    </xf>
    <xf numFmtId="0" fontId="40" fillId="2" borderId="47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2" borderId="6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left" vertical="center" wrapText="1"/>
    </xf>
    <xf numFmtId="0" fontId="19" fillId="2" borderId="61" xfId="0" applyFont="1" applyFill="1" applyBorder="1" applyAlignment="1">
      <alignment horizontal="left" vertical="center" wrapText="1"/>
    </xf>
    <xf numFmtId="0" fontId="19" fillId="2" borderId="58" xfId="0" applyFont="1" applyFill="1" applyBorder="1" applyAlignment="1">
      <alignment horizontal="left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center" vertical="center" wrapText="1"/>
    </xf>
    <xf numFmtId="4" fontId="11" fillId="2" borderId="2" xfId="5" applyNumberFormat="1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40" fillId="2" borderId="28" xfId="0" applyFont="1" applyFill="1" applyBorder="1" applyAlignment="1">
      <alignment horizontal="center" vertical="center" wrapText="1"/>
    </xf>
    <xf numFmtId="0" fontId="40" fillId="2" borderId="55" xfId="0" applyFont="1" applyFill="1" applyBorder="1" applyAlignment="1">
      <alignment horizontal="center" vertical="center" wrapText="1"/>
    </xf>
    <xf numFmtId="0" fontId="40" fillId="2" borderId="62" xfId="0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/>
    </xf>
    <xf numFmtId="0" fontId="19" fillId="2" borderId="60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4" fontId="19" fillId="2" borderId="65" xfId="0" applyNumberFormat="1" applyFont="1" applyFill="1" applyBorder="1" applyAlignment="1">
      <alignment horizontal="center" vertical="center" wrapText="1"/>
    </xf>
    <xf numFmtId="4" fontId="19" fillId="2" borderId="59" xfId="0" applyNumberFormat="1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5" fontId="19" fillId="2" borderId="64" xfId="0" applyNumberFormat="1" applyFont="1" applyFill="1" applyBorder="1" applyAlignment="1">
      <alignment horizontal="center" vertical="center" wrapText="1"/>
    </xf>
    <xf numFmtId="165" fontId="19" fillId="2" borderId="61" xfId="0" applyNumberFormat="1" applyFont="1" applyFill="1" applyBorder="1" applyAlignment="1">
      <alignment horizontal="center" vertical="center" wrapText="1"/>
    </xf>
    <xf numFmtId="165" fontId="19" fillId="2" borderId="58" xfId="0" applyNumberFormat="1" applyFont="1" applyFill="1" applyBorder="1" applyAlignment="1">
      <alignment horizontal="center" vertical="center" wrapText="1"/>
    </xf>
    <xf numFmtId="49" fontId="19" fillId="2" borderId="40" xfId="0" applyNumberFormat="1" applyFont="1" applyFill="1" applyBorder="1" applyAlignment="1">
      <alignment horizontal="center" vertical="center" wrapText="1"/>
    </xf>
    <xf numFmtId="49" fontId="19" fillId="2" borderId="42" xfId="0" applyNumberFormat="1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Alignment="1">
      <alignment horizontal="left"/>
    </xf>
    <xf numFmtId="0" fontId="19" fillId="2" borderId="43" xfId="0" applyFont="1" applyFill="1" applyBorder="1" applyAlignment="1">
      <alignment horizontal="center" vertical="center" wrapText="1"/>
    </xf>
    <xf numFmtId="4" fontId="25" fillId="2" borderId="26" xfId="0" applyNumberFormat="1" applyFont="1" applyFill="1" applyBorder="1" applyAlignment="1">
      <alignment horizontal="center" vertical="center" wrapText="1"/>
    </xf>
    <xf numFmtId="4" fontId="25" fillId="2" borderId="6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63" xfId="0" applyFont="1" applyFill="1" applyBorder="1" applyAlignment="1">
      <alignment horizontal="center" vertical="center" wrapText="1"/>
    </xf>
    <xf numFmtId="0" fontId="43" fillId="2" borderId="64" xfId="0" applyFont="1" applyFill="1" applyBorder="1" applyAlignment="1">
      <alignment horizontal="center" vertical="center" wrapText="1"/>
    </xf>
    <xf numFmtId="0" fontId="43" fillId="2" borderId="61" xfId="0" applyFont="1" applyFill="1" applyBorder="1" applyAlignment="1">
      <alignment horizontal="center" vertical="center" wrapText="1"/>
    </xf>
    <xf numFmtId="0" fontId="43" fillId="2" borderId="58" xfId="0" applyFont="1" applyFill="1" applyBorder="1" applyAlignment="1">
      <alignment horizontal="center" vertical="center" wrapText="1"/>
    </xf>
    <xf numFmtId="165" fontId="18" fillId="2" borderId="64" xfId="0" applyNumberFormat="1" applyFont="1" applyFill="1" applyBorder="1" applyAlignment="1">
      <alignment horizontal="center" vertical="center"/>
    </xf>
    <xf numFmtId="165" fontId="18" fillId="2" borderId="61" xfId="0" applyNumberFormat="1" applyFont="1" applyFill="1" applyBorder="1" applyAlignment="1">
      <alignment horizontal="center" vertical="center"/>
    </xf>
    <xf numFmtId="165" fontId="18" fillId="2" borderId="58" xfId="0" applyNumberFormat="1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center" vertical="center" wrapText="1"/>
    </xf>
    <xf numFmtId="4" fontId="25" fillId="2" borderId="25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 wrapText="1"/>
    </xf>
    <xf numFmtId="0" fontId="34" fillId="2" borderId="25" xfId="0" applyFont="1" applyFill="1" applyBorder="1" applyAlignment="1">
      <alignment horizontal="left"/>
    </xf>
    <xf numFmtId="0" fontId="34" fillId="2" borderId="0" xfId="0" applyFont="1" applyFill="1" applyAlignment="1">
      <alignment horizontal="left"/>
    </xf>
    <xf numFmtId="4" fontId="18" fillId="2" borderId="24" xfId="0" applyNumberFormat="1" applyFont="1" applyFill="1" applyBorder="1" applyAlignment="1">
      <alignment horizontal="center" vertical="center" wrapText="1"/>
    </xf>
    <xf numFmtId="4" fontId="18" fillId="2" borderId="33" xfId="0" applyNumberFormat="1" applyFont="1" applyFill="1" applyBorder="1" applyAlignment="1">
      <alignment horizontal="center" vertical="center" wrapText="1"/>
    </xf>
    <xf numFmtId="4" fontId="24" fillId="2" borderId="70" xfId="0" applyNumberFormat="1" applyFont="1" applyFill="1" applyBorder="1" applyAlignment="1">
      <alignment horizontal="center" vertical="center" wrapText="1"/>
    </xf>
    <xf numFmtId="4" fontId="24" fillId="2" borderId="67" xfId="0" applyNumberFormat="1" applyFont="1" applyFill="1" applyBorder="1" applyAlignment="1">
      <alignment horizontal="center" vertical="center" wrapText="1"/>
    </xf>
    <xf numFmtId="4" fontId="24" fillId="2" borderId="54" xfId="0" applyNumberFormat="1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left" vertical="top" wrapText="1"/>
    </xf>
    <xf numFmtId="0" fontId="19" fillId="2" borderId="61" xfId="0" applyFont="1" applyFill="1" applyBorder="1" applyAlignment="1">
      <alignment horizontal="left" vertical="top" wrapText="1"/>
    </xf>
    <xf numFmtId="0" fontId="19" fillId="2" borderId="58" xfId="0" applyFont="1" applyFill="1" applyBorder="1" applyAlignment="1">
      <alignment horizontal="left" vertical="top" wrapText="1"/>
    </xf>
    <xf numFmtId="4" fontId="18" fillId="2" borderId="10" xfId="0" applyNumberFormat="1" applyFont="1" applyFill="1" applyBorder="1" applyAlignment="1">
      <alignment horizontal="left" vertical="center" wrapText="1"/>
    </xf>
    <xf numFmtId="4" fontId="18" fillId="2" borderId="11" xfId="0" applyNumberFormat="1" applyFont="1" applyFill="1" applyBorder="1" applyAlignment="1">
      <alignment horizontal="left" vertical="center" wrapText="1"/>
    </xf>
    <xf numFmtId="4" fontId="18" fillId="2" borderId="68" xfId="0" applyNumberFormat="1" applyFont="1" applyFill="1" applyBorder="1" applyAlignment="1">
      <alignment horizontal="left" vertical="center" wrapText="1"/>
    </xf>
    <xf numFmtId="4" fontId="18" fillId="2" borderId="48" xfId="0" applyNumberFormat="1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horizontal="left" vertical="center" wrapText="1"/>
    </xf>
    <xf numFmtId="4" fontId="18" fillId="2" borderId="75" xfId="0" applyNumberFormat="1" applyFont="1" applyFill="1" applyBorder="1" applyAlignment="1">
      <alignment horizontal="left" vertical="center" wrapText="1"/>
    </xf>
    <xf numFmtId="4" fontId="33" fillId="2" borderId="57" xfId="0" applyNumberFormat="1" applyFont="1" applyFill="1" applyBorder="1" applyAlignment="1">
      <alignment horizontal="center" vertical="center"/>
    </xf>
    <xf numFmtId="3" fontId="25" fillId="2" borderId="57" xfId="0" applyNumberFormat="1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 wrapText="1"/>
    </xf>
    <xf numFmtId="165" fontId="25" fillId="2" borderId="37" xfId="0" applyNumberFormat="1" applyFont="1" applyFill="1" applyBorder="1" applyAlignment="1" applyProtection="1">
      <alignment horizontal="center" vertical="center"/>
    </xf>
    <xf numFmtId="0" fontId="25" fillId="2" borderId="41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165" fontId="25" fillId="2" borderId="4" xfId="0" applyNumberFormat="1" applyFont="1" applyFill="1" applyBorder="1" applyAlignment="1" applyProtection="1">
      <alignment horizontal="center" vertical="center" wrapText="1"/>
    </xf>
    <xf numFmtId="3" fontId="18" fillId="2" borderId="40" xfId="0" applyNumberFormat="1" applyFont="1" applyFill="1" applyBorder="1" applyAlignment="1">
      <alignment horizontal="center" vertical="center"/>
    </xf>
    <xf numFmtId="4" fontId="18" fillId="2" borderId="12" xfId="0" applyNumberFormat="1" applyFont="1" applyFill="1" applyBorder="1" applyAlignment="1">
      <alignment horizontal="center" vertical="center" wrapText="1"/>
    </xf>
    <xf numFmtId="165" fontId="25" fillId="2" borderId="44" xfId="0" applyNumberFormat="1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165" fontId="25" fillId="2" borderId="37" xfId="0" applyNumberFormat="1" applyFont="1" applyFill="1" applyBorder="1" applyAlignment="1">
      <alignment horizontal="center" vertical="center" wrapText="1"/>
    </xf>
    <xf numFmtId="3" fontId="25" fillId="2" borderId="25" xfId="0" applyNumberFormat="1" applyFont="1" applyFill="1" applyBorder="1" applyAlignment="1">
      <alignment horizontal="center" vertical="center"/>
    </xf>
    <xf numFmtId="4" fontId="25" fillId="2" borderId="19" xfId="0" applyNumberFormat="1" applyFont="1" applyFill="1" applyBorder="1" applyAlignment="1">
      <alignment horizontal="center" vertical="center" wrapText="1"/>
    </xf>
    <xf numFmtId="4" fontId="25" fillId="2" borderId="43" xfId="0" applyNumberFormat="1" applyFont="1" applyFill="1" applyBorder="1" applyAlignment="1">
      <alignment horizontal="center" vertical="center" wrapText="1"/>
    </xf>
    <xf numFmtId="4" fontId="26" fillId="2" borderId="25" xfId="0" applyNumberFormat="1" applyFont="1" applyFill="1" applyBorder="1" applyAlignment="1">
      <alignment horizontal="center" vertical="center"/>
    </xf>
    <xf numFmtId="4" fontId="19" fillId="2" borderId="50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19" fillId="2" borderId="10" xfId="0" applyNumberFormat="1" applyFont="1" applyFill="1" applyBorder="1" applyAlignment="1">
      <alignment horizontal="center" vertical="center" wrapText="1"/>
    </xf>
    <xf numFmtId="4" fontId="25" fillId="2" borderId="38" xfId="0" applyNumberFormat="1" applyFont="1" applyFill="1" applyBorder="1" applyAlignment="1">
      <alignment horizontal="center" vertical="center"/>
    </xf>
    <xf numFmtId="3" fontId="24" fillId="2" borderId="16" xfId="0" applyNumberFormat="1" applyFont="1" applyFill="1" applyBorder="1" applyAlignment="1">
      <alignment horizontal="center" vertical="center" wrapText="1"/>
    </xf>
    <xf numFmtId="3" fontId="19" fillId="2" borderId="32" xfId="0" applyNumberFormat="1" applyFont="1" applyFill="1" applyBorder="1" applyAlignment="1">
      <alignment horizontal="center" vertical="center" wrapText="1"/>
    </xf>
    <xf numFmtId="3" fontId="19" fillId="2" borderId="8" xfId="0" applyNumberFormat="1" applyFont="1" applyFill="1" applyBorder="1" applyAlignment="1">
      <alignment horizontal="center" vertical="center" wrapText="1"/>
    </xf>
    <xf numFmtId="3" fontId="19" fillId="2" borderId="30" xfId="0" applyNumberFormat="1" applyFont="1" applyFill="1" applyBorder="1" applyAlignment="1">
      <alignment horizontal="center" vertical="center" wrapText="1"/>
    </xf>
    <xf numFmtId="3" fontId="25" fillId="2" borderId="33" xfId="0" applyNumberFormat="1" applyFont="1" applyFill="1" applyBorder="1" applyAlignment="1">
      <alignment horizontal="center" vertical="center"/>
    </xf>
    <xf numFmtId="3" fontId="24" fillId="2" borderId="6" xfId="0" applyNumberFormat="1" applyFont="1" applyFill="1" applyBorder="1" applyAlignment="1">
      <alignment horizontal="center" vertical="center" wrapText="1"/>
    </xf>
    <xf numFmtId="3" fontId="24" fillId="2" borderId="41" xfId="0" applyNumberFormat="1" applyFont="1" applyFill="1" applyBorder="1" applyAlignment="1">
      <alignment horizontal="center" vertical="center" wrapText="1"/>
    </xf>
    <xf numFmtId="4" fontId="45" fillId="2" borderId="24" xfId="0" applyNumberFormat="1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left" wrapText="1"/>
    </xf>
    <xf numFmtId="49" fontId="15" fillId="2" borderId="48" xfId="0" applyNumberFormat="1" applyFont="1" applyFill="1" applyBorder="1" applyAlignment="1">
      <alignment horizontal="center" vertical="center" wrapText="1"/>
    </xf>
    <xf numFmtId="4" fontId="15" fillId="2" borderId="71" xfId="0" applyNumberFormat="1" applyFont="1" applyFill="1" applyBorder="1" applyAlignment="1">
      <alignment horizontal="center" vertical="center" wrapText="1"/>
    </xf>
    <xf numFmtId="4" fontId="15" fillId="2" borderId="47" xfId="0" applyNumberFormat="1" applyFont="1" applyFill="1" applyBorder="1" applyAlignment="1">
      <alignment horizontal="center" vertical="center" wrapText="1"/>
    </xf>
    <xf numFmtId="4" fontId="46" fillId="2" borderId="32" xfId="0" applyNumberFormat="1" applyFont="1" applyFill="1" applyBorder="1" applyAlignment="1">
      <alignment horizontal="center" vertical="center" wrapText="1"/>
    </xf>
    <xf numFmtId="4" fontId="15" fillId="2" borderId="8" xfId="0" applyNumberFormat="1" applyFont="1" applyFill="1" applyBorder="1" applyAlignment="1">
      <alignment horizontal="center" vertical="center" wrapText="1"/>
    </xf>
    <xf numFmtId="4" fontId="15" fillId="2" borderId="30" xfId="0" applyNumberFormat="1" applyFont="1" applyFill="1" applyBorder="1" applyAlignment="1">
      <alignment horizontal="center" vertical="center" wrapText="1"/>
    </xf>
    <xf numFmtId="4" fontId="46" fillId="2" borderId="24" xfId="0" applyNumberFormat="1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center" vertical="center" wrapText="1"/>
    </xf>
    <xf numFmtId="4" fontId="15" fillId="2" borderId="48" xfId="0" applyNumberFormat="1" applyFont="1" applyFill="1" applyBorder="1" applyAlignment="1">
      <alignment horizontal="center" vertical="center" wrapText="1"/>
    </xf>
    <xf numFmtId="4" fontId="15" fillId="2" borderId="31" xfId="0" applyNumberFormat="1" applyFont="1" applyFill="1" applyBorder="1" applyAlignment="1">
      <alignment horizontal="center" vertical="center" wrapText="1"/>
    </xf>
    <xf numFmtId="3" fontId="15" fillId="2" borderId="47" xfId="0" applyNumberFormat="1" applyFont="1" applyFill="1" applyBorder="1" applyAlignment="1">
      <alignment horizontal="center" vertical="center"/>
    </xf>
    <xf numFmtId="3" fontId="15" fillId="2" borderId="10" xfId="0" applyNumberFormat="1" applyFont="1" applyFill="1" applyBorder="1" applyAlignment="1">
      <alignment horizontal="center" vertical="center"/>
    </xf>
    <xf numFmtId="3" fontId="15" fillId="2" borderId="30" xfId="0" applyNumberFormat="1" applyFont="1" applyFill="1" applyBorder="1" applyAlignment="1">
      <alignment horizontal="center" vertical="center"/>
    </xf>
    <xf numFmtId="3" fontId="46" fillId="2" borderId="50" xfId="0" applyNumberFormat="1" applyFont="1" applyFill="1" applyBorder="1" applyAlignment="1">
      <alignment horizontal="center" vertical="center" wrapText="1"/>
    </xf>
    <xf numFmtId="3" fontId="46" fillId="2" borderId="4" xfId="0" applyNumberFormat="1" applyFont="1" applyFill="1" applyBorder="1" applyAlignment="1">
      <alignment horizontal="center" vertical="center" wrapText="1"/>
    </xf>
    <xf numFmtId="3" fontId="46" fillId="2" borderId="31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3" fontId="25" fillId="2" borderId="26" xfId="0" applyNumberFormat="1" applyFont="1" applyFill="1" applyBorder="1" applyAlignment="1">
      <alignment horizontal="center" vertical="center"/>
    </xf>
    <xf numFmtId="3" fontId="25" fillId="2" borderId="42" xfId="0" applyNumberFormat="1" applyFont="1" applyFill="1" applyBorder="1" applyAlignment="1">
      <alignment horizontal="center" vertical="center"/>
    </xf>
    <xf numFmtId="3" fontId="25" fillId="2" borderId="36" xfId="0" applyNumberFormat="1" applyFont="1" applyFill="1" applyBorder="1" applyAlignment="1">
      <alignment horizontal="center" vertical="center"/>
    </xf>
    <xf numFmtId="3" fontId="18" fillId="2" borderId="64" xfId="0" applyNumberFormat="1" applyFont="1" applyFill="1" applyBorder="1" applyAlignment="1">
      <alignment horizontal="center" vertical="center"/>
    </xf>
    <xf numFmtId="4" fontId="25" fillId="2" borderId="47" xfId="0" applyNumberFormat="1" applyFont="1" applyFill="1" applyBorder="1" applyAlignment="1">
      <alignment horizontal="center" vertical="center"/>
    </xf>
    <xf numFmtId="4" fontId="25" fillId="2" borderId="10" xfId="0" applyNumberFormat="1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 vertical="center"/>
    </xf>
    <xf numFmtId="3" fontId="25" fillId="2" borderId="30" xfId="0" applyNumberFormat="1" applyFont="1" applyFill="1" applyBorder="1" applyAlignment="1">
      <alignment horizontal="center" vertical="center"/>
    </xf>
    <xf numFmtId="4" fontId="24" fillId="2" borderId="44" xfId="0" applyNumberFormat="1" applyFont="1" applyFill="1" applyBorder="1" applyAlignment="1">
      <alignment horizontal="center" vertical="center" wrapText="1"/>
    </xf>
    <xf numFmtId="3" fontId="25" fillId="2" borderId="48" xfId="0" applyNumberFormat="1" applyFont="1" applyFill="1" applyBorder="1" applyAlignment="1">
      <alignment horizontal="center" vertical="center"/>
    </xf>
    <xf numFmtId="4" fontId="24" fillId="2" borderId="51" xfId="0" applyNumberFormat="1" applyFont="1" applyFill="1" applyBorder="1" applyAlignment="1">
      <alignment horizontal="center" vertical="center" wrapText="1"/>
    </xf>
    <xf numFmtId="4" fontId="24" fillId="2" borderId="49" xfId="0" applyNumberFormat="1" applyFont="1" applyFill="1" applyBorder="1" applyAlignment="1">
      <alignment horizontal="center" vertical="center" wrapText="1"/>
    </xf>
    <xf numFmtId="4" fontId="25" fillId="2" borderId="11" xfId="0" applyNumberFormat="1" applyFont="1" applyFill="1" applyBorder="1" applyAlignment="1">
      <alignment horizontal="center" vertical="center"/>
    </xf>
    <xf numFmtId="4" fontId="25" fillId="2" borderId="52" xfId="0" applyNumberFormat="1" applyFont="1" applyFill="1" applyBorder="1" applyAlignment="1">
      <alignment horizontal="center" vertical="center"/>
    </xf>
    <xf numFmtId="3" fontId="25" fillId="2" borderId="37" xfId="0" applyNumberFormat="1" applyFont="1" applyFill="1" applyBorder="1" applyAlignment="1">
      <alignment horizontal="center" vertical="center"/>
    </xf>
    <xf numFmtId="3" fontId="25" fillId="2" borderId="52" xfId="0" applyNumberFormat="1" applyFont="1" applyFill="1" applyBorder="1" applyAlignment="1">
      <alignment horizontal="center" vertical="center"/>
    </xf>
    <xf numFmtId="4" fontId="33" fillId="2" borderId="26" xfId="0" applyNumberFormat="1" applyFont="1" applyFill="1" applyBorder="1" applyAlignment="1">
      <alignment horizontal="center" vertical="center" wrapText="1"/>
    </xf>
    <xf numFmtId="4" fontId="33" fillId="2" borderId="17" xfId="0" applyNumberFormat="1" applyFont="1" applyFill="1" applyBorder="1" applyAlignment="1">
      <alignment horizontal="center" vertical="center" wrapText="1"/>
    </xf>
    <xf numFmtId="4" fontId="33" fillId="2" borderId="42" xfId="0" applyNumberFormat="1" applyFont="1" applyFill="1" applyBorder="1" applyAlignment="1">
      <alignment horizontal="center" vertical="center" wrapText="1"/>
    </xf>
    <xf numFmtId="4" fontId="33" fillId="2" borderId="18" xfId="0" applyNumberFormat="1" applyFont="1" applyFill="1" applyBorder="1" applyAlignment="1">
      <alignment horizontal="center" vertical="center"/>
    </xf>
    <xf numFmtId="4" fontId="33" fillId="2" borderId="0" xfId="0" applyNumberFormat="1" applyFont="1" applyFill="1" applyBorder="1" applyAlignment="1">
      <alignment horizontal="center" vertical="center"/>
    </xf>
    <xf numFmtId="3" fontId="33" fillId="2" borderId="41" xfId="0" applyNumberFormat="1" applyFont="1" applyFill="1" applyBorder="1" applyAlignment="1">
      <alignment horizontal="center" vertical="center"/>
    </xf>
    <xf numFmtId="4" fontId="33" fillId="2" borderId="41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3" fontId="25" fillId="2" borderId="41" xfId="0" applyNumberFormat="1" applyFont="1" applyFill="1" applyBorder="1" applyAlignment="1">
      <alignment horizontal="center" vertical="center"/>
    </xf>
    <xf numFmtId="166" fontId="18" fillId="2" borderId="19" xfId="0" applyNumberFormat="1" applyFont="1" applyFill="1" applyBorder="1" applyAlignment="1">
      <alignment horizontal="center" vertical="center"/>
    </xf>
    <xf numFmtId="166" fontId="18" fillId="2" borderId="21" xfId="0" applyNumberFormat="1" applyFont="1" applyFill="1" applyBorder="1" applyAlignment="1">
      <alignment horizontal="center" vertical="center"/>
    </xf>
    <xf numFmtId="4" fontId="25" fillId="2" borderId="27" xfId="0" applyNumberFormat="1" applyFont="1" applyFill="1" applyBorder="1" applyAlignment="1" applyProtection="1">
      <alignment horizontal="center" vertical="center" wrapText="1"/>
    </xf>
    <xf numFmtId="4" fontId="25" fillId="2" borderId="51" xfId="0" applyNumberFormat="1" applyFont="1" applyFill="1" applyBorder="1" applyAlignment="1">
      <alignment horizontal="center" vertical="center"/>
    </xf>
    <xf numFmtId="4" fontId="25" fillId="2" borderId="56" xfId="0" applyNumberFormat="1" applyFont="1" applyFill="1" applyBorder="1" applyAlignment="1">
      <alignment horizontal="center" vertical="center"/>
    </xf>
    <xf numFmtId="4" fontId="25" fillId="2" borderId="42" xfId="0" applyNumberFormat="1" applyFont="1" applyFill="1" applyBorder="1" applyAlignment="1">
      <alignment horizontal="center" vertical="center"/>
    </xf>
    <xf numFmtId="4" fontId="18" fillId="2" borderId="42" xfId="0" applyNumberFormat="1" applyFont="1" applyFill="1" applyBorder="1" applyAlignment="1">
      <alignment horizontal="center" vertical="center"/>
    </xf>
    <xf numFmtId="4" fontId="24" fillId="2" borderId="43" xfId="0" applyNumberFormat="1" applyFont="1" applyFill="1" applyBorder="1" applyAlignment="1">
      <alignment horizontal="center" vertical="center" wrapText="1"/>
    </xf>
    <xf numFmtId="4" fontId="25" fillId="2" borderId="19" xfId="0" applyNumberFormat="1" applyFont="1" applyFill="1" applyBorder="1" applyAlignment="1">
      <alignment horizontal="center" vertical="center"/>
    </xf>
    <xf numFmtId="4" fontId="25" fillId="2" borderId="20" xfId="0" applyNumberFormat="1" applyFont="1" applyFill="1" applyBorder="1" applyAlignment="1">
      <alignment horizontal="center" vertical="center"/>
    </xf>
    <xf numFmtId="4" fontId="18" fillId="2" borderId="23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0" fillId="2" borderId="37" xfId="0" applyNumberFormat="1" applyFont="1" applyFill="1" applyBorder="1" applyAlignment="1">
      <alignment horizontal="center"/>
    </xf>
    <xf numFmtId="4" fontId="18" fillId="2" borderId="44" xfId="0" applyNumberFormat="1" applyFont="1" applyFill="1" applyBorder="1" applyAlignment="1">
      <alignment horizontal="center" vertical="center"/>
    </xf>
    <xf numFmtId="4" fontId="18" fillId="2" borderId="37" xfId="0" applyNumberFormat="1" applyFont="1" applyFill="1" applyBorder="1" applyAlignment="1">
      <alignment horizontal="center" vertical="center"/>
    </xf>
    <xf numFmtId="4" fontId="19" fillId="2" borderId="37" xfId="0" applyNumberFormat="1" applyFont="1" applyFill="1" applyBorder="1" applyAlignment="1">
      <alignment horizontal="center" vertical="center" wrapText="1"/>
    </xf>
    <xf numFmtId="3" fontId="18" fillId="2" borderId="44" xfId="0" applyNumberFormat="1" applyFont="1" applyFill="1" applyBorder="1" applyAlignment="1">
      <alignment horizontal="center" vertical="center"/>
    </xf>
    <xf numFmtId="4" fontId="19" fillId="2" borderId="45" xfId="0" applyNumberFormat="1" applyFont="1" applyFill="1" applyBorder="1" applyAlignment="1">
      <alignment horizontal="center" vertical="center" wrapText="1"/>
    </xf>
    <xf numFmtId="4" fontId="19" fillId="2" borderId="38" xfId="0" applyNumberFormat="1" applyFont="1" applyFill="1" applyBorder="1" applyAlignment="1">
      <alignment horizontal="center" vertical="center" wrapText="1"/>
    </xf>
    <xf numFmtId="4" fontId="18" fillId="2" borderId="45" xfId="0" applyNumberFormat="1" applyFont="1" applyFill="1" applyBorder="1" applyAlignment="1">
      <alignment horizontal="center" vertical="center"/>
    </xf>
    <xf numFmtId="4" fontId="18" fillId="2" borderId="38" xfId="0" applyNumberFormat="1" applyFont="1" applyFill="1" applyBorder="1" applyAlignment="1">
      <alignment horizontal="center" vertical="center"/>
    </xf>
    <xf numFmtId="4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/>
    </xf>
    <xf numFmtId="4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2" fillId="2" borderId="0" xfId="3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8"/>
  <sheetViews>
    <sheetView tabSelected="1" view="pageBreakPreview" zoomScale="55" zoomScaleNormal="70" zoomScaleSheetLayoutView="55" workbookViewId="0">
      <pane ySplit="3" topLeftCell="A68" activePane="bottomLeft" state="frozen"/>
      <selection activeCell="A5" sqref="A5"/>
      <selection pane="bottomLeft" activeCell="J105" sqref="J105"/>
    </sheetView>
  </sheetViews>
  <sheetFormatPr defaultColWidth="9.109375" defaultRowHeight="14.4" x14ac:dyDescent="0.3"/>
  <cols>
    <col min="1" max="1" width="4.6640625" style="58" customWidth="1"/>
    <col min="2" max="2" width="95" style="99" customWidth="1"/>
    <col min="3" max="3" width="11.88671875" style="100" customWidth="1"/>
    <col min="4" max="4" width="14.5546875" style="404" customWidth="1"/>
    <col min="5" max="5" width="17.21875" style="447" hidden="1" customWidth="1"/>
    <col min="6" max="6" width="16.33203125" style="53" customWidth="1"/>
    <col min="7" max="7" width="16.109375" style="53" customWidth="1"/>
    <col min="8" max="8" width="14" style="53" customWidth="1"/>
    <col min="9" max="9" width="14.5546875" style="53" customWidth="1"/>
    <col min="10" max="10" width="15.6640625" style="53" customWidth="1"/>
    <col min="11" max="11" width="16.109375" style="53" hidden="1" customWidth="1"/>
    <col min="12" max="12" width="16" style="53" hidden="1" customWidth="1"/>
    <col min="13" max="13" width="13.88671875" style="53" hidden="1" customWidth="1"/>
    <col min="14" max="14" width="16" style="53" hidden="1" customWidth="1"/>
    <col min="15" max="15" width="15.88671875" style="53" hidden="1" customWidth="1"/>
    <col min="16" max="16" width="15.5546875" style="53" customWidth="1"/>
    <col min="17" max="17" width="15.88671875" style="53" customWidth="1"/>
    <col min="18" max="18" width="13.77734375" style="53" customWidth="1"/>
    <col min="19" max="19" width="14.21875" style="53" customWidth="1"/>
    <col min="20" max="20" width="15" style="53" customWidth="1"/>
    <col min="21" max="21" width="8.5546875" style="53" hidden="1" customWidth="1"/>
    <col min="22" max="22" width="11.33203125" style="53" hidden="1" customWidth="1"/>
    <col min="23" max="23" width="14.77734375" style="53" hidden="1" customWidth="1"/>
    <col min="24" max="24" width="11" style="53" hidden="1" customWidth="1"/>
    <col min="25" max="25" width="9.88671875" style="53" hidden="1" customWidth="1"/>
    <col min="26" max="26" width="9" style="53" customWidth="1"/>
    <col min="27" max="27" width="11.77734375" style="53" customWidth="1"/>
    <col min="28" max="28" width="14.33203125" style="53" customWidth="1"/>
    <col min="29" max="29" width="11" style="53" customWidth="1"/>
    <col min="30" max="30" width="9.6640625" style="53" customWidth="1"/>
    <col min="31" max="31" width="18.33203125" style="53" hidden="1" customWidth="1"/>
    <col min="32" max="32" width="15.6640625" style="53" hidden="1" customWidth="1"/>
    <col min="33" max="33" width="15.109375" style="3" hidden="1" customWidth="1"/>
    <col min="34" max="34" width="14.88671875" style="53" hidden="1" customWidth="1"/>
    <col min="35" max="35" width="118.33203125" style="54" hidden="1" customWidth="1"/>
    <col min="36" max="36" width="18.5546875" style="54" hidden="1" customWidth="1"/>
    <col min="37" max="38" width="0" style="54" hidden="1" customWidth="1"/>
    <col min="39" max="39" width="18" style="54" hidden="1" customWidth="1"/>
    <col min="40" max="40" width="17.33203125" style="54" hidden="1" customWidth="1"/>
    <col min="41" max="41" width="14.88671875" style="54" hidden="1" customWidth="1"/>
    <col min="42" max="43" width="0" style="54" hidden="1" customWidth="1"/>
    <col min="44" max="44" width="15.109375" style="54" hidden="1" customWidth="1"/>
    <col min="45" max="45" width="21.109375" style="54" hidden="1" customWidth="1"/>
    <col min="46" max="65" width="0" style="54" hidden="1" customWidth="1"/>
    <col min="66" max="148" width="9.109375" style="54"/>
    <col min="149" max="16384" width="9.109375" style="53"/>
  </cols>
  <sheetData>
    <row r="1" spans="1:148" ht="41.4" customHeight="1" thickBot="1" x14ac:dyDescent="0.35">
      <c r="A1" s="473" t="s">
        <v>142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</row>
    <row r="2" spans="1:148" s="375" customFormat="1" ht="18.600000000000001" customHeight="1" thickBot="1" x14ac:dyDescent="0.35">
      <c r="A2" s="480" t="s">
        <v>36</v>
      </c>
      <c r="B2" s="374" t="s">
        <v>131</v>
      </c>
      <c r="C2" s="516" t="s">
        <v>42</v>
      </c>
      <c r="D2" s="482" t="s">
        <v>37</v>
      </c>
      <c r="E2" s="482" t="s">
        <v>8</v>
      </c>
      <c r="F2" s="486" t="s">
        <v>129</v>
      </c>
      <c r="G2" s="487"/>
      <c r="H2" s="487"/>
      <c r="I2" s="487"/>
      <c r="J2" s="488"/>
      <c r="K2" s="486" t="s">
        <v>146</v>
      </c>
      <c r="L2" s="487"/>
      <c r="M2" s="487"/>
      <c r="N2" s="487"/>
      <c r="O2" s="488"/>
      <c r="P2" s="486" t="s">
        <v>148</v>
      </c>
      <c r="Q2" s="487"/>
      <c r="R2" s="487"/>
      <c r="S2" s="487"/>
      <c r="T2" s="488"/>
      <c r="U2" s="474" t="s">
        <v>147</v>
      </c>
      <c r="V2" s="475"/>
      <c r="W2" s="475"/>
      <c r="X2" s="475"/>
      <c r="Y2" s="476"/>
      <c r="Z2" s="474" t="s">
        <v>126</v>
      </c>
      <c r="AA2" s="475"/>
      <c r="AB2" s="475"/>
      <c r="AC2" s="475"/>
      <c r="AD2" s="476"/>
      <c r="AG2" s="3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B2" s="376"/>
      <c r="BC2" s="376"/>
      <c r="BD2" s="376"/>
      <c r="BE2" s="376"/>
      <c r="BF2" s="376"/>
      <c r="BG2" s="376"/>
      <c r="BH2" s="376"/>
      <c r="BI2" s="376"/>
      <c r="BJ2" s="376"/>
      <c r="BK2" s="376"/>
      <c r="BL2" s="376"/>
      <c r="BM2" s="376"/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H2" s="376"/>
      <c r="CI2" s="376"/>
      <c r="CJ2" s="376"/>
      <c r="CK2" s="376"/>
      <c r="CL2" s="376"/>
      <c r="CM2" s="376"/>
      <c r="CN2" s="376"/>
      <c r="CO2" s="376"/>
      <c r="CP2" s="376"/>
      <c r="CQ2" s="376"/>
      <c r="CR2" s="376"/>
      <c r="CS2" s="376"/>
      <c r="CT2" s="376"/>
      <c r="CU2" s="376"/>
      <c r="CV2" s="376"/>
      <c r="CW2" s="376"/>
      <c r="CX2" s="376"/>
      <c r="CY2" s="376"/>
      <c r="CZ2" s="376"/>
      <c r="DA2" s="376"/>
      <c r="DB2" s="376"/>
      <c r="DC2" s="376"/>
      <c r="DD2" s="376"/>
      <c r="DE2" s="376"/>
      <c r="DF2" s="376"/>
      <c r="DG2" s="376"/>
      <c r="DH2" s="376"/>
      <c r="DI2" s="376"/>
      <c r="DJ2" s="376"/>
      <c r="DK2" s="376"/>
      <c r="DL2" s="376"/>
      <c r="DM2" s="376"/>
      <c r="DN2" s="376"/>
      <c r="DO2" s="376"/>
      <c r="DP2" s="376"/>
      <c r="DQ2" s="376"/>
      <c r="DR2" s="376"/>
      <c r="DS2" s="376"/>
      <c r="DT2" s="376"/>
      <c r="DU2" s="376"/>
      <c r="DV2" s="376"/>
      <c r="DW2" s="376"/>
      <c r="DX2" s="376"/>
      <c r="DY2" s="376"/>
      <c r="DZ2" s="376"/>
      <c r="EA2" s="376"/>
      <c r="EB2" s="376"/>
      <c r="EC2" s="376"/>
      <c r="ED2" s="376"/>
      <c r="EE2" s="376"/>
      <c r="EF2" s="376"/>
      <c r="EG2" s="376"/>
      <c r="EH2" s="376"/>
      <c r="EI2" s="376"/>
      <c r="EJ2" s="376"/>
      <c r="EK2" s="376"/>
      <c r="EL2" s="376"/>
      <c r="EM2" s="376"/>
      <c r="EN2" s="376"/>
      <c r="EO2" s="376"/>
      <c r="EP2" s="376"/>
      <c r="EQ2" s="376"/>
      <c r="ER2" s="376"/>
    </row>
    <row r="3" spans="1:148" s="58" customFormat="1" ht="32.25" customHeight="1" thickBot="1" x14ac:dyDescent="0.35">
      <c r="A3" s="481"/>
      <c r="B3" s="377" t="s">
        <v>35</v>
      </c>
      <c r="C3" s="517"/>
      <c r="D3" s="483"/>
      <c r="E3" s="483"/>
      <c r="F3" s="378" t="s">
        <v>141</v>
      </c>
      <c r="G3" s="379" t="s">
        <v>3</v>
      </c>
      <c r="H3" s="379" t="s">
        <v>4</v>
      </c>
      <c r="I3" s="379" t="s">
        <v>33</v>
      </c>
      <c r="J3" s="380" t="s">
        <v>5</v>
      </c>
      <c r="K3" s="378" t="s">
        <v>140</v>
      </c>
      <c r="L3" s="379" t="s">
        <v>3</v>
      </c>
      <c r="M3" s="379" t="s">
        <v>4</v>
      </c>
      <c r="N3" s="379" t="s">
        <v>33</v>
      </c>
      <c r="O3" s="380" t="s">
        <v>5</v>
      </c>
      <c r="P3" s="378" t="s">
        <v>140</v>
      </c>
      <c r="Q3" s="379" t="s">
        <v>3</v>
      </c>
      <c r="R3" s="379" t="s">
        <v>4</v>
      </c>
      <c r="S3" s="379" t="s">
        <v>33</v>
      </c>
      <c r="T3" s="380" t="s">
        <v>5</v>
      </c>
      <c r="U3" s="461" t="s">
        <v>141</v>
      </c>
      <c r="V3" s="462" t="s">
        <v>3</v>
      </c>
      <c r="W3" s="462" t="s">
        <v>4</v>
      </c>
      <c r="X3" s="462" t="s">
        <v>33</v>
      </c>
      <c r="Y3" s="463" t="s">
        <v>5</v>
      </c>
      <c r="Z3" s="461" t="s">
        <v>141</v>
      </c>
      <c r="AA3" s="462" t="s">
        <v>3</v>
      </c>
      <c r="AB3" s="462" t="s">
        <v>4</v>
      </c>
      <c r="AC3" s="462" t="s">
        <v>33</v>
      </c>
      <c r="AD3" s="463" t="s">
        <v>5</v>
      </c>
      <c r="AG3" s="3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</row>
    <row r="4" spans="1:148" s="19" customFormat="1" ht="15.6" customHeight="1" thickBot="1" x14ac:dyDescent="0.35">
      <c r="A4" s="55">
        <v>1</v>
      </c>
      <c r="B4" s="56">
        <v>2</v>
      </c>
      <c r="C4" s="372" t="s">
        <v>149</v>
      </c>
      <c r="D4" s="382">
        <v>4</v>
      </c>
      <c r="E4" s="415">
        <v>5</v>
      </c>
      <c r="F4" s="57">
        <v>6</v>
      </c>
      <c r="G4" s="56">
        <v>7</v>
      </c>
      <c r="H4" s="56">
        <v>8</v>
      </c>
      <c r="I4" s="56">
        <v>9</v>
      </c>
      <c r="J4" s="113">
        <v>10</v>
      </c>
      <c r="K4" s="57">
        <v>9</v>
      </c>
      <c r="L4" s="56">
        <v>10</v>
      </c>
      <c r="M4" s="56">
        <v>11</v>
      </c>
      <c r="N4" s="56">
        <v>12</v>
      </c>
      <c r="O4" s="113">
        <v>13</v>
      </c>
      <c r="P4" s="57">
        <v>11</v>
      </c>
      <c r="Q4" s="56">
        <v>12</v>
      </c>
      <c r="R4" s="56">
        <v>13</v>
      </c>
      <c r="S4" s="56">
        <v>14</v>
      </c>
      <c r="T4" s="113">
        <v>15</v>
      </c>
      <c r="U4" s="57">
        <v>19</v>
      </c>
      <c r="V4" s="56">
        <v>20</v>
      </c>
      <c r="W4" s="56">
        <v>21</v>
      </c>
      <c r="X4" s="56">
        <v>22</v>
      </c>
      <c r="Y4" s="113">
        <v>23</v>
      </c>
      <c r="Z4" s="57">
        <v>16</v>
      </c>
      <c r="AA4" s="56">
        <v>17</v>
      </c>
      <c r="AB4" s="56">
        <v>18</v>
      </c>
      <c r="AC4" s="56">
        <v>19</v>
      </c>
      <c r="AD4" s="113">
        <v>20</v>
      </c>
      <c r="AG4" s="129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</row>
    <row r="5" spans="1:148" s="319" customFormat="1" ht="22.5" customHeight="1" thickBot="1" x14ac:dyDescent="0.35">
      <c r="A5" s="532" t="s">
        <v>130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4"/>
      <c r="AG5" s="323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1"/>
      <c r="BC5" s="321"/>
      <c r="BD5" s="321"/>
      <c r="BE5" s="321"/>
      <c r="BF5" s="321"/>
      <c r="BG5" s="321"/>
      <c r="BH5" s="321"/>
      <c r="BI5" s="321"/>
      <c r="BJ5" s="321"/>
      <c r="BK5" s="321"/>
      <c r="BL5" s="321"/>
      <c r="BM5" s="321"/>
      <c r="BN5" s="321"/>
      <c r="BO5" s="321"/>
      <c r="BP5" s="321"/>
      <c r="BQ5" s="321"/>
      <c r="BR5" s="321"/>
      <c r="BS5" s="321"/>
      <c r="BT5" s="321"/>
      <c r="BU5" s="321"/>
      <c r="BV5" s="321"/>
      <c r="BW5" s="321"/>
      <c r="BX5" s="321"/>
      <c r="BY5" s="321"/>
      <c r="BZ5" s="321"/>
      <c r="CA5" s="321"/>
      <c r="CB5" s="321"/>
      <c r="CC5" s="321"/>
      <c r="CD5" s="321"/>
      <c r="CE5" s="321"/>
      <c r="CF5" s="321"/>
      <c r="CG5" s="321"/>
      <c r="CH5" s="321"/>
      <c r="CI5" s="321"/>
      <c r="CJ5" s="321"/>
      <c r="CK5" s="321"/>
      <c r="CL5" s="321"/>
      <c r="CM5" s="321"/>
      <c r="CN5" s="321"/>
      <c r="CO5" s="321"/>
      <c r="CP5" s="321"/>
      <c r="CQ5" s="321"/>
      <c r="CR5" s="321"/>
      <c r="CS5" s="321"/>
      <c r="CT5" s="321"/>
      <c r="CU5" s="321"/>
      <c r="CV5" s="321"/>
      <c r="CW5" s="321"/>
      <c r="CX5" s="321"/>
      <c r="CY5" s="321"/>
      <c r="CZ5" s="321"/>
      <c r="DA5" s="321"/>
      <c r="DB5" s="321"/>
      <c r="DC5" s="321"/>
      <c r="DD5" s="321"/>
      <c r="DE5" s="321"/>
      <c r="DF5" s="321"/>
      <c r="DG5" s="321"/>
      <c r="DH5" s="321"/>
      <c r="DI5" s="321"/>
      <c r="DJ5" s="321"/>
      <c r="DK5" s="321"/>
      <c r="DL5" s="321"/>
      <c r="DM5" s="321"/>
      <c r="DN5" s="321"/>
      <c r="DO5" s="321"/>
      <c r="DP5" s="321"/>
      <c r="DQ5" s="321"/>
      <c r="DR5" s="321"/>
      <c r="DS5" s="321"/>
      <c r="DT5" s="321"/>
      <c r="DU5" s="321"/>
      <c r="DV5" s="321"/>
      <c r="DW5" s="321"/>
      <c r="DX5" s="321"/>
      <c r="DY5" s="321"/>
      <c r="DZ5" s="321"/>
      <c r="EA5" s="321"/>
      <c r="EB5" s="321"/>
      <c r="EC5" s="321"/>
      <c r="ED5" s="321"/>
      <c r="EE5" s="321"/>
      <c r="EF5" s="321"/>
      <c r="EG5" s="321"/>
      <c r="EH5" s="321"/>
      <c r="EI5" s="321"/>
      <c r="EJ5" s="321"/>
      <c r="EK5" s="321"/>
      <c r="EL5" s="321"/>
      <c r="EM5" s="321"/>
      <c r="EN5" s="321"/>
      <c r="EO5" s="321"/>
      <c r="EP5" s="321"/>
      <c r="EQ5" s="321"/>
      <c r="ER5" s="321"/>
    </row>
    <row r="6" spans="1:148" s="319" customFormat="1" ht="20.25" customHeight="1" thickBot="1" x14ac:dyDescent="0.35">
      <c r="A6" s="474" t="s">
        <v>120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6"/>
      <c r="AG6" s="320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  <c r="EA6" s="321"/>
      <c r="EB6" s="321"/>
      <c r="EC6" s="321"/>
      <c r="ED6" s="321"/>
      <c r="EE6" s="321"/>
      <c r="EF6" s="321"/>
      <c r="EG6" s="321"/>
      <c r="EH6" s="321"/>
      <c r="EI6" s="321"/>
      <c r="EJ6" s="321"/>
      <c r="EK6" s="321"/>
      <c r="EL6" s="321"/>
      <c r="EM6" s="321"/>
      <c r="EN6" s="321"/>
      <c r="EO6" s="321"/>
      <c r="EP6" s="321"/>
      <c r="EQ6" s="321"/>
      <c r="ER6" s="321"/>
    </row>
    <row r="7" spans="1:148" s="58" customFormat="1" ht="23.4" customHeight="1" thickBot="1" x14ac:dyDescent="0.35">
      <c r="A7" s="459" t="s">
        <v>10</v>
      </c>
      <c r="B7" s="489" t="s">
        <v>112</v>
      </c>
      <c r="C7" s="490"/>
      <c r="D7" s="491"/>
      <c r="E7" s="454"/>
      <c r="F7" s="518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20"/>
      <c r="AG7" s="59"/>
      <c r="AH7" s="60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</row>
    <row r="8" spans="1:148" s="19" customFormat="1" ht="44.25" customHeight="1" x14ac:dyDescent="0.3">
      <c r="A8" s="51"/>
      <c r="B8" s="149" t="s">
        <v>87</v>
      </c>
      <c r="C8" s="450" t="s">
        <v>80</v>
      </c>
      <c r="D8" s="383" t="s">
        <v>11</v>
      </c>
      <c r="E8" s="416" t="s">
        <v>12</v>
      </c>
      <c r="F8" s="216">
        <f>G8+H8+J8</f>
        <v>934917600</v>
      </c>
      <c r="G8" s="151">
        <v>934917600</v>
      </c>
      <c r="H8" s="151">
        <v>0</v>
      </c>
      <c r="I8" s="151">
        <v>0</v>
      </c>
      <c r="J8" s="152">
        <v>0</v>
      </c>
      <c r="K8" s="150">
        <f>L8+M8+N8+O8</f>
        <v>180306500</v>
      </c>
      <c r="L8" s="151">
        <v>180306500</v>
      </c>
      <c r="M8" s="151">
        <v>0</v>
      </c>
      <c r="N8" s="151">
        <v>0</v>
      </c>
      <c r="O8" s="152">
        <v>0</v>
      </c>
      <c r="P8" s="150">
        <f t="shared" ref="P8:P22" si="0">Q8+R8+S8+T8</f>
        <v>222032027.06999999</v>
      </c>
      <c r="Q8" s="151">
        <v>222032027.06999999</v>
      </c>
      <c r="R8" s="151">
        <v>0</v>
      </c>
      <c r="S8" s="151">
        <v>0</v>
      </c>
      <c r="T8" s="152">
        <v>0</v>
      </c>
      <c r="U8" s="44">
        <f>V8+W8+X8+Y8</f>
        <v>123.1414436362527</v>
      </c>
      <c r="V8" s="153">
        <f t="shared" ref="V8:V14" si="1">Q8/L8*100</f>
        <v>123.1414436362527</v>
      </c>
      <c r="W8" s="154">
        <v>0</v>
      </c>
      <c r="X8" s="154">
        <v>0</v>
      </c>
      <c r="Y8" s="92">
        <v>0</v>
      </c>
      <c r="Z8" s="44">
        <f t="shared" ref="Z8:AA14" si="2">P8/F8*100</f>
        <v>23.748833808455419</v>
      </c>
      <c r="AA8" s="153">
        <f t="shared" si="2"/>
        <v>23.748833808455419</v>
      </c>
      <c r="AB8" s="154">
        <v>0</v>
      </c>
      <c r="AC8" s="154">
        <v>0</v>
      </c>
      <c r="AD8" s="92">
        <v>0</v>
      </c>
      <c r="AG8" s="458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</row>
    <row r="9" spans="1:148" s="19" customFormat="1" ht="42.75" customHeight="1" x14ac:dyDescent="0.3">
      <c r="A9" s="51"/>
      <c r="B9" s="449" t="s">
        <v>88</v>
      </c>
      <c r="C9" s="155" t="s">
        <v>81</v>
      </c>
      <c r="D9" s="384" t="s">
        <v>11</v>
      </c>
      <c r="E9" s="417" t="s">
        <v>12</v>
      </c>
      <c r="F9" s="216">
        <f>G9+H9+J9</f>
        <v>203133400</v>
      </c>
      <c r="G9" s="151">
        <v>203133400</v>
      </c>
      <c r="H9" s="151">
        <v>0</v>
      </c>
      <c r="I9" s="151">
        <v>0</v>
      </c>
      <c r="J9" s="152">
        <v>0</v>
      </c>
      <c r="K9" s="150">
        <f>L9+M9+N9+O9</f>
        <v>35107500</v>
      </c>
      <c r="L9" s="151">
        <v>35107500</v>
      </c>
      <c r="M9" s="151">
        <v>0</v>
      </c>
      <c r="N9" s="151">
        <v>0</v>
      </c>
      <c r="O9" s="152">
        <v>0</v>
      </c>
      <c r="P9" s="150">
        <f t="shared" si="0"/>
        <v>48583221</v>
      </c>
      <c r="Q9" s="151">
        <v>48583221</v>
      </c>
      <c r="R9" s="151">
        <v>0</v>
      </c>
      <c r="S9" s="151">
        <v>0</v>
      </c>
      <c r="T9" s="152">
        <v>0</v>
      </c>
      <c r="U9" s="44">
        <f>V9+W9+X9+Y9</f>
        <v>138.38416577654345</v>
      </c>
      <c r="V9" s="153">
        <f t="shared" si="1"/>
        <v>138.38416577654345</v>
      </c>
      <c r="W9" s="154">
        <v>0</v>
      </c>
      <c r="X9" s="154">
        <v>0</v>
      </c>
      <c r="Y9" s="92">
        <v>0</v>
      </c>
      <c r="Z9" s="44">
        <f t="shared" si="2"/>
        <v>23.916904359401261</v>
      </c>
      <c r="AA9" s="153">
        <f t="shared" si="2"/>
        <v>23.916904359401261</v>
      </c>
      <c r="AB9" s="154">
        <v>0</v>
      </c>
      <c r="AC9" s="154">
        <v>0</v>
      </c>
      <c r="AD9" s="92">
        <v>0</v>
      </c>
      <c r="AG9" s="458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</row>
    <row r="10" spans="1:148" s="19" customFormat="1" ht="44.25" customHeight="1" x14ac:dyDescent="0.3">
      <c r="A10" s="52"/>
      <c r="B10" s="156" t="s">
        <v>89</v>
      </c>
      <c r="C10" s="157" t="s">
        <v>82</v>
      </c>
      <c r="D10" s="385" t="s">
        <v>11</v>
      </c>
      <c r="E10" s="418" t="s">
        <v>12</v>
      </c>
      <c r="F10" s="216">
        <f t="shared" ref="F10:F34" si="3">G10+H10+J10</f>
        <v>2046374300</v>
      </c>
      <c r="G10" s="122">
        <v>2046374300</v>
      </c>
      <c r="H10" s="122">
        <v>0</v>
      </c>
      <c r="I10" s="122">
        <v>0</v>
      </c>
      <c r="J10" s="121">
        <v>0</v>
      </c>
      <c r="K10" s="158">
        <f t="shared" ref="K10:K25" si="4">L10+M10+N10+O10</f>
        <v>382597364</v>
      </c>
      <c r="L10" s="122">
        <v>382597364</v>
      </c>
      <c r="M10" s="122">
        <v>0</v>
      </c>
      <c r="N10" s="122">
        <v>0</v>
      </c>
      <c r="O10" s="121">
        <v>0</v>
      </c>
      <c r="P10" s="158">
        <f t="shared" si="0"/>
        <v>469493967.83999997</v>
      </c>
      <c r="Q10" s="122">
        <v>469493967.83999997</v>
      </c>
      <c r="R10" s="122">
        <v>0</v>
      </c>
      <c r="S10" s="122">
        <v>0</v>
      </c>
      <c r="T10" s="121">
        <v>0</v>
      </c>
      <c r="U10" s="44">
        <f t="shared" ref="U10:U21" si="5">V10+W10+X10+Y10</f>
        <v>122.71228503288903</v>
      </c>
      <c r="V10" s="134">
        <f t="shared" si="1"/>
        <v>122.71228503288903</v>
      </c>
      <c r="W10" s="42">
        <v>0</v>
      </c>
      <c r="X10" s="42">
        <v>0</v>
      </c>
      <c r="Y10" s="33">
        <v>0</v>
      </c>
      <c r="Z10" s="30">
        <f t="shared" si="2"/>
        <v>22.942722054318214</v>
      </c>
      <c r="AA10" s="134">
        <f t="shared" si="2"/>
        <v>22.942722054318214</v>
      </c>
      <c r="AB10" s="42">
        <v>0</v>
      </c>
      <c r="AC10" s="42">
        <v>0</v>
      </c>
      <c r="AD10" s="33">
        <v>0</v>
      </c>
      <c r="AG10" s="458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</row>
    <row r="11" spans="1:148" s="19" customFormat="1" ht="45" customHeight="1" x14ac:dyDescent="0.3">
      <c r="A11" s="52"/>
      <c r="B11" s="156" t="s">
        <v>90</v>
      </c>
      <c r="C11" s="157" t="s">
        <v>83</v>
      </c>
      <c r="D11" s="385" t="s">
        <v>11</v>
      </c>
      <c r="E11" s="418" t="s">
        <v>12</v>
      </c>
      <c r="F11" s="216">
        <f t="shared" si="3"/>
        <v>24748000</v>
      </c>
      <c r="G11" s="122">
        <v>24748000</v>
      </c>
      <c r="H11" s="122">
        <v>0</v>
      </c>
      <c r="I11" s="122">
        <v>0</v>
      </c>
      <c r="J11" s="121">
        <v>0</v>
      </c>
      <c r="K11" s="158">
        <f t="shared" si="4"/>
        <v>4447000</v>
      </c>
      <c r="L11" s="122">
        <v>4447000</v>
      </c>
      <c r="M11" s="122">
        <v>0</v>
      </c>
      <c r="N11" s="122">
        <v>0</v>
      </c>
      <c r="O11" s="121">
        <v>0</v>
      </c>
      <c r="P11" s="158">
        <f t="shared" si="0"/>
        <v>6955592.0300000003</v>
      </c>
      <c r="Q11" s="122">
        <v>6955592.0300000003</v>
      </c>
      <c r="R11" s="122">
        <v>0</v>
      </c>
      <c r="S11" s="122">
        <v>0</v>
      </c>
      <c r="T11" s="121">
        <v>0</v>
      </c>
      <c r="U11" s="44">
        <f t="shared" ref="U11" si="6">V11+W11+X11+Y11</f>
        <v>156.41088441646053</v>
      </c>
      <c r="V11" s="134">
        <f t="shared" si="1"/>
        <v>156.41088441646053</v>
      </c>
      <c r="W11" s="42">
        <v>0</v>
      </c>
      <c r="X11" s="42">
        <v>0</v>
      </c>
      <c r="Y11" s="33">
        <v>0</v>
      </c>
      <c r="Z11" s="30">
        <f t="shared" si="2"/>
        <v>28.105673306933891</v>
      </c>
      <c r="AA11" s="134">
        <f t="shared" si="2"/>
        <v>28.105673306933891</v>
      </c>
      <c r="AB11" s="42">
        <v>0</v>
      </c>
      <c r="AC11" s="42">
        <v>0</v>
      </c>
      <c r="AD11" s="33">
        <v>0</v>
      </c>
      <c r="AG11" s="458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</row>
    <row r="12" spans="1:148" s="19" customFormat="1" ht="72.599999999999994" customHeight="1" x14ac:dyDescent="0.3">
      <c r="A12" s="35"/>
      <c r="B12" s="159" t="s">
        <v>91</v>
      </c>
      <c r="C12" s="157" t="s">
        <v>54</v>
      </c>
      <c r="D12" s="385" t="s">
        <v>11</v>
      </c>
      <c r="E12" s="419" t="s">
        <v>12</v>
      </c>
      <c r="F12" s="216">
        <f t="shared" si="3"/>
        <v>127506900</v>
      </c>
      <c r="G12" s="122">
        <v>127506900</v>
      </c>
      <c r="H12" s="122">
        <v>0</v>
      </c>
      <c r="I12" s="122">
        <v>0</v>
      </c>
      <c r="J12" s="121">
        <v>0</v>
      </c>
      <c r="K12" s="158">
        <f t="shared" si="4"/>
        <v>25897746</v>
      </c>
      <c r="L12" s="122">
        <v>25897746</v>
      </c>
      <c r="M12" s="122">
        <v>0</v>
      </c>
      <c r="N12" s="122">
        <v>0</v>
      </c>
      <c r="O12" s="121">
        <v>0</v>
      </c>
      <c r="P12" s="158">
        <f t="shared" si="0"/>
        <v>39093750.399999999</v>
      </c>
      <c r="Q12" s="122">
        <v>39093750.399999999</v>
      </c>
      <c r="R12" s="122">
        <v>0</v>
      </c>
      <c r="S12" s="122">
        <v>0</v>
      </c>
      <c r="T12" s="121">
        <v>0</v>
      </c>
      <c r="U12" s="44">
        <f t="shared" si="5"/>
        <v>150.95425833584127</v>
      </c>
      <c r="V12" s="134">
        <f t="shared" si="1"/>
        <v>150.95425833584127</v>
      </c>
      <c r="W12" s="154">
        <v>0</v>
      </c>
      <c r="X12" s="154">
        <v>0</v>
      </c>
      <c r="Y12" s="92">
        <v>0</v>
      </c>
      <c r="Z12" s="44">
        <f t="shared" si="2"/>
        <v>30.660105766825168</v>
      </c>
      <c r="AA12" s="153">
        <f t="shared" si="2"/>
        <v>30.660105766825168</v>
      </c>
      <c r="AB12" s="154">
        <v>0</v>
      </c>
      <c r="AC12" s="154">
        <v>0</v>
      </c>
      <c r="AD12" s="92">
        <v>0</v>
      </c>
      <c r="AG12" s="458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</row>
    <row r="13" spans="1:148" s="19" customFormat="1" ht="43.8" customHeight="1" x14ac:dyDescent="0.3">
      <c r="A13" s="35"/>
      <c r="B13" s="159" t="s">
        <v>86</v>
      </c>
      <c r="C13" s="157" t="s">
        <v>56</v>
      </c>
      <c r="D13" s="385" t="s">
        <v>11</v>
      </c>
      <c r="E13" s="419" t="s">
        <v>12</v>
      </c>
      <c r="F13" s="216">
        <f t="shared" si="3"/>
        <v>84067000</v>
      </c>
      <c r="G13" s="122">
        <v>84067000</v>
      </c>
      <c r="H13" s="122">
        <v>0</v>
      </c>
      <c r="I13" s="122">
        <v>0</v>
      </c>
      <c r="J13" s="121">
        <v>0</v>
      </c>
      <c r="K13" s="158">
        <f t="shared" si="4"/>
        <v>27006900</v>
      </c>
      <c r="L13" s="122">
        <v>27006900</v>
      </c>
      <c r="M13" s="122">
        <v>0</v>
      </c>
      <c r="N13" s="122">
        <v>0</v>
      </c>
      <c r="O13" s="121">
        <v>0</v>
      </c>
      <c r="P13" s="158">
        <f t="shared" si="0"/>
        <v>35967685.640000001</v>
      </c>
      <c r="Q13" s="122">
        <v>35967685.640000001</v>
      </c>
      <c r="R13" s="122">
        <v>0</v>
      </c>
      <c r="S13" s="122">
        <v>0</v>
      </c>
      <c r="T13" s="121">
        <v>0</v>
      </c>
      <c r="U13" s="44">
        <f t="shared" si="5"/>
        <v>133.17961572783253</v>
      </c>
      <c r="V13" s="134">
        <f t="shared" si="1"/>
        <v>133.17961572783253</v>
      </c>
      <c r="W13" s="42">
        <v>0</v>
      </c>
      <c r="X13" s="42">
        <v>0</v>
      </c>
      <c r="Y13" s="33">
        <v>0</v>
      </c>
      <c r="Z13" s="30">
        <f t="shared" si="2"/>
        <v>42.784547610834217</v>
      </c>
      <c r="AA13" s="134">
        <f t="shared" si="2"/>
        <v>42.784547610834217</v>
      </c>
      <c r="AB13" s="42">
        <v>0</v>
      </c>
      <c r="AC13" s="42">
        <v>0</v>
      </c>
      <c r="AD13" s="33">
        <v>0</v>
      </c>
      <c r="AG13" s="458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</row>
    <row r="14" spans="1:148" s="19" customFormat="1" ht="58.2" customHeight="1" x14ac:dyDescent="0.3">
      <c r="A14" s="35"/>
      <c r="B14" s="159" t="s">
        <v>85</v>
      </c>
      <c r="C14" s="157" t="s">
        <v>46</v>
      </c>
      <c r="D14" s="385" t="s">
        <v>11</v>
      </c>
      <c r="E14" s="419" t="s">
        <v>12</v>
      </c>
      <c r="F14" s="216">
        <f t="shared" si="3"/>
        <v>37872000</v>
      </c>
      <c r="G14" s="122">
        <v>37872000</v>
      </c>
      <c r="H14" s="122">
        <v>0</v>
      </c>
      <c r="I14" s="122">
        <v>0</v>
      </c>
      <c r="J14" s="121">
        <v>0</v>
      </c>
      <c r="K14" s="158">
        <f t="shared" si="4"/>
        <v>4971000</v>
      </c>
      <c r="L14" s="122">
        <v>4971000</v>
      </c>
      <c r="M14" s="122">
        <v>0</v>
      </c>
      <c r="N14" s="122">
        <v>0</v>
      </c>
      <c r="O14" s="121">
        <v>0</v>
      </c>
      <c r="P14" s="158">
        <f t="shared" si="0"/>
        <v>6141000</v>
      </c>
      <c r="Q14" s="122">
        <v>6141000</v>
      </c>
      <c r="R14" s="122">
        <v>0</v>
      </c>
      <c r="S14" s="122">
        <v>0</v>
      </c>
      <c r="T14" s="121">
        <v>0</v>
      </c>
      <c r="U14" s="44">
        <f t="shared" si="5"/>
        <v>123.53651176825589</v>
      </c>
      <c r="V14" s="134">
        <f t="shared" si="1"/>
        <v>123.53651176825589</v>
      </c>
      <c r="W14" s="42">
        <v>0</v>
      </c>
      <c r="X14" s="42">
        <v>0</v>
      </c>
      <c r="Y14" s="33">
        <v>0</v>
      </c>
      <c r="Z14" s="135">
        <f t="shared" si="2"/>
        <v>16.215145754119138</v>
      </c>
      <c r="AA14" s="42">
        <f t="shared" si="2"/>
        <v>16.215145754119138</v>
      </c>
      <c r="AB14" s="42">
        <v>0</v>
      </c>
      <c r="AC14" s="42">
        <v>0</v>
      </c>
      <c r="AD14" s="33">
        <v>0</v>
      </c>
      <c r="AG14" s="458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</row>
    <row r="15" spans="1:148" s="19" customFormat="1" ht="45" customHeight="1" x14ac:dyDescent="0.3">
      <c r="A15" s="35"/>
      <c r="B15" s="159" t="s">
        <v>57</v>
      </c>
      <c r="C15" s="157" t="s">
        <v>79</v>
      </c>
      <c r="D15" s="385" t="s">
        <v>11</v>
      </c>
      <c r="E15" s="419" t="s">
        <v>5</v>
      </c>
      <c r="F15" s="216">
        <f t="shared" si="3"/>
        <v>633600</v>
      </c>
      <c r="G15" s="134">
        <v>0</v>
      </c>
      <c r="H15" s="134">
        <v>0</v>
      </c>
      <c r="I15" s="134">
        <v>0</v>
      </c>
      <c r="J15" s="31">
        <v>633600</v>
      </c>
      <c r="K15" s="158">
        <f t="shared" si="4"/>
        <v>140000</v>
      </c>
      <c r="L15" s="134">
        <v>0</v>
      </c>
      <c r="M15" s="134">
        <v>0</v>
      </c>
      <c r="N15" s="134">
        <v>0</v>
      </c>
      <c r="O15" s="31">
        <v>140000</v>
      </c>
      <c r="P15" s="158">
        <f t="shared" si="0"/>
        <v>125004</v>
      </c>
      <c r="Q15" s="134">
        <v>0</v>
      </c>
      <c r="R15" s="134">
        <v>0</v>
      </c>
      <c r="S15" s="134">
        <v>0</v>
      </c>
      <c r="T15" s="31">
        <v>125004</v>
      </c>
      <c r="U15" s="44">
        <f t="shared" si="5"/>
        <v>89.28857142857143</v>
      </c>
      <c r="V15" s="42">
        <v>0</v>
      </c>
      <c r="W15" s="42">
        <v>0</v>
      </c>
      <c r="X15" s="42">
        <v>0</v>
      </c>
      <c r="Y15" s="32">
        <f>T15/O15*100</f>
        <v>89.28857142857143</v>
      </c>
      <c r="Z15" s="135">
        <f t="shared" ref="Z15:Z22" si="7">P15/F15*100</f>
        <v>19.729166666666668</v>
      </c>
      <c r="AA15" s="42">
        <v>0</v>
      </c>
      <c r="AB15" s="42">
        <v>0</v>
      </c>
      <c r="AC15" s="42">
        <v>0</v>
      </c>
      <c r="AD15" s="33">
        <f>T15/J15*100</f>
        <v>19.729166666666668</v>
      </c>
      <c r="AG15" s="458"/>
      <c r="AI15" s="302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</row>
    <row r="16" spans="1:148" s="19" customFormat="1" ht="28.8" customHeight="1" x14ac:dyDescent="0.3">
      <c r="A16" s="35"/>
      <c r="B16" s="159" t="s">
        <v>58</v>
      </c>
      <c r="C16" s="157" t="s">
        <v>55</v>
      </c>
      <c r="D16" s="385" t="s">
        <v>11</v>
      </c>
      <c r="E16" s="419" t="s">
        <v>5</v>
      </c>
      <c r="F16" s="216">
        <f t="shared" si="3"/>
        <v>570212725</v>
      </c>
      <c r="G16" s="134">
        <v>0</v>
      </c>
      <c r="H16" s="134">
        <v>0</v>
      </c>
      <c r="I16" s="134">
        <v>0</v>
      </c>
      <c r="J16" s="31">
        <v>570212725</v>
      </c>
      <c r="K16" s="158">
        <f t="shared" si="4"/>
        <v>139065610</v>
      </c>
      <c r="L16" s="134">
        <v>0</v>
      </c>
      <c r="M16" s="134">
        <v>0</v>
      </c>
      <c r="N16" s="134">
        <v>0</v>
      </c>
      <c r="O16" s="31">
        <v>139065610</v>
      </c>
      <c r="P16" s="158">
        <f t="shared" si="0"/>
        <v>159387133.47</v>
      </c>
      <c r="Q16" s="134">
        <v>0</v>
      </c>
      <c r="R16" s="134">
        <v>0</v>
      </c>
      <c r="S16" s="134">
        <v>0</v>
      </c>
      <c r="T16" s="31">
        <v>159387133.47</v>
      </c>
      <c r="U16" s="44">
        <f t="shared" si="5"/>
        <v>114.61290355681753</v>
      </c>
      <c r="V16" s="42">
        <v>0</v>
      </c>
      <c r="W16" s="42">
        <v>0</v>
      </c>
      <c r="X16" s="42">
        <v>0</v>
      </c>
      <c r="Y16" s="32">
        <f>T16/O16*100</f>
        <v>114.61290355681753</v>
      </c>
      <c r="Z16" s="30">
        <f t="shared" si="7"/>
        <v>27.952223176008566</v>
      </c>
      <c r="AA16" s="42">
        <v>0</v>
      </c>
      <c r="AB16" s="42">
        <v>0</v>
      </c>
      <c r="AC16" s="42">
        <v>0</v>
      </c>
      <c r="AD16" s="32">
        <f>T16/J16*100</f>
        <v>27.952223176008566</v>
      </c>
      <c r="AG16" s="458"/>
      <c r="AI16" s="303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</row>
    <row r="17" spans="1:148" s="111" customFormat="1" ht="28.5" customHeight="1" x14ac:dyDescent="0.3">
      <c r="A17" s="110"/>
      <c r="B17" s="160" t="s">
        <v>128</v>
      </c>
      <c r="C17" s="161"/>
      <c r="D17" s="386" t="s">
        <v>11</v>
      </c>
      <c r="E17" s="420" t="s">
        <v>13</v>
      </c>
      <c r="F17" s="412">
        <f>G17+H17+I17+J17</f>
        <v>341067780</v>
      </c>
      <c r="G17" s="162">
        <v>0</v>
      </c>
      <c r="H17" s="162">
        <v>0</v>
      </c>
      <c r="I17" s="163">
        <v>341067780</v>
      </c>
      <c r="J17" s="164">
        <v>0</v>
      </c>
      <c r="K17" s="165">
        <f>L17+M17+N17+O17</f>
        <v>341067780</v>
      </c>
      <c r="L17" s="162">
        <v>0</v>
      </c>
      <c r="M17" s="162">
        <v>0</v>
      </c>
      <c r="N17" s="162">
        <f>I17</f>
        <v>341067780</v>
      </c>
      <c r="O17" s="166">
        <v>0</v>
      </c>
      <c r="P17" s="165">
        <f>Q17+R17+S17+T17</f>
        <v>80396006.489999995</v>
      </c>
      <c r="Q17" s="162">
        <v>0</v>
      </c>
      <c r="R17" s="162">
        <v>0</v>
      </c>
      <c r="S17" s="162">
        <v>80396006.489999995</v>
      </c>
      <c r="T17" s="166">
        <v>0</v>
      </c>
      <c r="U17" s="557">
        <f t="shared" si="5"/>
        <v>23.57185615422248</v>
      </c>
      <c r="V17" s="167">
        <v>0</v>
      </c>
      <c r="W17" s="167">
        <v>0</v>
      </c>
      <c r="X17" s="162">
        <f>S17/N17*100</f>
        <v>23.57185615422248</v>
      </c>
      <c r="Y17" s="168">
        <v>0</v>
      </c>
      <c r="Z17" s="169">
        <f t="shared" si="7"/>
        <v>23.57185615422248</v>
      </c>
      <c r="AA17" s="167">
        <v>0</v>
      </c>
      <c r="AB17" s="167">
        <v>0</v>
      </c>
      <c r="AC17" s="162">
        <f>S17/I17*100</f>
        <v>23.57185615422248</v>
      </c>
      <c r="AD17" s="168">
        <v>0</v>
      </c>
      <c r="AE17" s="541" t="s">
        <v>74</v>
      </c>
      <c r="AF17" s="542"/>
      <c r="AG17" s="542"/>
      <c r="AI17" s="469" t="s">
        <v>127</v>
      </c>
      <c r="AJ17" s="469"/>
      <c r="AK17" s="469"/>
      <c r="AL17" s="469"/>
      <c r="AM17" s="469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</row>
    <row r="18" spans="1:148" s="19" customFormat="1" ht="30" customHeight="1" x14ac:dyDescent="0.3">
      <c r="A18" s="35"/>
      <c r="B18" s="159" t="s">
        <v>0</v>
      </c>
      <c r="C18" s="157" t="s">
        <v>68</v>
      </c>
      <c r="D18" s="385" t="s">
        <v>11</v>
      </c>
      <c r="E18" s="419" t="s">
        <v>5</v>
      </c>
      <c r="F18" s="216">
        <f t="shared" si="3"/>
        <v>3994900</v>
      </c>
      <c r="G18" s="134">
        <v>0</v>
      </c>
      <c r="H18" s="134">
        <v>0</v>
      </c>
      <c r="I18" s="134">
        <v>0</v>
      </c>
      <c r="J18" s="31">
        <v>3994900</v>
      </c>
      <c r="K18" s="158">
        <f t="shared" si="4"/>
        <v>599520</v>
      </c>
      <c r="L18" s="134">
        <v>0</v>
      </c>
      <c r="M18" s="134">
        <v>0</v>
      </c>
      <c r="N18" s="134">
        <v>0</v>
      </c>
      <c r="O18" s="31">
        <v>599520</v>
      </c>
      <c r="P18" s="158">
        <f t="shared" si="0"/>
        <v>251614.26</v>
      </c>
      <c r="Q18" s="134">
        <v>0</v>
      </c>
      <c r="R18" s="134">
        <v>0</v>
      </c>
      <c r="S18" s="134">
        <v>0</v>
      </c>
      <c r="T18" s="31">
        <v>251614.26</v>
      </c>
      <c r="U18" s="44">
        <f t="shared" si="5"/>
        <v>41.969285428342673</v>
      </c>
      <c r="V18" s="42">
        <v>0</v>
      </c>
      <c r="W18" s="42">
        <v>0</v>
      </c>
      <c r="X18" s="42">
        <v>0</v>
      </c>
      <c r="Y18" s="32">
        <f>T18/O18*100</f>
        <v>41.969285428342673</v>
      </c>
      <c r="Z18" s="30">
        <f t="shared" si="7"/>
        <v>6.2983869433527753</v>
      </c>
      <c r="AA18" s="42">
        <v>0</v>
      </c>
      <c r="AB18" s="42">
        <v>0</v>
      </c>
      <c r="AC18" s="42">
        <v>0</v>
      </c>
      <c r="AD18" s="32">
        <f>T18/J18*100</f>
        <v>6.2983869433527753</v>
      </c>
      <c r="AG18" s="458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</row>
    <row r="19" spans="1:148" s="19" customFormat="1" ht="28.5" customHeight="1" x14ac:dyDescent="0.3">
      <c r="A19" s="35"/>
      <c r="B19" s="159" t="s">
        <v>66</v>
      </c>
      <c r="C19" s="157" t="s">
        <v>44</v>
      </c>
      <c r="D19" s="385" t="s">
        <v>11</v>
      </c>
      <c r="E19" s="419" t="s">
        <v>12</v>
      </c>
      <c r="F19" s="216">
        <f t="shared" si="3"/>
        <v>72700</v>
      </c>
      <c r="G19" s="134">
        <v>72700</v>
      </c>
      <c r="H19" s="134">
        <v>0</v>
      </c>
      <c r="I19" s="134">
        <v>0</v>
      </c>
      <c r="J19" s="31">
        <v>0</v>
      </c>
      <c r="K19" s="158">
        <f t="shared" si="4"/>
        <v>0</v>
      </c>
      <c r="L19" s="134">
        <v>0</v>
      </c>
      <c r="M19" s="134">
        <v>0</v>
      </c>
      <c r="N19" s="134">
        <v>0</v>
      </c>
      <c r="O19" s="31">
        <v>0</v>
      </c>
      <c r="P19" s="158">
        <f t="shared" si="0"/>
        <v>0</v>
      </c>
      <c r="Q19" s="134">
        <v>0</v>
      </c>
      <c r="R19" s="134">
        <v>0</v>
      </c>
      <c r="S19" s="134">
        <v>0</v>
      </c>
      <c r="T19" s="31">
        <v>0</v>
      </c>
      <c r="U19" s="558">
        <f t="shared" si="5"/>
        <v>0</v>
      </c>
      <c r="V19" s="42">
        <v>0</v>
      </c>
      <c r="W19" s="42">
        <v>0</v>
      </c>
      <c r="X19" s="42">
        <v>0</v>
      </c>
      <c r="Y19" s="33">
        <v>0</v>
      </c>
      <c r="Z19" s="170">
        <f t="shared" si="7"/>
        <v>0</v>
      </c>
      <c r="AA19" s="42">
        <f>Q19/G19*100</f>
        <v>0</v>
      </c>
      <c r="AB19" s="42">
        <f>Q19/G19*100</f>
        <v>0</v>
      </c>
      <c r="AC19" s="42">
        <v>0</v>
      </c>
      <c r="AD19" s="33">
        <v>0</v>
      </c>
      <c r="AE19" s="539" t="s">
        <v>75</v>
      </c>
      <c r="AF19" s="540"/>
      <c r="AG19" s="452">
        <v>72690</v>
      </c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</row>
    <row r="20" spans="1:148" s="19" customFormat="1" ht="21.75" hidden="1" customHeight="1" x14ac:dyDescent="0.3">
      <c r="A20" s="35"/>
      <c r="B20" s="159"/>
      <c r="C20" s="157"/>
      <c r="D20" s="385" t="s">
        <v>11</v>
      </c>
      <c r="E20" s="419" t="s">
        <v>12</v>
      </c>
      <c r="F20" s="216">
        <f t="shared" si="3"/>
        <v>0</v>
      </c>
      <c r="G20" s="134"/>
      <c r="H20" s="134"/>
      <c r="I20" s="134"/>
      <c r="J20" s="31"/>
      <c r="K20" s="158">
        <f t="shared" si="4"/>
        <v>0</v>
      </c>
      <c r="L20" s="134"/>
      <c r="M20" s="134"/>
      <c r="N20" s="134"/>
      <c r="O20" s="31"/>
      <c r="P20" s="158">
        <f t="shared" si="0"/>
        <v>0</v>
      </c>
      <c r="Q20" s="134"/>
      <c r="R20" s="134"/>
      <c r="S20" s="134"/>
      <c r="T20" s="31"/>
      <c r="U20" s="44" t="e">
        <f t="shared" si="5"/>
        <v>#DIV/0!</v>
      </c>
      <c r="V20" s="134" t="e">
        <f>Q20/L20*100</f>
        <v>#DIV/0!</v>
      </c>
      <c r="W20" s="42" t="e">
        <f>L20/#REF!*100</f>
        <v>#REF!</v>
      </c>
      <c r="X20" s="134" t="e">
        <f>N20/D20*100</f>
        <v>#VALUE!</v>
      </c>
      <c r="Y20" s="32" t="e">
        <f>T20/O20*100</f>
        <v>#DIV/0!</v>
      </c>
      <c r="Z20" s="171" t="e">
        <f t="shared" si="7"/>
        <v>#DIV/0!</v>
      </c>
      <c r="AA20" s="134" t="e">
        <f>Q20/G20*100</f>
        <v>#DIV/0!</v>
      </c>
      <c r="AB20" s="42" t="e">
        <f>Q20/G20*100</f>
        <v>#DIV/0!</v>
      </c>
      <c r="AC20" s="134" t="e">
        <f>S20/I20*100</f>
        <v>#DIV/0!</v>
      </c>
      <c r="AD20" s="32" t="e">
        <f>T20/J20*100</f>
        <v>#DIV/0!</v>
      </c>
      <c r="AG20" s="3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</row>
    <row r="21" spans="1:148" s="19" customFormat="1" ht="18.75" hidden="1" customHeight="1" x14ac:dyDescent="0.3">
      <c r="A21" s="36"/>
      <c r="B21" s="172"/>
      <c r="C21" s="173"/>
      <c r="D21" s="385" t="s">
        <v>11</v>
      </c>
      <c r="E21" s="421" t="s">
        <v>5</v>
      </c>
      <c r="F21" s="216">
        <f t="shared" si="3"/>
        <v>0</v>
      </c>
      <c r="G21" s="174"/>
      <c r="H21" s="174"/>
      <c r="I21" s="174"/>
      <c r="J21" s="175"/>
      <c r="K21" s="158">
        <f t="shared" si="4"/>
        <v>0</v>
      </c>
      <c r="L21" s="174"/>
      <c r="M21" s="174"/>
      <c r="N21" s="174"/>
      <c r="O21" s="175"/>
      <c r="P21" s="158">
        <f t="shared" si="0"/>
        <v>0</v>
      </c>
      <c r="Q21" s="174"/>
      <c r="R21" s="174"/>
      <c r="S21" s="174"/>
      <c r="T21" s="175"/>
      <c r="U21" s="44" t="e">
        <f t="shared" si="5"/>
        <v>#DIV/0!</v>
      </c>
      <c r="V21" s="134" t="e">
        <f>Q21/L21*100</f>
        <v>#DIV/0!</v>
      </c>
      <c r="W21" s="42" t="e">
        <f>L21/#REF!*100</f>
        <v>#REF!</v>
      </c>
      <c r="X21" s="134" t="e">
        <f>N21/D21*100</f>
        <v>#VALUE!</v>
      </c>
      <c r="Y21" s="32" t="e">
        <f>T21/O21*100</f>
        <v>#DIV/0!</v>
      </c>
      <c r="Z21" s="171" t="e">
        <f t="shared" si="7"/>
        <v>#DIV/0!</v>
      </c>
      <c r="AA21" s="134" t="e">
        <f>Q21/G21*100</f>
        <v>#DIV/0!</v>
      </c>
      <c r="AB21" s="42" t="e">
        <f>Q21/G21*100</f>
        <v>#DIV/0!</v>
      </c>
      <c r="AC21" s="134" t="e">
        <f>S21/I21*100</f>
        <v>#DIV/0!</v>
      </c>
      <c r="AD21" s="32" t="e">
        <f>T21/J21*100</f>
        <v>#DIV/0!</v>
      </c>
      <c r="AG21" s="3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</row>
    <row r="22" spans="1:148" s="19" customFormat="1" ht="29.4" customHeight="1" x14ac:dyDescent="0.3">
      <c r="A22" s="341"/>
      <c r="B22" s="159" t="s">
        <v>59</v>
      </c>
      <c r="C22" s="155" t="s">
        <v>45</v>
      </c>
      <c r="D22" s="385" t="s">
        <v>11</v>
      </c>
      <c r="E22" s="413" t="s">
        <v>12</v>
      </c>
      <c r="F22" s="367">
        <f t="shared" si="3"/>
        <v>2440000</v>
      </c>
      <c r="G22" s="217">
        <v>2440000</v>
      </c>
      <c r="H22" s="153">
        <v>0</v>
      </c>
      <c r="I22" s="153">
        <v>0</v>
      </c>
      <c r="J22" s="46">
        <v>0</v>
      </c>
      <c r="K22" s="408">
        <f t="shared" si="4"/>
        <v>350000</v>
      </c>
      <c r="L22" s="217">
        <v>350000</v>
      </c>
      <c r="M22" s="153">
        <v>0</v>
      </c>
      <c r="N22" s="153">
        <v>0</v>
      </c>
      <c r="O22" s="46">
        <v>0</v>
      </c>
      <c r="P22" s="408">
        <f t="shared" si="0"/>
        <v>550000</v>
      </c>
      <c r="Q22" s="217">
        <v>550000</v>
      </c>
      <c r="R22" s="153">
        <v>0</v>
      </c>
      <c r="S22" s="153">
        <v>0</v>
      </c>
      <c r="T22" s="46">
        <v>0</v>
      </c>
      <c r="U22" s="44">
        <f>V22+W22+X22+Y22</f>
        <v>157.14285714285714</v>
      </c>
      <c r="V22" s="134">
        <f>Q22/L22*100</f>
        <v>157.14285714285714</v>
      </c>
      <c r="W22" s="42">
        <v>0</v>
      </c>
      <c r="X22" s="42">
        <v>0</v>
      </c>
      <c r="Y22" s="33">
        <v>0</v>
      </c>
      <c r="Z22" s="170">
        <f t="shared" si="7"/>
        <v>22.540983606557376</v>
      </c>
      <c r="AA22" s="42">
        <f>Q22/G22*100</f>
        <v>22.540983606557376</v>
      </c>
      <c r="AB22" s="42">
        <v>0</v>
      </c>
      <c r="AC22" s="42">
        <v>0</v>
      </c>
      <c r="AD22" s="33">
        <v>0</v>
      </c>
      <c r="AG22" s="3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</row>
    <row r="23" spans="1:148" s="19" customFormat="1" ht="55.8" customHeight="1" x14ac:dyDescent="0.3">
      <c r="A23" s="341"/>
      <c r="B23" s="410" t="s">
        <v>153</v>
      </c>
      <c r="C23" s="468" t="s">
        <v>152</v>
      </c>
      <c r="D23" s="385" t="s">
        <v>11</v>
      </c>
      <c r="E23" s="419" t="s">
        <v>5</v>
      </c>
      <c r="F23" s="367">
        <f t="shared" si="3"/>
        <v>32922300</v>
      </c>
      <c r="G23" s="200">
        <v>32922300</v>
      </c>
      <c r="H23" s="134">
        <v>0</v>
      </c>
      <c r="I23" s="134">
        <v>0</v>
      </c>
      <c r="J23" s="414">
        <v>0</v>
      </c>
      <c r="K23" s="408">
        <f t="shared" si="4"/>
        <v>0</v>
      </c>
      <c r="L23" s="200">
        <v>0</v>
      </c>
      <c r="M23" s="134">
        <v>0</v>
      </c>
      <c r="N23" s="134">
        <v>0</v>
      </c>
      <c r="O23" s="31">
        <v>0</v>
      </c>
      <c r="P23" s="409">
        <v>0</v>
      </c>
      <c r="Q23" s="200">
        <v>0</v>
      </c>
      <c r="R23" s="134">
        <v>0</v>
      </c>
      <c r="S23" s="134">
        <v>0</v>
      </c>
      <c r="T23" s="31">
        <v>0</v>
      </c>
      <c r="U23" s="44" t="e">
        <f t="shared" ref="U23:U25" si="8">V23+W23+X23+Y23</f>
        <v>#DIV/0!</v>
      </c>
      <c r="V23" s="134">
        <v>0</v>
      </c>
      <c r="W23" s="42">
        <v>0</v>
      </c>
      <c r="X23" s="42">
        <v>0</v>
      </c>
      <c r="Y23" s="32" t="e">
        <f>T23/O23*100</f>
        <v>#DIV/0!</v>
      </c>
      <c r="Z23" s="170">
        <v>0</v>
      </c>
      <c r="AA23" s="42">
        <v>0</v>
      </c>
      <c r="AB23" s="42">
        <v>0</v>
      </c>
      <c r="AC23" s="42">
        <v>0</v>
      </c>
      <c r="AD23" s="33">
        <v>0</v>
      </c>
      <c r="AG23" s="3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</row>
    <row r="24" spans="1:148" s="19" customFormat="1" ht="61.2" customHeight="1" x14ac:dyDescent="0.3">
      <c r="A24" s="341"/>
      <c r="B24" s="410" t="s">
        <v>143</v>
      </c>
      <c r="C24" s="559" t="s">
        <v>145</v>
      </c>
      <c r="D24" s="385" t="s">
        <v>11</v>
      </c>
      <c r="E24" s="419"/>
      <c r="F24" s="367">
        <f t="shared" si="3"/>
        <v>8175170</v>
      </c>
      <c r="G24" s="200">
        <v>0</v>
      </c>
      <c r="H24" s="134">
        <v>0</v>
      </c>
      <c r="I24" s="134">
        <v>0</v>
      </c>
      <c r="J24" s="560">
        <v>8175170</v>
      </c>
      <c r="K24" s="409"/>
      <c r="L24" s="200"/>
      <c r="M24" s="134"/>
      <c r="N24" s="134"/>
      <c r="O24" s="31"/>
      <c r="P24" s="409">
        <v>0</v>
      </c>
      <c r="Q24" s="200">
        <v>0</v>
      </c>
      <c r="R24" s="134">
        <v>0</v>
      </c>
      <c r="S24" s="134">
        <v>0</v>
      </c>
      <c r="T24" s="31">
        <v>0</v>
      </c>
      <c r="U24" s="30"/>
      <c r="V24" s="134"/>
      <c r="W24" s="42"/>
      <c r="X24" s="42"/>
      <c r="Y24" s="32"/>
      <c r="Z24" s="135">
        <f t="shared" ref="Z24" si="9">P24/F24*100</f>
        <v>0</v>
      </c>
      <c r="AA24" s="42">
        <v>0</v>
      </c>
      <c r="AB24" s="42">
        <v>0</v>
      </c>
      <c r="AC24" s="42">
        <v>0</v>
      </c>
      <c r="AD24" s="33">
        <f>T24/J24*100</f>
        <v>0</v>
      </c>
      <c r="AG24" s="3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</row>
    <row r="25" spans="1:148" s="19" customFormat="1" ht="44.4" customHeight="1" thickBot="1" x14ac:dyDescent="0.35">
      <c r="A25" s="341"/>
      <c r="B25" s="411" t="s">
        <v>144</v>
      </c>
      <c r="C25" s="561" t="s">
        <v>151</v>
      </c>
      <c r="D25" s="382" t="s">
        <v>11</v>
      </c>
      <c r="E25" s="562" t="s">
        <v>4</v>
      </c>
      <c r="F25" s="367">
        <f t="shared" si="3"/>
        <v>34086400</v>
      </c>
      <c r="G25" s="178">
        <v>0</v>
      </c>
      <c r="H25" s="563">
        <v>34086400</v>
      </c>
      <c r="I25" s="179">
        <v>0</v>
      </c>
      <c r="J25" s="47">
        <v>0</v>
      </c>
      <c r="K25" s="408">
        <f t="shared" si="4"/>
        <v>0</v>
      </c>
      <c r="L25" s="178">
        <v>0</v>
      </c>
      <c r="M25" s="179">
        <v>0</v>
      </c>
      <c r="N25" s="179">
        <v>0</v>
      </c>
      <c r="O25" s="47">
        <v>0</v>
      </c>
      <c r="P25" s="177">
        <v>0</v>
      </c>
      <c r="Q25" s="178">
        <v>0</v>
      </c>
      <c r="R25" s="179">
        <v>0</v>
      </c>
      <c r="S25" s="179">
        <v>0</v>
      </c>
      <c r="T25" s="47">
        <v>0</v>
      </c>
      <c r="U25" s="44" t="e">
        <f t="shared" si="8"/>
        <v>#DIV/0!</v>
      </c>
      <c r="V25" s="153">
        <v>0</v>
      </c>
      <c r="W25" s="154" t="e">
        <f>F25/P25*100</f>
        <v>#DIV/0!</v>
      </c>
      <c r="X25" s="154">
        <v>0</v>
      </c>
      <c r="Y25" s="92">
        <v>0</v>
      </c>
      <c r="Z25" s="241">
        <v>0</v>
      </c>
      <c r="AA25" s="184">
        <v>0</v>
      </c>
      <c r="AB25" s="184">
        <v>0</v>
      </c>
      <c r="AC25" s="184">
        <v>0</v>
      </c>
      <c r="AD25" s="185">
        <v>0</v>
      </c>
      <c r="AG25" s="3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</row>
    <row r="26" spans="1:148" s="58" customFormat="1" ht="19.5" customHeight="1" thickBot="1" x14ac:dyDescent="0.35">
      <c r="A26" s="68"/>
      <c r="B26" s="523" t="s">
        <v>72</v>
      </c>
      <c r="C26" s="501"/>
      <c r="D26" s="502"/>
      <c r="E26" s="422"/>
      <c r="F26" s="21">
        <f>F8+F10+F12+F13+F14+F15+F16+F17+F18+F19+F22+F9+F11+F23+F25+F24</f>
        <v>4452224775</v>
      </c>
      <c r="G26" s="130">
        <f t="shared" ref="G26:T26" si="10">G8+G10+G12+G13+G14+G15+G16+G17+G18+G19+G22+G9+G11+G23+G25+G24</f>
        <v>3494054200</v>
      </c>
      <c r="H26" s="130">
        <f t="shared" si="10"/>
        <v>34086400</v>
      </c>
      <c r="I26" s="130">
        <f t="shared" si="10"/>
        <v>341067780</v>
      </c>
      <c r="J26" s="457">
        <f t="shared" si="10"/>
        <v>583016395</v>
      </c>
      <c r="K26" s="137">
        <f t="shared" si="10"/>
        <v>1141556920</v>
      </c>
      <c r="L26" s="137">
        <f t="shared" si="10"/>
        <v>660684010</v>
      </c>
      <c r="M26" s="137">
        <f t="shared" si="10"/>
        <v>0</v>
      </c>
      <c r="N26" s="137">
        <f t="shared" si="10"/>
        <v>341067780</v>
      </c>
      <c r="O26" s="137">
        <f t="shared" si="10"/>
        <v>139805130</v>
      </c>
      <c r="P26" s="137">
        <f t="shared" si="10"/>
        <v>1068977002.1999999</v>
      </c>
      <c r="Q26" s="137">
        <f t="shared" si="10"/>
        <v>828817243.9799999</v>
      </c>
      <c r="R26" s="137">
        <f t="shared" si="10"/>
        <v>0</v>
      </c>
      <c r="S26" s="137">
        <f t="shared" si="10"/>
        <v>80396006.489999995</v>
      </c>
      <c r="T26" s="137">
        <f t="shared" si="10"/>
        <v>159763751.72999999</v>
      </c>
      <c r="U26" s="114">
        <f>P26/K26*100</f>
        <v>93.642023754715623</v>
      </c>
      <c r="V26" s="145">
        <f>Q26/L26*100</f>
        <v>125.44835828250179</v>
      </c>
      <c r="W26" s="564">
        <v>0</v>
      </c>
      <c r="X26" s="145">
        <f>S26/N26*100</f>
        <v>23.57185615422248</v>
      </c>
      <c r="Y26" s="83">
        <f>T26/O26*100</f>
        <v>114.27602959204715</v>
      </c>
      <c r="Z26" s="82">
        <f>P26/F26*100</f>
        <v>24.009951343932315</v>
      </c>
      <c r="AA26" s="106">
        <f>Q26/G26*100</f>
        <v>23.720789562451547</v>
      </c>
      <c r="AB26" s="69">
        <v>0</v>
      </c>
      <c r="AC26" s="106">
        <f>S26/I26*100</f>
        <v>23.57185615422248</v>
      </c>
      <c r="AD26" s="83">
        <f>T26/J26*100</f>
        <v>27.402960379870617</v>
      </c>
      <c r="AG26" s="64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</row>
    <row r="27" spans="1:148" s="354" customFormat="1" ht="19.2" customHeight="1" x14ac:dyDescent="0.3">
      <c r="A27" s="484" t="s">
        <v>14</v>
      </c>
      <c r="B27" s="107" t="s">
        <v>99</v>
      </c>
      <c r="C27" s="363"/>
      <c r="D27" s="387"/>
      <c r="E27" s="423" t="s">
        <v>9</v>
      </c>
      <c r="F27" s="466">
        <f>F28</f>
        <v>30222370</v>
      </c>
      <c r="G27" s="364">
        <f t="shared" ref="G27:J27" si="11">G28</f>
        <v>0</v>
      </c>
      <c r="H27" s="364">
        <f t="shared" si="11"/>
        <v>0</v>
      </c>
      <c r="I27" s="364">
        <f t="shared" si="11"/>
        <v>0</v>
      </c>
      <c r="J27" s="351">
        <f t="shared" si="11"/>
        <v>30222370</v>
      </c>
      <c r="K27" s="565">
        <f>K28</f>
        <v>499000</v>
      </c>
      <c r="L27" s="565">
        <f t="shared" ref="L27:O27" si="12">L28</f>
        <v>0</v>
      </c>
      <c r="M27" s="565">
        <f t="shared" si="12"/>
        <v>0</v>
      </c>
      <c r="N27" s="565">
        <f t="shared" si="12"/>
        <v>0</v>
      </c>
      <c r="O27" s="423">
        <f t="shared" si="12"/>
        <v>499000</v>
      </c>
      <c r="P27" s="316">
        <f t="shared" ref="P27:T27" si="13">P32</f>
        <v>0</v>
      </c>
      <c r="Q27" s="350">
        <f t="shared" si="13"/>
        <v>0</v>
      </c>
      <c r="R27" s="350">
        <f t="shared" si="13"/>
        <v>0</v>
      </c>
      <c r="S27" s="350">
        <f t="shared" si="13"/>
        <v>0</v>
      </c>
      <c r="T27" s="351">
        <f t="shared" si="13"/>
        <v>0</v>
      </c>
      <c r="U27" s="352">
        <v>0</v>
      </c>
      <c r="V27" s="86">
        <v>0</v>
      </c>
      <c r="W27" s="86">
        <v>0</v>
      </c>
      <c r="X27" s="86">
        <v>0</v>
      </c>
      <c r="Y27" s="353">
        <v>0</v>
      </c>
      <c r="Z27" s="352">
        <v>0</v>
      </c>
      <c r="AA27" s="86">
        <v>0</v>
      </c>
      <c r="AB27" s="86">
        <v>0</v>
      </c>
      <c r="AC27" s="86">
        <v>0</v>
      </c>
      <c r="AD27" s="353">
        <v>0</v>
      </c>
      <c r="AG27" s="4"/>
      <c r="AI27" s="355"/>
      <c r="AJ27" s="355"/>
      <c r="AK27" s="355"/>
      <c r="AL27" s="355"/>
      <c r="AM27" s="355"/>
      <c r="AN27" s="355"/>
      <c r="AO27" s="355"/>
      <c r="AP27" s="355"/>
      <c r="AQ27" s="355"/>
      <c r="AR27" s="355"/>
      <c r="AS27" s="355"/>
      <c r="AT27" s="355"/>
      <c r="AU27" s="355"/>
      <c r="AV27" s="355"/>
      <c r="AW27" s="355"/>
      <c r="AX27" s="355"/>
      <c r="AY27" s="355"/>
      <c r="AZ27" s="355"/>
      <c r="BA27" s="355"/>
      <c r="BB27" s="355"/>
      <c r="BC27" s="355"/>
      <c r="BD27" s="355"/>
      <c r="BE27" s="355"/>
      <c r="BF27" s="355"/>
      <c r="BG27" s="355"/>
      <c r="BH27" s="355"/>
      <c r="BI27" s="355"/>
      <c r="BJ27" s="355"/>
      <c r="BK27" s="355"/>
      <c r="BL27" s="355"/>
      <c r="BM27" s="355"/>
      <c r="BN27" s="355"/>
      <c r="BO27" s="355"/>
      <c r="BP27" s="355"/>
      <c r="BQ27" s="355"/>
      <c r="BR27" s="355"/>
      <c r="BS27" s="355"/>
      <c r="BT27" s="355"/>
      <c r="BU27" s="355"/>
      <c r="BV27" s="355"/>
      <c r="BW27" s="355"/>
      <c r="BX27" s="355"/>
      <c r="BY27" s="355"/>
      <c r="BZ27" s="355"/>
      <c r="CA27" s="355"/>
      <c r="CB27" s="355"/>
      <c r="CC27" s="355"/>
      <c r="CD27" s="355"/>
      <c r="CE27" s="355"/>
      <c r="CF27" s="355"/>
      <c r="CG27" s="355"/>
      <c r="CH27" s="355"/>
      <c r="CI27" s="355"/>
      <c r="CJ27" s="355"/>
      <c r="CK27" s="355"/>
      <c r="CL27" s="355"/>
      <c r="CM27" s="355"/>
      <c r="CN27" s="355"/>
      <c r="CO27" s="355"/>
      <c r="CP27" s="355"/>
      <c r="CQ27" s="355"/>
      <c r="CR27" s="355"/>
      <c r="CS27" s="355"/>
      <c r="CT27" s="355"/>
      <c r="CU27" s="355"/>
      <c r="CV27" s="355"/>
      <c r="CW27" s="355"/>
      <c r="CX27" s="355"/>
      <c r="CY27" s="355"/>
      <c r="CZ27" s="355"/>
      <c r="DA27" s="355"/>
      <c r="DB27" s="355"/>
      <c r="DC27" s="355"/>
      <c r="DD27" s="355"/>
      <c r="DE27" s="355"/>
      <c r="DF27" s="355"/>
      <c r="DG27" s="355"/>
      <c r="DH27" s="355"/>
      <c r="DI27" s="355"/>
      <c r="DJ27" s="355"/>
      <c r="DK27" s="355"/>
      <c r="DL27" s="355"/>
      <c r="DM27" s="355"/>
      <c r="DN27" s="355"/>
      <c r="DO27" s="355"/>
      <c r="DP27" s="355"/>
      <c r="DQ27" s="355"/>
      <c r="DR27" s="355"/>
      <c r="DS27" s="355"/>
      <c r="DT27" s="355"/>
      <c r="DU27" s="355"/>
      <c r="DV27" s="355"/>
      <c r="DW27" s="355"/>
      <c r="DX27" s="355"/>
      <c r="DY27" s="355"/>
      <c r="DZ27" s="355"/>
      <c r="EA27" s="355"/>
      <c r="EB27" s="355"/>
      <c r="EC27" s="355"/>
      <c r="ED27" s="355"/>
      <c r="EE27" s="355"/>
      <c r="EF27" s="355"/>
      <c r="EG27" s="355"/>
      <c r="EH27" s="355"/>
      <c r="EI27" s="355"/>
      <c r="EJ27" s="355"/>
      <c r="EK27" s="355"/>
      <c r="EL27" s="355"/>
      <c r="EM27" s="355"/>
      <c r="EN27" s="355"/>
      <c r="EO27" s="355"/>
      <c r="EP27" s="355"/>
      <c r="EQ27" s="355"/>
      <c r="ER27" s="355"/>
    </row>
    <row r="28" spans="1:148" s="13" customFormat="1" ht="18" customHeight="1" thickBot="1" x14ac:dyDescent="0.35">
      <c r="A28" s="485"/>
      <c r="B28" s="119"/>
      <c r="C28" s="173"/>
      <c r="D28" s="388" t="s">
        <v>15</v>
      </c>
      <c r="E28" s="285" t="s">
        <v>5</v>
      </c>
      <c r="F28" s="207">
        <f>F29+F30+F31+F32</f>
        <v>30222370</v>
      </c>
      <c r="G28" s="117">
        <f t="shared" ref="G28:J28" si="14">G29+G30+G31+G32</f>
        <v>0</v>
      </c>
      <c r="H28" s="117">
        <f t="shared" si="14"/>
        <v>0</v>
      </c>
      <c r="I28" s="117">
        <f t="shared" si="14"/>
        <v>0</v>
      </c>
      <c r="J28" s="327">
        <f t="shared" si="14"/>
        <v>30222370</v>
      </c>
      <c r="K28" s="566">
        <f>L28+M28+N28+O28</f>
        <v>499000</v>
      </c>
      <c r="L28" s="567">
        <f t="shared" ref="L28" si="15">L29+L30+L31+L32</f>
        <v>0</v>
      </c>
      <c r="M28" s="567">
        <f t="shared" ref="M28" si="16">M29+M30+M31+M32</f>
        <v>0</v>
      </c>
      <c r="N28" s="567">
        <f t="shared" ref="N28" si="17">N29+N30+N31+N32</f>
        <v>0</v>
      </c>
      <c r="O28" s="568">
        <v>499000</v>
      </c>
      <c r="P28" s="207">
        <f t="shared" ref="P28:T28" si="18">P33</f>
        <v>0</v>
      </c>
      <c r="Q28" s="366">
        <f t="shared" si="18"/>
        <v>0</v>
      </c>
      <c r="R28" s="366">
        <f t="shared" si="18"/>
        <v>0</v>
      </c>
      <c r="S28" s="366">
        <f t="shared" si="18"/>
        <v>0</v>
      </c>
      <c r="T28" s="327">
        <f t="shared" si="18"/>
        <v>0</v>
      </c>
      <c r="U28" s="569">
        <f t="shared" ref="U28:U32" si="19">V28+W28+X28+Y28</f>
        <v>0</v>
      </c>
      <c r="V28" s="180">
        <v>0</v>
      </c>
      <c r="W28" s="180">
        <v>0</v>
      </c>
      <c r="X28" s="180">
        <v>0</v>
      </c>
      <c r="Y28" s="181">
        <v>0</v>
      </c>
      <c r="Z28" s="349">
        <v>0</v>
      </c>
      <c r="AA28" s="180">
        <v>0</v>
      </c>
      <c r="AB28" s="180">
        <v>0</v>
      </c>
      <c r="AC28" s="180">
        <v>0</v>
      </c>
      <c r="AD28" s="181">
        <v>0</v>
      </c>
      <c r="AG28" s="104"/>
      <c r="AI28" s="105"/>
      <c r="AJ28" s="105"/>
      <c r="AK28" s="105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</row>
    <row r="29" spans="1:148" s="13" customFormat="1" ht="18" hidden="1" customHeight="1" x14ac:dyDescent="0.3">
      <c r="A29" s="341"/>
      <c r="B29" s="348" t="s">
        <v>137</v>
      </c>
      <c r="C29" s="157" t="s">
        <v>138</v>
      </c>
      <c r="D29" s="389" t="s">
        <v>15</v>
      </c>
      <c r="E29" s="424"/>
      <c r="F29" s="151">
        <f t="shared" ref="F29:F32" si="20">G29+H29+I29+J29</f>
        <v>4497</v>
      </c>
      <c r="G29" s="151">
        <v>0</v>
      </c>
      <c r="H29" s="151">
        <v>0</v>
      </c>
      <c r="I29" s="151">
        <v>0</v>
      </c>
      <c r="J29" s="151">
        <v>4497</v>
      </c>
      <c r="K29" s="122"/>
      <c r="L29" s="122"/>
      <c r="M29" s="122"/>
      <c r="N29" s="122"/>
      <c r="O29" s="121"/>
      <c r="P29" s="448">
        <f t="shared" ref="P29:S29" si="21">P34</f>
        <v>0</v>
      </c>
      <c r="Q29" s="343">
        <f t="shared" si="21"/>
        <v>0</v>
      </c>
      <c r="R29" s="343">
        <f t="shared" si="21"/>
        <v>0</v>
      </c>
      <c r="S29" s="343">
        <f t="shared" si="21"/>
        <v>0</v>
      </c>
      <c r="T29" s="365">
        <v>0</v>
      </c>
      <c r="U29" s="42"/>
      <c r="V29" s="42"/>
      <c r="W29" s="42"/>
      <c r="X29" s="42"/>
      <c r="Y29" s="42"/>
      <c r="Z29" s="349">
        <v>0</v>
      </c>
      <c r="AA29" s="180">
        <v>0</v>
      </c>
      <c r="AB29" s="180">
        <v>0</v>
      </c>
      <c r="AC29" s="180">
        <v>0</v>
      </c>
      <c r="AD29" s="181">
        <v>0</v>
      </c>
      <c r="AG29" s="104"/>
      <c r="AI29" s="105"/>
      <c r="AJ29" s="105"/>
      <c r="AK29" s="105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</row>
    <row r="30" spans="1:148" s="13" customFormat="1" ht="27.6" hidden="1" customHeight="1" x14ac:dyDescent="0.3">
      <c r="A30" s="341"/>
      <c r="B30" s="348" t="s">
        <v>136</v>
      </c>
      <c r="C30" s="157" t="s">
        <v>138</v>
      </c>
      <c r="D30" s="390" t="s">
        <v>15</v>
      </c>
      <c r="E30" s="424"/>
      <c r="F30" s="122">
        <f t="shared" si="20"/>
        <v>613476</v>
      </c>
      <c r="G30" s="122">
        <v>0</v>
      </c>
      <c r="H30" s="122">
        <v>0</v>
      </c>
      <c r="I30" s="122">
        <v>0</v>
      </c>
      <c r="J30" s="122">
        <v>613476</v>
      </c>
      <c r="K30" s="122"/>
      <c r="L30" s="122"/>
      <c r="M30" s="122"/>
      <c r="N30" s="122"/>
      <c r="O30" s="121"/>
      <c r="P30" s="248">
        <f t="shared" ref="P30:S30" si="22">P35</f>
        <v>0</v>
      </c>
      <c r="Q30" s="229">
        <f t="shared" si="22"/>
        <v>0</v>
      </c>
      <c r="R30" s="229">
        <f t="shared" si="22"/>
        <v>0</v>
      </c>
      <c r="S30" s="229">
        <f t="shared" si="22"/>
        <v>0</v>
      </c>
      <c r="T30" s="227">
        <v>0</v>
      </c>
      <c r="U30" s="42"/>
      <c r="V30" s="42"/>
      <c r="W30" s="42"/>
      <c r="X30" s="42"/>
      <c r="Y30" s="42"/>
      <c r="Z30" s="349">
        <v>0</v>
      </c>
      <c r="AA30" s="180">
        <v>0</v>
      </c>
      <c r="AB30" s="180">
        <v>0</v>
      </c>
      <c r="AC30" s="180">
        <v>0</v>
      </c>
      <c r="AD30" s="181">
        <v>0</v>
      </c>
      <c r="AG30" s="104"/>
      <c r="AI30" s="105"/>
      <c r="AJ30" s="105"/>
      <c r="AK30" s="105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</row>
    <row r="31" spans="1:148" s="13" customFormat="1" ht="27.6" hidden="1" customHeight="1" x14ac:dyDescent="0.3">
      <c r="A31" s="341"/>
      <c r="B31" s="348" t="s">
        <v>139</v>
      </c>
      <c r="C31" s="157" t="s">
        <v>119</v>
      </c>
      <c r="D31" s="390" t="s">
        <v>15</v>
      </c>
      <c r="E31" s="285"/>
      <c r="F31" s="122">
        <f t="shared" si="20"/>
        <v>29318834</v>
      </c>
      <c r="G31" s="122">
        <v>0</v>
      </c>
      <c r="H31" s="122">
        <v>0</v>
      </c>
      <c r="I31" s="122">
        <v>0</v>
      </c>
      <c r="J31" s="122">
        <v>29318834</v>
      </c>
      <c r="K31" s="343"/>
      <c r="L31" s="343"/>
      <c r="M31" s="343"/>
      <c r="N31" s="343"/>
      <c r="O31" s="343"/>
      <c r="P31" s="248">
        <v>0</v>
      </c>
      <c r="Q31" s="229">
        <f t="shared" ref="Q31:S31" si="23">Q36</f>
        <v>0</v>
      </c>
      <c r="R31" s="229">
        <f t="shared" si="23"/>
        <v>0</v>
      </c>
      <c r="S31" s="229">
        <f t="shared" si="23"/>
        <v>0</v>
      </c>
      <c r="T31" s="227">
        <v>0</v>
      </c>
      <c r="U31" s="42"/>
      <c r="V31" s="42"/>
      <c r="W31" s="42"/>
      <c r="X31" s="42"/>
      <c r="Y31" s="42"/>
      <c r="Z31" s="349">
        <v>0</v>
      </c>
      <c r="AA31" s="180">
        <v>0</v>
      </c>
      <c r="AB31" s="180">
        <v>0</v>
      </c>
      <c r="AC31" s="180">
        <v>0</v>
      </c>
      <c r="AD31" s="181">
        <v>0</v>
      </c>
      <c r="AG31" s="104"/>
      <c r="AI31" s="105"/>
      <c r="AJ31" s="105"/>
      <c r="AK31" s="105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</row>
    <row r="32" spans="1:148" s="212" customFormat="1" ht="18" hidden="1" customHeight="1" thickBot="1" x14ac:dyDescent="0.3">
      <c r="A32" s="451"/>
      <c r="B32" s="348" t="s">
        <v>135</v>
      </c>
      <c r="C32" s="157" t="s">
        <v>119</v>
      </c>
      <c r="D32" s="390" t="s">
        <v>15</v>
      </c>
      <c r="E32" s="285" t="s">
        <v>5</v>
      </c>
      <c r="F32" s="117">
        <f t="shared" si="20"/>
        <v>285563</v>
      </c>
      <c r="G32" s="342">
        <v>0</v>
      </c>
      <c r="H32" s="342">
        <v>0</v>
      </c>
      <c r="I32" s="342">
        <v>0</v>
      </c>
      <c r="J32" s="343">
        <v>285563</v>
      </c>
      <c r="K32" s="343">
        <v>0</v>
      </c>
      <c r="L32" s="343">
        <v>0</v>
      </c>
      <c r="M32" s="343">
        <v>0</v>
      </c>
      <c r="N32" s="343">
        <v>0</v>
      </c>
      <c r="O32" s="343">
        <v>0</v>
      </c>
      <c r="P32" s="248">
        <v>0</v>
      </c>
      <c r="Q32" s="229">
        <f t="shared" ref="Q32:S32" si="24">Q37</f>
        <v>0</v>
      </c>
      <c r="R32" s="229">
        <f t="shared" si="24"/>
        <v>0</v>
      </c>
      <c r="S32" s="229">
        <f t="shared" si="24"/>
        <v>0</v>
      </c>
      <c r="T32" s="227">
        <v>0</v>
      </c>
      <c r="U32" s="42" t="e">
        <f t="shared" si="19"/>
        <v>#DIV/0!</v>
      </c>
      <c r="V32" s="42">
        <v>0</v>
      </c>
      <c r="W32" s="42">
        <v>0</v>
      </c>
      <c r="X32" s="42">
        <v>0</v>
      </c>
      <c r="Y32" s="42" t="e">
        <f>T32/O32*100</f>
        <v>#DIV/0!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356" t="s">
        <v>70</v>
      </c>
      <c r="AF32" s="186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</row>
    <row r="33" spans="1:148" s="212" customFormat="1" ht="18.600000000000001" hidden="1" customHeight="1" thickBot="1" x14ac:dyDescent="0.3">
      <c r="A33" s="344"/>
      <c r="B33" s="524"/>
      <c r="C33" s="525"/>
      <c r="D33" s="391" t="s">
        <v>16</v>
      </c>
      <c r="E33" s="425" t="s">
        <v>5</v>
      </c>
      <c r="F33" s="345">
        <f>F34</f>
        <v>0</v>
      </c>
      <c r="G33" s="346">
        <f>G34</f>
        <v>0</v>
      </c>
      <c r="H33" s="346">
        <f>H34</f>
        <v>0</v>
      </c>
      <c r="I33" s="346">
        <f>I34</f>
        <v>0</v>
      </c>
      <c r="J33" s="347">
        <f>J34</f>
        <v>0</v>
      </c>
      <c r="K33" s="570">
        <v>0</v>
      </c>
      <c r="L33" s="346">
        <f t="shared" ref="L33:N33" si="25">L35</f>
        <v>0</v>
      </c>
      <c r="M33" s="346">
        <f t="shared" si="25"/>
        <v>0</v>
      </c>
      <c r="N33" s="346">
        <f t="shared" si="25"/>
        <v>0</v>
      </c>
      <c r="O33" s="571">
        <v>0</v>
      </c>
      <c r="P33" s="357">
        <f>P34</f>
        <v>0</v>
      </c>
      <c r="Q33" s="358">
        <f>Q34</f>
        <v>0</v>
      </c>
      <c r="R33" s="358">
        <f>R34</f>
        <v>0</v>
      </c>
      <c r="S33" s="358">
        <f>S34</f>
        <v>0</v>
      </c>
      <c r="T33" s="359">
        <f>T34</f>
        <v>0</v>
      </c>
      <c r="U33" s="360">
        <f t="shared" ref="U33" si="26">V33+W33+X33+Y33</f>
        <v>0</v>
      </c>
      <c r="V33" s="361">
        <v>0</v>
      </c>
      <c r="W33" s="361">
        <f>SUM(W36:W36)</f>
        <v>0</v>
      </c>
      <c r="X33" s="361">
        <v>0</v>
      </c>
      <c r="Y33" s="362">
        <v>0</v>
      </c>
      <c r="Z33" s="360">
        <f t="shared" ref="Z33" si="27">AA33+AB33+AC33+AD33</f>
        <v>0</v>
      </c>
      <c r="AA33" s="361">
        <v>0</v>
      </c>
      <c r="AB33" s="361">
        <f>SUM(AB36:AB36)</f>
        <v>0</v>
      </c>
      <c r="AC33" s="361">
        <v>0</v>
      </c>
      <c r="AD33" s="362">
        <v>0</v>
      </c>
      <c r="AE33" s="212" t="s">
        <v>69</v>
      </c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/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</row>
    <row r="34" spans="1:148" s="65" customFormat="1" ht="42.75" hidden="1" customHeight="1" thickBot="1" x14ac:dyDescent="0.3">
      <c r="A34" s="116"/>
      <c r="B34" s="188"/>
      <c r="C34" s="189"/>
      <c r="D34" s="392" t="s">
        <v>16</v>
      </c>
      <c r="E34" s="426"/>
      <c r="F34" s="190">
        <f t="shared" si="3"/>
        <v>0</v>
      </c>
      <c r="G34" s="191">
        <v>0</v>
      </c>
      <c r="H34" s="191">
        <v>0</v>
      </c>
      <c r="I34" s="191">
        <v>0</v>
      </c>
      <c r="J34" s="192">
        <v>0</v>
      </c>
      <c r="K34" s="572">
        <v>0</v>
      </c>
      <c r="L34" s="191">
        <v>0</v>
      </c>
      <c r="M34" s="191">
        <v>0</v>
      </c>
      <c r="N34" s="191">
        <v>0</v>
      </c>
      <c r="O34" s="192">
        <v>0</v>
      </c>
      <c r="P34" s="194">
        <f>Q34+R34+T34</f>
        <v>0</v>
      </c>
      <c r="Q34" s="193">
        <v>0</v>
      </c>
      <c r="R34" s="193">
        <v>0</v>
      </c>
      <c r="S34" s="193">
        <v>0</v>
      </c>
      <c r="T34" s="195">
        <v>0</v>
      </c>
      <c r="U34" s="196">
        <v>0</v>
      </c>
      <c r="V34" s="197">
        <v>0</v>
      </c>
      <c r="W34" s="197">
        <v>0</v>
      </c>
      <c r="X34" s="197">
        <v>0</v>
      </c>
      <c r="Y34" s="198">
        <v>0</v>
      </c>
      <c r="Z34" s="196">
        <v>0</v>
      </c>
      <c r="AA34" s="197">
        <v>0</v>
      </c>
      <c r="AB34" s="197">
        <v>0</v>
      </c>
      <c r="AC34" s="197">
        <v>0</v>
      </c>
      <c r="AD34" s="198">
        <v>0</v>
      </c>
      <c r="AG34" s="66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</row>
    <row r="35" spans="1:148" s="19" customFormat="1" ht="19.5" customHeight="1" thickBot="1" x14ac:dyDescent="0.35">
      <c r="A35" s="79"/>
      <c r="B35" s="480" t="s">
        <v>73</v>
      </c>
      <c r="C35" s="478"/>
      <c r="D35" s="478"/>
      <c r="E35" s="422" t="s">
        <v>9</v>
      </c>
      <c r="F35" s="287">
        <f>F27</f>
        <v>30222370</v>
      </c>
      <c r="G35" s="114">
        <f t="shared" ref="G35:I35" si="28">G27+G28</f>
        <v>0</v>
      </c>
      <c r="H35" s="106">
        <f t="shared" si="28"/>
        <v>0</v>
      </c>
      <c r="I35" s="106">
        <f t="shared" si="28"/>
        <v>0</v>
      </c>
      <c r="J35" s="328">
        <f>J27</f>
        <v>30222370</v>
      </c>
      <c r="K35" s="21">
        <f>K27</f>
        <v>499000</v>
      </c>
      <c r="L35" s="63">
        <f t="shared" ref="L35:O35" si="29">L27</f>
        <v>0</v>
      </c>
      <c r="M35" s="63">
        <f t="shared" si="29"/>
        <v>0</v>
      </c>
      <c r="N35" s="63">
        <f t="shared" si="29"/>
        <v>0</v>
      </c>
      <c r="O35" s="77">
        <f t="shared" si="29"/>
        <v>499000</v>
      </c>
      <c r="P35" s="114">
        <f t="shared" ref="P35:T35" si="30">P27+P28</f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83">
        <f t="shared" si="30"/>
        <v>0</v>
      </c>
      <c r="U35" s="127">
        <v>0</v>
      </c>
      <c r="V35" s="69">
        <v>0</v>
      </c>
      <c r="W35" s="69">
        <v>0</v>
      </c>
      <c r="X35" s="69">
        <v>0</v>
      </c>
      <c r="Y35" s="126">
        <v>0</v>
      </c>
      <c r="Z35" s="127">
        <v>0</v>
      </c>
      <c r="AA35" s="69">
        <v>0</v>
      </c>
      <c r="AB35" s="69">
        <v>0</v>
      </c>
      <c r="AC35" s="69">
        <v>0</v>
      </c>
      <c r="AD35" s="126">
        <v>0</v>
      </c>
      <c r="AG35" s="64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</row>
    <row r="36" spans="1:148" s="58" customFormat="1" ht="16.5" customHeight="1" x14ac:dyDescent="0.3">
      <c r="A36" s="316" t="s">
        <v>2</v>
      </c>
      <c r="B36" s="551" t="s">
        <v>78</v>
      </c>
      <c r="C36" s="552"/>
      <c r="D36" s="553"/>
      <c r="E36" s="427" t="s">
        <v>9</v>
      </c>
      <c r="F36" s="199">
        <f>F37</f>
        <v>116614780</v>
      </c>
      <c r="G36" s="199">
        <f t="shared" ref="G36:J36" si="31">G37</f>
        <v>0</v>
      </c>
      <c r="H36" s="62">
        <f t="shared" si="31"/>
        <v>0</v>
      </c>
      <c r="I36" s="62">
        <f t="shared" si="31"/>
        <v>0</v>
      </c>
      <c r="J36" s="368">
        <f t="shared" si="31"/>
        <v>116614780</v>
      </c>
      <c r="K36" s="70">
        <f>K37</f>
        <v>35557795</v>
      </c>
      <c r="L36" s="573">
        <f t="shared" ref="L36:O36" si="32">L37</f>
        <v>0</v>
      </c>
      <c r="M36" s="573">
        <f t="shared" si="32"/>
        <v>0</v>
      </c>
      <c r="N36" s="573">
        <f t="shared" si="32"/>
        <v>0</v>
      </c>
      <c r="O36" s="574">
        <f t="shared" si="32"/>
        <v>35557795</v>
      </c>
      <c r="P36" s="199">
        <f>P37</f>
        <v>49903340.520000003</v>
      </c>
      <c r="Q36" s="62">
        <f t="shared" ref="Q36:Y36" si="33">Q37</f>
        <v>0</v>
      </c>
      <c r="R36" s="62">
        <f t="shared" si="33"/>
        <v>0</v>
      </c>
      <c r="S36" s="62">
        <f t="shared" si="33"/>
        <v>0</v>
      </c>
      <c r="T36" s="368">
        <f t="shared" si="33"/>
        <v>49903340.520000003</v>
      </c>
      <c r="U36" s="199">
        <f t="shared" si="33"/>
        <v>140.3443057141198</v>
      </c>
      <c r="V36" s="575">
        <f t="shared" si="33"/>
        <v>0</v>
      </c>
      <c r="W36" s="575">
        <f t="shared" si="33"/>
        <v>0</v>
      </c>
      <c r="X36" s="575">
        <f t="shared" si="33"/>
        <v>0</v>
      </c>
      <c r="Y36" s="368">
        <f t="shared" si="33"/>
        <v>140.3443057141198</v>
      </c>
      <c r="Z36" s="84">
        <f>P36/F36*100</f>
        <v>42.793323899423385</v>
      </c>
      <c r="AA36" s="86">
        <v>0</v>
      </c>
      <c r="AB36" s="86">
        <v>0</v>
      </c>
      <c r="AC36" s="86">
        <v>0</v>
      </c>
      <c r="AD36" s="81">
        <f>T36/J36*100</f>
        <v>42.793323899423385</v>
      </c>
      <c r="AG36" s="3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</row>
    <row r="37" spans="1:148" s="19" customFormat="1" ht="30.75" customHeight="1" thickBot="1" x14ac:dyDescent="0.35">
      <c r="A37" s="120"/>
      <c r="B37" s="324" t="s">
        <v>0</v>
      </c>
      <c r="C37" s="176" t="s">
        <v>134</v>
      </c>
      <c r="D37" s="326" t="s">
        <v>11</v>
      </c>
      <c r="E37" s="326" t="s">
        <v>5</v>
      </c>
      <c r="F37" s="370">
        <f t="shared" ref="F37" si="34">G37+H37+J37</f>
        <v>116614780</v>
      </c>
      <c r="G37" s="339">
        <v>0</v>
      </c>
      <c r="H37" s="336">
        <v>0</v>
      </c>
      <c r="I37" s="336">
        <v>0</v>
      </c>
      <c r="J37" s="337">
        <v>116614780</v>
      </c>
      <c r="K37" s="335">
        <f t="shared" ref="K37" si="35">L37+M37+N37+O37</f>
        <v>35557795</v>
      </c>
      <c r="L37" s="338">
        <v>0</v>
      </c>
      <c r="M37" s="338">
        <v>0</v>
      </c>
      <c r="N37" s="338">
        <v>0</v>
      </c>
      <c r="O37" s="576">
        <v>35557795</v>
      </c>
      <c r="P37" s="335">
        <f>T37</f>
        <v>49903340.520000003</v>
      </c>
      <c r="Q37" s="338">
        <v>0</v>
      </c>
      <c r="R37" s="338">
        <v>0</v>
      </c>
      <c r="S37" s="338">
        <v>0</v>
      </c>
      <c r="T37" s="337">
        <v>49903340.520000003</v>
      </c>
      <c r="U37" s="335">
        <f t="shared" ref="U37" si="36">V37+W37+X37+Y37</f>
        <v>140.3443057141198</v>
      </c>
      <c r="V37" s="577">
        <v>0</v>
      </c>
      <c r="W37" s="577">
        <v>0</v>
      </c>
      <c r="X37" s="577">
        <v>0</v>
      </c>
      <c r="Y37" s="337">
        <f>T37/O37*100</f>
        <v>140.3443057141198</v>
      </c>
      <c r="Z37" s="339">
        <f>P37/F37*100</f>
        <v>42.793323899423385</v>
      </c>
      <c r="AA37" s="296">
        <v>0</v>
      </c>
      <c r="AB37" s="296">
        <v>0</v>
      </c>
      <c r="AC37" s="296">
        <v>0</v>
      </c>
      <c r="AD37" s="28">
        <f>T37/J37*100</f>
        <v>42.793323899423385</v>
      </c>
      <c r="AG37" s="3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</row>
    <row r="38" spans="1:148" s="124" customFormat="1" ht="15" customHeight="1" x14ac:dyDescent="0.25">
      <c r="A38" s="543" t="s">
        <v>38</v>
      </c>
      <c r="B38" s="554" t="s">
        <v>111</v>
      </c>
      <c r="C38" s="555"/>
      <c r="D38" s="556"/>
      <c r="E38" s="467" t="s">
        <v>9</v>
      </c>
      <c r="F38" s="203">
        <f>F39</f>
        <v>83006880</v>
      </c>
      <c r="G38" s="203">
        <f t="shared" ref="G38:J38" si="37">G39</f>
        <v>0</v>
      </c>
      <c r="H38" s="329">
        <f t="shared" si="37"/>
        <v>0</v>
      </c>
      <c r="I38" s="330">
        <f t="shared" si="37"/>
        <v>0</v>
      </c>
      <c r="J38" s="331">
        <f t="shared" si="37"/>
        <v>83006880</v>
      </c>
      <c r="K38" s="203">
        <f t="shared" ref="K38:AG38" si="38">K39</f>
        <v>0</v>
      </c>
      <c r="L38" s="329">
        <f t="shared" si="38"/>
        <v>0</v>
      </c>
      <c r="M38" s="330">
        <f t="shared" si="38"/>
        <v>0</v>
      </c>
      <c r="N38" s="329">
        <f t="shared" si="38"/>
        <v>0</v>
      </c>
      <c r="O38" s="331">
        <f t="shared" si="38"/>
        <v>0</v>
      </c>
      <c r="P38" s="199">
        <f t="shared" si="38"/>
        <v>0</v>
      </c>
      <c r="Q38" s="62">
        <f t="shared" si="38"/>
        <v>0</v>
      </c>
      <c r="R38" s="62">
        <f t="shared" si="38"/>
        <v>0</v>
      </c>
      <c r="S38" s="62">
        <f t="shared" si="38"/>
        <v>0</v>
      </c>
      <c r="T38" s="368">
        <f t="shared" si="38"/>
        <v>0</v>
      </c>
      <c r="U38" s="578">
        <f t="shared" si="38"/>
        <v>0</v>
      </c>
      <c r="V38" s="579">
        <f t="shared" si="38"/>
        <v>0</v>
      </c>
      <c r="W38" s="579">
        <f t="shared" si="38"/>
        <v>0</v>
      </c>
      <c r="X38" s="579">
        <f t="shared" si="38"/>
        <v>0</v>
      </c>
      <c r="Y38" s="580">
        <f t="shared" si="38"/>
        <v>0</v>
      </c>
      <c r="Z38" s="369">
        <f t="shared" si="38"/>
        <v>0</v>
      </c>
      <c r="AA38" s="332">
        <f t="shared" si="38"/>
        <v>0</v>
      </c>
      <c r="AB38" s="333">
        <f t="shared" si="38"/>
        <v>0</v>
      </c>
      <c r="AC38" s="333">
        <f t="shared" si="38"/>
        <v>0</v>
      </c>
      <c r="AD38" s="334">
        <f t="shared" si="38"/>
        <v>0</v>
      </c>
      <c r="AE38" s="205">
        <f t="shared" si="38"/>
        <v>0</v>
      </c>
      <c r="AF38" s="205">
        <f t="shared" si="38"/>
        <v>0</v>
      </c>
      <c r="AG38" s="205">
        <f t="shared" si="38"/>
        <v>0</v>
      </c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</row>
    <row r="39" spans="1:148" s="212" customFormat="1" ht="33" customHeight="1" thickBot="1" x14ac:dyDescent="0.3">
      <c r="A39" s="544"/>
      <c r="B39" s="325" t="s">
        <v>122</v>
      </c>
      <c r="C39" s="206" t="s">
        <v>132</v>
      </c>
      <c r="D39" s="326" t="s">
        <v>17</v>
      </c>
      <c r="E39" s="371" t="s">
        <v>5</v>
      </c>
      <c r="F39" s="371">
        <f>G39+H39+J39</f>
        <v>83006880</v>
      </c>
      <c r="G39" s="207">
        <v>0</v>
      </c>
      <c r="H39" s="117">
        <v>0</v>
      </c>
      <c r="I39" s="117">
        <v>0</v>
      </c>
      <c r="J39" s="208">
        <v>83006880</v>
      </c>
      <c r="K39" s="207">
        <f>L39+M39+O39</f>
        <v>0</v>
      </c>
      <c r="L39" s="117">
        <v>0</v>
      </c>
      <c r="M39" s="117">
        <v>0</v>
      </c>
      <c r="N39" s="117">
        <v>0</v>
      </c>
      <c r="O39" s="208">
        <v>0</v>
      </c>
      <c r="P39" s="207">
        <f>Q39+R39+T39</f>
        <v>0</v>
      </c>
      <c r="Q39" s="117">
        <v>0</v>
      </c>
      <c r="R39" s="117">
        <v>0</v>
      </c>
      <c r="S39" s="117">
        <v>0</v>
      </c>
      <c r="T39" s="208">
        <v>0</v>
      </c>
      <c r="U39" s="581">
        <v>0</v>
      </c>
      <c r="V39" s="210">
        <v>0</v>
      </c>
      <c r="W39" s="210">
        <v>0</v>
      </c>
      <c r="X39" s="210">
        <v>0</v>
      </c>
      <c r="Y39" s="211">
        <v>0</v>
      </c>
      <c r="Z39" s="209">
        <f>P39/F39*100</f>
        <v>0</v>
      </c>
      <c r="AA39" s="210">
        <v>0</v>
      </c>
      <c r="AB39" s="210">
        <v>0</v>
      </c>
      <c r="AC39" s="210">
        <v>0</v>
      </c>
      <c r="AD39" s="211">
        <f>T39/J39*100</f>
        <v>0</v>
      </c>
      <c r="AG39" s="187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</row>
    <row r="40" spans="1:148" s="19" customFormat="1" ht="31.5" hidden="1" customHeight="1" thickBot="1" x14ac:dyDescent="0.35">
      <c r="A40" s="125" t="s">
        <v>39</v>
      </c>
      <c r="B40" s="214" t="s">
        <v>40</v>
      </c>
      <c r="C40" s="215"/>
      <c r="D40" s="152" t="s">
        <v>11</v>
      </c>
      <c r="E40" s="413" t="s">
        <v>9</v>
      </c>
      <c r="F40" s="367">
        <f t="shared" ref="F40" si="39">G40+H40+J40</f>
        <v>0</v>
      </c>
      <c r="G40" s="270">
        <v>0</v>
      </c>
      <c r="H40" s="153">
        <v>0</v>
      </c>
      <c r="I40" s="153">
        <v>0</v>
      </c>
      <c r="J40" s="218">
        <v>0</v>
      </c>
      <c r="K40" s="225">
        <f t="shared" ref="K40" si="40">L40+M40+O40</f>
        <v>0</v>
      </c>
      <c r="L40" s="179">
        <v>0</v>
      </c>
      <c r="M40" s="179">
        <v>0</v>
      </c>
      <c r="N40" s="178">
        <v>0</v>
      </c>
      <c r="O40" s="381">
        <v>0</v>
      </c>
      <c r="P40" s="225">
        <f t="shared" ref="P40" si="41">Q40+R40+S40+T40</f>
        <v>0</v>
      </c>
      <c r="Q40" s="178">
        <v>0</v>
      </c>
      <c r="R40" s="178">
        <v>0</v>
      </c>
      <c r="S40" s="178">
        <v>0</v>
      </c>
      <c r="T40" s="381">
        <v>0</v>
      </c>
      <c r="U40" s="582">
        <v>0</v>
      </c>
      <c r="V40" s="305">
        <v>0</v>
      </c>
      <c r="W40" s="305">
        <v>0</v>
      </c>
      <c r="X40" s="305">
        <v>0</v>
      </c>
      <c r="Y40" s="583">
        <v>0</v>
      </c>
      <c r="Z40" s="220">
        <v>0</v>
      </c>
      <c r="AA40" s="219">
        <v>0</v>
      </c>
      <c r="AB40" s="219">
        <v>0</v>
      </c>
      <c r="AC40" s="219">
        <v>0</v>
      </c>
      <c r="AD40" s="221">
        <v>0</v>
      </c>
      <c r="AG40" s="3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</row>
    <row r="41" spans="1:148" s="19" customFormat="1" ht="17.25" customHeight="1" thickBot="1" x14ac:dyDescent="0.35">
      <c r="A41" s="70"/>
      <c r="B41" s="527" t="s">
        <v>18</v>
      </c>
      <c r="C41" s="528"/>
      <c r="D41" s="528"/>
      <c r="E41" s="428"/>
      <c r="F41" s="455">
        <f>F26+F36+F38+F35</f>
        <v>4682068805</v>
      </c>
      <c r="G41" s="455">
        <f t="shared" ref="G41:J41" si="42">G26+G36+G38+G35</f>
        <v>3494054200</v>
      </c>
      <c r="H41" s="77">
        <f t="shared" si="42"/>
        <v>34086400</v>
      </c>
      <c r="I41" s="77">
        <f t="shared" si="42"/>
        <v>341067780</v>
      </c>
      <c r="J41" s="77">
        <f t="shared" si="42"/>
        <v>812860425</v>
      </c>
      <c r="K41" s="21">
        <f t="shared" ref="K41:T41" si="43">K26+K36+K38+K35</f>
        <v>1177613715</v>
      </c>
      <c r="L41" s="63">
        <f t="shared" si="43"/>
        <v>660684010</v>
      </c>
      <c r="M41" s="63">
        <f t="shared" si="43"/>
        <v>0</v>
      </c>
      <c r="N41" s="63">
        <f t="shared" si="43"/>
        <v>341067780</v>
      </c>
      <c r="O41" s="23">
        <f t="shared" si="43"/>
        <v>175861925</v>
      </c>
      <c r="P41" s="21">
        <f t="shared" si="43"/>
        <v>1118880342.72</v>
      </c>
      <c r="Q41" s="63">
        <f t="shared" si="43"/>
        <v>828817243.9799999</v>
      </c>
      <c r="R41" s="63">
        <f t="shared" si="43"/>
        <v>0</v>
      </c>
      <c r="S41" s="63">
        <f t="shared" si="43"/>
        <v>80396006.489999995</v>
      </c>
      <c r="T41" s="23">
        <f t="shared" si="43"/>
        <v>209667092.25</v>
      </c>
      <c r="U41" s="456">
        <f>P41/K41*100</f>
        <v>95.012509490007091</v>
      </c>
      <c r="V41" s="77">
        <f>Q41/L41*100</f>
        <v>125.44835828250179</v>
      </c>
      <c r="W41" s="77">
        <v>0</v>
      </c>
      <c r="X41" s="77">
        <f>S41/N41*100</f>
        <v>23.57185615422248</v>
      </c>
      <c r="Y41" s="23">
        <f>T41/O41*100</f>
        <v>119.22256181945012</v>
      </c>
      <c r="Z41" s="130">
        <f>Z26+Z36+Z38</f>
        <v>66.803275243355699</v>
      </c>
      <c r="AA41" s="130">
        <f t="shared" ref="AA41:AD41" si="44">AA26+AA36+AA38</f>
        <v>23.720789562451547</v>
      </c>
      <c r="AB41" s="313">
        <f t="shared" si="44"/>
        <v>0</v>
      </c>
      <c r="AC41" s="130">
        <f t="shared" si="44"/>
        <v>23.57185615422248</v>
      </c>
      <c r="AD41" s="457">
        <f t="shared" si="44"/>
        <v>70.196284279294005</v>
      </c>
      <c r="AG41" s="64"/>
      <c r="AI41" s="131">
        <f t="shared" ref="AI41:AR41" si="45">F41-F38-F17</f>
        <v>4257994145</v>
      </c>
      <c r="AJ41" s="131">
        <f t="shared" si="45"/>
        <v>3494054200</v>
      </c>
      <c r="AK41" s="131">
        <f t="shared" si="45"/>
        <v>34086400</v>
      </c>
      <c r="AL41" s="131">
        <f t="shared" si="45"/>
        <v>0</v>
      </c>
      <c r="AM41" s="131">
        <f t="shared" si="45"/>
        <v>729853545</v>
      </c>
      <c r="AN41" s="131">
        <f t="shared" si="45"/>
        <v>836545935</v>
      </c>
      <c r="AO41" s="131">
        <f t="shared" si="45"/>
        <v>660684010</v>
      </c>
      <c r="AP41" s="131">
        <f t="shared" si="45"/>
        <v>0</v>
      </c>
      <c r="AQ41" s="131">
        <f t="shared" si="45"/>
        <v>0</v>
      </c>
      <c r="AR41" s="131">
        <f t="shared" si="45"/>
        <v>175861925</v>
      </c>
      <c r="AS41" s="131">
        <f t="shared" ref="AS41" si="46">P41-P38-P17</f>
        <v>1038484336.23</v>
      </c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</row>
    <row r="42" spans="1:148" s="319" customFormat="1" ht="20.25" customHeight="1" thickBot="1" x14ac:dyDescent="0.35">
      <c r="A42" s="474" t="s">
        <v>100</v>
      </c>
      <c r="B42" s="475"/>
      <c r="C42" s="475"/>
      <c r="D42" s="475"/>
      <c r="E42" s="475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475"/>
      <c r="AA42" s="475"/>
      <c r="AB42" s="475"/>
      <c r="AC42" s="475"/>
      <c r="AD42" s="476"/>
      <c r="AG42" s="322"/>
      <c r="AI42" s="321"/>
      <c r="AJ42" s="321"/>
      <c r="AK42" s="321"/>
      <c r="AL42" s="321"/>
      <c r="AM42" s="321"/>
      <c r="AN42" s="321"/>
      <c r="AO42" s="321"/>
      <c r="AP42" s="321"/>
      <c r="AQ42" s="321"/>
      <c r="AR42" s="321"/>
      <c r="AS42" s="321"/>
      <c r="AT42" s="321"/>
      <c r="AU42" s="321"/>
      <c r="AV42" s="321"/>
      <c r="AW42" s="321"/>
      <c r="AX42" s="321"/>
      <c r="AY42" s="321"/>
      <c r="AZ42" s="321"/>
      <c r="BA42" s="321"/>
      <c r="BB42" s="321"/>
      <c r="BC42" s="321"/>
      <c r="BD42" s="321"/>
      <c r="BE42" s="321"/>
      <c r="BF42" s="321"/>
      <c r="BG42" s="321"/>
      <c r="BH42" s="321"/>
      <c r="BI42" s="321"/>
      <c r="BJ42" s="321"/>
      <c r="BK42" s="321"/>
      <c r="BL42" s="321"/>
      <c r="BM42" s="321"/>
      <c r="BN42" s="321"/>
      <c r="BO42" s="321"/>
      <c r="BP42" s="321"/>
      <c r="BQ42" s="321"/>
      <c r="BR42" s="321"/>
      <c r="BS42" s="321"/>
      <c r="BT42" s="321"/>
      <c r="BU42" s="321"/>
      <c r="BV42" s="321"/>
      <c r="BW42" s="321"/>
      <c r="BX42" s="321"/>
      <c r="BY42" s="321"/>
      <c r="BZ42" s="321"/>
      <c r="CA42" s="321"/>
      <c r="CB42" s="321"/>
      <c r="CC42" s="321"/>
      <c r="CD42" s="321"/>
      <c r="CE42" s="321"/>
      <c r="CF42" s="321"/>
      <c r="CG42" s="321"/>
      <c r="CH42" s="321"/>
      <c r="CI42" s="321"/>
      <c r="CJ42" s="321"/>
      <c r="CK42" s="321"/>
      <c r="CL42" s="321"/>
      <c r="CM42" s="321"/>
      <c r="CN42" s="321"/>
      <c r="CO42" s="321"/>
      <c r="CP42" s="321"/>
      <c r="CQ42" s="321"/>
      <c r="CR42" s="321"/>
      <c r="CS42" s="321"/>
      <c r="CT42" s="321"/>
      <c r="CU42" s="321"/>
      <c r="CV42" s="321"/>
      <c r="CW42" s="321"/>
      <c r="CX42" s="321"/>
      <c r="CY42" s="321"/>
      <c r="CZ42" s="321"/>
      <c r="DA42" s="321"/>
      <c r="DB42" s="321"/>
      <c r="DC42" s="321"/>
      <c r="DD42" s="321"/>
      <c r="DE42" s="321"/>
      <c r="DF42" s="321"/>
      <c r="DG42" s="321"/>
      <c r="DH42" s="321"/>
      <c r="DI42" s="321"/>
      <c r="DJ42" s="321"/>
      <c r="DK42" s="321"/>
      <c r="DL42" s="321"/>
      <c r="DM42" s="321"/>
      <c r="DN42" s="321"/>
      <c r="DO42" s="321"/>
      <c r="DP42" s="321"/>
      <c r="DQ42" s="321"/>
      <c r="DR42" s="321"/>
      <c r="DS42" s="321"/>
      <c r="DT42" s="321"/>
      <c r="DU42" s="321"/>
      <c r="DV42" s="321"/>
      <c r="DW42" s="321"/>
      <c r="DX42" s="321"/>
      <c r="DY42" s="321"/>
      <c r="DZ42" s="321"/>
      <c r="EA42" s="321"/>
      <c r="EB42" s="321"/>
      <c r="EC42" s="321"/>
      <c r="ED42" s="321"/>
      <c r="EE42" s="321"/>
      <c r="EF42" s="321"/>
      <c r="EG42" s="321"/>
      <c r="EH42" s="321"/>
      <c r="EI42" s="321"/>
      <c r="EJ42" s="321"/>
      <c r="EK42" s="321"/>
      <c r="EL42" s="321"/>
      <c r="EM42" s="321"/>
      <c r="EN42" s="321"/>
      <c r="EO42" s="321"/>
      <c r="EP42" s="321"/>
      <c r="EQ42" s="321"/>
      <c r="ER42" s="321"/>
    </row>
    <row r="43" spans="1:148" s="19" customFormat="1" ht="15" customHeight="1" thickBot="1" x14ac:dyDescent="0.35">
      <c r="A43" s="340" t="s">
        <v>19</v>
      </c>
      <c r="B43" s="492" t="s">
        <v>101</v>
      </c>
      <c r="C43" s="493"/>
      <c r="D43" s="494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71"/>
      <c r="AA43" s="71"/>
      <c r="AB43" s="71"/>
      <c r="AC43" s="71"/>
      <c r="AD43" s="72"/>
      <c r="AG43" s="3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</row>
    <row r="44" spans="1:148" s="602" customFormat="1" ht="44.25" customHeight="1" x14ac:dyDescent="0.3">
      <c r="A44" s="584"/>
      <c r="B44" s="585" t="s">
        <v>92</v>
      </c>
      <c r="C44" s="586" t="s">
        <v>52</v>
      </c>
      <c r="D44" s="587" t="s">
        <v>11</v>
      </c>
      <c r="E44" s="588" t="s">
        <v>12</v>
      </c>
      <c r="F44" s="589">
        <f t="shared" ref="F44:F45" si="47">G44+H44+J44</f>
        <v>3192800</v>
      </c>
      <c r="G44" s="590">
        <v>3192800</v>
      </c>
      <c r="H44" s="590">
        <v>0</v>
      </c>
      <c r="I44" s="590">
        <v>0</v>
      </c>
      <c r="J44" s="591">
        <v>0</v>
      </c>
      <c r="K44" s="592">
        <f t="shared" ref="K44:K45" si="48">L44+M44+N44+O44</f>
        <v>0</v>
      </c>
      <c r="L44" s="593">
        <v>0</v>
      </c>
      <c r="M44" s="593">
        <v>0</v>
      </c>
      <c r="N44" s="593">
        <v>0</v>
      </c>
      <c r="O44" s="594">
        <v>0</v>
      </c>
      <c r="P44" s="592">
        <f t="shared" ref="P44:P45" si="49">Q44+R44+S44+T44</f>
        <v>53923.55</v>
      </c>
      <c r="Q44" s="593">
        <v>53923.55</v>
      </c>
      <c r="R44" s="593">
        <v>0</v>
      </c>
      <c r="S44" s="593">
        <v>0</v>
      </c>
      <c r="T44" s="595">
        <v>0</v>
      </c>
      <c r="U44" s="596">
        <v>0</v>
      </c>
      <c r="V44" s="597">
        <v>0</v>
      </c>
      <c r="W44" s="597">
        <v>0</v>
      </c>
      <c r="X44" s="597">
        <v>0</v>
      </c>
      <c r="Y44" s="598">
        <v>0</v>
      </c>
      <c r="Z44" s="599">
        <f t="shared" ref="Z44" si="50">AA44+AB44+AC44+AD44</f>
        <v>1.6889109872212478</v>
      </c>
      <c r="AA44" s="600">
        <f>Q44/G44*100</f>
        <v>1.6889109872212478</v>
      </c>
      <c r="AB44" s="600">
        <f>SUM(AB45:AB46)</f>
        <v>0</v>
      </c>
      <c r="AC44" s="600">
        <v>0</v>
      </c>
      <c r="AD44" s="601">
        <v>0</v>
      </c>
      <c r="AF44" s="603"/>
      <c r="AG44" s="526">
        <v>210184305</v>
      </c>
      <c r="AI44" s="604"/>
      <c r="AJ44" s="604"/>
      <c r="AK44" s="604"/>
      <c r="AL44" s="604"/>
      <c r="AM44" s="604"/>
      <c r="AN44" s="604"/>
      <c r="AO44" s="604"/>
      <c r="AP44" s="604"/>
      <c r="AQ44" s="604"/>
      <c r="AR44" s="604"/>
      <c r="AS44" s="604"/>
      <c r="AT44" s="604"/>
      <c r="AU44" s="604"/>
      <c r="AV44" s="604"/>
      <c r="AW44" s="604"/>
      <c r="AX44" s="604"/>
      <c r="AY44" s="604"/>
      <c r="AZ44" s="604"/>
      <c r="BA44" s="604"/>
      <c r="BB44" s="604"/>
      <c r="BC44" s="604"/>
      <c r="BD44" s="604"/>
      <c r="BE44" s="604"/>
      <c r="BF44" s="604"/>
      <c r="BG44" s="604"/>
      <c r="BH44" s="604"/>
      <c r="BI44" s="604"/>
      <c r="BJ44" s="604"/>
      <c r="BK44" s="604"/>
      <c r="BL44" s="604"/>
      <c r="BM44" s="604"/>
      <c r="BN44" s="604"/>
      <c r="BO44" s="604"/>
      <c r="BP44" s="604"/>
      <c r="BQ44" s="604"/>
      <c r="BR44" s="604"/>
      <c r="BS44" s="604"/>
      <c r="BT44" s="604"/>
      <c r="BU44" s="604"/>
      <c r="BV44" s="604"/>
      <c r="BW44" s="604"/>
      <c r="BX44" s="604"/>
      <c r="BY44" s="604"/>
      <c r="BZ44" s="604"/>
      <c r="CA44" s="604"/>
      <c r="CB44" s="604"/>
      <c r="CC44" s="604"/>
      <c r="CD44" s="604"/>
      <c r="CE44" s="604"/>
      <c r="CF44" s="604"/>
      <c r="CG44" s="604"/>
      <c r="CH44" s="604"/>
      <c r="CI44" s="604"/>
      <c r="CJ44" s="604"/>
      <c r="CK44" s="604"/>
      <c r="CL44" s="604"/>
      <c r="CM44" s="604"/>
      <c r="CN44" s="604"/>
      <c r="CO44" s="604"/>
      <c r="CP44" s="604"/>
      <c r="CQ44" s="604"/>
      <c r="CR44" s="604"/>
      <c r="CS44" s="604"/>
      <c r="CT44" s="604"/>
      <c r="CU44" s="604"/>
      <c r="CV44" s="604"/>
      <c r="CW44" s="604"/>
      <c r="CX44" s="604"/>
      <c r="CY44" s="604"/>
      <c r="CZ44" s="604"/>
      <c r="DA44" s="604"/>
      <c r="DB44" s="604"/>
      <c r="DC44" s="604"/>
      <c r="DD44" s="604"/>
      <c r="DE44" s="604"/>
      <c r="DF44" s="604"/>
      <c r="DG44" s="604"/>
      <c r="DH44" s="604"/>
      <c r="DI44" s="604"/>
      <c r="DJ44" s="604"/>
      <c r="DK44" s="604"/>
      <c r="DL44" s="604"/>
      <c r="DM44" s="604"/>
      <c r="DN44" s="604"/>
      <c r="DO44" s="604"/>
      <c r="DP44" s="604"/>
      <c r="DQ44" s="604"/>
      <c r="DR44" s="604"/>
      <c r="DS44" s="604"/>
      <c r="DT44" s="604"/>
      <c r="DU44" s="604"/>
      <c r="DV44" s="604"/>
      <c r="DW44" s="604"/>
      <c r="DX44" s="604"/>
      <c r="DY44" s="604"/>
      <c r="DZ44" s="604"/>
      <c r="EA44" s="604"/>
      <c r="EB44" s="604"/>
      <c r="EC44" s="604"/>
      <c r="ED44" s="604"/>
      <c r="EE44" s="604"/>
      <c r="EF44" s="604"/>
      <c r="EG44" s="604"/>
      <c r="EH44" s="604"/>
      <c r="EI44" s="604"/>
      <c r="EJ44" s="604"/>
      <c r="EK44" s="604"/>
      <c r="EL44" s="604"/>
      <c r="EM44" s="604"/>
      <c r="EN44" s="604"/>
      <c r="EO44" s="604"/>
      <c r="EP44" s="604"/>
      <c r="EQ44" s="604"/>
      <c r="ER44" s="604"/>
    </row>
    <row r="45" spans="1:148" s="19" customFormat="1" ht="31.8" customHeight="1" thickBot="1" x14ac:dyDescent="0.35">
      <c r="A45" s="37"/>
      <c r="B45" s="224" t="s">
        <v>0</v>
      </c>
      <c r="C45" s="173" t="s">
        <v>133</v>
      </c>
      <c r="D45" s="326" t="s">
        <v>11</v>
      </c>
      <c r="E45" s="429" t="s">
        <v>12</v>
      </c>
      <c r="F45" s="225">
        <f t="shared" si="47"/>
        <v>693200</v>
      </c>
      <c r="G45" s="226">
        <v>0</v>
      </c>
      <c r="H45" s="226">
        <v>0</v>
      </c>
      <c r="I45" s="226">
        <v>0</v>
      </c>
      <c r="J45" s="227">
        <v>693200</v>
      </c>
      <c r="K45" s="228">
        <f t="shared" si="48"/>
        <v>0</v>
      </c>
      <c r="L45" s="226">
        <v>0</v>
      </c>
      <c r="M45" s="226">
        <v>0</v>
      </c>
      <c r="N45" s="226">
        <v>0</v>
      </c>
      <c r="O45" s="229">
        <v>0</v>
      </c>
      <c r="P45" s="228">
        <f t="shared" si="49"/>
        <v>300000</v>
      </c>
      <c r="Q45" s="226">
        <v>0</v>
      </c>
      <c r="R45" s="226">
        <v>0</v>
      </c>
      <c r="S45" s="226">
        <v>0</v>
      </c>
      <c r="T45" s="227">
        <v>300000</v>
      </c>
      <c r="U45" s="605">
        <v>0</v>
      </c>
      <c r="V45" s="606">
        <v>0</v>
      </c>
      <c r="W45" s="606">
        <v>0</v>
      </c>
      <c r="X45" s="606">
        <v>0</v>
      </c>
      <c r="Y45" s="607">
        <v>0</v>
      </c>
      <c r="Z45" s="304">
        <v>0</v>
      </c>
      <c r="AA45" s="305">
        <v>0</v>
      </c>
      <c r="AB45" s="230">
        <f>SUM(AB46:AB46)</f>
        <v>0</v>
      </c>
      <c r="AC45" s="230">
        <v>0</v>
      </c>
      <c r="AD45" s="231">
        <v>0</v>
      </c>
      <c r="AG45" s="526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</row>
    <row r="46" spans="1:148" s="19" customFormat="1" ht="15.75" customHeight="1" thickBot="1" x14ac:dyDescent="0.35">
      <c r="A46" s="41"/>
      <c r="B46" s="477" t="s">
        <v>20</v>
      </c>
      <c r="C46" s="478"/>
      <c r="D46" s="478"/>
      <c r="E46" s="74" t="s">
        <v>9</v>
      </c>
      <c r="F46" s="21">
        <f>F44+F45</f>
        <v>3886000</v>
      </c>
      <c r="G46" s="63">
        <f t="shared" ref="G46:J46" si="51">G44+G45</f>
        <v>3192800</v>
      </c>
      <c r="H46" s="63">
        <f t="shared" si="51"/>
        <v>0</v>
      </c>
      <c r="I46" s="63">
        <f t="shared" si="51"/>
        <v>0</v>
      </c>
      <c r="J46" s="23">
        <f t="shared" si="51"/>
        <v>693200</v>
      </c>
      <c r="K46" s="21">
        <f>K44+K45</f>
        <v>0</v>
      </c>
      <c r="L46" s="63">
        <f t="shared" ref="L46" si="52">L44+L45</f>
        <v>0</v>
      </c>
      <c r="M46" s="63">
        <f t="shared" ref="M46" si="53">M44+M45</f>
        <v>0</v>
      </c>
      <c r="N46" s="63">
        <f t="shared" ref="N46" si="54">N44+N45</f>
        <v>0</v>
      </c>
      <c r="O46" s="23">
        <f t="shared" ref="O46" si="55">O44+O45</f>
        <v>0</v>
      </c>
      <c r="P46" s="21">
        <f>P44+P45</f>
        <v>353923.55</v>
      </c>
      <c r="Q46" s="63">
        <f t="shared" ref="Q46" si="56">Q44+Q45</f>
        <v>53923.55</v>
      </c>
      <c r="R46" s="63">
        <f t="shared" ref="R46" si="57">R44+R45</f>
        <v>0</v>
      </c>
      <c r="S46" s="63">
        <f t="shared" ref="S46" si="58">S44+S45</f>
        <v>0</v>
      </c>
      <c r="T46" s="23">
        <f t="shared" ref="T46" si="59">T44+T45</f>
        <v>300000</v>
      </c>
      <c r="U46" s="608">
        <v>0</v>
      </c>
      <c r="V46" s="78">
        <v>0</v>
      </c>
      <c r="W46" s="78">
        <v>0</v>
      </c>
      <c r="X46" s="78">
        <v>0</v>
      </c>
      <c r="Y46" s="73">
        <v>0</v>
      </c>
      <c r="Z46" s="406">
        <f>P46/F46*100</f>
        <v>9.1076569737519293</v>
      </c>
      <c r="AA46" s="22">
        <f>Q46/G46*100</f>
        <v>1.6889109872212478</v>
      </c>
      <c r="AB46" s="22">
        <v>0</v>
      </c>
      <c r="AC46" s="22">
        <v>0</v>
      </c>
      <c r="AD46" s="73">
        <v>0</v>
      </c>
      <c r="AG46" s="3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</row>
    <row r="47" spans="1:148" s="319" customFormat="1" ht="21.75" customHeight="1" thickBot="1" x14ac:dyDescent="0.35">
      <c r="A47" s="474" t="s">
        <v>102</v>
      </c>
      <c r="B47" s="475"/>
      <c r="C47" s="475"/>
      <c r="D47" s="475"/>
      <c r="E47" s="475"/>
      <c r="F47" s="479"/>
      <c r="G47" s="479"/>
      <c r="H47" s="479"/>
      <c r="I47" s="479"/>
      <c r="J47" s="479"/>
      <c r="K47" s="475"/>
      <c r="L47" s="475"/>
      <c r="M47" s="475"/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  <c r="Y47" s="475"/>
      <c r="Z47" s="475"/>
      <c r="AA47" s="475"/>
      <c r="AB47" s="475"/>
      <c r="AC47" s="475"/>
      <c r="AD47" s="476"/>
      <c r="AG47" s="320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  <c r="AV47" s="321"/>
      <c r="AW47" s="321"/>
      <c r="AX47" s="321"/>
      <c r="AY47" s="321"/>
      <c r="AZ47" s="321"/>
      <c r="BA47" s="321"/>
      <c r="BB47" s="321"/>
      <c r="BC47" s="321"/>
      <c r="BD47" s="321"/>
      <c r="BE47" s="321"/>
      <c r="BF47" s="321"/>
      <c r="BG47" s="321"/>
      <c r="BH47" s="321"/>
      <c r="BI47" s="321"/>
      <c r="BJ47" s="321"/>
      <c r="BK47" s="321"/>
      <c r="BL47" s="321"/>
      <c r="BM47" s="321"/>
      <c r="BN47" s="321"/>
      <c r="BO47" s="321"/>
      <c r="BP47" s="321"/>
      <c r="BQ47" s="321"/>
      <c r="BR47" s="321"/>
      <c r="BS47" s="321"/>
      <c r="BT47" s="321"/>
      <c r="BU47" s="321"/>
      <c r="BV47" s="321"/>
      <c r="BW47" s="321"/>
      <c r="BX47" s="321"/>
      <c r="BY47" s="321"/>
      <c r="BZ47" s="321"/>
      <c r="CA47" s="321"/>
      <c r="CB47" s="321"/>
      <c r="CC47" s="321"/>
      <c r="CD47" s="321"/>
      <c r="CE47" s="321"/>
      <c r="CF47" s="321"/>
      <c r="CG47" s="321"/>
      <c r="CH47" s="321"/>
      <c r="CI47" s="321"/>
      <c r="CJ47" s="321"/>
      <c r="CK47" s="321"/>
      <c r="CL47" s="321"/>
      <c r="CM47" s="321"/>
      <c r="CN47" s="321"/>
      <c r="CO47" s="321"/>
      <c r="CP47" s="321"/>
      <c r="CQ47" s="321"/>
      <c r="CR47" s="321"/>
      <c r="CS47" s="321"/>
      <c r="CT47" s="321"/>
      <c r="CU47" s="321"/>
      <c r="CV47" s="321"/>
      <c r="CW47" s="321"/>
      <c r="CX47" s="321"/>
      <c r="CY47" s="321"/>
      <c r="CZ47" s="321"/>
      <c r="DA47" s="321"/>
      <c r="DB47" s="321"/>
      <c r="DC47" s="321"/>
      <c r="DD47" s="321"/>
      <c r="DE47" s="321"/>
      <c r="DF47" s="321"/>
      <c r="DG47" s="321"/>
      <c r="DH47" s="321"/>
      <c r="DI47" s="321"/>
      <c r="DJ47" s="321"/>
      <c r="DK47" s="321"/>
      <c r="DL47" s="321"/>
      <c r="DM47" s="321"/>
      <c r="DN47" s="321"/>
      <c r="DO47" s="321"/>
      <c r="DP47" s="321"/>
      <c r="DQ47" s="321"/>
      <c r="DR47" s="321"/>
      <c r="DS47" s="321"/>
      <c r="DT47" s="321"/>
      <c r="DU47" s="321"/>
      <c r="DV47" s="321"/>
      <c r="DW47" s="321"/>
      <c r="DX47" s="321"/>
      <c r="DY47" s="321"/>
      <c r="DZ47" s="321"/>
      <c r="EA47" s="321"/>
      <c r="EB47" s="321"/>
      <c r="EC47" s="321"/>
      <c r="ED47" s="321"/>
      <c r="EE47" s="321"/>
      <c r="EF47" s="321"/>
      <c r="EG47" s="321"/>
      <c r="EH47" s="321"/>
      <c r="EI47" s="321"/>
      <c r="EJ47" s="321"/>
      <c r="EK47" s="321"/>
      <c r="EL47" s="321"/>
      <c r="EM47" s="321"/>
      <c r="EN47" s="321"/>
      <c r="EO47" s="321"/>
      <c r="EP47" s="321"/>
      <c r="EQ47" s="321"/>
      <c r="ER47" s="321"/>
    </row>
    <row r="48" spans="1:148" s="58" customFormat="1" ht="19.5" customHeight="1" thickBot="1" x14ac:dyDescent="0.35">
      <c r="A48" s="74" t="s">
        <v>21</v>
      </c>
      <c r="B48" s="500" t="s">
        <v>22</v>
      </c>
      <c r="C48" s="501"/>
      <c r="D48" s="501"/>
      <c r="E48" s="141"/>
      <c r="F48" s="141"/>
      <c r="G48" s="75"/>
      <c r="H48" s="75"/>
      <c r="I48" s="75"/>
      <c r="J48" s="76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6"/>
      <c r="Z48" s="75"/>
      <c r="AA48" s="75"/>
      <c r="AB48" s="75"/>
      <c r="AC48" s="75"/>
      <c r="AD48" s="76"/>
      <c r="AG48" s="3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</row>
    <row r="49" spans="1:148" s="19" customFormat="1" ht="29.25" customHeight="1" x14ac:dyDescent="0.3">
      <c r="A49" s="38"/>
      <c r="B49" s="232" t="s">
        <v>64</v>
      </c>
      <c r="C49" s="155" t="s">
        <v>63</v>
      </c>
      <c r="D49" s="393" t="s">
        <v>11</v>
      </c>
      <c r="E49" s="430" t="s">
        <v>12</v>
      </c>
      <c r="F49" s="150">
        <f t="shared" ref="F49:F52" si="60">G49+H49+I49+J49</f>
        <v>26174800</v>
      </c>
      <c r="G49" s="151">
        <v>26174800</v>
      </c>
      <c r="H49" s="151">
        <v>0</v>
      </c>
      <c r="I49" s="151">
        <v>0</v>
      </c>
      <c r="J49" s="223">
        <v>0</v>
      </c>
      <c r="K49" s="216">
        <f t="shared" ref="K49:K52" si="61">L49+M49+N49+O49</f>
        <v>7668600</v>
      </c>
      <c r="L49" s="151">
        <v>7668600</v>
      </c>
      <c r="M49" s="151">
        <v>0</v>
      </c>
      <c r="N49" s="151">
        <v>0</v>
      </c>
      <c r="O49" s="152">
        <v>0</v>
      </c>
      <c r="P49" s="150">
        <f t="shared" ref="P49:P52" si="62">Q49+R49+S49+T49</f>
        <v>261766.51</v>
      </c>
      <c r="Q49" s="151">
        <v>261766.51</v>
      </c>
      <c r="R49" s="151">
        <v>0</v>
      </c>
      <c r="S49" s="151">
        <v>0</v>
      </c>
      <c r="T49" s="223">
        <v>0</v>
      </c>
      <c r="U49" s="609">
        <f>P49/K49*100</f>
        <v>3.4134849907414653</v>
      </c>
      <c r="V49" s="610">
        <f>Q49/L49*100</f>
        <v>3.4134849907414653</v>
      </c>
      <c r="W49" s="611">
        <v>0</v>
      </c>
      <c r="X49" s="611">
        <v>0</v>
      </c>
      <c r="Y49" s="612">
        <v>0</v>
      </c>
      <c r="Z49" s="44">
        <f>P49/F49*100</f>
        <v>1.0000707168727174</v>
      </c>
      <c r="AA49" s="153">
        <f>Q49/G49*100</f>
        <v>1.0000707168727174</v>
      </c>
      <c r="AB49" s="219">
        <f t="shared" ref="AB49:AB50" si="63">SUM(AB50:AB52)</f>
        <v>0</v>
      </c>
      <c r="AC49" s="219">
        <v>0</v>
      </c>
      <c r="AD49" s="221">
        <v>0</v>
      </c>
      <c r="AG49" s="3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</row>
    <row r="50" spans="1:148" s="19" customFormat="1" ht="58.2" customHeight="1" x14ac:dyDescent="0.3">
      <c r="A50" s="39"/>
      <c r="B50" s="233" t="s">
        <v>93</v>
      </c>
      <c r="C50" s="234" t="s">
        <v>61</v>
      </c>
      <c r="D50" s="394" t="s">
        <v>11</v>
      </c>
      <c r="E50" s="409" t="s">
        <v>12</v>
      </c>
      <c r="F50" s="158">
        <f t="shared" si="60"/>
        <v>17745398</v>
      </c>
      <c r="G50" s="200">
        <v>17745398</v>
      </c>
      <c r="H50" s="200">
        <v>0</v>
      </c>
      <c r="I50" s="200">
        <v>0</v>
      </c>
      <c r="J50" s="235">
        <v>0</v>
      </c>
      <c r="K50" s="613">
        <f t="shared" si="61"/>
        <v>0</v>
      </c>
      <c r="L50" s="200">
        <v>0</v>
      </c>
      <c r="M50" s="200">
        <v>0</v>
      </c>
      <c r="N50" s="200">
        <v>0</v>
      </c>
      <c r="O50" s="236">
        <v>0</v>
      </c>
      <c r="P50" s="158">
        <f t="shared" si="62"/>
        <v>0</v>
      </c>
      <c r="Q50" s="122">
        <v>0</v>
      </c>
      <c r="R50" s="200">
        <v>0</v>
      </c>
      <c r="S50" s="200">
        <v>0</v>
      </c>
      <c r="T50" s="235">
        <v>0</v>
      </c>
      <c r="U50" s="558">
        <v>0</v>
      </c>
      <c r="V50" s="614">
        <v>0</v>
      </c>
      <c r="W50" s="614">
        <v>0</v>
      </c>
      <c r="X50" s="614">
        <v>0</v>
      </c>
      <c r="Y50" s="92">
        <v>0</v>
      </c>
      <c r="Z50" s="135">
        <f>P50/F50*100</f>
        <v>0</v>
      </c>
      <c r="AA50" s="42">
        <f>Q50/G50*100</f>
        <v>0</v>
      </c>
      <c r="AB50" s="201">
        <f t="shared" si="63"/>
        <v>0</v>
      </c>
      <c r="AC50" s="201">
        <v>0</v>
      </c>
      <c r="AD50" s="202">
        <v>0</v>
      </c>
      <c r="AG50" s="3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</row>
    <row r="51" spans="1:148" s="19" customFormat="1" ht="31.2" customHeight="1" x14ac:dyDescent="0.3">
      <c r="A51" s="39"/>
      <c r="B51" s="233" t="s">
        <v>60</v>
      </c>
      <c r="C51" s="234" t="s">
        <v>62</v>
      </c>
      <c r="D51" s="394" t="s">
        <v>11</v>
      </c>
      <c r="E51" s="409" t="s">
        <v>5</v>
      </c>
      <c r="F51" s="158">
        <f t="shared" si="60"/>
        <v>8768088</v>
      </c>
      <c r="G51" s="200">
        <v>0</v>
      </c>
      <c r="H51" s="200">
        <v>0</v>
      </c>
      <c r="I51" s="200">
        <v>0</v>
      </c>
      <c r="J51" s="235">
        <v>8768088</v>
      </c>
      <c r="K51" s="613">
        <f t="shared" si="61"/>
        <v>73000</v>
      </c>
      <c r="L51" s="200">
        <v>0</v>
      </c>
      <c r="M51" s="200">
        <v>0</v>
      </c>
      <c r="N51" s="200">
        <v>0</v>
      </c>
      <c r="O51" s="236">
        <v>73000</v>
      </c>
      <c r="P51" s="158">
        <f t="shared" si="62"/>
        <v>55868</v>
      </c>
      <c r="Q51" s="200">
        <v>0</v>
      </c>
      <c r="R51" s="200">
        <v>0</v>
      </c>
      <c r="S51" s="236">
        <v>0</v>
      </c>
      <c r="T51" s="235">
        <v>55868</v>
      </c>
      <c r="U51" s="44">
        <f t="shared" ref="U51:U52" si="64">V51+W51+X51+Y51</f>
        <v>76.531506849315065</v>
      </c>
      <c r="V51" s="42">
        <v>0</v>
      </c>
      <c r="W51" s="42">
        <v>0</v>
      </c>
      <c r="X51" s="42">
        <v>0</v>
      </c>
      <c r="Y51" s="32">
        <f>T51/O51*100</f>
        <v>76.531506849315065</v>
      </c>
      <c r="Z51" s="170">
        <f>P51/F51*100</f>
        <v>0.6371742619371521</v>
      </c>
      <c r="AA51" s="42">
        <v>0</v>
      </c>
      <c r="AB51" s="42">
        <v>0</v>
      </c>
      <c r="AC51" s="42">
        <v>0</v>
      </c>
      <c r="AD51" s="42">
        <f>T51/J51*100</f>
        <v>0.6371742619371521</v>
      </c>
      <c r="AG51" s="3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</row>
    <row r="52" spans="1:148" s="19" customFormat="1" ht="32.25" customHeight="1" thickBot="1" x14ac:dyDescent="0.35">
      <c r="A52" s="40"/>
      <c r="B52" s="237" t="s">
        <v>65</v>
      </c>
      <c r="C52" s="238" t="s">
        <v>50</v>
      </c>
      <c r="D52" s="453" t="s">
        <v>11</v>
      </c>
      <c r="E52" s="431" t="s">
        <v>5</v>
      </c>
      <c r="F52" s="228">
        <f t="shared" si="60"/>
        <v>7605172</v>
      </c>
      <c r="G52" s="239">
        <v>0</v>
      </c>
      <c r="H52" s="239">
        <v>0</v>
      </c>
      <c r="I52" s="239">
        <v>0</v>
      </c>
      <c r="J52" s="240">
        <v>7605172</v>
      </c>
      <c r="K52" s="615">
        <f t="shared" si="61"/>
        <v>0</v>
      </c>
      <c r="L52" s="239">
        <v>0</v>
      </c>
      <c r="M52" s="239">
        <v>0</v>
      </c>
      <c r="N52" s="239">
        <v>0</v>
      </c>
      <c r="O52" s="616">
        <v>0</v>
      </c>
      <c r="P52" s="228">
        <f t="shared" si="62"/>
        <v>0</v>
      </c>
      <c r="Q52" s="239">
        <v>0</v>
      </c>
      <c r="R52" s="239">
        <v>0</v>
      </c>
      <c r="S52" s="239">
        <v>0</v>
      </c>
      <c r="T52" s="240">
        <v>0</v>
      </c>
      <c r="U52" s="558">
        <f t="shared" si="64"/>
        <v>0</v>
      </c>
      <c r="V52" s="42">
        <v>0</v>
      </c>
      <c r="W52" s="42">
        <v>0</v>
      </c>
      <c r="X52" s="42">
        <v>0</v>
      </c>
      <c r="Y52" s="33">
        <v>0</v>
      </c>
      <c r="Z52" s="241">
        <f>P52/F52*100</f>
        <v>0</v>
      </c>
      <c r="AA52" s="184">
        <v>0</v>
      </c>
      <c r="AB52" s="184">
        <f>SUM(AB53:AB53)</f>
        <v>0</v>
      </c>
      <c r="AC52" s="184">
        <v>0</v>
      </c>
      <c r="AD52" s="185">
        <f>T52/J52*100</f>
        <v>0</v>
      </c>
      <c r="AG52" s="3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</row>
    <row r="53" spans="1:148" s="19" customFormat="1" ht="15.75" customHeight="1" thickBot="1" x14ac:dyDescent="0.35">
      <c r="A53" s="407"/>
      <c r="B53" s="523" t="s">
        <v>23</v>
      </c>
      <c r="C53" s="501"/>
      <c r="D53" s="501"/>
      <c r="E53" s="74" t="s">
        <v>9</v>
      </c>
      <c r="F53" s="21">
        <f>F49+F50+F51+F52</f>
        <v>60293458</v>
      </c>
      <c r="G53" s="63">
        <f t="shared" ref="G53:J53" si="65">G49+G50+G51+G52</f>
        <v>43920198</v>
      </c>
      <c r="H53" s="63">
        <f t="shared" si="65"/>
        <v>0</v>
      </c>
      <c r="I53" s="63">
        <f t="shared" si="65"/>
        <v>0</v>
      </c>
      <c r="J53" s="23">
        <f t="shared" si="65"/>
        <v>16373260</v>
      </c>
      <c r="K53" s="130">
        <f>K49+K50+K51+K52</f>
        <v>7741600</v>
      </c>
      <c r="L53" s="63">
        <f t="shared" ref="L53" si="66">L49+L50+L51+L52</f>
        <v>7668600</v>
      </c>
      <c r="M53" s="63">
        <f t="shared" ref="M53" si="67">M49+M50+M51+M52</f>
        <v>0</v>
      </c>
      <c r="N53" s="63">
        <f t="shared" ref="N53" si="68">N49+N50+N51+N52</f>
        <v>0</v>
      </c>
      <c r="O53" s="23">
        <f t="shared" ref="O53" si="69">O49+O50+O51+O52</f>
        <v>73000</v>
      </c>
      <c r="P53" s="21">
        <f>P49+P50+P51+P52</f>
        <v>317634.51</v>
      </c>
      <c r="Q53" s="63">
        <f t="shared" ref="Q53" si="70">Q49+Q50+Q51+Q52</f>
        <v>261766.51</v>
      </c>
      <c r="R53" s="63">
        <f t="shared" ref="R53" si="71">R49+R50+R51+R52</f>
        <v>0</v>
      </c>
      <c r="S53" s="63">
        <f t="shared" ref="S53" si="72">S49+S50+S51+S52</f>
        <v>0</v>
      </c>
      <c r="T53" s="23">
        <f t="shared" ref="T53" si="73">T49+T50+T51+T52</f>
        <v>55868</v>
      </c>
      <c r="U53" s="608">
        <f>P53/K53*100</f>
        <v>4.1029568822982334</v>
      </c>
      <c r="V53" s="78">
        <f>Q53/L53*100</f>
        <v>3.4134849907414653</v>
      </c>
      <c r="W53" s="78">
        <v>0</v>
      </c>
      <c r="X53" s="78">
        <v>0</v>
      </c>
      <c r="Y53" s="73">
        <f>T53/O53*100</f>
        <v>76.531506849315065</v>
      </c>
      <c r="Z53" s="455">
        <f>P53/F53*100</f>
        <v>0.52681421921429694</v>
      </c>
      <c r="AA53" s="63">
        <f>Q53/G53*100</f>
        <v>0.596004849522764</v>
      </c>
      <c r="AB53" s="22">
        <v>0</v>
      </c>
      <c r="AC53" s="22">
        <v>0</v>
      </c>
      <c r="AD53" s="73">
        <f>T53/J53*100</f>
        <v>0.34121488329141542</v>
      </c>
      <c r="AG53" s="3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</row>
    <row r="54" spans="1:148" s="319" customFormat="1" ht="21" customHeight="1" thickBot="1" x14ac:dyDescent="0.35">
      <c r="A54" s="529" t="s">
        <v>103</v>
      </c>
      <c r="B54" s="530"/>
      <c r="C54" s="530"/>
      <c r="D54" s="530"/>
      <c r="E54" s="479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79"/>
      <c r="Z54" s="479"/>
      <c r="AA54" s="479"/>
      <c r="AB54" s="479"/>
      <c r="AC54" s="479"/>
      <c r="AD54" s="531"/>
      <c r="AG54" s="320"/>
      <c r="AI54" s="321"/>
      <c r="AJ54" s="321"/>
      <c r="AK54" s="321"/>
      <c r="AL54" s="321"/>
      <c r="AM54" s="321"/>
      <c r="AN54" s="321"/>
      <c r="AO54" s="321"/>
      <c r="AP54" s="321"/>
      <c r="AQ54" s="321"/>
      <c r="AR54" s="321"/>
      <c r="AS54" s="321"/>
      <c r="AT54" s="321"/>
      <c r="AU54" s="321"/>
      <c r="AV54" s="321"/>
      <c r="AW54" s="321"/>
      <c r="AX54" s="321"/>
      <c r="AY54" s="321"/>
      <c r="AZ54" s="321"/>
      <c r="BA54" s="321"/>
      <c r="BB54" s="321"/>
      <c r="BC54" s="321"/>
      <c r="BD54" s="321"/>
      <c r="BE54" s="321"/>
      <c r="BF54" s="321"/>
      <c r="BG54" s="321"/>
      <c r="BH54" s="321"/>
      <c r="BI54" s="321"/>
      <c r="BJ54" s="321"/>
      <c r="BK54" s="321"/>
      <c r="BL54" s="321"/>
      <c r="BM54" s="321"/>
      <c r="BN54" s="321"/>
      <c r="BO54" s="321"/>
      <c r="BP54" s="321"/>
      <c r="BQ54" s="321"/>
      <c r="BR54" s="321"/>
      <c r="BS54" s="321"/>
      <c r="BT54" s="321"/>
      <c r="BU54" s="321"/>
      <c r="BV54" s="321"/>
      <c r="BW54" s="321"/>
      <c r="BX54" s="321"/>
      <c r="BY54" s="321"/>
      <c r="BZ54" s="321"/>
      <c r="CA54" s="321"/>
      <c r="CB54" s="321"/>
      <c r="CC54" s="321"/>
      <c r="CD54" s="321"/>
      <c r="CE54" s="321"/>
      <c r="CF54" s="321"/>
      <c r="CG54" s="321"/>
      <c r="CH54" s="321"/>
      <c r="CI54" s="321"/>
      <c r="CJ54" s="321"/>
      <c r="CK54" s="321"/>
      <c r="CL54" s="321"/>
      <c r="CM54" s="321"/>
      <c r="CN54" s="321"/>
      <c r="CO54" s="321"/>
      <c r="CP54" s="321"/>
      <c r="CQ54" s="321"/>
      <c r="CR54" s="321"/>
      <c r="CS54" s="321"/>
      <c r="CT54" s="321"/>
      <c r="CU54" s="321"/>
      <c r="CV54" s="321"/>
      <c r="CW54" s="321"/>
      <c r="CX54" s="321"/>
      <c r="CY54" s="321"/>
      <c r="CZ54" s="321"/>
      <c r="DA54" s="321"/>
      <c r="DB54" s="321"/>
      <c r="DC54" s="321"/>
      <c r="DD54" s="321"/>
      <c r="DE54" s="321"/>
      <c r="DF54" s="321"/>
      <c r="DG54" s="321"/>
      <c r="DH54" s="321"/>
      <c r="DI54" s="321"/>
      <c r="DJ54" s="321"/>
      <c r="DK54" s="321"/>
      <c r="DL54" s="321"/>
      <c r="DM54" s="321"/>
      <c r="DN54" s="321"/>
      <c r="DO54" s="321"/>
      <c r="DP54" s="321"/>
      <c r="DQ54" s="321"/>
      <c r="DR54" s="321"/>
      <c r="DS54" s="321"/>
      <c r="DT54" s="321"/>
      <c r="DU54" s="321"/>
      <c r="DV54" s="321"/>
      <c r="DW54" s="321"/>
      <c r="DX54" s="321"/>
      <c r="DY54" s="321"/>
      <c r="DZ54" s="321"/>
      <c r="EA54" s="321"/>
      <c r="EB54" s="321"/>
      <c r="EC54" s="321"/>
      <c r="ED54" s="321"/>
      <c r="EE54" s="321"/>
      <c r="EF54" s="321"/>
      <c r="EG54" s="321"/>
      <c r="EH54" s="321"/>
      <c r="EI54" s="321"/>
      <c r="EJ54" s="321"/>
      <c r="EK54" s="321"/>
      <c r="EL54" s="321"/>
      <c r="EM54" s="321"/>
      <c r="EN54" s="321"/>
      <c r="EO54" s="321"/>
      <c r="EP54" s="321"/>
      <c r="EQ54" s="321"/>
      <c r="ER54" s="321"/>
    </row>
    <row r="55" spans="1:148" s="58" customFormat="1" ht="17.25" customHeight="1" thickBot="1" x14ac:dyDescent="0.35">
      <c r="A55" s="79" t="s">
        <v>24</v>
      </c>
      <c r="B55" s="500" t="s">
        <v>104</v>
      </c>
      <c r="C55" s="501"/>
      <c r="D55" s="502"/>
      <c r="E55" s="80" t="s">
        <v>9</v>
      </c>
      <c r="F55" s="455">
        <f>F56+F57+F58+F59+F60+F61</f>
        <v>64443875</v>
      </c>
      <c r="G55" s="77">
        <f t="shared" ref="G55:J55" si="74">G56+G57+G58+G59+G60+G61</f>
        <v>3727800</v>
      </c>
      <c r="H55" s="77">
        <f t="shared" si="74"/>
        <v>0</v>
      </c>
      <c r="I55" s="77">
        <f t="shared" si="74"/>
        <v>0</v>
      </c>
      <c r="J55" s="77">
        <f t="shared" si="74"/>
        <v>60716075</v>
      </c>
      <c r="K55" s="455">
        <f>K56+K57+K58+K59+K60+K61</f>
        <v>13573989</v>
      </c>
      <c r="L55" s="77">
        <f t="shared" ref="L55" si="75">L56+L57+L58+L59+L60+L61</f>
        <v>615250</v>
      </c>
      <c r="M55" s="77">
        <f t="shared" ref="M55" si="76">M56+M57+M58+M59+M60+M61</f>
        <v>0</v>
      </c>
      <c r="N55" s="77">
        <f t="shared" ref="N55" si="77">N56+N57+N58+N59+N60+N61</f>
        <v>0</v>
      </c>
      <c r="O55" s="77">
        <f t="shared" ref="O55" si="78">O56+O57+O58+O59+O60+O61</f>
        <v>12958739</v>
      </c>
      <c r="P55" s="455">
        <f>P56+P57+P58+P59+P60+P61</f>
        <v>13688869.309999999</v>
      </c>
      <c r="Q55" s="77">
        <f t="shared" ref="Q55" si="79">Q56+Q57+Q58+Q59+Q60+Q61</f>
        <v>612789.53</v>
      </c>
      <c r="R55" s="77">
        <f t="shared" ref="R55" si="80">R56+R57+R58+R59+R60+R61</f>
        <v>0</v>
      </c>
      <c r="S55" s="77">
        <f t="shared" ref="S55" si="81">S56+S57+S58+S59+S60+S61</f>
        <v>0</v>
      </c>
      <c r="T55" s="23">
        <f t="shared" ref="T55" si="82">T56+T57+T58+T59+T60+T61</f>
        <v>13076079.779999999</v>
      </c>
      <c r="U55" s="21">
        <f t="shared" ref="U55:Y55" si="83">U40+U50+U52</f>
        <v>0</v>
      </c>
      <c r="V55" s="63">
        <f t="shared" si="83"/>
        <v>0</v>
      </c>
      <c r="W55" s="63">
        <f t="shared" si="83"/>
        <v>0</v>
      </c>
      <c r="X55" s="63">
        <f t="shared" si="83"/>
        <v>0</v>
      </c>
      <c r="Y55" s="23">
        <f t="shared" si="83"/>
        <v>0</v>
      </c>
      <c r="Z55" s="21">
        <f t="shared" ref="Z55:Z60" si="84">P55/F55*100</f>
        <v>21.241536623922752</v>
      </c>
      <c r="AA55" s="22">
        <v>0</v>
      </c>
      <c r="AB55" s="22">
        <v>0</v>
      </c>
      <c r="AC55" s="22">
        <v>0</v>
      </c>
      <c r="AD55" s="23">
        <f>T55/J55*100</f>
        <v>21.536437887330496</v>
      </c>
      <c r="AG55" s="3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</row>
    <row r="56" spans="1:148" s="19" customFormat="1" ht="31.2" customHeight="1" x14ac:dyDescent="0.3">
      <c r="A56" s="41"/>
      <c r="B56" s="242" t="s">
        <v>58</v>
      </c>
      <c r="C56" s="243" t="s">
        <v>49</v>
      </c>
      <c r="D56" s="393" t="s">
        <v>11</v>
      </c>
      <c r="E56" s="367" t="s">
        <v>5</v>
      </c>
      <c r="F56" s="222">
        <f t="shared" ref="F56:F60" si="85">G56+H56+I56+J56</f>
        <v>40790600</v>
      </c>
      <c r="G56" s="244">
        <v>0</v>
      </c>
      <c r="H56" s="244">
        <v>0</v>
      </c>
      <c r="I56" s="244">
        <v>0</v>
      </c>
      <c r="J56" s="245">
        <v>40790600</v>
      </c>
      <c r="K56" s="222">
        <f t="shared" ref="K56:K60" si="86">L56+M56+N56+O56</f>
        <v>8616239</v>
      </c>
      <c r="L56" s="244">
        <v>0</v>
      </c>
      <c r="M56" s="244">
        <v>0</v>
      </c>
      <c r="N56" s="244">
        <v>0</v>
      </c>
      <c r="O56" s="246">
        <v>8616239</v>
      </c>
      <c r="P56" s="222">
        <f t="shared" ref="P56:P60" si="87">Q56+R56+S56+T56</f>
        <v>10078032.6</v>
      </c>
      <c r="Q56" s="244">
        <v>0</v>
      </c>
      <c r="R56" s="244">
        <v>0</v>
      </c>
      <c r="S56" s="244">
        <v>0</v>
      </c>
      <c r="T56" s="246">
        <v>10078032.6</v>
      </c>
      <c r="U56" s="617">
        <f>P56/K56*100</f>
        <v>116.96556467386756</v>
      </c>
      <c r="V56" s="611">
        <v>0</v>
      </c>
      <c r="W56" s="611">
        <v>0</v>
      </c>
      <c r="X56" s="611">
        <v>0</v>
      </c>
      <c r="Y56" s="610">
        <f>T56/O56*100</f>
        <v>116.96556467386756</v>
      </c>
      <c r="Z56" s="270">
        <f t="shared" si="84"/>
        <v>24.706752536123521</v>
      </c>
      <c r="AA56" s="154">
        <v>0</v>
      </c>
      <c r="AB56" s="154">
        <v>0</v>
      </c>
      <c r="AC56" s="154">
        <v>0</v>
      </c>
      <c r="AD56" s="89">
        <f>T56/J56*100</f>
        <v>24.706752536123521</v>
      </c>
      <c r="AG56" s="3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</row>
    <row r="57" spans="1:148" s="13" customFormat="1" ht="29.4" customHeight="1" x14ac:dyDescent="0.3">
      <c r="A57" s="115"/>
      <c r="B57" s="247" t="s">
        <v>1</v>
      </c>
      <c r="C57" s="157" t="s">
        <v>51</v>
      </c>
      <c r="D57" s="394" t="s">
        <v>11</v>
      </c>
      <c r="E57" s="424" t="s">
        <v>5</v>
      </c>
      <c r="F57" s="248">
        <f t="shared" si="85"/>
        <v>3818920</v>
      </c>
      <c r="G57" s="122">
        <v>0</v>
      </c>
      <c r="H57" s="122">
        <v>0</v>
      </c>
      <c r="I57" s="122">
        <v>0</v>
      </c>
      <c r="J57" s="121">
        <v>3818920</v>
      </c>
      <c r="K57" s="248">
        <f t="shared" si="86"/>
        <v>1944800</v>
      </c>
      <c r="L57" s="122">
        <v>0</v>
      </c>
      <c r="M57" s="122">
        <v>0</v>
      </c>
      <c r="N57" s="122">
        <v>0</v>
      </c>
      <c r="O57" s="123">
        <v>1944800</v>
      </c>
      <c r="P57" s="248">
        <f t="shared" si="87"/>
        <v>1250557</v>
      </c>
      <c r="Q57" s="122">
        <v>0</v>
      </c>
      <c r="R57" s="122">
        <v>0</v>
      </c>
      <c r="S57" s="122">
        <v>0</v>
      </c>
      <c r="T57" s="123">
        <v>1250557</v>
      </c>
      <c r="U57" s="618">
        <f>P57/K57*100</f>
        <v>64.302601809954751</v>
      </c>
      <c r="V57" s="619">
        <v>0</v>
      </c>
      <c r="W57" s="619">
        <v>0</v>
      </c>
      <c r="X57" s="619">
        <v>0</v>
      </c>
      <c r="Y57" s="31">
        <f>T57/O57*100</f>
        <v>64.302601809954751</v>
      </c>
      <c r="Z57" s="171">
        <f t="shared" si="84"/>
        <v>32.746352371874771</v>
      </c>
      <c r="AA57" s="42">
        <v>0</v>
      </c>
      <c r="AB57" s="42">
        <v>0</v>
      </c>
      <c r="AC57" s="42">
        <v>0</v>
      </c>
      <c r="AD57" s="32">
        <f>T57/J57*100</f>
        <v>32.746352371874771</v>
      </c>
      <c r="AG57" s="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</row>
    <row r="58" spans="1:148" s="19" customFormat="1" ht="30.6" customHeight="1" x14ac:dyDescent="0.3">
      <c r="A58" s="39"/>
      <c r="B58" s="233" t="s">
        <v>67</v>
      </c>
      <c r="C58" s="234" t="s">
        <v>48</v>
      </c>
      <c r="D58" s="394" t="s">
        <v>11</v>
      </c>
      <c r="E58" s="432" t="s">
        <v>12</v>
      </c>
      <c r="F58" s="158">
        <f t="shared" si="85"/>
        <v>299000</v>
      </c>
      <c r="G58" s="200">
        <v>299000</v>
      </c>
      <c r="H58" s="200">
        <v>0</v>
      </c>
      <c r="I58" s="200">
        <v>0</v>
      </c>
      <c r="J58" s="236">
        <v>0</v>
      </c>
      <c r="K58" s="158">
        <f t="shared" si="86"/>
        <v>0</v>
      </c>
      <c r="L58" s="200">
        <v>0</v>
      </c>
      <c r="M58" s="200">
        <v>0</v>
      </c>
      <c r="N58" s="200">
        <v>0</v>
      </c>
      <c r="O58" s="235">
        <v>0</v>
      </c>
      <c r="P58" s="158">
        <f t="shared" si="87"/>
        <v>0</v>
      </c>
      <c r="Q58" s="200">
        <v>0</v>
      </c>
      <c r="R58" s="200">
        <v>0</v>
      </c>
      <c r="S58" s="200">
        <v>0</v>
      </c>
      <c r="T58" s="235">
        <v>0</v>
      </c>
      <c r="U58" s="620">
        <v>0</v>
      </c>
      <c r="V58" s="619">
        <v>0</v>
      </c>
      <c r="W58" s="619">
        <v>0</v>
      </c>
      <c r="X58" s="619">
        <v>0</v>
      </c>
      <c r="Y58" s="619">
        <v>0</v>
      </c>
      <c r="Z58" s="170">
        <f t="shared" si="84"/>
        <v>0</v>
      </c>
      <c r="AA58" s="42">
        <v>0</v>
      </c>
      <c r="AB58" s="42">
        <v>0</v>
      </c>
      <c r="AC58" s="42">
        <v>0</v>
      </c>
      <c r="AD58" s="33">
        <v>0</v>
      </c>
      <c r="AG58" s="3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</row>
    <row r="59" spans="1:148" s="19" customFormat="1" ht="31.2" customHeight="1" x14ac:dyDescent="0.3">
      <c r="A59" s="39"/>
      <c r="B59" s="233" t="s">
        <v>66</v>
      </c>
      <c r="C59" s="234" t="s">
        <v>43</v>
      </c>
      <c r="D59" s="394" t="s">
        <v>11</v>
      </c>
      <c r="E59" s="432" t="s">
        <v>12</v>
      </c>
      <c r="F59" s="158">
        <f t="shared" si="85"/>
        <v>3428800</v>
      </c>
      <c r="G59" s="200">
        <v>3428800</v>
      </c>
      <c r="H59" s="200">
        <v>0</v>
      </c>
      <c r="I59" s="200">
        <v>0</v>
      </c>
      <c r="J59" s="236">
        <v>0</v>
      </c>
      <c r="K59" s="158">
        <f t="shared" si="86"/>
        <v>615250</v>
      </c>
      <c r="L59" s="200">
        <v>615250</v>
      </c>
      <c r="M59" s="200">
        <v>0</v>
      </c>
      <c r="N59" s="200">
        <v>0</v>
      </c>
      <c r="O59" s="235">
        <v>0</v>
      </c>
      <c r="P59" s="158">
        <f t="shared" si="87"/>
        <v>612789.53</v>
      </c>
      <c r="Q59" s="200">
        <v>612789.53</v>
      </c>
      <c r="R59" s="200">
        <v>0</v>
      </c>
      <c r="S59" s="200">
        <v>0</v>
      </c>
      <c r="T59" s="235">
        <v>0</v>
      </c>
      <c r="U59" s="618">
        <f>P59/K59*100</f>
        <v>99.600086143843967</v>
      </c>
      <c r="V59" s="31">
        <f>Q59/L59*100</f>
        <v>99.600086143843967</v>
      </c>
      <c r="W59" s="619">
        <v>0</v>
      </c>
      <c r="X59" s="619">
        <v>0</v>
      </c>
      <c r="Y59" s="619">
        <v>0</v>
      </c>
      <c r="Z59" s="170">
        <f t="shared" si="84"/>
        <v>17.871836502566495</v>
      </c>
      <c r="AA59" s="42">
        <v>0</v>
      </c>
      <c r="AB59" s="42">
        <v>0</v>
      </c>
      <c r="AC59" s="42">
        <v>0</v>
      </c>
      <c r="AD59" s="33">
        <v>0</v>
      </c>
      <c r="AG59" s="3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</row>
    <row r="60" spans="1:148" s="19" customFormat="1" ht="29.4" customHeight="1" thickBot="1" x14ac:dyDescent="0.35">
      <c r="A60" s="39"/>
      <c r="B60" s="233" t="s">
        <v>94</v>
      </c>
      <c r="C60" s="234" t="s">
        <v>47</v>
      </c>
      <c r="D60" s="394" t="s">
        <v>11</v>
      </c>
      <c r="E60" s="432" t="s">
        <v>5</v>
      </c>
      <c r="F60" s="158">
        <f t="shared" si="85"/>
        <v>16106555</v>
      </c>
      <c r="G60" s="200">
        <v>0</v>
      </c>
      <c r="H60" s="200">
        <v>0</v>
      </c>
      <c r="I60" s="200">
        <v>0</v>
      </c>
      <c r="J60" s="236">
        <v>16106555</v>
      </c>
      <c r="K60" s="158">
        <f t="shared" si="86"/>
        <v>2397700</v>
      </c>
      <c r="L60" s="200">
        <v>0</v>
      </c>
      <c r="M60" s="200">
        <v>0</v>
      </c>
      <c r="N60" s="200">
        <v>0</v>
      </c>
      <c r="O60" s="235">
        <v>2397700</v>
      </c>
      <c r="P60" s="158">
        <f t="shared" si="87"/>
        <v>1747490.18</v>
      </c>
      <c r="Q60" s="200">
        <v>0</v>
      </c>
      <c r="R60" s="200">
        <v>0</v>
      </c>
      <c r="S60" s="200">
        <v>0</v>
      </c>
      <c r="T60" s="235">
        <v>1747490.18</v>
      </c>
      <c r="U60" s="620">
        <f>P60/K60*100</f>
        <v>72.881936022021094</v>
      </c>
      <c r="V60" s="619">
        <v>0</v>
      </c>
      <c r="W60" s="619">
        <v>0</v>
      </c>
      <c r="X60" s="42">
        <v>0</v>
      </c>
      <c r="Y60" s="619">
        <f>T60/O60*100</f>
        <v>72.881936022021094</v>
      </c>
      <c r="Z60" s="170">
        <f t="shared" si="84"/>
        <v>10.849558952861118</v>
      </c>
      <c r="AA60" s="42">
        <v>0</v>
      </c>
      <c r="AB60" s="42">
        <v>0</v>
      </c>
      <c r="AC60" s="42">
        <v>0</v>
      </c>
      <c r="AD60" s="33">
        <f>T60/J60*100</f>
        <v>10.849558952861118</v>
      </c>
      <c r="AG60" s="3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</row>
    <row r="61" spans="1:148" s="256" customFormat="1" ht="29.25" hidden="1" customHeight="1" thickBot="1" x14ac:dyDescent="0.3">
      <c r="A61" s="109"/>
      <c r="B61" s="249" t="s">
        <v>34</v>
      </c>
      <c r="C61" s="250"/>
      <c r="D61" s="388" t="s">
        <v>11</v>
      </c>
      <c r="E61" s="433" t="s">
        <v>13</v>
      </c>
      <c r="F61" s="251">
        <f>G61+H61+I61+J61</f>
        <v>0</v>
      </c>
      <c r="G61" s="252">
        <v>0</v>
      </c>
      <c r="H61" s="252">
        <v>0</v>
      </c>
      <c r="I61" s="163">
        <v>0</v>
      </c>
      <c r="J61" s="253">
        <v>0</v>
      </c>
      <c r="K61" s="621">
        <f>L61+M61+N61+O61</f>
        <v>0</v>
      </c>
      <c r="L61" s="622">
        <v>0</v>
      </c>
      <c r="M61" s="622">
        <v>0</v>
      </c>
      <c r="N61" s="623">
        <v>0</v>
      </c>
      <c r="O61" s="624">
        <v>0</v>
      </c>
      <c r="P61" s="254">
        <f>Q61+R61+S61+T61</f>
        <v>0</v>
      </c>
      <c r="Q61" s="252">
        <v>0</v>
      </c>
      <c r="R61" s="252">
        <v>0</v>
      </c>
      <c r="S61" s="163">
        <v>0</v>
      </c>
      <c r="T61" s="255">
        <v>0</v>
      </c>
      <c r="U61" s="625" t="e">
        <f>P61/K61*100</f>
        <v>#DIV/0!</v>
      </c>
      <c r="V61" s="626">
        <v>0</v>
      </c>
      <c r="W61" s="626">
        <v>0</v>
      </c>
      <c r="X61" s="627" t="e">
        <f>S61/N61*100</f>
        <v>#DIV/0!</v>
      </c>
      <c r="Y61" s="627">
        <v>0</v>
      </c>
      <c r="Z61" s="312">
        <v>0</v>
      </c>
      <c r="AA61" s="180">
        <v>0</v>
      </c>
      <c r="AB61" s="180">
        <v>0</v>
      </c>
      <c r="AC61" s="180">
        <v>0</v>
      </c>
      <c r="AD61" s="181">
        <v>0</v>
      </c>
      <c r="AE61" s="521" t="s">
        <v>71</v>
      </c>
      <c r="AF61" s="522"/>
      <c r="AG61" s="522"/>
      <c r="AI61" s="257"/>
      <c r="AJ61" s="257"/>
      <c r="AK61" s="257"/>
      <c r="AL61" s="257"/>
      <c r="AM61" s="257"/>
      <c r="AN61" s="257"/>
      <c r="AO61" s="257"/>
      <c r="AP61" s="257"/>
      <c r="AQ61" s="257"/>
      <c r="AR61" s="257"/>
      <c r="AS61" s="257"/>
      <c r="AT61" s="257"/>
      <c r="AU61" s="257"/>
      <c r="AV61" s="257"/>
      <c r="AW61" s="257"/>
      <c r="AX61" s="257"/>
      <c r="AY61" s="257"/>
      <c r="AZ61" s="257"/>
      <c r="BA61" s="257"/>
      <c r="BB61" s="257"/>
      <c r="BC61" s="257"/>
      <c r="BD61" s="257"/>
      <c r="BE61" s="257"/>
      <c r="BF61" s="257"/>
      <c r="BG61" s="257"/>
      <c r="BH61" s="257"/>
      <c r="BI61" s="257"/>
      <c r="BJ61" s="257"/>
      <c r="BK61" s="257"/>
      <c r="BL61" s="257"/>
      <c r="BM61" s="257"/>
      <c r="BN61" s="257"/>
      <c r="BO61" s="257"/>
      <c r="BP61" s="257"/>
      <c r="BQ61" s="257"/>
      <c r="BR61" s="257"/>
      <c r="BS61" s="257"/>
      <c r="BT61" s="257"/>
      <c r="BU61" s="257"/>
      <c r="BV61" s="257"/>
      <c r="BW61" s="257"/>
      <c r="BX61" s="257"/>
      <c r="BY61" s="257"/>
      <c r="BZ61" s="257"/>
      <c r="CA61" s="257"/>
      <c r="CB61" s="257"/>
      <c r="CC61" s="257"/>
      <c r="CD61" s="257"/>
      <c r="CE61" s="257"/>
      <c r="CF61" s="257"/>
      <c r="CG61" s="257"/>
      <c r="CH61" s="257"/>
      <c r="CI61" s="257"/>
      <c r="CJ61" s="257"/>
      <c r="CK61" s="257"/>
      <c r="CL61" s="257"/>
      <c r="CM61" s="257"/>
      <c r="CN61" s="257"/>
      <c r="CO61" s="257"/>
      <c r="CP61" s="257"/>
      <c r="CQ61" s="257"/>
      <c r="CR61" s="257"/>
      <c r="CS61" s="257"/>
      <c r="CT61" s="257"/>
      <c r="CU61" s="257"/>
      <c r="CV61" s="257"/>
      <c r="CW61" s="257"/>
      <c r="CX61" s="257"/>
      <c r="CY61" s="257"/>
      <c r="CZ61" s="257"/>
      <c r="DA61" s="257"/>
      <c r="DB61" s="257"/>
      <c r="DC61" s="257"/>
      <c r="DD61" s="257"/>
      <c r="DE61" s="257"/>
      <c r="DF61" s="257"/>
      <c r="DG61" s="257"/>
      <c r="DH61" s="257"/>
      <c r="DI61" s="257"/>
      <c r="DJ61" s="257"/>
      <c r="DK61" s="257"/>
      <c r="DL61" s="257"/>
      <c r="DM61" s="257"/>
      <c r="DN61" s="257"/>
      <c r="DO61" s="257"/>
      <c r="DP61" s="257"/>
      <c r="DQ61" s="257"/>
      <c r="DR61" s="257"/>
      <c r="DS61" s="257"/>
      <c r="DT61" s="257"/>
      <c r="DU61" s="257"/>
      <c r="DV61" s="257"/>
      <c r="DW61" s="257"/>
      <c r="DX61" s="257"/>
      <c r="DY61" s="257"/>
      <c r="DZ61" s="257"/>
      <c r="EA61" s="257"/>
      <c r="EB61" s="257"/>
      <c r="EC61" s="257"/>
      <c r="ED61" s="257"/>
      <c r="EE61" s="257"/>
      <c r="EF61" s="257"/>
      <c r="EG61" s="257"/>
      <c r="EH61" s="257"/>
      <c r="EI61" s="257"/>
      <c r="EJ61" s="257"/>
      <c r="EK61" s="257"/>
      <c r="EL61" s="257"/>
      <c r="EM61" s="257"/>
      <c r="EN61" s="257"/>
      <c r="EO61" s="257"/>
      <c r="EP61" s="257"/>
      <c r="EQ61" s="257"/>
      <c r="ER61" s="257"/>
    </row>
    <row r="62" spans="1:148" s="58" customFormat="1" ht="44.25" customHeight="1" thickBot="1" x14ac:dyDescent="0.35">
      <c r="A62" s="79" t="s">
        <v>123</v>
      </c>
      <c r="B62" s="548" t="s">
        <v>124</v>
      </c>
      <c r="C62" s="549"/>
      <c r="D62" s="550"/>
      <c r="E62" s="434" t="s">
        <v>9</v>
      </c>
      <c r="F62" s="21">
        <f>F63</f>
        <v>12000</v>
      </c>
      <c r="G62" s="63">
        <f t="shared" ref="G62:J62" si="88">G63</f>
        <v>0</v>
      </c>
      <c r="H62" s="63">
        <f t="shared" si="88"/>
        <v>0</v>
      </c>
      <c r="I62" s="63">
        <f t="shared" si="88"/>
        <v>0</v>
      </c>
      <c r="J62" s="23">
        <f t="shared" si="88"/>
        <v>12000</v>
      </c>
      <c r="K62" s="21">
        <f>K63</f>
        <v>12000</v>
      </c>
      <c r="L62" s="63">
        <f t="shared" ref="L62" si="89">L63</f>
        <v>0</v>
      </c>
      <c r="M62" s="63">
        <f t="shared" ref="M62" si="90">M63</f>
        <v>0</v>
      </c>
      <c r="N62" s="63">
        <f t="shared" ref="N62" si="91">N63</f>
        <v>0</v>
      </c>
      <c r="O62" s="23">
        <f t="shared" ref="O62" si="92">O63</f>
        <v>12000</v>
      </c>
      <c r="P62" s="21">
        <f>P63</f>
        <v>6000</v>
      </c>
      <c r="Q62" s="63">
        <f t="shared" ref="Q62" si="93">Q63</f>
        <v>0</v>
      </c>
      <c r="R62" s="63">
        <f t="shared" ref="R62" si="94">R63</f>
        <v>0</v>
      </c>
      <c r="S62" s="63">
        <f t="shared" ref="S62" si="95">S63</f>
        <v>0</v>
      </c>
      <c r="T62" s="77">
        <f t="shared" ref="T62" si="96">T63</f>
        <v>6000</v>
      </c>
      <c r="U62" s="314">
        <f>P62/K62*100</f>
        <v>50</v>
      </c>
      <c r="V62" s="34">
        <v>0</v>
      </c>
      <c r="W62" s="118">
        <f t="shared" ref="W62:X62" si="97">W47+W57+W59</f>
        <v>0</v>
      </c>
      <c r="X62" s="118">
        <f t="shared" si="97"/>
        <v>0</v>
      </c>
      <c r="Y62" s="315">
        <f>T62/O62*100</f>
        <v>50</v>
      </c>
      <c r="Z62" s="406">
        <f>P62/F62*100</f>
        <v>50</v>
      </c>
      <c r="AA62" s="22">
        <v>0</v>
      </c>
      <c r="AB62" s="22">
        <v>0</v>
      </c>
      <c r="AC62" s="22">
        <v>0</v>
      </c>
      <c r="AD62" s="73">
        <f>T62/J62*100</f>
        <v>50</v>
      </c>
      <c r="AE62" s="317">
        <f t="shared" ref="AE62:AH62" si="98">AE63</f>
        <v>0</v>
      </c>
      <c r="AF62" s="84">
        <f t="shared" si="98"/>
        <v>0</v>
      </c>
      <c r="AG62" s="84">
        <f t="shared" si="98"/>
        <v>0</v>
      </c>
      <c r="AH62" s="84">
        <f t="shared" si="98"/>
        <v>0</v>
      </c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</row>
    <row r="63" spans="1:148" s="19" customFormat="1" ht="31.8" customHeight="1" thickBot="1" x14ac:dyDescent="0.35">
      <c r="A63" s="41"/>
      <c r="B63" s="301" t="s">
        <v>58</v>
      </c>
      <c r="C63" s="269" t="s">
        <v>125</v>
      </c>
      <c r="D63" s="453" t="s">
        <v>11</v>
      </c>
      <c r="E63" s="367" t="s">
        <v>5</v>
      </c>
      <c r="F63" s="258">
        <f t="shared" ref="F63" si="99">G63+H63+I63+J63</f>
        <v>12000</v>
      </c>
      <c r="G63" s="259">
        <v>0</v>
      </c>
      <c r="H63" s="259">
        <v>0</v>
      </c>
      <c r="I63" s="259">
        <v>0</v>
      </c>
      <c r="J63" s="260">
        <v>12000</v>
      </c>
      <c r="K63" s="216">
        <f t="shared" ref="K63" si="100">L63+M63+N63+O63</f>
        <v>12000</v>
      </c>
      <c r="L63" s="217">
        <v>0</v>
      </c>
      <c r="M63" s="217">
        <v>0</v>
      </c>
      <c r="N63" s="217">
        <v>0</v>
      </c>
      <c r="O63" s="218">
        <v>12000</v>
      </c>
      <c r="P63" s="150">
        <f t="shared" ref="P63" si="101">Q63+R63+S63+T63</f>
        <v>6000</v>
      </c>
      <c r="Q63" s="217">
        <v>0</v>
      </c>
      <c r="R63" s="217">
        <v>0</v>
      </c>
      <c r="S63" s="217">
        <v>0</v>
      </c>
      <c r="T63" s="218">
        <v>6000</v>
      </c>
      <c r="U63" s="628">
        <f>P63/K63*100</f>
        <v>50</v>
      </c>
      <c r="V63" s="629">
        <v>0</v>
      </c>
      <c r="W63" s="629">
        <v>0</v>
      </c>
      <c r="X63" s="629">
        <v>0</v>
      </c>
      <c r="Y63" s="47">
        <f>T63/O63*100</f>
        <v>50</v>
      </c>
      <c r="Z63" s="318">
        <f>P63/F63*100</f>
        <v>50</v>
      </c>
      <c r="AA63" s="154">
        <v>0</v>
      </c>
      <c r="AB63" s="154">
        <v>0</v>
      </c>
      <c r="AC63" s="154">
        <v>0</v>
      </c>
      <c r="AD63" s="92">
        <f>T63/J63*100</f>
        <v>50</v>
      </c>
      <c r="AE63" s="261"/>
      <c r="AG63" s="3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</row>
    <row r="64" spans="1:148" s="19" customFormat="1" ht="18.75" customHeight="1" thickBot="1" x14ac:dyDescent="0.35">
      <c r="A64" s="407"/>
      <c r="B64" s="523" t="s">
        <v>25</v>
      </c>
      <c r="C64" s="501"/>
      <c r="D64" s="502"/>
      <c r="E64" s="435"/>
      <c r="F64" s="455">
        <f>F55+F62</f>
        <v>64455875</v>
      </c>
      <c r="G64" s="77">
        <f t="shared" ref="G64:J64" si="102">G55+G62</f>
        <v>3727800</v>
      </c>
      <c r="H64" s="77">
        <f t="shared" si="102"/>
        <v>0</v>
      </c>
      <c r="I64" s="77">
        <f t="shared" si="102"/>
        <v>0</v>
      </c>
      <c r="J64" s="23">
        <f t="shared" si="102"/>
        <v>60728075</v>
      </c>
      <c r="K64" s="455">
        <f t="shared" ref="K64:Y64" si="103">K55+K62</f>
        <v>13585989</v>
      </c>
      <c r="L64" s="63">
        <f t="shared" si="103"/>
        <v>615250</v>
      </c>
      <c r="M64" s="63">
        <f t="shared" si="103"/>
        <v>0</v>
      </c>
      <c r="N64" s="63">
        <f t="shared" si="103"/>
        <v>0</v>
      </c>
      <c r="O64" s="23">
        <f t="shared" si="103"/>
        <v>12970739</v>
      </c>
      <c r="P64" s="455">
        <f t="shared" si="103"/>
        <v>13694869.309999999</v>
      </c>
      <c r="Q64" s="77">
        <f t="shared" si="103"/>
        <v>612789.53</v>
      </c>
      <c r="R64" s="63">
        <f t="shared" si="103"/>
        <v>0</v>
      </c>
      <c r="S64" s="63">
        <f t="shared" si="103"/>
        <v>0</v>
      </c>
      <c r="T64" s="77">
        <f t="shared" si="103"/>
        <v>13082079.779999999</v>
      </c>
      <c r="U64" s="630">
        <f t="shared" si="103"/>
        <v>50</v>
      </c>
      <c r="V64" s="118">
        <f t="shared" si="103"/>
        <v>0</v>
      </c>
      <c r="W64" s="118">
        <f t="shared" si="103"/>
        <v>0</v>
      </c>
      <c r="X64" s="118">
        <f t="shared" si="103"/>
        <v>0</v>
      </c>
      <c r="Y64" s="631">
        <f t="shared" si="103"/>
        <v>50</v>
      </c>
      <c r="Z64" s="130">
        <f>P64/F64*100</f>
        <v>21.24689069848171</v>
      </c>
      <c r="AA64" s="22">
        <v>0</v>
      </c>
      <c r="AB64" s="22">
        <v>0</v>
      </c>
      <c r="AC64" s="22">
        <v>0</v>
      </c>
      <c r="AD64" s="23">
        <f>T64/J64*100</f>
        <v>21.542062349251147</v>
      </c>
      <c r="AE64" s="58"/>
      <c r="AF64" s="58"/>
      <c r="AG64" s="3"/>
      <c r="AH64" s="58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</row>
    <row r="65" spans="1:148" s="319" customFormat="1" ht="21.75" customHeight="1" thickBot="1" x14ac:dyDescent="0.35">
      <c r="A65" s="503" t="s">
        <v>105</v>
      </c>
      <c r="B65" s="504"/>
      <c r="C65" s="504"/>
      <c r="D65" s="504"/>
      <c r="E65" s="504"/>
      <c r="F65" s="530"/>
      <c r="G65" s="530"/>
      <c r="H65" s="530"/>
      <c r="I65" s="530"/>
      <c r="J65" s="530"/>
      <c r="K65" s="530"/>
      <c r="L65" s="530"/>
      <c r="M65" s="530"/>
      <c r="N65" s="530"/>
      <c r="O65" s="530"/>
      <c r="P65" s="530"/>
      <c r="Q65" s="530"/>
      <c r="R65" s="530"/>
      <c r="S65" s="530"/>
      <c r="T65" s="530"/>
      <c r="U65" s="530"/>
      <c r="V65" s="530"/>
      <c r="W65" s="530"/>
      <c r="X65" s="530"/>
      <c r="Y65" s="530"/>
      <c r="Z65" s="530"/>
      <c r="AA65" s="530"/>
      <c r="AB65" s="530"/>
      <c r="AC65" s="530"/>
      <c r="AD65" s="538"/>
      <c r="AG65" s="320"/>
      <c r="AI65" s="321"/>
      <c r="AJ65" s="321"/>
      <c r="AK65" s="321"/>
      <c r="AL65" s="321"/>
      <c r="AM65" s="321"/>
      <c r="AN65" s="321"/>
      <c r="AO65" s="321"/>
      <c r="AP65" s="321"/>
      <c r="AQ65" s="321"/>
      <c r="AR65" s="321"/>
      <c r="AS65" s="321"/>
      <c r="AT65" s="321"/>
      <c r="AU65" s="321"/>
      <c r="AV65" s="321"/>
      <c r="AW65" s="321"/>
      <c r="AX65" s="321"/>
      <c r="AY65" s="321"/>
      <c r="AZ65" s="321"/>
      <c r="BA65" s="321"/>
      <c r="BB65" s="321"/>
      <c r="BC65" s="321"/>
      <c r="BD65" s="321"/>
      <c r="BE65" s="321"/>
      <c r="BF65" s="321"/>
      <c r="BG65" s="321"/>
      <c r="BH65" s="321"/>
      <c r="BI65" s="321"/>
      <c r="BJ65" s="321"/>
      <c r="BK65" s="321"/>
      <c r="BL65" s="321"/>
      <c r="BM65" s="321"/>
      <c r="BN65" s="321"/>
      <c r="BO65" s="321"/>
      <c r="BP65" s="321"/>
      <c r="BQ65" s="321"/>
      <c r="BR65" s="321"/>
      <c r="BS65" s="321"/>
      <c r="BT65" s="321"/>
      <c r="BU65" s="321"/>
      <c r="BV65" s="321"/>
      <c r="BW65" s="321"/>
      <c r="BX65" s="321"/>
      <c r="BY65" s="321"/>
      <c r="BZ65" s="321"/>
      <c r="CA65" s="321"/>
      <c r="CB65" s="321"/>
      <c r="CC65" s="321"/>
      <c r="CD65" s="321"/>
      <c r="CE65" s="321"/>
      <c r="CF65" s="321"/>
      <c r="CG65" s="321"/>
      <c r="CH65" s="321"/>
      <c r="CI65" s="321"/>
      <c r="CJ65" s="321"/>
      <c r="CK65" s="321"/>
      <c r="CL65" s="321"/>
      <c r="CM65" s="321"/>
      <c r="CN65" s="321"/>
      <c r="CO65" s="321"/>
      <c r="CP65" s="321"/>
      <c r="CQ65" s="321"/>
      <c r="CR65" s="321"/>
      <c r="CS65" s="321"/>
      <c r="CT65" s="321"/>
      <c r="CU65" s="321"/>
      <c r="CV65" s="321"/>
      <c r="CW65" s="321"/>
      <c r="CX65" s="321"/>
      <c r="CY65" s="321"/>
      <c r="CZ65" s="321"/>
      <c r="DA65" s="321"/>
      <c r="DB65" s="321"/>
      <c r="DC65" s="321"/>
      <c r="DD65" s="321"/>
      <c r="DE65" s="321"/>
      <c r="DF65" s="321"/>
      <c r="DG65" s="321"/>
      <c r="DH65" s="321"/>
      <c r="DI65" s="321"/>
      <c r="DJ65" s="321"/>
      <c r="DK65" s="321"/>
      <c r="DL65" s="321"/>
      <c r="DM65" s="321"/>
      <c r="DN65" s="321"/>
      <c r="DO65" s="321"/>
      <c r="DP65" s="321"/>
      <c r="DQ65" s="321"/>
      <c r="DR65" s="321"/>
      <c r="DS65" s="321"/>
      <c r="DT65" s="321"/>
      <c r="DU65" s="321"/>
      <c r="DV65" s="321"/>
      <c r="DW65" s="321"/>
      <c r="DX65" s="321"/>
      <c r="DY65" s="321"/>
      <c r="DZ65" s="321"/>
      <c r="EA65" s="321"/>
      <c r="EB65" s="321"/>
      <c r="EC65" s="321"/>
      <c r="ED65" s="321"/>
      <c r="EE65" s="321"/>
      <c r="EF65" s="321"/>
      <c r="EG65" s="321"/>
      <c r="EH65" s="321"/>
      <c r="EI65" s="321"/>
      <c r="EJ65" s="321"/>
      <c r="EK65" s="321"/>
      <c r="EL65" s="321"/>
      <c r="EM65" s="321"/>
      <c r="EN65" s="321"/>
      <c r="EO65" s="321"/>
      <c r="EP65" s="321"/>
      <c r="EQ65" s="321"/>
      <c r="ER65" s="321"/>
    </row>
    <row r="66" spans="1:148" s="48" customFormat="1" ht="28.5" customHeight="1" thickBot="1" x14ac:dyDescent="0.35">
      <c r="A66" s="80" t="s">
        <v>26</v>
      </c>
      <c r="B66" s="492" t="s">
        <v>113</v>
      </c>
      <c r="C66" s="493"/>
      <c r="D66" s="494"/>
      <c r="E66" s="80" t="s">
        <v>9</v>
      </c>
      <c r="F66" s="535"/>
      <c r="G66" s="536"/>
      <c r="H66" s="536"/>
      <c r="I66" s="536"/>
      <c r="J66" s="536"/>
      <c r="K66" s="536"/>
      <c r="L66" s="536"/>
      <c r="M66" s="536"/>
      <c r="N66" s="536"/>
      <c r="O66" s="536"/>
      <c r="P66" s="536"/>
      <c r="Q66" s="536"/>
      <c r="R66" s="536"/>
      <c r="S66" s="536"/>
      <c r="T66" s="536"/>
      <c r="U66" s="536"/>
      <c r="V66" s="536"/>
      <c r="W66" s="536"/>
      <c r="X66" s="536"/>
      <c r="Y66" s="536"/>
      <c r="Z66" s="536"/>
      <c r="AA66" s="536"/>
      <c r="AB66" s="536"/>
      <c r="AC66" s="536"/>
      <c r="AD66" s="537"/>
      <c r="AE66" s="262"/>
      <c r="AF66" s="262"/>
      <c r="AG66" s="263"/>
      <c r="AH66" s="262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</row>
    <row r="67" spans="1:148" s="16" customFormat="1" ht="18" customHeight="1" x14ac:dyDescent="0.3">
      <c r="A67" s="45"/>
      <c r="B67" s="264" t="s">
        <v>95</v>
      </c>
      <c r="C67" s="243" t="s">
        <v>97</v>
      </c>
      <c r="D67" s="545" t="s">
        <v>11</v>
      </c>
      <c r="E67" s="367" t="s">
        <v>5</v>
      </c>
      <c r="F67" s="265">
        <f>G67+H67+I67+J67</f>
        <v>699442</v>
      </c>
      <c r="G67" s="266">
        <v>0</v>
      </c>
      <c r="H67" s="266">
        <v>0</v>
      </c>
      <c r="I67" s="266">
        <v>0</v>
      </c>
      <c r="J67" s="29">
        <f>634800+64642</f>
        <v>699442</v>
      </c>
      <c r="K67" s="265">
        <f>L67+M67+N67+O67</f>
        <v>152650</v>
      </c>
      <c r="L67" s="266">
        <v>0</v>
      </c>
      <c r="M67" s="266">
        <v>0</v>
      </c>
      <c r="N67" s="266">
        <v>0</v>
      </c>
      <c r="O67" s="29">
        <v>152650</v>
      </c>
      <c r="P67" s="265">
        <f>Q67+R67+S67+T67</f>
        <v>179568</v>
      </c>
      <c r="Q67" s="266">
        <v>0</v>
      </c>
      <c r="R67" s="266">
        <v>0</v>
      </c>
      <c r="S67" s="266">
        <v>0</v>
      </c>
      <c r="T67" s="29">
        <v>179568</v>
      </c>
      <c r="U67" s="609">
        <f>P67/K67*100</f>
        <v>117.63380281690141</v>
      </c>
      <c r="V67" s="611">
        <v>0</v>
      </c>
      <c r="W67" s="611">
        <v>0</v>
      </c>
      <c r="X67" s="611">
        <v>0</v>
      </c>
      <c r="Y67" s="610">
        <f>T67/O67*100</f>
        <v>117.63380281690141</v>
      </c>
      <c r="Z67" s="265">
        <f>P67/F67*100</f>
        <v>25.673036506243545</v>
      </c>
      <c r="AA67" s="183">
        <v>0</v>
      </c>
      <c r="AB67" s="183">
        <v>0</v>
      </c>
      <c r="AC67" s="183">
        <v>0</v>
      </c>
      <c r="AD67" s="29">
        <f>T67/J67*100</f>
        <v>25.673036506243545</v>
      </c>
      <c r="AE67" s="17"/>
      <c r="AF67" s="17"/>
      <c r="AG67" s="26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</row>
    <row r="68" spans="1:148" s="16" customFormat="1" ht="15" customHeight="1" thickBot="1" x14ac:dyDescent="0.35">
      <c r="A68" s="45"/>
      <c r="B68" s="268" t="s">
        <v>96</v>
      </c>
      <c r="C68" s="269" t="s">
        <v>84</v>
      </c>
      <c r="D68" s="546"/>
      <c r="E68" s="367" t="s">
        <v>5</v>
      </c>
      <c r="F68" s="270">
        <f>G68+H68+I68+J68</f>
        <v>57759728</v>
      </c>
      <c r="G68" s="153">
        <v>0</v>
      </c>
      <c r="H68" s="153">
        <v>0</v>
      </c>
      <c r="I68" s="153">
        <v>0</v>
      </c>
      <c r="J68" s="89">
        <v>57759728</v>
      </c>
      <c r="K68" s="270">
        <f>L68+M68+N68+O68</f>
        <v>14116605</v>
      </c>
      <c r="L68" s="153">
        <v>0</v>
      </c>
      <c r="M68" s="153">
        <v>0</v>
      </c>
      <c r="N68" s="153">
        <v>0</v>
      </c>
      <c r="O68" s="89">
        <v>14116605</v>
      </c>
      <c r="P68" s="270">
        <f>Q68+R68+S68+T68</f>
        <v>19008098.109999999</v>
      </c>
      <c r="Q68" s="153">
        <v>0</v>
      </c>
      <c r="R68" s="153">
        <v>0</v>
      </c>
      <c r="S68" s="153">
        <v>0</v>
      </c>
      <c r="T68" s="89">
        <v>19008098.109999999</v>
      </c>
      <c r="U68" s="44">
        <f>P68/K68*100</f>
        <v>134.65063384574407</v>
      </c>
      <c r="V68" s="614">
        <v>0</v>
      </c>
      <c r="W68" s="614">
        <v>0</v>
      </c>
      <c r="X68" s="614">
        <v>0</v>
      </c>
      <c r="Y68" s="46">
        <f>T68/O68*100</f>
        <v>134.65063384574407</v>
      </c>
      <c r="Z68" s="270">
        <f>P68/F68*100</f>
        <v>32.908912088367174</v>
      </c>
      <c r="AA68" s="154">
        <v>0</v>
      </c>
      <c r="AB68" s="154">
        <v>0</v>
      </c>
      <c r="AC68" s="154">
        <v>0</v>
      </c>
      <c r="AD68" s="89">
        <f>T68/J68*100</f>
        <v>32.908912088367174</v>
      </c>
      <c r="AE68" s="17"/>
      <c r="AF68" s="17"/>
      <c r="AG68" s="26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</row>
    <row r="69" spans="1:148" s="16" customFormat="1" ht="27.75" hidden="1" customHeight="1" thickBot="1" x14ac:dyDescent="0.35">
      <c r="A69" s="45"/>
      <c r="B69" s="271" t="s">
        <v>116</v>
      </c>
      <c r="C69" s="372" t="s">
        <v>117</v>
      </c>
      <c r="D69" s="547"/>
      <c r="E69" s="436"/>
      <c r="F69" s="270">
        <f>H69</f>
        <v>0</v>
      </c>
      <c r="G69" s="179">
        <v>0</v>
      </c>
      <c r="H69" s="179">
        <v>0</v>
      </c>
      <c r="I69" s="179">
        <v>0</v>
      </c>
      <c r="J69" s="272">
        <v>0</v>
      </c>
      <c r="K69" s="270">
        <f>L69+M69+N69+O69</f>
        <v>0</v>
      </c>
      <c r="L69" s="179">
        <v>0</v>
      </c>
      <c r="M69" s="179">
        <v>0</v>
      </c>
      <c r="N69" s="179">
        <v>0</v>
      </c>
      <c r="O69" s="272">
        <v>0</v>
      </c>
      <c r="P69" s="270">
        <f>R69</f>
        <v>0</v>
      </c>
      <c r="Q69" s="179">
        <v>0</v>
      </c>
      <c r="R69" s="179">
        <v>0</v>
      </c>
      <c r="S69" s="179">
        <v>0</v>
      </c>
      <c r="T69" s="272">
        <v>0</v>
      </c>
      <c r="U69" s="43"/>
      <c r="V69" s="629"/>
      <c r="W69" s="629"/>
      <c r="X69" s="629"/>
      <c r="Y69" s="47"/>
      <c r="Z69" s="273">
        <v>0</v>
      </c>
      <c r="AA69" s="184">
        <v>0</v>
      </c>
      <c r="AB69" s="179">
        <v>0</v>
      </c>
      <c r="AC69" s="184">
        <v>0</v>
      </c>
      <c r="AD69" s="272">
        <v>0</v>
      </c>
      <c r="AE69" s="17"/>
      <c r="AF69" s="17"/>
      <c r="AG69" s="26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</row>
    <row r="70" spans="1:148" s="48" customFormat="1" ht="17.25" customHeight="1" thickBot="1" x14ac:dyDescent="0.35">
      <c r="A70" s="79"/>
      <c r="B70" s="477" t="s">
        <v>98</v>
      </c>
      <c r="C70" s="478"/>
      <c r="D70" s="497"/>
      <c r="E70" s="437"/>
      <c r="F70" s="114">
        <f>F67+F68+F69</f>
        <v>58459170</v>
      </c>
      <c r="G70" s="77">
        <f t="shared" ref="G70:J70" si="104">G67+G68+G69</f>
        <v>0</v>
      </c>
      <c r="H70" s="77">
        <f t="shared" si="104"/>
        <v>0</v>
      </c>
      <c r="I70" s="77">
        <f t="shared" si="104"/>
        <v>0</v>
      </c>
      <c r="J70" s="23">
        <f t="shared" si="104"/>
        <v>58459170</v>
      </c>
      <c r="K70" s="114">
        <f t="shared" ref="K70:O70" si="105">K67+K68+K69</f>
        <v>14269255</v>
      </c>
      <c r="L70" s="77">
        <f t="shared" si="105"/>
        <v>0</v>
      </c>
      <c r="M70" s="77">
        <f t="shared" si="105"/>
        <v>0</v>
      </c>
      <c r="N70" s="77">
        <f t="shared" si="105"/>
        <v>0</v>
      </c>
      <c r="O70" s="23">
        <f t="shared" si="105"/>
        <v>14269255</v>
      </c>
      <c r="P70" s="455">
        <f>P67+P68+P69</f>
        <v>19187666.109999999</v>
      </c>
      <c r="Q70" s="77">
        <f t="shared" ref="Q70:S70" si="106">Q67+Q68</f>
        <v>0</v>
      </c>
      <c r="R70" s="63">
        <f>R67+R68+R69</f>
        <v>0</v>
      </c>
      <c r="S70" s="77">
        <f t="shared" si="106"/>
        <v>0</v>
      </c>
      <c r="T70" s="23">
        <f>T67+T68+T69</f>
        <v>19187666.109999999</v>
      </c>
      <c r="U70" s="455">
        <f>P70/K70*100</f>
        <v>134.46859075684051</v>
      </c>
      <c r="V70" s="78">
        <v>0</v>
      </c>
      <c r="W70" s="78">
        <v>0</v>
      </c>
      <c r="X70" s="78">
        <v>0</v>
      </c>
      <c r="Y70" s="77">
        <f>T70/O70*100</f>
        <v>134.46859075684051</v>
      </c>
      <c r="Z70" s="455">
        <f>P70/F70*100</f>
        <v>32.822337556280736</v>
      </c>
      <c r="AA70" s="78">
        <v>0</v>
      </c>
      <c r="AB70" s="78">
        <v>0</v>
      </c>
      <c r="AC70" s="78">
        <v>0</v>
      </c>
      <c r="AD70" s="63">
        <f>T70/J70*100</f>
        <v>32.822337556280736</v>
      </c>
      <c r="AE70" s="50"/>
      <c r="AF70" s="50"/>
      <c r="AG70" s="274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</row>
    <row r="71" spans="1:148" s="16" customFormat="1" ht="18.75" customHeight="1" thickBot="1" x14ac:dyDescent="0.35">
      <c r="A71" s="141" t="s">
        <v>27</v>
      </c>
      <c r="B71" s="492" t="s">
        <v>114</v>
      </c>
      <c r="C71" s="493"/>
      <c r="D71" s="494"/>
      <c r="E71" s="434" t="s">
        <v>9</v>
      </c>
      <c r="F71" s="535"/>
      <c r="G71" s="536"/>
      <c r="H71" s="536"/>
      <c r="I71" s="536"/>
      <c r="J71" s="536"/>
      <c r="K71" s="536"/>
      <c r="L71" s="536"/>
      <c r="M71" s="536"/>
      <c r="N71" s="536"/>
      <c r="O71" s="536"/>
      <c r="P71" s="536"/>
      <c r="Q71" s="536"/>
      <c r="R71" s="536"/>
      <c r="S71" s="536"/>
      <c r="T71" s="536"/>
      <c r="U71" s="536"/>
      <c r="V71" s="536"/>
      <c r="W71" s="536"/>
      <c r="X71" s="536"/>
      <c r="Y71" s="536"/>
      <c r="Z71" s="536"/>
      <c r="AA71" s="536"/>
      <c r="AB71" s="536"/>
      <c r="AC71" s="536"/>
      <c r="AD71" s="537"/>
      <c r="AE71" s="275"/>
      <c r="AF71" s="275"/>
      <c r="AG71" s="276"/>
      <c r="AH71" s="275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</row>
    <row r="72" spans="1:148" s="16" customFormat="1" ht="28.2" customHeight="1" thickBot="1" x14ac:dyDescent="0.35">
      <c r="A72" s="142"/>
      <c r="B72" s="277" t="s">
        <v>58</v>
      </c>
      <c r="C72" s="243" t="s">
        <v>53</v>
      </c>
      <c r="D72" s="393" t="s">
        <v>11</v>
      </c>
      <c r="E72" s="367" t="s">
        <v>5</v>
      </c>
      <c r="F72" s="265">
        <f t="shared" ref="F72" si="107">G72+H72+I72+J72</f>
        <v>67519500</v>
      </c>
      <c r="G72" s="278">
        <v>0</v>
      </c>
      <c r="H72" s="278">
        <v>0</v>
      </c>
      <c r="I72" s="278">
        <v>0</v>
      </c>
      <c r="J72" s="29">
        <v>67519500</v>
      </c>
      <c r="K72" s="265">
        <f t="shared" ref="K72:K73" si="108">L72+M72+N72+O72</f>
        <v>20097050</v>
      </c>
      <c r="L72" s="266">
        <v>0</v>
      </c>
      <c r="M72" s="266">
        <v>0</v>
      </c>
      <c r="N72" s="266">
        <v>0</v>
      </c>
      <c r="O72" s="29">
        <v>20097050</v>
      </c>
      <c r="P72" s="265">
        <f>Q72+R72+S72+T72</f>
        <v>25009444.41</v>
      </c>
      <c r="Q72" s="278">
        <v>0</v>
      </c>
      <c r="R72" s="278">
        <v>0</v>
      </c>
      <c r="S72" s="278">
        <v>0</v>
      </c>
      <c r="T72" s="29">
        <v>25009444.41</v>
      </c>
      <c r="U72" s="617">
        <f>P72/K72*100</f>
        <v>124.44336064248236</v>
      </c>
      <c r="V72" s="610">
        <v>0</v>
      </c>
      <c r="W72" s="610">
        <v>0</v>
      </c>
      <c r="X72" s="610">
        <v>0</v>
      </c>
      <c r="Y72" s="610">
        <f>T72/O72*100</f>
        <v>124.44336064248236</v>
      </c>
      <c r="Z72" s="265">
        <f>P72/F72*100</f>
        <v>37.040328216293069</v>
      </c>
      <c r="AA72" s="183">
        <v>0</v>
      </c>
      <c r="AB72" s="183">
        <v>0</v>
      </c>
      <c r="AC72" s="183">
        <v>0</v>
      </c>
      <c r="AD72" s="29">
        <f>T72/J72*100</f>
        <v>37.040328216293069</v>
      </c>
      <c r="AE72" s="17"/>
      <c r="AF72" s="17"/>
      <c r="AG72" s="26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</row>
    <row r="73" spans="1:148" s="286" customFormat="1" ht="31.5" hidden="1" customHeight="1" thickBot="1" x14ac:dyDescent="0.35">
      <c r="A73" s="279"/>
      <c r="B73" s="280" t="s">
        <v>118</v>
      </c>
      <c r="C73" s="173" t="s">
        <v>121</v>
      </c>
      <c r="D73" s="453" t="s">
        <v>17</v>
      </c>
      <c r="E73" s="438"/>
      <c r="F73" s="283">
        <f t="shared" ref="F73" si="109">G73+H73+J73</f>
        <v>0</v>
      </c>
      <c r="G73" s="281">
        <v>0</v>
      </c>
      <c r="H73" s="281">
        <v>0</v>
      </c>
      <c r="I73" s="281">
        <v>0</v>
      </c>
      <c r="J73" s="282">
        <v>0</v>
      </c>
      <c r="K73" s="270">
        <f t="shared" si="108"/>
        <v>0</v>
      </c>
      <c r="L73" s="226">
        <v>0</v>
      </c>
      <c r="M73" s="226">
        <v>0</v>
      </c>
      <c r="N73" s="226">
        <v>0</v>
      </c>
      <c r="O73" s="632">
        <v>0</v>
      </c>
      <c r="P73" s="283">
        <f t="shared" ref="P73" si="110">Q73+R73+T73</f>
        <v>0</v>
      </c>
      <c r="Q73" s="281">
        <v>0</v>
      </c>
      <c r="R73" s="281">
        <v>0</v>
      </c>
      <c r="S73" s="281">
        <v>0</v>
      </c>
      <c r="T73" s="282">
        <v>0</v>
      </c>
      <c r="U73" s="633"/>
      <c r="V73" s="174"/>
      <c r="W73" s="174"/>
      <c r="X73" s="174"/>
      <c r="Y73" s="175"/>
      <c r="Z73" s="182">
        <v>0</v>
      </c>
      <c r="AA73" s="180"/>
      <c r="AB73" s="180"/>
      <c r="AC73" s="180"/>
      <c r="AD73" s="284"/>
      <c r="AE73" s="285"/>
      <c r="AF73" s="285"/>
      <c r="AG73" s="285"/>
      <c r="AH73" s="285"/>
      <c r="AI73" s="285"/>
      <c r="AJ73" s="285"/>
      <c r="AK73" s="285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5"/>
      <c r="BC73" s="285"/>
      <c r="BD73" s="285"/>
      <c r="BE73" s="285"/>
      <c r="BF73" s="285"/>
      <c r="BG73" s="285"/>
      <c r="BH73" s="285"/>
      <c r="BI73" s="285"/>
      <c r="BJ73" s="285"/>
      <c r="BK73" s="285"/>
      <c r="BL73" s="285"/>
      <c r="BM73" s="285"/>
      <c r="BN73" s="285"/>
      <c r="BO73" s="285"/>
      <c r="BP73" s="285"/>
      <c r="BQ73" s="285"/>
      <c r="BR73" s="285"/>
      <c r="BS73" s="285"/>
      <c r="BT73" s="285"/>
      <c r="BU73" s="285"/>
      <c r="BV73" s="285"/>
      <c r="BW73" s="285"/>
      <c r="BX73" s="285"/>
      <c r="BY73" s="285"/>
      <c r="BZ73" s="285"/>
      <c r="CA73" s="285"/>
      <c r="CB73" s="285"/>
      <c r="CC73" s="285"/>
      <c r="CD73" s="285"/>
      <c r="CE73" s="285"/>
      <c r="CF73" s="285"/>
      <c r="CG73" s="285"/>
      <c r="CH73" s="285"/>
      <c r="CI73" s="285"/>
      <c r="CJ73" s="285"/>
      <c r="CK73" s="285"/>
      <c r="CL73" s="285"/>
      <c r="CM73" s="285"/>
      <c r="CN73" s="285"/>
      <c r="CO73" s="285"/>
      <c r="CP73" s="285"/>
      <c r="CQ73" s="285"/>
      <c r="CR73" s="285"/>
      <c r="CS73" s="285"/>
      <c r="CT73" s="285"/>
      <c r="CU73" s="285"/>
      <c r="CV73" s="285"/>
      <c r="CW73" s="285"/>
      <c r="CX73" s="285"/>
      <c r="CY73" s="285"/>
      <c r="CZ73" s="285"/>
      <c r="DA73" s="285"/>
      <c r="DB73" s="285"/>
      <c r="DC73" s="285"/>
      <c r="DD73" s="285"/>
      <c r="DE73" s="285"/>
      <c r="DF73" s="285"/>
      <c r="DG73" s="285"/>
      <c r="DH73" s="285"/>
      <c r="DI73" s="285"/>
      <c r="DJ73" s="285"/>
      <c r="DK73" s="285"/>
      <c r="DL73" s="285"/>
      <c r="DM73" s="285"/>
      <c r="DN73" s="285"/>
      <c r="DO73" s="285"/>
      <c r="DP73" s="285"/>
      <c r="DQ73" s="285"/>
      <c r="DR73" s="285"/>
      <c r="DS73" s="285"/>
      <c r="DT73" s="285"/>
      <c r="DU73" s="285"/>
      <c r="DV73" s="285"/>
      <c r="DW73" s="285"/>
      <c r="DX73" s="285"/>
      <c r="DY73" s="285"/>
      <c r="DZ73" s="285"/>
      <c r="EA73" s="285"/>
      <c r="EB73" s="285"/>
      <c r="EC73" s="285"/>
      <c r="ED73" s="285"/>
      <c r="EE73" s="285"/>
      <c r="EF73" s="285"/>
      <c r="EG73" s="285"/>
      <c r="EH73" s="285"/>
      <c r="EI73" s="285"/>
      <c r="EJ73" s="285"/>
      <c r="EK73" s="285"/>
      <c r="EL73" s="285"/>
      <c r="EM73" s="285"/>
      <c r="EN73" s="285"/>
      <c r="EO73" s="285"/>
      <c r="EP73" s="285"/>
      <c r="EQ73" s="285"/>
      <c r="ER73" s="285"/>
    </row>
    <row r="74" spans="1:148" s="290" customFormat="1" ht="16.5" customHeight="1" thickBot="1" x14ac:dyDescent="0.35">
      <c r="A74" s="340"/>
      <c r="B74" s="470" t="s">
        <v>98</v>
      </c>
      <c r="C74" s="471"/>
      <c r="D74" s="472"/>
      <c r="E74" s="439"/>
      <c r="F74" s="455">
        <f>F72+F73</f>
        <v>67519500</v>
      </c>
      <c r="G74" s="133">
        <f t="shared" ref="G74:J74" si="111">G72+G73</f>
        <v>0</v>
      </c>
      <c r="H74" s="133">
        <f t="shared" si="111"/>
        <v>0</v>
      </c>
      <c r="I74" s="133">
        <f t="shared" si="111"/>
        <v>0</v>
      </c>
      <c r="J74" s="23">
        <f t="shared" si="111"/>
        <v>67519500</v>
      </c>
      <c r="K74" s="455">
        <f t="shared" ref="K74:O74" si="112">K72</f>
        <v>20097050</v>
      </c>
      <c r="L74" s="77">
        <f t="shared" si="112"/>
        <v>0</v>
      </c>
      <c r="M74" s="77">
        <f t="shared" si="112"/>
        <v>0</v>
      </c>
      <c r="N74" s="77">
        <f t="shared" si="112"/>
        <v>0</v>
      </c>
      <c r="O74" s="23">
        <f t="shared" si="112"/>
        <v>20097050</v>
      </c>
      <c r="P74" s="455">
        <f>P73+P72</f>
        <v>25009444.41</v>
      </c>
      <c r="Q74" s="133">
        <f t="shared" ref="Q74:Y74" si="113">Q73+Q72</f>
        <v>0</v>
      </c>
      <c r="R74" s="133">
        <f t="shared" si="113"/>
        <v>0</v>
      </c>
      <c r="S74" s="133">
        <f t="shared" si="113"/>
        <v>0</v>
      </c>
      <c r="T74" s="77">
        <f t="shared" si="113"/>
        <v>25009444.41</v>
      </c>
      <c r="U74" s="21">
        <f t="shared" si="113"/>
        <v>124.44336064248236</v>
      </c>
      <c r="V74" s="63">
        <f t="shared" si="113"/>
        <v>0</v>
      </c>
      <c r="W74" s="63">
        <f t="shared" si="113"/>
        <v>0</v>
      </c>
      <c r="X74" s="63">
        <f t="shared" si="113"/>
        <v>0</v>
      </c>
      <c r="Y74" s="23">
        <f t="shared" si="113"/>
        <v>124.44336064248236</v>
      </c>
      <c r="Z74" s="21">
        <f>P74/F74*100</f>
        <v>37.040328216293069</v>
      </c>
      <c r="AA74" s="22">
        <v>0</v>
      </c>
      <c r="AB74" s="22">
        <v>0</v>
      </c>
      <c r="AC74" s="22">
        <v>0</v>
      </c>
      <c r="AD74" s="23">
        <f>T74/J74*100</f>
        <v>37.040328216293069</v>
      </c>
      <c r="AE74" s="288"/>
      <c r="AF74" s="288"/>
      <c r="AG74" s="289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88"/>
      <c r="BL74" s="288"/>
      <c r="BM74" s="288"/>
      <c r="BN74" s="288"/>
      <c r="BO74" s="288"/>
      <c r="BP74" s="288"/>
      <c r="BQ74" s="288"/>
      <c r="BR74" s="288"/>
      <c r="BS74" s="288"/>
      <c r="BT74" s="288"/>
      <c r="BU74" s="288"/>
      <c r="BV74" s="288"/>
      <c r="BW74" s="288"/>
      <c r="BX74" s="288"/>
      <c r="BY74" s="288"/>
      <c r="BZ74" s="288"/>
      <c r="CA74" s="288"/>
      <c r="CB74" s="288"/>
      <c r="CC74" s="288"/>
      <c r="CD74" s="288"/>
      <c r="CE74" s="288"/>
      <c r="CF74" s="288"/>
      <c r="CG74" s="288"/>
      <c r="CH74" s="288"/>
      <c r="CI74" s="288"/>
      <c r="CJ74" s="288"/>
      <c r="CK74" s="288"/>
      <c r="CL74" s="288"/>
      <c r="CM74" s="288"/>
      <c r="CN74" s="288"/>
      <c r="CO74" s="288"/>
      <c r="CP74" s="288"/>
      <c r="CQ74" s="288"/>
      <c r="CR74" s="288"/>
      <c r="CS74" s="288"/>
      <c r="CT74" s="288"/>
      <c r="CU74" s="288"/>
      <c r="CV74" s="288"/>
      <c r="CW74" s="288"/>
      <c r="CX74" s="288"/>
      <c r="CY74" s="288"/>
      <c r="CZ74" s="288"/>
      <c r="DA74" s="288"/>
      <c r="DB74" s="288"/>
      <c r="DC74" s="288"/>
      <c r="DD74" s="288"/>
      <c r="DE74" s="288"/>
      <c r="DF74" s="288"/>
      <c r="DG74" s="288"/>
      <c r="DH74" s="288"/>
      <c r="DI74" s="288"/>
      <c r="DJ74" s="288"/>
      <c r="DK74" s="288"/>
      <c r="DL74" s="288"/>
      <c r="DM74" s="288"/>
      <c r="DN74" s="288"/>
      <c r="DO74" s="288"/>
      <c r="DP74" s="288"/>
      <c r="DQ74" s="288"/>
      <c r="DR74" s="288"/>
      <c r="DS74" s="288"/>
      <c r="DT74" s="288"/>
      <c r="DU74" s="288"/>
      <c r="DV74" s="288"/>
      <c r="DW74" s="288"/>
      <c r="DX74" s="288"/>
      <c r="DY74" s="288"/>
      <c r="DZ74" s="288"/>
      <c r="EA74" s="288"/>
      <c r="EB74" s="288"/>
      <c r="EC74" s="288"/>
      <c r="ED74" s="288"/>
      <c r="EE74" s="288"/>
      <c r="EF74" s="288"/>
      <c r="EG74" s="288"/>
      <c r="EH74" s="288"/>
      <c r="EI74" s="288"/>
      <c r="EJ74" s="288"/>
      <c r="EK74" s="288"/>
      <c r="EL74" s="288"/>
      <c r="EM74" s="288"/>
      <c r="EN74" s="288"/>
      <c r="EO74" s="288"/>
      <c r="EP74" s="288"/>
      <c r="EQ74" s="288"/>
      <c r="ER74" s="288"/>
    </row>
    <row r="75" spans="1:148" s="16" customFormat="1" ht="19.5" hidden="1" customHeight="1" thickBot="1" x14ac:dyDescent="0.35">
      <c r="A75" s="45"/>
      <c r="B75" s="291"/>
      <c r="C75" s="292"/>
      <c r="D75" s="260" t="s">
        <v>17</v>
      </c>
      <c r="E75" s="367"/>
      <c r="F75" s="43"/>
      <c r="G75" s="293"/>
      <c r="H75" s="293"/>
      <c r="I75" s="293"/>
      <c r="J75" s="28"/>
      <c r="K75" s="44"/>
      <c r="L75" s="47"/>
      <c r="M75" s="47"/>
      <c r="N75" s="47"/>
      <c r="O75" s="272"/>
      <c r="P75" s="44"/>
      <c r="Q75" s="294"/>
      <c r="R75" s="294"/>
      <c r="S75" s="294"/>
      <c r="T75" s="272"/>
      <c r="U75" s="634"/>
      <c r="V75" s="606"/>
      <c r="W75" s="606"/>
      <c r="X75" s="606"/>
      <c r="Y75" s="635"/>
      <c r="Z75" s="295"/>
      <c r="AA75" s="296"/>
      <c r="AB75" s="296"/>
      <c r="AC75" s="296"/>
      <c r="AD75" s="28"/>
      <c r="AG75" s="29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</row>
    <row r="76" spans="1:148" s="19" customFormat="1" ht="16.5" customHeight="1" thickBot="1" x14ac:dyDescent="0.35">
      <c r="A76" s="79"/>
      <c r="B76" s="500" t="s">
        <v>28</v>
      </c>
      <c r="C76" s="501"/>
      <c r="D76" s="502"/>
      <c r="E76" s="440" t="s">
        <v>9</v>
      </c>
      <c r="F76" s="455">
        <f>F70+F74</f>
        <v>125978670</v>
      </c>
      <c r="G76" s="118">
        <f t="shared" ref="G76:J76" si="114">G70+G74</f>
        <v>0</v>
      </c>
      <c r="H76" s="118">
        <f t="shared" si="114"/>
        <v>0</v>
      </c>
      <c r="I76" s="118">
        <f t="shared" si="114"/>
        <v>0</v>
      </c>
      <c r="J76" s="23">
        <f t="shared" si="114"/>
        <v>125978670</v>
      </c>
      <c r="K76" s="455">
        <f>K70+K74</f>
        <v>34366305</v>
      </c>
      <c r="L76" s="63">
        <f t="shared" ref="L76:T76" si="115">L70+L74</f>
        <v>0</v>
      </c>
      <c r="M76" s="63">
        <f t="shared" si="115"/>
        <v>0</v>
      </c>
      <c r="N76" s="63">
        <f t="shared" si="115"/>
        <v>0</v>
      </c>
      <c r="O76" s="23">
        <f t="shared" si="115"/>
        <v>34366305</v>
      </c>
      <c r="P76" s="455">
        <f>P70+P74</f>
        <v>44197110.519999996</v>
      </c>
      <c r="Q76" s="118">
        <f t="shared" si="115"/>
        <v>0</v>
      </c>
      <c r="R76" s="118">
        <f t="shared" si="115"/>
        <v>0</v>
      </c>
      <c r="S76" s="118">
        <f t="shared" si="115"/>
        <v>0</v>
      </c>
      <c r="T76" s="23">
        <f t="shared" si="115"/>
        <v>44197110.519999996</v>
      </c>
      <c r="U76" s="456">
        <f>P76/K76*100</f>
        <v>128.60594271045431</v>
      </c>
      <c r="V76" s="22">
        <v>0</v>
      </c>
      <c r="W76" s="78">
        <v>0</v>
      </c>
      <c r="X76" s="78">
        <v>0</v>
      </c>
      <c r="Y76" s="636">
        <f>T76/O76*100</f>
        <v>128.60594271045431</v>
      </c>
      <c r="Z76" s="24">
        <f>P76/F76*100</f>
        <v>35.083010893828295</v>
      </c>
      <c r="AA76" s="22">
        <v>0</v>
      </c>
      <c r="AB76" s="78">
        <v>0</v>
      </c>
      <c r="AC76" s="22">
        <v>0</v>
      </c>
      <c r="AD76" s="23">
        <f>T76/J76*100</f>
        <v>35.083010893828295</v>
      </c>
      <c r="AG76" s="3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</row>
    <row r="77" spans="1:148" s="319" customFormat="1" ht="24" customHeight="1" thickBot="1" x14ac:dyDescent="0.35">
      <c r="A77" s="503" t="s">
        <v>106</v>
      </c>
      <c r="B77" s="504"/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  <c r="O77" s="504"/>
      <c r="P77" s="504"/>
      <c r="Q77" s="504"/>
      <c r="R77" s="504"/>
      <c r="S77" s="504"/>
      <c r="T77" s="504"/>
      <c r="U77" s="504"/>
      <c r="V77" s="504"/>
      <c r="W77" s="504"/>
      <c r="X77" s="504"/>
      <c r="Y77" s="504"/>
      <c r="Z77" s="504"/>
      <c r="AA77" s="504"/>
      <c r="AB77" s="504"/>
      <c r="AC77" s="504"/>
      <c r="AD77" s="505"/>
      <c r="AG77" s="320"/>
      <c r="AI77" s="321"/>
      <c r="AJ77" s="321"/>
      <c r="AK77" s="321"/>
      <c r="AL77" s="321"/>
      <c r="AM77" s="321"/>
      <c r="AN77" s="321"/>
      <c r="AO77" s="321"/>
      <c r="AP77" s="321"/>
      <c r="AQ77" s="321"/>
      <c r="AR77" s="321"/>
      <c r="AS77" s="321"/>
      <c r="AT77" s="321"/>
      <c r="AU77" s="321"/>
      <c r="AV77" s="321"/>
      <c r="AW77" s="321"/>
      <c r="AX77" s="321"/>
      <c r="AY77" s="321"/>
      <c r="AZ77" s="321"/>
      <c r="BA77" s="321"/>
      <c r="BB77" s="321"/>
      <c r="BC77" s="321"/>
      <c r="BD77" s="321"/>
      <c r="BE77" s="321"/>
      <c r="BF77" s="321"/>
      <c r="BG77" s="321"/>
      <c r="BH77" s="321"/>
      <c r="BI77" s="321"/>
      <c r="BJ77" s="321"/>
      <c r="BK77" s="321"/>
      <c r="BL77" s="321"/>
      <c r="BM77" s="321"/>
      <c r="BN77" s="321"/>
      <c r="BO77" s="321"/>
      <c r="BP77" s="321"/>
      <c r="BQ77" s="321"/>
      <c r="BR77" s="321"/>
      <c r="BS77" s="321"/>
      <c r="BT77" s="321"/>
      <c r="BU77" s="321"/>
      <c r="BV77" s="321"/>
      <c r="BW77" s="321"/>
      <c r="BX77" s="321"/>
      <c r="BY77" s="321"/>
      <c r="BZ77" s="321"/>
      <c r="CA77" s="321"/>
      <c r="CB77" s="321"/>
      <c r="CC77" s="321"/>
      <c r="CD77" s="321"/>
      <c r="CE77" s="321"/>
      <c r="CF77" s="321"/>
      <c r="CG77" s="321"/>
      <c r="CH77" s="321"/>
      <c r="CI77" s="321"/>
      <c r="CJ77" s="321"/>
      <c r="CK77" s="321"/>
      <c r="CL77" s="321"/>
      <c r="CM77" s="321"/>
      <c r="CN77" s="321"/>
      <c r="CO77" s="321"/>
      <c r="CP77" s="321"/>
      <c r="CQ77" s="321"/>
      <c r="CR77" s="321"/>
      <c r="CS77" s="321"/>
      <c r="CT77" s="321"/>
      <c r="CU77" s="321"/>
      <c r="CV77" s="321"/>
      <c r="CW77" s="321"/>
      <c r="CX77" s="321"/>
      <c r="CY77" s="321"/>
      <c r="CZ77" s="321"/>
      <c r="DA77" s="321"/>
      <c r="DB77" s="321"/>
      <c r="DC77" s="321"/>
      <c r="DD77" s="321"/>
      <c r="DE77" s="321"/>
      <c r="DF77" s="321"/>
      <c r="DG77" s="321"/>
      <c r="DH77" s="321"/>
      <c r="DI77" s="321"/>
      <c r="DJ77" s="321"/>
      <c r="DK77" s="321"/>
      <c r="DL77" s="321"/>
      <c r="DM77" s="321"/>
      <c r="DN77" s="321"/>
      <c r="DO77" s="321"/>
      <c r="DP77" s="321"/>
      <c r="DQ77" s="321"/>
      <c r="DR77" s="321"/>
      <c r="DS77" s="321"/>
      <c r="DT77" s="321"/>
      <c r="DU77" s="321"/>
      <c r="DV77" s="321"/>
      <c r="DW77" s="321"/>
      <c r="DX77" s="321"/>
      <c r="DY77" s="321"/>
      <c r="DZ77" s="321"/>
      <c r="EA77" s="321"/>
      <c r="EB77" s="321"/>
      <c r="EC77" s="321"/>
      <c r="ED77" s="321"/>
      <c r="EE77" s="321"/>
      <c r="EF77" s="321"/>
      <c r="EG77" s="321"/>
      <c r="EH77" s="321"/>
      <c r="EI77" s="321"/>
      <c r="EJ77" s="321"/>
      <c r="EK77" s="321"/>
      <c r="EL77" s="321"/>
      <c r="EM77" s="321"/>
      <c r="EN77" s="321"/>
      <c r="EO77" s="321"/>
      <c r="EP77" s="321"/>
      <c r="EQ77" s="321"/>
      <c r="ER77" s="321"/>
    </row>
    <row r="78" spans="1:148" s="48" customFormat="1" ht="31.5" customHeight="1" thickBot="1" x14ac:dyDescent="0.35">
      <c r="A78" s="74" t="s">
        <v>29</v>
      </c>
      <c r="B78" s="492" t="s">
        <v>30</v>
      </c>
      <c r="C78" s="493"/>
      <c r="D78" s="494"/>
      <c r="E78" s="434" t="s">
        <v>9</v>
      </c>
      <c r="F78" s="513"/>
      <c r="G78" s="514"/>
      <c r="H78" s="514"/>
      <c r="I78" s="514"/>
      <c r="J78" s="514"/>
      <c r="K78" s="514"/>
      <c r="L78" s="514"/>
      <c r="M78" s="514"/>
      <c r="N78" s="514"/>
      <c r="O78" s="514"/>
      <c r="P78" s="514"/>
      <c r="Q78" s="514"/>
      <c r="R78" s="514"/>
      <c r="S78" s="514"/>
      <c r="T78" s="514"/>
      <c r="U78" s="514"/>
      <c r="V78" s="514"/>
      <c r="W78" s="514"/>
      <c r="X78" s="514"/>
      <c r="Y78" s="514"/>
      <c r="Z78" s="514"/>
      <c r="AA78" s="514"/>
      <c r="AB78" s="514"/>
      <c r="AC78" s="514"/>
      <c r="AD78" s="515"/>
      <c r="AG78" s="49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</row>
    <row r="79" spans="1:148" s="16" customFormat="1" ht="28.8" customHeight="1" thickBot="1" x14ac:dyDescent="0.35">
      <c r="A79" s="74"/>
      <c r="B79" s="143" t="s">
        <v>0</v>
      </c>
      <c r="C79" s="15" t="s">
        <v>115</v>
      </c>
      <c r="D79" s="395" t="s">
        <v>11</v>
      </c>
      <c r="E79" s="441" t="s">
        <v>5</v>
      </c>
      <c r="F79" s="138">
        <f>G79+H79+I79+J79</f>
        <v>30000</v>
      </c>
      <c r="G79" s="139">
        <v>0</v>
      </c>
      <c r="H79" s="139">
        <v>0</v>
      </c>
      <c r="I79" s="139">
        <v>0</v>
      </c>
      <c r="J79" s="140">
        <v>30000</v>
      </c>
      <c r="K79" s="138">
        <f>L79+M79+N79+O79</f>
        <v>0</v>
      </c>
      <c r="L79" s="139">
        <v>0</v>
      </c>
      <c r="M79" s="139">
        <v>0</v>
      </c>
      <c r="N79" s="139">
        <v>0</v>
      </c>
      <c r="O79" s="637">
        <v>0</v>
      </c>
      <c r="P79" s="138">
        <f>Q79+R79+T79</f>
        <v>0</v>
      </c>
      <c r="Q79" s="139">
        <v>0</v>
      </c>
      <c r="R79" s="139">
        <v>0</v>
      </c>
      <c r="S79" s="139">
        <v>0</v>
      </c>
      <c r="T79" s="140">
        <v>0</v>
      </c>
      <c r="U79" s="638">
        <f>V79+W79+X79+Y79</f>
        <v>0</v>
      </c>
      <c r="V79" s="639">
        <v>0</v>
      </c>
      <c r="W79" s="639">
        <v>0</v>
      </c>
      <c r="X79" s="639">
        <v>0</v>
      </c>
      <c r="Y79" s="29">
        <v>0</v>
      </c>
      <c r="Z79" s="314">
        <f>P79/F79*100</f>
        <v>0</v>
      </c>
      <c r="AA79" s="34">
        <v>0</v>
      </c>
      <c r="AB79" s="34">
        <v>0</v>
      </c>
      <c r="AC79" s="34">
        <v>0</v>
      </c>
      <c r="AD79" s="315">
        <f>T79/J79*100</f>
        <v>0</v>
      </c>
      <c r="AG79" s="29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</row>
    <row r="80" spans="1:148" s="58" customFormat="1" ht="15" customHeight="1" thickBot="1" x14ac:dyDescent="0.35">
      <c r="A80" s="74"/>
      <c r="B80" s="489" t="s">
        <v>31</v>
      </c>
      <c r="C80" s="490"/>
      <c r="D80" s="491"/>
      <c r="E80" s="434" t="s">
        <v>9</v>
      </c>
      <c r="F80" s="114">
        <f>F79</f>
        <v>30000</v>
      </c>
      <c r="G80" s="145">
        <f t="shared" ref="G80:J80" si="116">G79</f>
        <v>0</v>
      </c>
      <c r="H80" s="145">
        <f t="shared" si="116"/>
        <v>0</v>
      </c>
      <c r="I80" s="106">
        <f t="shared" si="116"/>
        <v>0</v>
      </c>
      <c r="J80" s="106">
        <f t="shared" si="116"/>
        <v>30000</v>
      </c>
      <c r="K80" s="114">
        <f>K79</f>
        <v>0</v>
      </c>
      <c r="L80" s="145">
        <f t="shared" ref="L80" si="117">L79</f>
        <v>0</v>
      </c>
      <c r="M80" s="145">
        <f t="shared" ref="M80" si="118">M79</f>
        <v>0</v>
      </c>
      <c r="N80" s="106">
        <f t="shared" ref="N80" si="119">N79</f>
        <v>0</v>
      </c>
      <c r="O80" s="106">
        <f t="shared" ref="O80" si="120">O79</f>
        <v>0</v>
      </c>
      <c r="P80" s="114">
        <f>P79</f>
        <v>0</v>
      </c>
      <c r="Q80" s="145">
        <f t="shared" ref="Q80" si="121">Q79</f>
        <v>0</v>
      </c>
      <c r="R80" s="145">
        <f t="shared" ref="R80" si="122">R79</f>
        <v>0</v>
      </c>
      <c r="S80" s="106">
        <f t="shared" ref="S80" si="123">S79</f>
        <v>0</v>
      </c>
      <c r="T80" s="106">
        <f t="shared" ref="T80" si="124">T79</f>
        <v>0</v>
      </c>
      <c r="U80" s="640">
        <v>0</v>
      </c>
      <c r="V80" s="106">
        <v>0</v>
      </c>
      <c r="W80" s="106">
        <v>0</v>
      </c>
      <c r="X80" s="106">
        <v>0</v>
      </c>
      <c r="Y80" s="83">
        <v>0</v>
      </c>
      <c r="Z80" s="127">
        <f>P80/F80*100</f>
        <v>0</v>
      </c>
      <c r="AA80" s="69">
        <v>0</v>
      </c>
      <c r="AB80" s="69">
        <v>0</v>
      </c>
      <c r="AC80" s="69">
        <v>0</v>
      </c>
      <c r="AD80" s="126">
        <f>T80/J80*100</f>
        <v>0</v>
      </c>
      <c r="AG80" s="3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</row>
    <row r="81" spans="1:148" s="19" customFormat="1" ht="27.75" customHeight="1" x14ac:dyDescent="0.3">
      <c r="A81" s="511" t="s">
        <v>32</v>
      </c>
      <c r="B81" s="512"/>
      <c r="C81" s="512"/>
      <c r="D81" s="396" t="s">
        <v>11</v>
      </c>
      <c r="E81" s="308" t="s">
        <v>9</v>
      </c>
      <c r="F81" s="84">
        <f>F80+F74+F70+F64+F53+F46+F37+F26</f>
        <v>4823483558</v>
      </c>
      <c r="G81" s="85">
        <f t="shared" ref="G81:J81" si="125">G80+G74+G70+G64+G53+G46+G37+G26</f>
        <v>3544894998</v>
      </c>
      <c r="H81" s="85">
        <f t="shared" si="125"/>
        <v>34086400</v>
      </c>
      <c r="I81" s="85">
        <f t="shared" si="125"/>
        <v>341067780</v>
      </c>
      <c r="J81" s="81">
        <f t="shared" si="125"/>
        <v>903434380</v>
      </c>
      <c r="K81" s="317">
        <f t="shared" ref="K81:AH81" si="126">K80+K74+K70+K62+K55+K53+K46+K36+K26</f>
        <v>1232808609</v>
      </c>
      <c r="L81" s="85">
        <f t="shared" si="126"/>
        <v>668967860</v>
      </c>
      <c r="M81" s="85">
        <f t="shared" si="126"/>
        <v>0</v>
      </c>
      <c r="N81" s="85">
        <f t="shared" si="126"/>
        <v>341067780</v>
      </c>
      <c r="O81" s="641">
        <f t="shared" si="126"/>
        <v>222772969</v>
      </c>
      <c r="P81" s="84">
        <f>P80+P74+P70+P62+P55+P53+P46+P36+P26</f>
        <v>1177443880.6099999</v>
      </c>
      <c r="Q81" s="85">
        <f t="shared" si="126"/>
        <v>829745723.56999993</v>
      </c>
      <c r="R81" s="85">
        <f t="shared" si="126"/>
        <v>0</v>
      </c>
      <c r="S81" s="85">
        <f t="shared" si="126"/>
        <v>80396006.489999995</v>
      </c>
      <c r="T81" s="81">
        <f t="shared" si="126"/>
        <v>267302150.54999998</v>
      </c>
      <c r="U81" s="317">
        <f>P81/K81*100</f>
        <v>95.509057287091011</v>
      </c>
      <c r="V81" s="85">
        <f>Q81/L81*100</f>
        <v>124.03372018051809</v>
      </c>
      <c r="W81" s="85">
        <v>0</v>
      </c>
      <c r="X81" s="85">
        <f>S81/N81*100</f>
        <v>23.57185615422248</v>
      </c>
      <c r="Y81" s="641">
        <f>T81/O81*100</f>
        <v>119.98859275875611</v>
      </c>
      <c r="Z81" s="84">
        <f>P81/F81*100</f>
        <v>24.410653969311198</v>
      </c>
      <c r="AA81" s="86">
        <v>0</v>
      </c>
      <c r="AB81" s="86">
        <v>0</v>
      </c>
      <c r="AC81" s="86">
        <v>0</v>
      </c>
      <c r="AD81" s="81">
        <f>T81/J81*100</f>
        <v>29.587334339656191</v>
      </c>
      <c r="AE81" s="308">
        <f t="shared" si="126"/>
        <v>0</v>
      </c>
      <c r="AF81" s="144">
        <f t="shared" si="126"/>
        <v>0</v>
      </c>
      <c r="AG81" s="144">
        <f t="shared" si="126"/>
        <v>0</v>
      </c>
      <c r="AH81" s="144">
        <f t="shared" si="126"/>
        <v>0</v>
      </c>
      <c r="AI81" s="309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</row>
    <row r="82" spans="1:148" s="19" customFormat="1" ht="15" customHeight="1" x14ac:dyDescent="0.3">
      <c r="A82" s="495"/>
      <c r="B82" s="496"/>
      <c r="C82" s="496"/>
      <c r="D82" s="397"/>
      <c r="E82" s="460"/>
      <c r="F82" s="158"/>
      <c r="G82" s="306"/>
      <c r="H82" s="306"/>
      <c r="I82" s="306"/>
      <c r="J82" s="307"/>
      <c r="K82" s="613"/>
      <c r="L82" s="306"/>
      <c r="M82" s="306"/>
      <c r="N82" s="306"/>
      <c r="O82" s="642"/>
      <c r="P82" s="158"/>
      <c r="Q82" s="306"/>
      <c r="R82" s="306"/>
      <c r="S82" s="306"/>
      <c r="T82" s="307"/>
      <c r="U82" s="216"/>
      <c r="V82" s="306"/>
      <c r="W82" s="306"/>
      <c r="X82" s="306"/>
      <c r="Y82" s="642"/>
      <c r="Z82" s="158"/>
      <c r="AA82" s="306"/>
      <c r="AB82" s="298"/>
      <c r="AC82" s="306"/>
      <c r="AD82" s="307"/>
      <c r="AG82" s="3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</row>
    <row r="83" spans="1:148" s="19" customFormat="1" ht="17.399999999999999" customHeight="1" x14ac:dyDescent="0.3">
      <c r="A83" s="507" t="s">
        <v>32</v>
      </c>
      <c r="B83" s="508"/>
      <c r="C83" s="508"/>
      <c r="D83" s="398" t="s">
        <v>17</v>
      </c>
      <c r="E83" s="442" t="s">
        <v>9</v>
      </c>
      <c r="F83" s="87">
        <f>F39+F28</f>
        <v>113229250</v>
      </c>
      <c r="G83" s="136">
        <f t="shared" ref="G83:J83" si="127">G39+G28</f>
        <v>0</v>
      </c>
      <c r="H83" s="136">
        <f t="shared" si="127"/>
        <v>0</v>
      </c>
      <c r="I83" s="136">
        <f t="shared" si="127"/>
        <v>0</v>
      </c>
      <c r="J83" s="90">
        <f t="shared" si="127"/>
        <v>113229250</v>
      </c>
      <c r="K83" s="643">
        <f t="shared" ref="K83:T83" si="128">K39+K28</f>
        <v>499000</v>
      </c>
      <c r="L83" s="136">
        <f t="shared" si="128"/>
        <v>0</v>
      </c>
      <c r="M83" s="136">
        <f t="shared" si="128"/>
        <v>0</v>
      </c>
      <c r="N83" s="136">
        <f t="shared" si="128"/>
        <v>0</v>
      </c>
      <c r="O83" s="644">
        <f t="shared" si="128"/>
        <v>499000</v>
      </c>
      <c r="P83" s="87">
        <f t="shared" si="128"/>
        <v>0</v>
      </c>
      <c r="Q83" s="136">
        <f t="shared" si="128"/>
        <v>0</v>
      </c>
      <c r="R83" s="136">
        <f t="shared" si="128"/>
        <v>0</v>
      </c>
      <c r="S83" s="136">
        <f t="shared" si="128"/>
        <v>0</v>
      </c>
      <c r="T83" s="90">
        <f t="shared" si="128"/>
        <v>0</v>
      </c>
      <c r="U83" s="643">
        <f t="shared" ref="U83:AH83" si="129">U39</f>
        <v>0</v>
      </c>
      <c r="V83" s="136">
        <f t="shared" si="129"/>
        <v>0</v>
      </c>
      <c r="W83" s="136">
        <f t="shared" si="129"/>
        <v>0</v>
      </c>
      <c r="X83" s="136">
        <f t="shared" si="129"/>
        <v>0</v>
      </c>
      <c r="Y83" s="644">
        <f t="shared" si="129"/>
        <v>0</v>
      </c>
      <c r="Z83" s="91">
        <f t="shared" si="129"/>
        <v>0</v>
      </c>
      <c r="AA83" s="88">
        <f t="shared" si="129"/>
        <v>0</v>
      </c>
      <c r="AB83" s="88">
        <f t="shared" si="129"/>
        <v>0</v>
      </c>
      <c r="AC83" s="88">
        <f t="shared" si="129"/>
        <v>0</v>
      </c>
      <c r="AD83" s="93">
        <f t="shared" si="129"/>
        <v>0</v>
      </c>
      <c r="AE83" s="300">
        <f t="shared" si="129"/>
        <v>0</v>
      </c>
      <c r="AF83" s="299">
        <f t="shared" si="129"/>
        <v>0</v>
      </c>
      <c r="AG83" s="299">
        <f t="shared" si="129"/>
        <v>0</v>
      </c>
      <c r="AH83" s="299">
        <f t="shared" si="129"/>
        <v>0</v>
      </c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</row>
    <row r="84" spans="1:148" s="19" customFormat="1" ht="13.5" hidden="1" customHeight="1" x14ac:dyDescent="0.3">
      <c r="A84" s="507"/>
      <c r="B84" s="508"/>
      <c r="C84" s="508"/>
      <c r="D84" s="398"/>
      <c r="E84" s="442"/>
      <c r="F84" s="87"/>
      <c r="G84" s="136"/>
      <c r="H84" s="136"/>
      <c r="I84" s="136"/>
      <c r="J84" s="90"/>
      <c r="K84" s="643"/>
      <c r="L84" s="136"/>
      <c r="M84" s="136"/>
      <c r="N84" s="136"/>
      <c r="O84" s="644"/>
      <c r="P84" s="87"/>
      <c r="Q84" s="136"/>
      <c r="R84" s="136"/>
      <c r="S84" s="136"/>
      <c r="T84" s="90"/>
      <c r="U84" s="643"/>
      <c r="V84" s="136"/>
      <c r="W84" s="136"/>
      <c r="X84" s="136"/>
      <c r="Y84" s="645"/>
      <c r="Z84" s="87"/>
      <c r="AA84" s="136"/>
      <c r="AB84" s="88"/>
      <c r="AC84" s="136"/>
      <c r="AD84" s="204"/>
      <c r="AG84" s="3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</row>
    <row r="85" spans="1:148" s="19" customFormat="1" ht="19.5" hidden="1" customHeight="1" x14ac:dyDescent="0.3">
      <c r="A85" s="507" t="s">
        <v>32</v>
      </c>
      <c r="B85" s="508"/>
      <c r="C85" s="508"/>
      <c r="D85" s="398" t="s">
        <v>41</v>
      </c>
      <c r="E85" s="442" t="s">
        <v>9</v>
      </c>
      <c r="F85" s="87">
        <v>0</v>
      </c>
      <c r="G85" s="136">
        <f t="shared" ref="G85:I85" si="130">G28</f>
        <v>0</v>
      </c>
      <c r="H85" s="136">
        <f t="shared" si="130"/>
        <v>0</v>
      </c>
      <c r="I85" s="136">
        <f t="shared" si="130"/>
        <v>0</v>
      </c>
      <c r="J85" s="90">
        <v>0</v>
      </c>
      <c r="K85" s="643">
        <v>0</v>
      </c>
      <c r="L85" s="136">
        <f t="shared" ref="L85:N85" si="131">L28</f>
        <v>0</v>
      </c>
      <c r="M85" s="136">
        <f t="shared" si="131"/>
        <v>0</v>
      </c>
      <c r="N85" s="136">
        <f t="shared" si="131"/>
        <v>0</v>
      </c>
      <c r="O85" s="644">
        <v>0</v>
      </c>
      <c r="P85" s="87">
        <v>0</v>
      </c>
      <c r="Q85" s="136">
        <v>0</v>
      </c>
      <c r="R85" s="136">
        <v>0</v>
      </c>
      <c r="S85" s="136">
        <v>0</v>
      </c>
      <c r="T85" s="90">
        <v>0</v>
      </c>
      <c r="U85" s="646">
        <v>0</v>
      </c>
      <c r="V85" s="88">
        <v>0</v>
      </c>
      <c r="W85" s="88">
        <v>0</v>
      </c>
      <c r="X85" s="88">
        <v>0</v>
      </c>
      <c r="Y85" s="619">
        <v>0</v>
      </c>
      <c r="Z85" s="91">
        <v>0</v>
      </c>
      <c r="AA85" s="88">
        <v>0</v>
      </c>
      <c r="AB85" s="88">
        <v>0</v>
      </c>
      <c r="AC85" s="88">
        <v>0</v>
      </c>
      <c r="AD85" s="93">
        <v>0</v>
      </c>
      <c r="AG85" s="64"/>
      <c r="AH85" s="64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</row>
    <row r="86" spans="1:148" s="58" customFormat="1" ht="17.25" customHeight="1" thickBot="1" x14ac:dyDescent="0.35">
      <c r="A86" s="509" t="s">
        <v>150</v>
      </c>
      <c r="B86" s="510"/>
      <c r="C86" s="510"/>
      <c r="D86" s="399"/>
      <c r="E86" s="465"/>
      <c r="F86" s="310">
        <f>F81+F83+F85</f>
        <v>4936712808</v>
      </c>
      <c r="G86" s="311">
        <f t="shared" ref="G86:J86" si="132">G81+G83+G85</f>
        <v>3544894998</v>
      </c>
      <c r="H86" s="311">
        <f t="shared" si="132"/>
        <v>34086400</v>
      </c>
      <c r="I86" s="311">
        <f t="shared" si="132"/>
        <v>341067780</v>
      </c>
      <c r="J86" s="373">
        <f t="shared" si="132"/>
        <v>1016663630</v>
      </c>
      <c r="K86" s="647">
        <f t="shared" ref="K86:T86" si="133">K81+K83+K85</f>
        <v>1233307609</v>
      </c>
      <c r="L86" s="311">
        <f t="shared" si="133"/>
        <v>668967860</v>
      </c>
      <c r="M86" s="311">
        <f t="shared" si="133"/>
        <v>0</v>
      </c>
      <c r="N86" s="311">
        <f t="shared" si="133"/>
        <v>341067780</v>
      </c>
      <c r="O86" s="648">
        <f t="shared" si="133"/>
        <v>223271969</v>
      </c>
      <c r="P86" s="310">
        <f t="shared" si="133"/>
        <v>1177443880.6099999</v>
      </c>
      <c r="Q86" s="311">
        <f t="shared" si="133"/>
        <v>829745723.56999993</v>
      </c>
      <c r="R86" s="311">
        <f t="shared" si="133"/>
        <v>0</v>
      </c>
      <c r="S86" s="311">
        <f t="shared" si="133"/>
        <v>80396006.489999995</v>
      </c>
      <c r="T86" s="373">
        <f t="shared" si="133"/>
        <v>267302150.54999998</v>
      </c>
      <c r="U86" s="649">
        <f>P86/K86*100</f>
        <v>95.470414032773547</v>
      </c>
      <c r="V86" s="25">
        <f>Q86/L86*100</f>
        <v>124.03372018051809</v>
      </c>
      <c r="W86" s="26">
        <v>0</v>
      </c>
      <c r="X86" s="25">
        <f>S86/N86*100</f>
        <v>23.57185615422248</v>
      </c>
      <c r="Y86" s="650">
        <f>T86/O86*100</f>
        <v>119.72042516004326</v>
      </c>
      <c r="Z86" s="24">
        <f>P86/F86*100</f>
        <v>23.850767229196286</v>
      </c>
      <c r="AA86" s="25">
        <f>Q86/G86*100</f>
        <v>23.406778593953714</v>
      </c>
      <c r="AB86" s="26">
        <v>0</v>
      </c>
      <c r="AC86" s="25">
        <f>S86/N86*100</f>
        <v>23.57185615422248</v>
      </c>
      <c r="AD86" s="27">
        <f>T86/J86*100</f>
        <v>26.292093339662397</v>
      </c>
      <c r="AG86" s="64"/>
      <c r="AH86" s="64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</row>
    <row r="87" spans="1:148" s="5" customFormat="1" x14ac:dyDescent="0.3">
      <c r="A87" s="94"/>
      <c r="B87" s="95"/>
      <c r="C87" s="96"/>
      <c r="D87" s="400"/>
      <c r="E87" s="97"/>
      <c r="F87" s="97"/>
      <c r="K87" s="97"/>
      <c r="P87" s="97"/>
      <c r="U87" s="97"/>
      <c r="Z87" s="97"/>
      <c r="AG87" s="3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</row>
    <row r="88" spans="1:148" s="5" customFormat="1" ht="70.5" hidden="1" customHeight="1" x14ac:dyDescent="0.35">
      <c r="A88" s="58"/>
      <c r="B88" s="1" t="s">
        <v>107</v>
      </c>
      <c r="C88" s="9"/>
      <c r="D88" s="401"/>
      <c r="E88" s="443"/>
      <c r="F88" s="7"/>
      <c r="G88" s="7"/>
      <c r="H88" s="498"/>
      <c r="I88" s="499"/>
      <c r="J88" s="506" t="s">
        <v>108</v>
      </c>
      <c r="K88" s="506"/>
      <c r="L88" s="7"/>
      <c r="M88" s="651"/>
      <c r="N88" s="651"/>
      <c r="O88" s="652"/>
      <c r="P88" s="98"/>
      <c r="AG88" s="64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</row>
    <row r="89" spans="1:148" s="5" customFormat="1" ht="69" hidden="1" customHeight="1" x14ac:dyDescent="0.35">
      <c r="A89" s="58"/>
      <c r="B89" s="464" t="s">
        <v>6</v>
      </c>
      <c r="C89" s="9"/>
      <c r="D89" s="402"/>
      <c r="E89" s="405"/>
      <c r="F89" s="405"/>
      <c r="G89" s="405"/>
      <c r="H89" s="498"/>
      <c r="I89" s="499"/>
      <c r="J89" s="103" t="s">
        <v>7</v>
      </c>
      <c r="K89" s="103"/>
      <c r="L89" s="405"/>
      <c r="M89" s="653"/>
      <c r="N89" s="654"/>
      <c r="O89" s="652"/>
      <c r="P89" s="98"/>
      <c r="AG89" s="3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</row>
    <row r="90" spans="1:148" s="5" customFormat="1" ht="21" hidden="1" customHeight="1" x14ac:dyDescent="0.3">
      <c r="A90" s="58"/>
      <c r="B90" s="12"/>
      <c r="C90" s="10"/>
      <c r="D90" s="403"/>
      <c r="E90" s="444"/>
      <c r="F90" s="2"/>
      <c r="G90" s="2"/>
      <c r="H90" s="8"/>
      <c r="I90" s="2"/>
      <c r="J90" s="2"/>
      <c r="K90" s="2"/>
      <c r="L90" s="2"/>
      <c r="M90" s="655"/>
      <c r="N90" s="2"/>
      <c r="O90" s="2"/>
      <c r="P90" s="6"/>
      <c r="AG90" s="3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</row>
    <row r="91" spans="1:148" s="5" customFormat="1" ht="34.5" hidden="1" customHeight="1" x14ac:dyDescent="0.3">
      <c r="A91" s="58"/>
      <c r="B91" s="99"/>
      <c r="C91" s="100"/>
      <c r="D91" s="402"/>
      <c r="E91" s="445"/>
      <c r="F91" s="2"/>
      <c r="G91" s="2"/>
      <c r="H91" s="2"/>
      <c r="I91" s="2"/>
      <c r="J91" s="2"/>
      <c r="K91" s="2"/>
      <c r="L91" s="2"/>
      <c r="M91" s="2"/>
      <c r="N91" s="2"/>
      <c r="O91" s="2"/>
      <c r="AG91" s="3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</row>
    <row r="92" spans="1:148" s="5" customFormat="1" ht="15.75" hidden="1" customHeight="1" x14ac:dyDescent="0.3">
      <c r="A92" s="58"/>
      <c r="B92" s="18" t="s">
        <v>77</v>
      </c>
      <c r="C92" s="11"/>
      <c r="D92" s="404"/>
      <c r="E92" s="446"/>
      <c r="AG92" s="3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</row>
    <row r="93" spans="1:148" s="5" customFormat="1" ht="15.75" hidden="1" customHeight="1" x14ac:dyDescent="0.3">
      <c r="A93" s="58"/>
      <c r="B93" s="18" t="s">
        <v>110</v>
      </c>
      <c r="C93" s="11"/>
      <c r="D93" s="404"/>
      <c r="E93" s="446"/>
      <c r="AG93" s="3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</row>
    <row r="94" spans="1:148" s="5" customFormat="1" ht="17.25" hidden="1" customHeight="1" x14ac:dyDescent="0.3">
      <c r="A94" s="58"/>
      <c r="B94" s="101" t="s">
        <v>109</v>
      </c>
      <c r="C94" s="100"/>
      <c r="D94" s="404"/>
      <c r="E94" s="446"/>
      <c r="AG94" s="3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</row>
    <row r="95" spans="1:148" s="5" customFormat="1" ht="14.4" hidden="1" customHeight="1" x14ac:dyDescent="0.3">
      <c r="A95" s="58"/>
      <c r="B95" s="102" t="s">
        <v>76</v>
      </c>
      <c r="C95" s="100"/>
      <c r="D95" s="404"/>
      <c r="E95" s="446"/>
      <c r="AG95" s="3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</row>
    <row r="96" spans="1:148" s="5" customFormat="1" ht="15.6" x14ac:dyDescent="0.3">
      <c r="A96" s="58"/>
      <c r="B96" s="99"/>
      <c r="C96" s="100"/>
      <c r="D96" s="404"/>
      <c r="E96" s="446"/>
      <c r="F96" s="132"/>
      <c r="G96" s="6"/>
      <c r="H96" s="6"/>
      <c r="I96" s="6"/>
      <c r="J96" s="6"/>
      <c r="K96" s="656"/>
      <c r="L96" s="6"/>
      <c r="M96" s="6"/>
      <c r="N96" s="6"/>
      <c r="O96" s="6"/>
      <c r="P96" s="132"/>
      <c r="AG96" s="3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</row>
    <row r="97" spans="1:148" s="19" customFormat="1" ht="14.4" hidden="1" customHeight="1" x14ac:dyDescent="0.3">
      <c r="A97" s="58"/>
      <c r="B97" s="146"/>
      <c r="C97" s="147"/>
      <c r="D97" s="16"/>
      <c r="E97" s="16"/>
      <c r="F97" s="148">
        <f>F81-F17-F72</f>
        <v>4414896278</v>
      </c>
      <c r="G97" s="148">
        <f t="shared" ref="G97:J97" si="134">G81-G17-G72</f>
        <v>3544894998</v>
      </c>
      <c r="H97" s="148">
        <f t="shared" si="134"/>
        <v>34086400</v>
      </c>
      <c r="I97" s="148">
        <f t="shared" si="134"/>
        <v>0</v>
      </c>
      <c r="J97" s="148">
        <f t="shared" si="134"/>
        <v>835914880</v>
      </c>
      <c r="K97" s="148">
        <f t="shared" ref="K97:AD97" si="135">K81-K17-K72</f>
        <v>871643779</v>
      </c>
      <c r="L97" s="148">
        <f t="shared" si="135"/>
        <v>668967860</v>
      </c>
      <c r="M97" s="148">
        <f t="shared" si="135"/>
        <v>0</v>
      </c>
      <c r="N97" s="148">
        <f t="shared" si="135"/>
        <v>0</v>
      </c>
      <c r="O97" s="148">
        <f t="shared" si="135"/>
        <v>202675919</v>
      </c>
      <c r="P97" s="148">
        <f t="shared" si="135"/>
        <v>1072038429.7099999</v>
      </c>
      <c r="Q97" s="148">
        <f t="shared" si="135"/>
        <v>829745723.56999993</v>
      </c>
      <c r="R97" s="148">
        <f t="shared" si="135"/>
        <v>0</v>
      </c>
      <c r="S97" s="148">
        <f t="shared" si="135"/>
        <v>0</v>
      </c>
      <c r="T97" s="148">
        <f t="shared" si="135"/>
        <v>242292706.13999999</v>
      </c>
      <c r="U97" s="148">
        <f t="shared" si="135"/>
        <v>-52.506159509613838</v>
      </c>
      <c r="V97" s="148">
        <f t="shared" si="135"/>
        <v>124.03372018051809</v>
      </c>
      <c r="W97" s="148">
        <f t="shared" si="135"/>
        <v>0</v>
      </c>
      <c r="X97" s="148">
        <f t="shared" si="135"/>
        <v>0</v>
      </c>
      <c r="Y97" s="148">
        <f t="shared" si="135"/>
        <v>-4.4547678837262481</v>
      </c>
      <c r="Z97" s="148">
        <f t="shared" si="135"/>
        <v>-36.201530401204352</v>
      </c>
      <c r="AA97" s="148">
        <f t="shared" si="135"/>
        <v>0</v>
      </c>
      <c r="AB97" s="148">
        <f t="shared" si="135"/>
        <v>0</v>
      </c>
      <c r="AC97" s="148">
        <f t="shared" si="135"/>
        <v>-23.57185615422248</v>
      </c>
      <c r="AD97" s="148">
        <f t="shared" si="135"/>
        <v>-7.452993876636878</v>
      </c>
      <c r="AG97" s="3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</row>
    <row r="98" spans="1:148" s="5" customFormat="1" x14ac:dyDescent="0.3">
      <c r="A98" s="58"/>
      <c r="B98" s="99"/>
      <c r="C98" s="100"/>
      <c r="D98" s="404"/>
      <c r="E98" s="446"/>
      <c r="F98" s="108"/>
      <c r="G98" s="6"/>
      <c r="H98" s="6"/>
      <c r="I98" s="6"/>
      <c r="J98" s="6"/>
      <c r="K98" s="656"/>
      <c r="L98" s="6"/>
      <c r="M98" s="6"/>
      <c r="N98" s="6"/>
      <c r="O98" s="6"/>
      <c r="P98" s="108"/>
      <c r="AG98" s="3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</row>
    <row r="99" spans="1:148" s="5" customFormat="1" x14ac:dyDescent="0.3">
      <c r="A99" s="58"/>
      <c r="B99" s="99"/>
      <c r="C99" s="100"/>
      <c r="D99" s="404"/>
      <c r="E99" s="446"/>
      <c r="F99" s="6"/>
      <c r="AG99" s="3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</row>
    <row r="100" spans="1:148" s="5" customFormat="1" x14ac:dyDescent="0.3">
      <c r="A100" s="58"/>
      <c r="B100" s="99"/>
      <c r="C100" s="100"/>
      <c r="D100" s="404"/>
      <c r="E100" s="446"/>
      <c r="AG100" s="3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</row>
    <row r="101" spans="1:148" s="5" customFormat="1" x14ac:dyDescent="0.3">
      <c r="A101" s="58"/>
      <c r="B101" s="99"/>
      <c r="C101" s="100"/>
      <c r="D101" s="404"/>
      <c r="E101" s="446"/>
      <c r="AG101" s="3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</row>
    <row r="102" spans="1:148" s="5" customFormat="1" x14ac:dyDescent="0.3">
      <c r="A102" s="58"/>
      <c r="B102" s="99"/>
      <c r="C102" s="100"/>
      <c r="D102" s="404"/>
      <c r="E102" s="446"/>
      <c r="AG102" s="3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</row>
    <row r="103" spans="1:148" s="5" customFormat="1" x14ac:dyDescent="0.3">
      <c r="A103" s="58"/>
      <c r="B103" s="99"/>
      <c r="C103" s="100"/>
      <c r="D103" s="404"/>
      <c r="E103" s="446"/>
      <c r="AG103" s="3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</row>
    <row r="104" spans="1:148" s="5" customFormat="1" x14ac:dyDescent="0.3">
      <c r="A104" s="58"/>
      <c r="B104" s="99"/>
      <c r="C104" s="100"/>
      <c r="D104" s="404"/>
      <c r="E104" s="446"/>
      <c r="AG104" s="3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</row>
    <row r="105" spans="1:148" s="5" customFormat="1" x14ac:dyDescent="0.3">
      <c r="A105" s="58"/>
      <c r="B105" s="99"/>
      <c r="C105" s="100"/>
      <c r="D105" s="404"/>
      <c r="E105" s="446"/>
      <c r="AG105" s="3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</row>
    <row r="106" spans="1:148" s="5" customFormat="1" x14ac:dyDescent="0.3">
      <c r="A106" s="58"/>
      <c r="B106" s="99"/>
      <c r="C106" s="100"/>
      <c r="D106" s="404"/>
      <c r="E106" s="446"/>
      <c r="AG106" s="3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</row>
    <row r="107" spans="1:148" s="5" customFormat="1" x14ac:dyDescent="0.3">
      <c r="A107" s="58"/>
      <c r="B107" s="99"/>
      <c r="C107" s="100"/>
      <c r="D107" s="404"/>
      <c r="E107" s="446"/>
      <c r="AG107" s="3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</row>
    <row r="108" spans="1:148" s="5" customFormat="1" x14ac:dyDescent="0.3">
      <c r="A108" s="58"/>
      <c r="B108" s="99"/>
      <c r="C108" s="100"/>
      <c r="D108" s="404"/>
      <c r="E108" s="446"/>
      <c r="AG108" s="3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</row>
  </sheetData>
  <mergeCells count="60">
    <mergeCell ref="F71:AD71"/>
    <mergeCell ref="B71:D71"/>
    <mergeCell ref="A65:AD65"/>
    <mergeCell ref="AE19:AF19"/>
    <mergeCell ref="AE17:AG17"/>
    <mergeCell ref="A42:AD42"/>
    <mergeCell ref="A38:A39"/>
    <mergeCell ref="D67:D69"/>
    <mergeCell ref="F66:AD66"/>
    <mergeCell ref="B66:D66"/>
    <mergeCell ref="B64:D64"/>
    <mergeCell ref="B62:D62"/>
    <mergeCell ref="B36:D36"/>
    <mergeCell ref="B38:D38"/>
    <mergeCell ref="C2:C3"/>
    <mergeCell ref="F7:AD7"/>
    <mergeCell ref="AE61:AG61"/>
    <mergeCell ref="B26:D26"/>
    <mergeCell ref="B35:D35"/>
    <mergeCell ref="B33:C33"/>
    <mergeCell ref="AG44:AG45"/>
    <mergeCell ref="B41:D41"/>
    <mergeCell ref="B48:D48"/>
    <mergeCell ref="B43:D43"/>
    <mergeCell ref="B53:D53"/>
    <mergeCell ref="A54:AD54"/>
    <mergeCell ref="B55:D55"/>
    <mergeCell ref="A5:AD5"/>
    <mergeCell ref="B78:D78"/>
    <mergeCell ref="A82:C82"/>
    <mergeCell ref="B70:D70"/>
    <mergeCell ref="H89:I89"/>
    <mergeCell ref="H88:I88"/>
    <mergeCell ref="B80:D80"/>
    <mergeCell ref="B76:D76"/>
    <mergeCell ref="A77:AD77"/>
    <mergeCell ref="J88:K88"/>
    <mergeCell ref="A85:C85"/>
    <mergeCell ref="A86:C86"/>
    <mergeCell ref="A84:C84"/>
    <mergeCell ref="A81:C81"/>
    <mergeCell ref="A83:C83"/>
    <mergeCell ref="F78:AD78"/>
    <mergeCell ref="M88:N88"/>
    <mergeCell ref="AI17:AM17"/>
    <mergeCell ref="B74:D74"/>
    <mergeCell ref="A1:AD1"/>
    <mergeCell ref="A6:AD6"/>
    <mergeCell ref="Z2:AD2"/>
    <mergeCell ref="B46:D46"/>
    <mergeCell ref="A47:AD47"/>
    <mergeCell ref="A2:A3"/>
    <mergeCell ref="D2:D3"/>
    <mergeCell ref="E2:E3"/>
    <mergeCell ref="A27:A28"/>
    <mergeCell ref="K2:O2"/>
    <mergeCell ref="P2:T2"/>
    <mergeCell ref="B7:D7"/>
    <mergeCell ref="U2:Y2"/>
    <mergeCell ref="F2:J2"/>
  </mergeCells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30.04.2020 г</vt:lpstr>
      <vt:lpstr>'на 30.04.2020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2020-05-09T08:18:15Z</dcterms:modified>
</cp:coreProperties>
</file>