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K:\2020 Исполнение бюджета\Отчет за 1 квартал 2020 года\На сайт 1 квартал проект постановления\"/>
    </mc:Choice>
  </mc:AlternateContent>
  <bookViews>
    <workbookView xWindow="0" yWindow="0" windowWidth="22944" windowHeight="7428"/>
  </bookViews>
  <sheets>
    <sheet name="2020" sheetId="3" r:id="rId1"/>
  </sheets>
  <externalReferences>
    <externalReference r:id="rId2"/>
  </externalReferences>
  <definedNames>
    <definedName name="_xlnm._FilterDatabase" localSheetId="0" hidden="1">'2020'!$A$4:$K$136</definedName>
    <definedName name="APPT" localSheetId="0">'2020'!#REF!</definedName>
    <definedName name="FIO" localSheetId="0">'2020'!#REF!</definedName>
    <definedName name="LAST_CELL" localSheetId="0">'2020'!$K$141</definedName>
    <definedName name="SIGN" localSheetId="0">'2020'!#REF!</definedName>
  </definedNames>
  <calcPr calcId="162913"/>
</workbook>
</file>

<file path=xl/calcChain.xml><?xml version="1.0" encoding="utf-8"?>
<calcChain xmlns="http://schemas.openxmlformats.org/spreadsheetml/2006/main">
  <c r="D137" i="3" l="1"/>
  <c r="E137" i="3"/>
  <c r="C137" i="3"/>
  <c r="K135" i="3"/>
  <c r="J135" i="3"/>
  <c r="I135" i="3"/>
  <c r="H135" i="3"/>
  <c r="G135" i="3"/>
  <c r="F135" i="3"/>
  <c r="K134" i="3"/>
  <c r="J134" i="3"/>
  <c r="I134" i="3"/>
  <c r="H134" i="3"/>
  <c r="G134" i="3"/>
  <c r="F134" i="3"/>
  <c r="K132" i="3"/>
  <c r="J132" i="3"/>
  <c r="I132" i="3"/>
  <c r="H132" i="3"/>
  <c r="G132" i="3"/>
  <c r="F132" i="3"/>
  <c r="K131" i="3"/>
  <c r="J131" i="3"/>
  <c r="I131" i="3"/>
  <c r="H131" i="3"/>
  <c r="G131" i="3"/>
  <c r="F131" i="3"/>
  <c r="K130" i="3"/>
  <c r="J130" i="3"/>
  <c r="I130" i="3"/>
  <c r="H130" i="3"/>
  <c r="G130" i="3"/>
  <c r="F130" i="3"/>
  <c r="K128" i="3"/>
  <c r="J128" i="3"/>
  <c r="I128" i="3"/>
  <c r="H128" i="3"/>
  <c r="G128" i="3"/>
  <c r="F128" i="3"/>
  <c r="K127" i="3"/>
  <c r="J127" i="3"/>
  <c r="I127" i="3"/>
  <c r="H127" i="3"/>
  <c r="G127" i="3"/>
  <c r="F127" i="3"/>
  <c r="K126" i="3"/>
  <c r="J126" i="3"/>
  <c r="I126" i="3"/>
  <c r="H126" i="3"/>
  <c r="G126" i="3"/>
  <c r="F126" i="3"/>
  <c r="K123" i="3"/>
  <c r="J123" i="3"/>
  <c r="I123" i="3"/>
  <c r="H123" i="3"/>
  <c r="G123" i="3"/>
  <c r="F123" i="3"/>
  <c r="K122" i="3"/>
  <c r="J122" i="3"/>
  <c r="I122" i="3"/>
  <c r="H122" i="3"/>
  <c r="G122" i="3"/>
  <c r="F122" i="3"/>
  <c r="K120" i="3"/>
  <c r="J120" i="3"/>
  <c r="I120" i="3"/>
  <c r="H120" i="3"/>
  <c r="G120" i="3"/>
  <c r="F120" i="3"/>
  <c r="K118" i="3"/>
  <c r="J118" i="3"/>
  <c r="I118" i="3"/>
  <c r="H118" i="3"/>
  <c r="G118" i="3"/>
  <c r="F118" i="3"/>
  <c r="K115" i="3"/>
  <c r="J115" i="3"/>
  <c r="I115" i="3"/>
  <c r="H115" i="3"/>
  <c r="G115" i="3"/>
  <c r="F115" i="3"/>
  <c r="K113" i="3"/>
  <c r="J113" i="3"/>
  <c r="I113" i="3"/>
  <c r="H113" i="3"/>
  <c r="G113" i="3"/>
  <c r="F113" i="3"/>
  <c r="K112" i="3"/>
  <c r="J112" i="3"/>
  <c r="I112" i="3"/>
  <c r="H112" i="3"/>
  <c r="G112" i="3"/>
  <c r="F112" i="3"/>
  <c r="K110" i="3"/>
  <c r="J110" i="3"/>
  <c r="I110" i="3"/>
  <c r="H110" i="3"/>
  <c r="G110" i="3"/>
  <c r="F110" i="3"/>
  <c r="K107" i="3"/>
  <c r="J107" i="3"/>
  <c r="I107" i="3"/>
  <c r="H107" i="3"/>
  <c r="G107" i="3"/>
  <c r="F107" i="3"/>
  <c r="K106" i="3"/>
  <c r="J106" i="3"/>
  <c r="I106" i="3"/>
  <c r="H106" i="3"/>
  <c r="G106" i="3"/>
  <c r="F106" i="3"/>
  <c r="K104" i="3"/>
  <c r="J104" i="3"/>
  <c r="I104" i="3"/>
  <c r="H104" i="3"/>
  <c r="G104" i="3"/>
  <c r="F104" i="3"/>
  <c r="K102" i="3"/>
  <c r="J102" i="3"/>
  <c r="I102" i="3"/>
  <c r="H102" i="3"/>
  <c r="G102" i="3"/>
  <c r="F102" i="3"/>
  <c r="K100" i="3"/>
  <c r="J100" i="3"/>
  <c r="I100" i="3"/>
  <c r="H100" i="3"/>
  <c r="G100" i="3"/>
  <c r="F100" i="3"/>
  <c r="K97" i="3"/>
  <c r="J97" i="3"/>
  <c r="I97" i="3"/>
  <c r="H97" i="3"/>
  <c r="G97" i="3"/>
  <c r="F97" i="3"/>
  <c r="K96" i="3"/>
  <c r="J96" i="3"/>
  <c r="I96" i="3"/>
  <c r="H96" i="3"/>
  <c r="G96" i="3"/>
  <c r="F96" i="3"/>
  <c r="K95" i="3"/>
  <c r="J95" i="3"/>
  <c r="I95" i="3"/>
  <c r="H95" i="3"/>
  <c r="G95" i="3"/>
  <c r="F95" i="3"/>
  <c r="K94" i="3"/>
  <c r="J94" i="3"/>
  <c r="I94" i="3"/>
  <c r="H94" i="3"/>
  <c r="G94" i="3"/>
  <c r="F94" i="3"/>
  <c r="K93" i="3"/>
  <c r="J93" i="3"/>
  <c r="I93" i="3"/>
  <c r="H93" i="3"/>
  <c r="G93" i="3"/>
  <c r="F93" i="3"/>
  <c r="K92" i="3"/>
  <c r="J92" i="3"/>
  <c r="I92" i="3"/>
  <c r="H92" i="3"/>
  <c r="G92" i="3"/>
  <c r="F92" i="3"/>
  <c r="K91" i="3"/>
  <c r="J91" i="3"/>
  <c r="I91" i="3"/>
  <c r="H91" i="3"/>
  <c r="G91" i="3"/>
  <c r="F91" i="3"/>
  <c r="K89" i="3"/>
  <c r="J89" i="3"/>
  <c r="I89" i="3"/>
  <c r="H89" i="3"/>
  <c r="G89" i="3"/>
  <c r="F89" i="3"/>
  <c r="K86" i="3"/>
  <c r="J86" i="3"/>
  <c r="I86" i="3"/>
  <c r="H86" i="3"/>
  <c r="G86" i="3"/>
  <c r="F86" i="3"/>
  <c r="K84" i="3"/>
  <c r="J84" i="3"/>
  <c r="I84" i="3"/>
  <c r="H84" i="3"/>
  <c r="G84" i="3"/>
  <c r="F84" i="3"/>
  <c r="K83" i="3"/>
  <c r="J83" i="3"/>
  <c r="I83" i="3"/>
  <c r="H83" i="3"/>
  <c r="G83" i="3"/>
  <c r="F83" i="3"/>
  <c r="K80" i="3"/>
  <c r="J80" i="3"/>
  <c r="I80" i="3"/>
  <c r="H80" i="3"/>
  <c r="G80" i="3"/>
  <c r="F80" i="3"/>
  <c r="K78" i="3"/>
  <c r="J78" i="3"/>
  <c r="I78" i="3"/>
  <c r="H78" i="3"/>
  <c r="G78" i="3"/>
  <c r="F78" i="3"/>
  <c r="K76" i="3"/>
  <c r="J76" i="3"/>
  <c r="I76" i="3"/>
  <c r="H76" i="3"/>
  <c r="G76" i="3"/>
  <c r="F76" i="3"/>
  <c r="K74" i="3"/>
  <c r="J74" i="3"/>
  <c r="I74" i="3"/>
  <c r="H74" i="3"/>
  <c r="G74" i="3"/>
  <c r="F74" i="3"/>
  <c r="K73" i="3"/>
  <c r="J73" i="3"/>
  <c r="I73" i="3"/>
  <c r="H73" i="3"/>
  <c r="G73" i="3"/>
  <c r="F73" i="3"/>
  <c r="K72" i="3"/>
  <c r="J72" i="3"/>
  <c r="I72" i="3"/>
  <c r="H72" i="3"/>
  <c r="G72" i="3"/>
  <c r="F72" i="3"/>
  <c r="K71" i="3"/>
  <c r="J71" i="3"/>
  <c r="I71" i="3"/>
  <c r="H71" i="3"/>
  <c r="G71" i="3"/>
  <c r="F71" i="3"/>
  <c r="K70" i="3"/>
  <c r="J70" i="3"/>
  <c r="I70" i="3"/>
  <c r="H70" i="3"/>
  <c r="G70" i="3"/>
  <c r="F70" i="3"/>
  <c r="K68" i="3"/>
  <c r="J68" i="3"/>
  <c r="I68" i="3"/>
  <c r="H68" i="3"/>
  <c r="G68" i="3"/>
  <c r="F68" i="3"/>
  <c r="K67" i="3"/>
  <c r="J67" i="3"/>
  <c r="I67" i="3"/>
  <c r="H67" i="3"/>
  <c r="G67" i="3"/>
  <c r="F67" i="3"/>
  <c r="K65" i="3"/>
  <c r="J65" i="3"/>
  <c r="I65" i="3"/>
  <c r="H65" i="3"/>
  <c r="G65" i="3"/>
  <c r="F65" i="3"/>
  <c r="K64" i="3"/>
  <c r="J64" i="3"/>
  <c r="I64" i="3"/>
  <c r="H64" i="3"/>
  <c r="G64" i="3"/>
  <c r="F64" i="3"/>
  <c r="K61" i="3"/>
  <c r="J61" i="3"/>
  <c r="I61" i="3"/>
  <c r="H61" i="3"/>
  <c r="G61" i="3"/>
  <c r="F61" i="3"/>
  <c r="K59" i="3"/>
  <c r="J59" i="3"/>
  <c r="I59" i="3"/>
  <c r="H59" i="3"/>
  <c r="G59" i="3"/>
  <c r="F59" i="3"/>
  <c r="K58" i="3"/>
  <c r="J58" i="3"/>
  <c r="I58" i="3"/>
  <c r="H58" i="3"/>
  <c r="G58" i="3"/>
  <c r="F58" i="3"/>
  <c r="K56" i="3"/>
  <c r="J56" i="3"/>
  <c r="I56" i="3"/>
  <c r="H56" i="3"/>
  <c r="G56" i="3"/>
  <c r="F56" i="3"/>
  <c r="K55" i="3"/>
  <c r="J55" i="3"/>
  <c r="I55" i="3"/>
  <c r="H55" i="3"/>
  <c r="G55" i="3"/>
  <c r="F55" i="3"/>
  <c r="K53" i="3"/>
  <c r="J53" i="3"/>
  <c r="I53" i="3"/>
  <c r="H53" i="3"/>
  <c r="G53" i="3"/>
  <c r="F53" i="3"/>
  <c r="K52" i="3"/>
  <c r="J52" i="3"/>
  <c r="I52" i="3"/>
  <c r="H52" i="3"/>
  <c r="G52" i="3"/>
  <c r="F52" i="3"/>
  <c r="K49" i="3"/>
  <c r="J49" i="3"/>
  <c r="I49" i="3"/>
  <c r="H49" i="3"/>
  <c r="G49" i="3"/>
  <c r="F49" i="3"/>
  <c r="K47" i="3"/>
  <c r="J47" i="3"/>
  <c r="I47" i="3"/>
  <c r="H47" i="3"/>
  <c r="G47" i="3"/>
  <c r="F47" i="3"/>
  <c r="K46" i="3"/>
  <c r="J46" i="3"/>
  <c r="I46" i="3"/>
  <c r="H46" i="3"/>
  <c r="G46" i="3"/>
  <c r="F46" i="3"/>
  <c r="K44" i="3"/>
  <c r="J44" i="3"/>
  <c r="I44" i="3"/>
  <c r="H44" i="3"/>
  <c r="G44" i="3"/>
  <c r="F44" i="3"/>
  <c r="K43" i="3"/>
  <c r="J43" i="3"/>
  <c r="I43" i="3"/>
  <c r="H43" i="3"/>
  <c r="G43" i="3"/>
  <c r="F43" i="3"/>
  <c r="K40" i="3"/>
  <c r="J40" i="3"/>
  <c r="I40" i="3"/>
  <c r="H40" i="3"/>
  <c r="G40" i="3"/>
  <c r="F40" i="3"/>
  <c r="K38" i="3"/>
  <c r="J38" i="3"/>
  <c r="I38" i="3"/>
  <c r="H38" i="3"/>
  <c r="G38" i="3"/>
  <c r="F38" i="3"/>
  <c r="K37" i="3"/>
  <c r="J37" i="3"/>
  <c r="I37" i="3"/>
  <c r="H37" i="3"/>
  <c r="G37" i="3"/>
  <c r="F37" i="3"/>
  <c r="K36" i="3"/>
  <c r="J36" i="3"/>
  <c r="I36" i="3"/>
  <c r="H36" i="3"/>
  <c r="G36" i="3"/>
  <c r="F36" i="3"/>
  <c r="K33" i="3"/>
  <c r="J33" i="3"/>
  <c r="I33" i="3"/>
  <c r="H33" i="3"/>
  <c r="G33" i="3"/>
  <c r="F33" i="3"/>
  <c r="K32" i="3"/>
  <c r="J32" i="3"/>
  <c r="I32" i="3"/>
  <c r="H32" i="3"/>
  <c r="G32" i="3"/>
  <c r="F32" i="3"/>
  <c r="K31" i="3"/>
  <c r="J31" i="3"/>
  <c r="I31" i="3"/>
  <c r="H31" i="3"/>
  <c r="G31" i="3"/>
  <c r="F31" i="3"/>
  <c r="K30" i="3"/>
  <c r="J30" i="3"/>
  <c r="I30" i="3"/>
  <c r="H30" i="3"/>
  <c r="G30" i="3"/>
  <c r="F30" i="3"/>
  <c r="K28" i="3"/>
  <c r="J28" i="3"/>
  <c r="I28" i="3"/>
  <c r="H28" i="3"/>
  <c r="G28" i="3"/>
  <c r="F28" i="3"/>
  <c r="K26" i="3"/>
  <c r="J26" i="3"/>
  <c r="I26" i="3"/>
  <c r="H26" i="3"/>
  <c r="G26" i="3"/>
  <c r="F26" i="3"/>
  <c r="K25" i="3"/>
  <c r="J25" i="3"/>
  <c r="I25" i="3"/>
  <c r="H25" i="3"/>
  <c r="G25" i="3"/>
  <c r="F25" i="3"/>
  <c r="K24" i="3"/>
  <c r="J24" i="3"/>
  <c r="I24" i="3"/>
  <c r="H24" i="3"/>
  <c r="G24" i="3"/>
  <c r="F24" i="3"/>
  <c r="K21" i="3"/>
  <c r="J21" i="3"/>
  <c r="I21" i="3"/>
  <c r="H21" i="3"/>
  <c r="G21" i="3"/>
  <c r="F21" i="3"/>
  <c r="K19" i="3"/>
  <c r="J19" i="3"/>
  <c r="I19" i="3"/>
  <c r="H19" i="3"/>
  <c r="G19" i="3"/>
  <c r="F19" i="3"/>
  <c r="K18" i="3"/>
  <c r="J18" i="3"/>
  <c r="I18" i="3"/>
  <c r="H18" i="3"/>
  <c r="G18" i="3"/>
  <c r="F18" i="3"/>
  <c r="K16" i="3"/>
  <c r="J16" i="3"/>
  <c r="I16" i="3"/>
  <c r="H16" i="3"/>
  <c r="G16" i="3"/>
  <c r="F16" i="3"/>
  <c r="K14" i="3"/>
  <c r="J14" i="3"/>
  <c r="I14" i="3"/>
  <c r="H14" i="3"/>
  <c r="G14" i="3"/>
  <c r="F14" i="3"/>
  <c r="K12" i="3"/>
  <c r="J12" i="3"/>
  <c r="I12" i="3"/>
  <c r="H12" i="3"/>
  <c r="G12" i="3"/>
  <c r="F12" i="3"/>
  <c r="K10" i="3"/>
  <c r="J10" i="3"/>
  <c r="I10" i="3"/>
  <c r="H10" i="3"/>
  <c r="G10" i="3"/>
  <c r="F10" i="3"/>
  <c r="K9" i="3"/>
  <c r="J9" i="3"/>
  <c r="I9" i="3"/>
  <c r="H9" i="3"/>
  <c r="G9" i="3"/>
  <c r="F9" i="3"/>
  <c r="K8" i="3"/>
  <c r="J8" i="3"/>
  <c r="I8" i="3"/>
  <c r="H8" i="3"/>
  <c r="G8" i="3"/>
  <c r="F8" i="3"/>
  <c r="C133" i="3"/>
  <c r="D133" i="3"/>
  <c r="E133" i="3"/>
  <c r="C129" i="3"/>
  <c r="D129" i="3"/>
  <c r="E129" i="3"/>
  <c r="C125" i="3"/>
  <c r="C124" i="3" s="1"/>
  <c r="D125" i="3"/>
  <c r="D124" i="3" s="1"/>
  <c r="E125" i="3"/>
  <c r="C121" i="3"/>
  <c r="D121" i="3"/>
  <c r="H121" i="3" s="1"/>
  <c r="E121" i="3"/>
  <c r="C119" i="3"/>
  <c r="D119" i="3"/>
  <c r="E119" i="3"/>
  <c r="C117" i="3"/>
  <c r="D117" i="3"/>
  <c r="E117" i="3"/>
  <c r="C111" i="3"/>
  <c r="D111" i="3"/>
  <c r="E111" i="3"/>
  <c r="B111" i="3"/>
  <c r="C114" i="3"/>
  <c r="D114" i="3"/>
  <c r="E114" i="3"/>
  <c r="C109" i="3"/>
  <c r="D109" i="3"/>
  <c r="H109" i="3" s="1"/>
  <c r="E109" i="3"/>
  <c r="C105" i="3"/>
  <c r="D105" i="3"/>
  <c r="E105" i="3"/>
  <c r="C103" i="3"/>
  <c r="D103" i="3"/>
  <c r="H103" i="3" s="1"/>
  <c r="E103" i="3"/>
  <c r="C101" i="3"/>
  <c r="D101" i="3"/>
  <c r="E101" i="3"/>
  <c r="C99" i="3"/>
  <c r="D99" i="3"/>
  <c r="H99" i="3" s="1"/>
  <c r="E99" i="3"/>
  <c r="C90" i="3"/>
  <c r="D90" i="3"/>
  <c r="E90" i="3"/>
  <c r="C88" i="3"/>
  <c r="D88" i="3"/>
  <c r="H88" i="3" s="1"/>
  <c r="E88" i="3"/>
  <c r="C85" i="3"/>
  <c r="D85" i="3"/>
  <c r="E85" i="3"/>
  <c r="C82" i="3"/>
  <c r="D82" i="3"/>
  <c r="E82" i="3"/>
  <c r="C79" i="3"/>
  <c r="D79" i="3"/>
  <c r="E79" i="3"/>
  <c r="C77" i="3"/>
  <c r="D77" i="3"/>
  <c r="H77" i="3" s="1"/>
  <c r="E77" i="3"/>
  <c r="C75" i="3"/>
  <c r="D75" i="3"/>
  <c r="E75" i="3"/>
  <c r="C69" i="3"/>
  <c r="D69" i="3"/>
  <c r="H69" i="3" s="1"/>
  <c r="E69" i="3"/>
  <c r="C66" i="3"/>
  <c r="D66" i="3"/>
  <c r="E66" i="3"/>
  <c r="C63" i="3"/>
  <c r="D63" i="3"/>
  <c r="H63" i="3" s="1"/>
  <c r="E63" i="3"/>
  <c r="B63" i="3"/>
  <c r="F63" i="3" s="1"/>
  <c r="C60" i="3"/>
  <c r="D60" i="3"/>
  <c r="H60" i="3" s="1"/>
  <c r="E60" i="3"/>
  <c r="C57" i="3"/>
  <c r="D57" i="3"/>
  <c r="E57" i="3"/>
  <c r="K57" i="3" s="1"/>
  <c r="C54" i="3"/>
  <c r="D54" i="3"/>
  <c r="H54" i="3" s="1"/>
  <c r="E54" i="3"/>
  <c r="C51" i="3"/>
  <c r="D51" i="3"/>
  <c r="E51" i="3"/>
  <c r="I51" i="3" s="1"/>
  <c r="B51" i="3"/>
  <c r="D45" i="3"/>
  <c r="H45" i="3" s="1"/>
  <c r="E45" i="3"/>
  <c r="C45" i="3"/>
  <c r="J45" i="3" s="1"/>
  <c r="C48" i="3"/>
  <c r="D48" i="3"/>
  <c r="H48" i="3" s="1"/>
  <c r="E48" i="3"/>
  <c r="C42" i="3"/>
  <c r="D42" i="3"/>
  <c r="E42" i="3"/>
  <c r="C39" i="3"/>
  <c r="D39" i="3"/>
  <c r="H39" i="3" s="1"/>
  <c r="E39" i="3"/>
  <c r="C35" i="3"/>
  <c r="D35" i="3"/>
  <c r="E35" i="3"/>
  <c r="I35" i="3" s="1"/>
  <c r="B35" i="3"/>
  <c r="D29" i="3"/>
  <c r="H29" i="3" s="1"/>
  <c r="E29" i="3"/>
  <c r="C29" i="3"/>
  <c r="J29" i="3" s="1"/>
  <c r="C27" i="3"/>
  <c r="D27" i="3"/>
  <c r="H27" i="3" s="1"/>
  <c r="E27" i="3"/>
  <c r="C23" i="3"/>
  <c r="D23" i="3"/>
  <c r="E23" i="3"/>
  <c r="C20" i="3"/>
  <c r="D20" i="3"/>
  <c r="H20" i="3" s="1"/>
  <c r="E20" i="3"/>
  <c r="C17" i="3"/>
  <c r="D17" i="3"/>
  <c r="E17" i="3"/>
  <c r="I17" i="3" s="1"/>
  <c r="C15" i="3"/>
  <c r="D15" i="3"/>
  <c r="H15" i="3" s="1"/>
  <c r="E15" i="3"/>
  <c r="C13" i="3"/>
  <c r="D13" i="3"/>
  <c r="E13" i="3"/>
  <c r="F13" i="3" s="1"/>
  <c r="C11" i="3"/>
  <c r="D11" i="3"/>
  <c r="H11" i="3" s="1"/>
  <c r="E11" i="3"/>
  <c r="C7" i="3"/>
  <c r="D7" i="3"/>
  <c r="E7" i="3"/>
  <c r="B133" i="3"/>
  <c r="B125" i="3"/>
  <c r="B124" i="3" s="1"/>
  <c r="B121" i="3"/>
  <c r="B119" i="3"/>
  <c r="F119" i="3" s="1"/>
  <c r="B117" i="3"/>
  <c r="B114" i="3"/>
  <c r="F114" i="3" s="1"/>
  <c r="B109" i="3"/>
  <c r="B105" i="3"/>
  <c r="F105" i="3" s="1"/>
  <c r="B103" i="3"/>
  <c r="B101" i="3"/>
  <c r="F101" i="3" s="1"/>
  <c r="B99" i="3"/>
  <c r="B90" i="3"/>
  <c r="B88" i="3"/>
  <c r="B85" i="3"/>
  <c r="F85" i="3" s="1"/>
  <c r="B82" i="3"/>
  <c r="B79" i="3"/>
  <c r="F79" i="3" s="1"/>
  <c r="B77" i="3"/>
  <c r="B75" i="3"/>
  <c r="F75" i="3" s="1"/>
  <c r="B66" i="3"/>
  <c r="B54" i="3"/>
  <c r="F54" i="3" s="1"/>
  <c r="B60" i="3"/>
  <c r="B57" i="3"/>
  <c r="F57" i="3" s="1"/>
  <c r="B48" i="3"/>
  <c r="F48" i="3" s="1"/>
  <c r="B45" i="3"/>
  <c r="F45" i="3" s="1"/>
  <c r="B42" i="3"/>
  <c r="B39" i="3"/>
  <c r="B29" i="3"/>
  <c r="F29" i="3" s="1"/>
  <c r="B27" i="3"/>
  <c r="F27" i="3" s="1"/>
  <c r="B23" i="3"/>
  <c r="B11" i="3"/>
  <c r="B13" i="3"/>
  <c r="B15" i="3"/>
  <c r="F15" i="3" s="1"/>
  <c r="B17" i="3"/>
  <c r="B20" i="3"/>
  <c r="I20" i="3" s="1"/>
  <c r="B7" i="3"/>
  <c r="F82" i="3" l="1"/>
  <c r="F99" i="3"/>
  <c r="F121" i="3"/>
  <c r="I23" i="3"/>
  <c r="I42" i="3"/>
  <c r="F103" i="3"/>
  <c r="F117" i="3"/>
  <c r="J99" i="3"/>
  <c r="I7" i="3"/>
  <c r="I66" i="3"/>
  <c r="I133" i="3"/>
  <c r="K15" i="3"/>
  <c r="K27" i="3"/>
  <c r="K29" i="3"/>
  <c r="K45" i="3"/>
  <c r="I60" i="3"/>
  <c r="K63" i="3"/>
  <c r="I88" i="3"/>
  <c r="I103" i="3"/>
  <c r="J109" i="3"/>
  <c r="F111" i="3"/>
  <c r="G121" i="3"/>
  <c r="J111" i="3"/>
  <c r="G119" i="3"/>
  <c r="G133" i="3"/>
  <c r="F23" i="3"/>
  <c r="I75" i="3"/>
  <c r="I85" i="3"/>
  <c r="F42" i="3"/>
  <c r="F60" i="3"/>
  <c r="F77" i="3"/>
  <c r="F88" i="3"/>
  <c r="F133" i="3"/>
  <c r="I11" i="3"/>
  <c r="H13" i="3"/>
  <c r="J15" i="3"/>
  <c r="H23" i="3"/>
  <c r="J27" i="3"/>
  <c r="F35" i="3"/>
  <c r="I39" i="3"/>
  <c r="H42" i="3"/>
  <c r="G48" i="3"/>
  <c r="F51" i="3"/>
  <c r="H57" i="3"/>
  <c r="G60" i="3"/>
  <c r="J63" i="3"/>
  <c r="G69" i="3"/>
  <c r="H75" i="3"/>
  <c r="G77" i="3"/>
  <c r="G82" i="3"/>
  <c r="H85" i="3"/>
  <c r="G103" i="3"/>
  <c r="H114" i="3"/>
  <c r="H111" i="3"/>
  <c r="J117" i="3"/>
  <c r="I121" i="3"/>
  <c r="G27" i="3"/>
  <c r="G63" i="3"/>
  <c r="I57" i="3"/>
  <c r="G13" i="3"/>
  <c r="G42" i="3"/>
  <c r="J75" i="3"/>
  <c r="I79" i="3"/>
  <c r="J85" i="3"/>
  <c r="G101" i="3"/>
  <c r="J105" i="3"/>
  <c r="G114" i="3"/>
  <c r="K23" i="3"/>
  <c r="J103" i="3"/>
  <c r="K121" i="3"/>
  <c r="I101" i="3"/>
  <c r="J23" i="3"/>
  <c r="J57" i="3"/>
  <c r="B108" i="3"/>
  <c r="K48" i="3"/>
  <c r="K60" i="3"/>
  <c r="K77" i="3"/>
  <c r="K88" i="3"/>
  <c r="I77" i="3"/>
  <c r="K103" i="3"/>
  <c r="F125" i="3"/>
  <c r="D81" i="3"/>
  <c r="H82" i="3"/>
  <c r="K11" i="3"/>
  <c r="G35" i="3"/>
  <c r="K39" i="3"/>
  <c r="G51" i="3"/>
  <c r="I54" i="3"/>
  <c r="K69" i="3"/>
  <c r="G75" i="3"/>
  <c r="K82" i="3"/>
  <c r="G85" i="3"/>
  <c r="J101" i="3"/>
  <c r="F66" i="3"/>
  <c r="H7" i="3"/>
  <c r="I15" i="3"/>
  <c r="H17" i="3"/>
  <c r="G20" i="3"/>
  <c r="I27" i="3"/>
  <c r="I29" i="3"/>
  <c r="H35" i="3"/>
  <c r="I45" i="3"/>
  <c r="H51" i="3"/>
  <c r="G54" i="3"/>
  <c r="I63" i="3"/>
  <c r="H105" i="3"/>
  <c r="I117" i="3"/>
  <c r="H119" i="3"/>
  <c r="K119" i="3"/>
  <c r="K129" i="3"/>
  <c r="G129" i="3"/>
  <c r="H133" i="3"/>
  <c r="K133" i="3"/>
  <c r="J7" i="3"/>
  <c r="F11" i="3"/>
  <c r="J13" i="3"/>
  <c r="J17" i="3"/>
  <c r="J35" i="3"/>
  <c r="F39" i="3"/>
  <c r="J51" i="3"/>
  <c r="F20" i="3"/>
  <c r="I13" i="3"/>
  <c r="K42" i="3"/>
  <c r="G66" i="3"/>
  <c r="G79" i="3"/>
  <c r="G90" i="3"/>
  <c r="K114" i="3"/>
  <c r="J114" i="3"/>
  <c r="I114" i="3"/>
  <c r="I111" i="3"/>
  <c r="K111" i="3"/>
  <c r="G111" i="3"/>
  <c r="H117" i="3"/>
  <c r="D116" i="3"/>
  <c r="K117" i="3"/>
  <c r="E124" i="3"/>
  <c r="F124" i="3" s="1"/>
  <c r="I125" i="3"/>
  <c r="K125" i="3"/>
  <c r="G125" i="3"/>
  <c r="H129" i="3"/>
  <c r="K7" i="3"/>
  <c r="G11" i="3"/>
  <c r="K13" i="3"/>
  <c r="G15" i="3"/>
  <c r="K17" i="3"/>
  <c r="G23" i="3"/>
  <c r="G29" i="3"/>
  <c r="K35" i="3"/>
  <c r="G39" i="3"/>
  <c r="G45" i="3"/>
  <c r="I48" i="3"/>
  <c r="K51" i="3"/>
  <c r="G57" i="3"/>
  <c r="K75" i="3"/>
  <c r="K85" i="3"/>
  <c r="J119" i="3"/>
  <c r="J121" i="3"/>
  <c r="J125" i="3"/>
  <c r="J129" i="3"/>
  <c r="J133" i="3"/>
  <c r="B87" i="3"/>
  <c r="F90" i="3"/>
  <c r="K66" i="3"/>
  <c r="J66" i="3"/>
  <c r="K79" i="3"/>
  <c r="J79" i="3"/>
  <c r="K90" i="3"/>
  <c r="J90" i="3"/>
  <c r="I90" i="3"/>
  <c r="I105" i="3"/>
  <c r="K105" i="3"/>
  <c r="G105" i="3"/>
  <c r="G7" i="3"/>
  <c r="G17" i="3"/>
  <c r="B116" i="3"/>
  <c r="K20" i="3"/>
  <c r="J20" i="3"/>
  <c r="K54" i="3"/>
  <c r="J54" i="3"/>
  <c r="E81" i="3"/>
  <c r="I82" i="3"/>
  <c r="C87" i="3"/>
  <c r="G88" i="3"/>
  <c r="I99" i="3"/>
  <c r="G99" i="3"/>
  <c r="K99" i="3"/>
  <c r="H101" i="3"/>
  <c r="K101" i="3"/>
  <c r="I109" i="3"/>
  <c r="E108" i="3"/>
  <c r="F108" i="3" s="1"/>
  <c r="G109" i="3"/>
  <c r="K109" i="3"/>
  <c r="C116" i="3"/>
  <c r="G117" i="3"/>
  <c r="F7" i="3"/>
  <c r="J11" i="3"/>
  <c r="F17" i="3"/>
  <c r="J39" i="3"/>
  <c r="H66" i="3"/>
  <c r="J69" i="3"/>
  <c r="H79" i="3"/>
  <c r="J82" i="3"/>
  <c r="H90" i="3"/>
  <c r="F109" i="3"/>
  <c r="J42" i="3"/>
  <c r="J48" i="3"/>
  <c r="J60" i="3"/>
  <c r="J77" i="3"/>
  <c r="J88" i="3"/>
  <c r="H125" i="3"/>
  <c r="C98" i="3"/>
  <c r="E116" i="3"/>
  <c r="I119" i="3"/>
  <c r="D108" i="3"/>
  <c r="H108" i="3" s="1"/>
  <c r="C108" i="3"/>
  <c r="E98" i="3"/>
  <c r="D98" i="3"/>
  <c r="E87" i="3"/>
  <c r="D87" i="3"/>
  <c r="D22" i="3"/>
  <c r="C22" i="3"/>
  <c r="E34" i="3"/>
  <c r="C81" i="3"/>
  <c r="B81" i="3"/>
  <c r="F81" i="3" s="1"/>
  <c r="D50" i="3"/>
  <c r="C34" i="3"/>
  <c r="G34" i="3" s="1"/>
  <c r="D34" i="3"/>
  <c r="E62" i="3"/>
  <c r="D62" i="3"/>
  <c r="C62" i="3"/>
  <c r="C50" i="3"/>
  <c r="E50" i="3"/>
  <c r="D41" i="3"/>
  <c r="C41" i="3"/>
  <c r="E41" i="3"/>
  <c r="E22" i="3"/>
  <c r="B34" i="3"/>
  <c r="C6" i="3"/>
  <c r="D6" i="3"/>
  <c r="E6" i="3"/>
  <c r="B129" i="3"/>
  <c r="F129" i="3" s="1"/>
  <c r="B98" i="3"/>
  <c r="B69" i="3"/>
  <c r="F69" i="3" s="1"/>
  <c r="B22" i="3"/>
  <c r="F22" i="3" s="1"/>
  <c r="B41" i="3"/>
  <c r="B50" i="3"/>
  <c r="B6" i="3"/>
  <c r="F34" i="3" l="1"/>
  <c r="H62" i="3"/>
  <c r="H50" i="3"/>
  <c r="G22" i="3"/>
  <c r="H98" i="3"/>
  <c r="G116" i="3"/>
  <c r="F87" i="3"/>
  <c r="F41" i="3"/>
  <c r="H41" i="3"/>
  <c r="E136" i="3"/>
  <c r="H34" i="3"/>
  <c r="H87" i="3"/>
  <c r="G108" i="3"/>
  <c r="H81" i="3"/>
  <c r="H116" i="3"/>
  <c r="K22" i="3"/>
  <c r="J22" i="3"/>
  <c r="I22" i="3"/>
  <c r="K50" i="3"/>
  <c r="J50" i="3"/>
  <c r="I50" i="3"/>
  <c r="K62" i="3"/>
  <c r="J62" i="3"/>
  <c r="H22" i="3"/>
  <c r="K98" i="3"/>
  <c r="J98" i="3"/>
  <c r="I98" i="3"/>
  <c r="K116" i="3"/>
  <c r="J116" i="3"/>
  <c r="I116" i="3"/>
  <c r="K81" i="3"/>
  <c r="J81" i="3"/>
  <c r="I81" i="3"/>
  <c r="D136" i="3"/>
  <c r="H136" i="3" s="1"/>
  <c r="I41" i="3"/>
  <c r="K41" i="3"/>
  <c r="J41" i="3"/>
  <c r="G50" i="3"/>
  <c r="G81" i="3"/>
  <c r="G98" i="3"/>
  <c r="I69" i="3"/>
  <c r="K124" i="3"/>
  <c r="J124" i="3"/>
  <c r="I124" i="3"/>
  <c r="H124" i="3"/>
  <c r="I129" i="3"/>
  <c r="G124" i="3"/>
  <c r="F50" i="3"/>
  <c r="F98" i="3"/>
  <c r="C136" i="3"/>
  <c r="G136" i="3" s="1"/>
  <c r="G41" i="3"/>
  <c r="G62" i="3"/>
  <c r="K34" i="3"/>
  <c r="J34" i="3"/>
  <c r="I34" i="3"/>
  <c r="I87" i="3"/>
  <c r="K87" i="3"/>
  <c r="J87" i="3"/>
  <c r="K108" i="3"/>
  <c r="J108" i="3"/>
  <c r="I108" i="3"/>
  <c r="G87" i="3"/>
  <c r="F116" i="3"/>
  <c r="B62" i="3"/>
  <c r="I62" i="3" s="1"/>
  <c r="G6" i="3"/>
  <c r="K6" i="3"/>
  <c r="H6" i="3"/>
  <c r="I6" i="3"/>
  <c r="J6" i="3"/>
  <c r="F6" i="3"/>
  <c r="J136" i="3" l="1"/>
  <c r="B136" i="3"/>
  <c r="F62" i="3"/>
  <c r="K136" i="3"/>
  <c r="F136" i="3" l="1"/>
  <c r="I136" i="3"/>
</calcChain>
</file>

<file path=xl/sharedStrings.xml><?xml version="1.0" encoding="utf-8"?>
<sst xmlns="http://schemas.openxmlformats.org/spreadsheetml/2006/main" count="143" uniqueCount="73">
  <si>
    <t>Департамент финансов администрации города Нефтеюганска</t>
  </si>
  <si>
    <t>Департамент образования и молодёжной политики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</si>
  <si>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</si>
  <si>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Подпрограмма "Молодёжь Нефтеюганска"</t>
  </si>
  <si>
    <t>ДЕПАРТАМЕНТ МУНИЦИПАЛЬНОГО ИМУЩЕСТВА АДМИНИСТРАЦИИ ГОРОДА НЕФТЕЮГАНСКА</t>
  </si>
  <si>
    <t>Комитет культуры и туризма администрации города Нефтеюганска</t>
  </si>
  <si>
    <t>Комитет физической культуры и спорта администрации города Нефтеюганска</t>
  </si>
  <si>
    <t>Подпрограмма "Обеспечение реализации муниципальной программы"</t>
  </si>
  <si>
    <t>Подпрограмма "Развитие системы массовой физической культуры, подготовки спортивного резерва и спорта высших достижений"</t>
  </si>
  <si>
    <t>Департамент жилищно-коммунального хозяйства администрации города Нефтеюганска</t>
  </si>
  <si>
    <t>Подпрограмма "Создание условий для обеспечения качественными коммунальными услугами"</t>
  </si>
  <si>
    <t>Подпрограмма "Создание условий для обеспечения доступности и повышения качества жилищных услуг"</t>
  </si>
  <si>
    <t>Подпрограмма "Повышение энергоэффективности в отраслях экономики"</t>
  </si>
  <si>
    <t>администрация города Нефтеюганска</t>
  </si>
  <si>
    <t>Подпрограмма "Профилактика правонарушений"</t>
  </si>
  <si>
    <t>Подпрограмма "Безопасность дорожного движения"</t>
  </si>
  <si>
    <t>Подпрограмма "Обеспечение первичных мер пожарной безопасности в городе Нефтеюганске"</t>
  </si>
  <si>
    <t>Подпрограмма "Совершенствование муниципального управления"</t>
  </si>
  <si>
    <t>Подпрограмма "Исполнение отдельных государственных полномочий"</t>
  </si>
  <si>
    <t>Подпрограмма "Развития малого и среднего предпринимательства"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</si>
  <si>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</si>
  <si>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Подпрограмма "Транспорт"</t>
  </si>
  <si>
    <t>Подпрограмма "Автомобильные дороги"</t>
  </si>
  <si>
    <t>Подпрограмма "Организация бюджетного процесса в городе Нефтеюганске"</t>
  </si>
  <si>
    <t>Итого</t>
  </si>
  <si>
    <t xml:space="preserve">Наименование </t>
  </si>
  <si>
    <t>Исполнение, руб.</t>
  </si>
  <si>
    <t>Подпрограмма "Формирование комфортной городской среды"</t>
  </si>
  <si>
    <t>Муниципальная программа "Развитие образования и молодёжной политики в городе Нефтеюганске"</t>
  </si>
  <si>
    <t>Муниципальная программа "Дополнительные меры социальной поддержки отдельных категорий граждан города Нефтеюганска"</t>
  </si>
  <si>
    <t>Муниципальная программа "Доступная среда в городе Нефтеюганске"</t>
  </si>
  <si>
    <t>Подпрограмма "Общее образование. Дополнительное образование детей"</t>
  </si>
  <si>
    <t>Подпрограмма "Система оценки качества образования и информационная прозрачность системы образования"</t>
  </si>
  <si>
    <t>Муниципальная программа "Развитие культуры и туризма в городе Нефтеюганске"</t>
  </si>
  <si>
    <t>Подпрограмма "Отдых и оздоровление детей в каникулярное время"</t>
  </si>
  <si>
    <t>Подпрограмма "Ресурсное обеспечение в сфере образования и молодежной политики"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</si>
  <si>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</si>
  <si>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Подпрограмма "Исполнение органом местного самоуправления отдельных государственных полномочий"</t>
  </si>
  <si>
    <t>Подпрограмма "Формирование законопослушного поведения участников дорожного движения"</t>
  </si>
  <si>
    <t>Подпрограмма "Организационные, экономические механизмы развития культуры"</t>
  </si>
  <si>
    <t>Подпрограмма "Развитие материально-технической базы и спортивной инфраструктуры"</t>
  </si>
  <si>
    <t>Подпрограмма "Организация деятельности в сфере физической культуры и спорта"</t>
  </si>
  <si>
    <t>Муниципальная программа "Развитие жилищной сферы города Нефтеюганска"</t>
  </si>
  <si>
    <t>Подпрограмма "Стимулирование развития жилищного строительства"</t>
  </si>
  <si>
    <t>Подпрограмма "Переселение граждан из непригодного для проживания жилищного фонда "</t>
  </si>
  <si>
    <t>Подпрограмма "Обеспечение мерами государственной поддержки по улучшению жилищных условий отдельных категорий граждан"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</si>
  <si>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</si>
  <si>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</si>
  <si>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</si>
  <si>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Муниципальная программа "Социально-экономическое развитие города Нефтеюганска"</t>
  </si>
  <si>
    <t>Муниципальная программа "Развитие транспортной системы в городе Нефтеюганске"</t>
  </si>
  <si>
    <t>Муниципальная программа "Управление муниципальными финансами города Нефтеюганска"</t>
  </si>
  <si>
    <t>Муниципальная программа "Управление муниципальным имуществом города Нефтеюганска"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</si>
  <si>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</si>
  <si>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</si>
  <si>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Нефтеюганске"</t>
  </si>
  <si>
    <t xml:space="preserve">Отклонение от первоначального плана, руб.                 (гр.2-гр.5) </t>
  </si>
  <si>
    <t xml:space="preserve">Отклонение от уточненного плана, руб.                   (гр.3-гр.5) </t>
  </si>
  <si>
    <t>% исполнения к уточненному плану (гр.5/гр.3)*100</t>
  </si>
  <si>
    <t>% исполнения к первоначаль-ному плану (гр.5/гр.2)*100</t>
  </si>
  <si>
    <t xml:space="preserve"> Исполнение по муниципальным программам города Нефтеюганска за 1 квартал 2020 года</t>
  </si>
  <si>
    <t>Первоначальный план на 2020 год, руб.</t>
  </si>
  <si>
    <t>Уточненный план на 2020 год, руб.</t>
  </si>
  <si>
    <t>План 1 квартала  2020 года, руб.</t>
  </si>
  <si>
    <t xml:space="preserve">Отклонение от  плана 1 квартала 2020 года, руб.                 (гр.4-гр.5) </t>
  </si>
  <si>
    <t>% исполнения  к плану 1 квартала 2020 года (гр.5/гр.4)*100</t>
  </si>
  <si>
    <t>Подпрограмма "Модернизация и развитие учреждений культуры и организация обустройства мест массового отдыха населения"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</si>
  <si>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</si>
  <si>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Подпрограмма "Профилактика незаконного оборота потребления наркотических средств и психотропных веществ"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</si>
  <si>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</si>
  <si>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Подпрограмма "Управление муниципальным долгом города Нефтеюганска"</t>
  </si>
  <si>
    <t>Муниципальная программа "Профилактика терроризма в городе Нефтеюганске"</t>
  </si>
  <si>
    <t>Муниципальная программа "Развитие физической культуры и спорта в городе Нефтеюганске"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</si>
</sst>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-#,##0.00;_(* &quot;&quot;??_);_(@_)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8"/>
      <name val="Arial Cy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6" fillId="0" borderId="0"/>
  </cellStyleXfs>
  <cellXfs count="19">
    <xf numFmtId="0" fontId="0" fillId="0" borderId="0" xfId="0"/>
    <xf numFmtId="49" fontId="2" fillId="0" borderId="2" xfId="0" applyNumberFormat="1" applyFont="1" applyBorder="1" applyAlignment="1" applyProtection="1">
      <alignment horizontal="left" vertical="center" wrapText="1"/>
    </xf>
    <xf numFmtId="0" fontId="3" fillId="0" borderId="0" xfId="0" applyFont="1"/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left"/>
    </xf>
    <xf numFmtId="164" fontId="3" fillId="2" borderId="1" xfId="1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49" fontId="4" fillId="0" borderId="1" xfId="0" applyNumberFormat="1" applyFont="1" applyFill="1" applyBorder="1" applyAlignment="1" applyProtection="1">
      <alignment horizontal="left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/>
    <xf numFmtId="4" fontId="3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right"/>
    </xf>
    <xf numFmtId="0" fontId="7" fillId="0" borderId="0" xfId="3" applyNumberFormat="1" applyFont="1" applyFill="1" applyAlignment="1" applyProtection="1">
      <alignment horizontal="center" vertical="center" wrapText="1"/>
    </xf>
  </cellXfs>
  <cellStyles count="4">
    <cellStyle name="Обычный" xfId="0" builtinId="0"/>
    <cellStyle name="Обычный 3" xfId="2"/>
    <cellStyle name="Обычный_Tmp8" xfId="3"/>
    <cellStyle name="Обычный_расходы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6;&#1083;&#1077;&#1089;&#1085;&#1080;&#1082;&#1086;&#1074;&#1072;/&#1054;&#1090;&#1095;&#1077;&#1090;&#1099;/&#1054;&#1090;&#1095;&#1077;&#1090;%202020/1%20&#1082;&#1074;&#1072;&#1088;&#1090;&#1072;&#1083;%202020/&#1055;&#1088;&#1086;&#1075;&#1088;&#1072;&#1084;&#1084;&#109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ализ на сайт"/>
      <sheetName val="Бюджет"/>
    </sheetNames>
    <sheetDataSet>
      <sheetData sheetId="0">
        <row r="537">
          <cell r="E537">
            <v>11025965986.18</v>
          </cell>
          <cell r="F537">
            <v>1677115412</v>
          </cell>
          <cell r="G537">
            <v>1321153912.8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2:N137"/>
  <sheetViews>
    <sheetView showGridLines="0" tabSelected="1" topLeftCell="A130" workbookViewId="0">
      <selection activeCell="N11" sqref="N11"/>
    </sheetView>
  </sheetViews>
  <sheetFormatPr defaultColWidth="9.109375" defaultRowHeight="12.75" customHeight="1" x14ac:dyDescent="0.25"/>
  <cols>
    <col min="1" max="1" width="30.6640625" style="2" customWidth="1"/>
    <col min="2" max="2" width="16" style="2" customWidth="1"/>
    <col min="3" max="3" width="15.6640625" style="2" customWidth="1"/>
    <col min="4" max="4" width="15.33203125" style="2" customWidth="1"/>
    <col min="5" max="5" width="15.44140625" style="2" customWidth="1"/>
    <col min="6" max="7" width="14.6640625" style="2" customWidth="1"/>
    <col min="8" max="8" width="14.33203125" style="2" customWidth="1"/>
    <col min="9" max="9" width="12.33203125" style="2" customWidth="1"/>
    <col min="10" max="10" width="12.5546875" style="2" customWidth="1"/>
    <col min="11" max="11" width="12.44140625" style="2" customWidth="1"/>
    <col min="12" max="12" width="13.44140625" style="2" bestFit="1" customWidth="1"/>
    <col min="13" max="13" width="14.88671875" style="2" bestFit="1" customWidth="1"/>
    <col min="14" max="14" width="13.44140625" style="2" bestFit="1" customWidth="1"/>
    <col min="15" max="16384" width="9.109375" style="2"/>
  </cols>
  <sheetData>
    <row r="2" spans="1:14" ht="12.75" customHeight="1" x14ac:dyDescent="0.25">
      <c r="A2" s="18" t="s">
        <v>60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4" spans="1:14" ht="76.95" customHeight="1" x14ac:dyDescent="0.25">
      <c r="A4" s="3" t="s">
        <v>25</v>
      </c>
      <c r="B4" s="9" t="s">
        <v>61</v>
      </c>
      <c r="C4" s="9" t="s">
        <v>62</v>
      </c>
      <c r="D4" s="9" t="s">
        <v>63</v>
      </c>
      <c r="E4" s="9" t="s">
        <v>26</v>
      </c>
      <c r="F4" s="9" t="s">
        <v>56</v>
      </c>
      <c r="G4" s="9" t="s">
        <v>57</v>
      </c>
      <c r="H4" s="9" t="s">
        <v>64</v>
      </c>
      <c r="I4" s="9" t="s">
        <v>59</v>
      </c>
      <c r="J4" s="9" t="s">
        <v>58</v>
      </c>
      <c r="K4" s="9" t="s">
        <v>65</v>
      </c>
    </row>
    <row r="5" spans="1:14" s="12" customFormat="1" ht="13.2" x14ac:dyDescent="0.25">
      <c r="A5" s="10">
        <v>1</v>
      </c>
      <c r="B5" s="11">
        <v>2</v>
      </c>
      <c r="C5" s="10">
        <v>3</v>
      </c>
      <c r="D5" s="11">
        <v>4</v>
      </c>
      <c r="E5" s="10">
        <v>5</v>
      </c>
      <c r="F5" s="11">
        <v>6</v>
      </c>
      <c r="G5" s="10">
        <v>7</v>
      </c>
      <c r="H5" s="11">
        <v>8</v>
      </c>
      <c r="I5" s="10">
        <v>9</v>
      </c>
      <c r="J5" s="11">
        <v>10</v>
      </c>
      <c r="K5" s="10">
        <v>11</v>
      </c>
    </row>
    <row r="6" spans="1:14" ht="52.8" x14ac:dyDescent="0.25">
      <c r="A6" s="13" t="s">
        <v>28</v>
      </c>
      <c r="B6" s="14">
        <f>B7+B11+B13+B15+B17+B20</f>
        <v>4493365982</v>
      </c>
      <c r="C6" s="14">
        <f t="shared" ref="C6:E6" si="0">C7+C11+C13+C15+C17+C20</f>
        <v>4628396749</v>
      </c>
      <c r="D6" s="14">
        <f t="shared" si="0"/>
        <v>914545967</v>
      </c>
      <c r="E6" s="14">
        <f t="shared" si="0"/>
        <v>759460082.43999994</v>
      </c>
      <c r="F6" s="14">
        <f t="shared" ref="F6" si="1">B6-E6</f>
        <v>3733905899.5599999</v>
      </c>
      <c r="G6" s="14">
        <f>C6-E6</f>
        <v>3868936666.5599999</v>
      </c>
      <c r="H6" s="14">
        <f>D6-E6</f>
        <v>155085884.56000006</v>
      </c>
      <c r="I6" s="14">
        <f>E6/B6*100</f>
        <v>16.901807809164119</v>
      </c>
      <c r="J6" s="14">
        <f>E6/C6*100</f>
        <v>16.40870745586119</v>
      </c>
      <c r="K6" s="14">
        <f>E6/D6*100</f>
        <v>83.04230840700869</v>
      </c>
    </row>
    <row r="7" spans="1:14" ht="39.6" x14ac:dyDescent="0.25">
      <c r="A7" s="13" t="s">
        <v>31</v>
      </c>
      <c r="B7" s="14">
        <f>SUM(B8:B10)</f>
        <v>4239705760</v>
      </c>
      <c r="C7" s="14">
        <f t="shared" ref="C7:E7" si="2">SUM(C8:C10)</f>
        <v>4372040730</v>
      </c>
      <c r="D7" s="14">
        <f t="shared" si="2"/>
        <v>858852073</v>
      </c>
      <c r="E7" s="14">
        <f t="shared" si="2"/>
        <v>719625295.18999994</v>
      </c>
      <c r="F7" s="14">
        <f t="shared" ref="F7:F70" si="3">B7-E7</f>
        <v>3520080464.8099999</v>
      </c>
      <c r="G7" s="14">
        <f t="shared" ref="G7:G70" si="4">C7-E7</f>
        <v>3652415434.8099999</v>
      </c>
      <c r="H7" s="14">
        <f t="shared" ref="H7:H70" si="5">D7-E7</f>
        <v>139226777.81000006</v>
      </c>
      <c r="I7" s="14">
        <f t="shared" ref="I7:I70" si="6">E7/B7*100</f>
        <v>16.973472592824461</v>
      </c>
      <c r="J7" s="14">
        <f t="shared" ref="J7:J70" si="7">E7/C7*100</f>
        <v>16.459711599942022</v>
      </c>
      <c r="K7" s="14">
        <f t="shared" ref="K7:K70" si="8">E7/D7*100</f>
        <v>83.78920163472668</v>
      </c>
      <c r="M7" s="15"/>
    </row>
    <row r="8" spans="1:14" ht="43.95" customHeight="1" x14ac:dyDescent="0.25">
      <c r="A8" s="6" t="s">
        <v>1</v>
      </c>
      <c r="B8" s="16">
        <v>4156698880</v>
      </c>
      <c r="C8" s="16">
        <v>4227323015</v>
      </c>
      <c r="D8" s="16">
        <v>836046935</v>
      </c>
      <c r="E8" s="16">
        <v>711860416.11999989</v>
      </c>
      <c r="F8" s="16">
        <f t="shared" si="3"/>
        <v>3444838463.8800001</v>
      </c>
      <c r="G8" s="16">
        <f t="shared" si="4"/>
        <v>3515462598.8800001</v>
      </c>
      <c r="H8" s="16">
        <f t="shared" si="5"/>
        <v>124186518.88000011</v>
      </c>
      <c r="I8" s="16">
        <f t="shared" si="6"/>
        <v>17.125619071064392</v>
      </c>
      <c r="J8" s="16">
        <f t="shared" si="7"/>
        <v>16.839508445275499</v>
      </c>
      <c r="K8" s="16">
        <f t="shared" si="8"/>
        <v>85.145987183123864</v>
      </c>
      <c r="M8" s="15"/>
      <c r="N8" s="15"/>
    </row>
    <row r="9" spans="1:14" ht="33" customHeight="1" x14ac:dyDescent="0.25">
      <c r="A9" s="1" t="s">
        <v>9</v>
      </c>
      <c r="B9" s="14"/>
      <c r="C9" s="16">
        <v>3625143</v>
      </c>
      <c r="D9" s="16">
        <v>3625143</v>
      </c>
      <c r="E9" s="16"/>
      <c r="F9" s="16">
        <f t="shared" si="3"/>
        <v>0</v>
      </c>
      <c r="G9" s="16">
        <f t="shared" si="4"/>
        <v>3625143</v>
      </c>
      <c r="H9" s="16">
        <f t="shared" si="5"/>
        <v>3625143</v>
      </c>
      <c r="I9" s="16" t="e">
        <f t="shared" si="6"/>
        <v>#DIV/0!</v>
      </c>
      <c r="J9" s="16">
        <f t="shared" si="7"/>
        <v>0</v>
      </c>
      <c r="K9" s="16">
        <f t="shared" si="8"/>
        <v>0</v>
      </c>
    </row>
    <row r="10" spans="1:14" ht="43.95" customHeight="1" x14ac:dyDescent="0.25">
      <c r="A10" s="1" t="s">
        <v>2</v>
      </c>
      <c r="B10" s="16">
        <v>83006880</v>
      </c>
      <c r="C10" s="16">
        <v>141092572</v>
      </c>
      <c r="D10" s="16">
        <v>19179995</v>
      </c>
      <c r="E10" s="16">
        <v>7764879.0700000003</v>
      </c>
      <c r="F10" s="16">
        <f t="shared" si="3"/>
        <v>75242000.930000007</v>
      </c>
      <c r="G10" s="16">
        <f t="shared" si="4"/>
        <v>133327692.93000001</v>
      </c>
      <c r="H10" s="16">
        <f t="shared" si="5"/>
        <v>11415115.93</v>
      </c>
      <c r="I10" s="16">
        <f t="shared" si="6"/>
        <v>9.3545005787472082</v>
      </c>
      <c r="J10" s="16">
        <f t="shared" si="7"/>
        <v>5.503393240290495</v>
      </c>
      <c r="K10" s="16">
        <f t="shared" si="8"/>
        <v>40.484260136668446</v>
      </c>
    </row>
    <row r="11" spans="1:14" ht="52.8" x14ac:dyDescent="0.25">
      <c r="A11" s="13" t="s">
        <v>32</v>
      </c>
      <c r="B11" s="14">
        <f>B12</f>
        <v>3192800</v>
      </c>
      <c r="C11" s="14">
        <f t="shared" ref="C11:E11" si="9">C12</f>
        <v>3886000</v>
      </c>
      <c r="D11" s="14">
        <f t="shared" si="9"/>
        <v>0</v>
      </c>
      <c r="E11" s="14">
        <f t="shared" si="9"/>
        <v>0</v>
      </c>
      <c r="F11" s="14">
        <f t="shared" si="3"/>
        <v>3192800</v>
      </c>
      <c r="G11" s="14">
        <f t="shared" si="4"/>
        <v>3886000</v>
      </c>
      <c r="H11" s="14">
        <f t="shared" si="5"/>
        <v>0</v>
      </c>
      <c r="I11" s="14">
        <f t="shared" si="6"/>
        <v>0</v>
      </c>
      <c r="J11" s="14">
        <f t="shared" si="7"/>
        <v>0</v>
      </c>
      <c r="K11" s="14" t="e">
        <f t="shared" si="8"/>
        <v>#DIV/0!</v>
      </c>
    </row>
    <row r="12" spans="1:14" ht="46.2" customHeight="1" x14ac:dyDescent="0.25">
      <c r="A12" s="6" t="s">
        <v>1</v>
      </c>
      <c r="B12" s="16">
        <v>3192800</v>
      </c>
      <c r="C12" s="16">
        <v>3886000</v>
      </c>
      <c r="D12" s="16"/>
      <c r="E12" s="7"/>
      <c r="F12" s="7">
        <f t="shared" si="3"/>
        <v>3192800</v>
      </c>
      <c r="G12" s="7">
        <f t="shared" si="4"/>
        <v>3886000</v>
      </c>
      <c r="H12" s="7">
        <f t="shared" si="5"/>
        <v>0</v>
      </c>
      <c r="I12" s="7">
        <f t="shared" si="6"/>
        <v>0</v>
      </c>
      <c r="J12" s="7">
        <f t="shared" si="7"/>
        <v>0</v>
      </c>
      <c r="K12" s="7" t="e">
        <f t="shared" si="8"/>
        <v>#DIV/0!</v>
      </c>
    </row>
    <row r="13" spans="1:14" ht="37.200000000000003" customHeight="1" x14ac:dyDescent="0.25">
      <c r="A13" s="13" t="s">
        <v>34</v>
      </c>
      <c r="B13" s="14">
        <f>B14</f>
        <v>57995422</v>
      </c>
      <c r="C13" s="14">
        <f t="shared" ref="C13:E13" si="10">C14</f>
        <v>60293458</v>
      </c>
      <c r="D13" s="14">
        <f t="shared" si="10"/>
        <v>7741600</v>
      </c>
      <c r="E13" s="14">
        <f t="shared" si="10"/>
        <v>301666.51</v>
      </c>
      <c r="F13" s="14">
        <f t="shared" si="3"/>
        <v>57693755.490000002</v>
      </c>
      <c r="G13" s="14">
        <f t="shared" si="4"/>
        <v>59991791.490000002</v>
      </c>
      <c r="H13" s="14">
        <f t="shared" si="5"/>
        <v>7439933.4900000002</v>
      </c>
      <c r="I13" s="14">
        <f t="shared" si="6"/>
        <v>0.52015572884356287</v>
      </c>
      <c r="J13" s="14">
        <f t="shared" si="7"/>
        <v>0.50033041727346284</v>
      </c>
      <c r="K13" s="14">
        <f t="shared" si="8"/>
        <v>3.8966946109331406</v>
      </c>
      <c r="M13" s="15"/>
    </row>
    <row r="14" spans="1:14" ht="46.2" customHeight="1" x14ac:dyDescent="0.25">
      <c r="A14" s="6" t="s">
        <v>1</v>
      </c>
      <c r="B14" s="16">
        <v>57995422</v>
      </c>
      <c r="C14" s="16">
        <v>60293458</v>
      </c>
      <c r="D14" s="16">
        <v>7741600</v>
      </c>
      <c r="E14" s="16">
        <v>301666.51</v>
      </c>
      <c r="F14" s="16">
        <f t="shared" si="3"/>
        <v>57693755.490000002</v>
      </c>
      <c r="G14" s="16">
        <f t="shared" si="4"/>
        <v>59991791.490000002</v>
      </c>
      <c r="H14" s="16">
        <f t="shared" si="5"/>
        <v>7439933.4900000002</v>
      </c>
      <c r="I14" s="16">
        <f t="shared" si="6"/>
        <v>0.52015572884356287</v>
      </c>
      <c r="J14" s="16">
        <f t="shared" si="7"/>
        <v>0.50033041727346284</v>
      </c>
      <c r="K14" s="16">
        <f t="shared" si="8"/>
        <v>3.8966946109331406</v>
      </c>
    </row>
    <row r="15" spans="1:14" ht="30.6" customHeight="1" x14ac:dyDescent="0.25">
      <c r="A15" s="13" t="s">
        <v>3</v>
      </c>
      <c r="B15" s="14">
        <f>B16</f>
        <v>66517800</v>
      </c>
      <c r="C15" s="14">
        <f t="shared" ref="C15:E15" si="11">C16</f>
        <v>65658255</v>
      </c>
      <c r="D15" s="14">
        <f t="shared" si="11"/>
        <v>13585989</v>
      </c>
      <c r="E15" s="14">
        <f t="shared" si="11"/>
        <v>10248190.439999999</v>
      </c>
      <c r="F15" s="14">
        <f t="shared" si="3"/>
        <v>56269609.560000002</v>
      </c>
      <c r="G15" s="14">
        <f t="shared" si="4"/>
        <v>55410064.560000002</v>
      </c>
      <c r="H15" s="14">
        <f t="shared" si="5"/>
        <v>3337798.5600000005</v>
      </c>
      <c r="I15" s="14">
        <f t="shared" si="6"/>
        <v>15.406688796081649</v>
      </c>
      <c r="J15" s="14">
        <f t="shared" si="7"/>
        <v>15.608380758824614</v>
      </c>
      <c r="K15" s="14">
        <f t="shared" si="8"/>
        <v>75.432053124730189</v>
      </c>
    </row>
    <row r="16" spans="1:14" ht="37.200000000000003" customHeight="1" x14ac:dyDescent="0.25">
      <c r="A16" s="6" t="s">
        <v>1</v>
      </c>
      <c r="B16" s="16">
        <v>66517800</v>
      </c>
      <c r="C16" s="16">
        <v>65658255</v>
      </c>
      <c r="D16" s="16">
        <v>13585989</v>
      </c>
      <c r="E16" s="16">
        <v>10248190.439999999</v>
      </c>
      <c r="F16" s="16">
        <f t="shared" si="3"/>
        <v>56269609.560000002</v>
      </c>
      <c r="G16" s="16">
        <f t="shared" si="4"/>
        <v>55410064.560000002</v>
      </c>
      <c r="H16" s="16">
        <f t="shared" si="5"/>
        <v>3337798.5600000005</v>
      </c>
      <c r="I16" s="16">
        <f t="shared" si="6"/>
        <v>15.406688796081649</v>
      </c>
      <c r="J16" s="16">
        <f t="shared" si="7"/>
        <v>15.608380758824614</v>
      </c>
      <c r="K16" s="16">
        <f t="shared" si="8"/>
        <v>75.432053124730189</v>
      </c>
    </row>
    <row r="17" spans="1:11" ht="43.2" customHeight="1" x14ac:dyDescent="0.25">
      <c r="A17" s="13" t="s">
        <v>35</v>
      </c>
      <c r="B17" s="14">
        <f>B18</f>
        <v>125924200</v>
      </c>
      <c r="C17" s="14">
        <f>SUM(C18:C19)</f>
        <v>126488306</v>
      </c>
      <c r="D17" s="14">
        <f t="shared" ref="D17:E17" si="12">SUM(D18:D19)</f>
        <v>34366305</v>
      </c>
      <c r="E17" s="14">
        <f t="shared" si="12"/>
        <v>29284930.300000004</v>
      </c>
      <c r="F17" s="14">
        <f t="shared" si="3"/>
        <v>96639269.699999988</v>
      </c>
      <c r="G17" s="14">
        <f t="shared" si="4"/>
        <v>97203375.699999988</v>
      </c>
      <c r="H17" s="14">
        <f t="shared" si="5"/>
        <v>5081374.6999999955</v>
      </c>
      <c r="I17" s="14">
        <f t="shared" si="6"/>
        <v>23.25599868809967</v>
      </c>
      <c r="J17" s="14">
        <f t="shared" si="7"/>
        <v>23.152282788892755</v>
      </c>
      <c r="K17" s="14">
        <f t="shared" si="8"/>
        <v>85.21407902304307</v>
      </c>
    </row>
    <row r="18" spans="1:11" ht="43.2" customHeight="1" x14ac:dyDescent="0.25">
      <c r="A18" s="6" t="s">
        <v>1</v>
      </c>
      <c r="B18" s="16">
        <v>125924200</v>
      </c>
      <c r="C18" s="16">
        <v>125978670</v>
      </c>
      <c r="D18" s="16">
        <v>34366305</v>
      </c>
      <c r="E18" s="16">
        <v>29284930.300000004</v>
      </c>
      <c r="F18" s="16">
        <f t="shared" si="3"/>
        <v>96639269.699999988</v>
      </c>
      <c r="G18" s="16">
        <f t="shared" si="4"/>
        <v>96693739.699999988</v>
      </c>
      <c r="H18" s="16">
        <f t="shared" si="5"/>
        <v>5081374.6999999955</v>
      </c>
      <c r="I18" s="16">
        <f t="shared" si="6"/>
        <v>23.25599868809967</v>
      </c>
      <c r="J18" s="16">
        <f t="shared" si="7"/>
        <v>23.24594338073263</v>
      </c>
      <c r="K18" s="16">
        <f t="shared" si="8"/>
        <v>85.21407902304307</v>
      </c>
    </row>
    <row r="19" spans="1:11" ht="43.2" customHeight="1" x14ac:dyDescent="0.25">
      <c r="A19" s="1" t="s">
        <v>2</v>
      </c>
      <c r="B19" s="16"/>
      <c r="C19" s="16">
        <v>509636</v>
      </c>
      <c r="D19" s="16"/>
      <c r="E19" s="16"/>
      <c r="F19" s="16">
        <f t="shared" si="3"/>
        <v>0</v>
      </c>
      <c r="G19" s="16">
        <f t="shared" si="4"/>
        <v>509636</v>
      </c>
      <c r="H19" s="16">
        <f t="shared" si="5"/>
        <v>0</v>
      </c>
      <c r="I19" s="16" t="e">
        <f t="shared" si="6"/>
        <v>#DIV/0!</v>
      </c>
      <c r="J19" s="16">
        <f t="shared" si="7"/>
        <v>0</v>
      </c>
      <c r="K19" s="16" t="e">
        <f t="shared" si="8"/>
        <v>#DIV/0!</v>
      </c>
    </row>
    <row r="20" spans="1:11" ht="43.2" customHeight="1" x14ac:dyDescent="0.25">
      <c r="A20" s="13" t="s">
        <v>38</v>
      </c>
      <c r="B20" s="14">
        <f>B21</f>
        <v>30000</v>
      </c>
      <c r="C20" s="14">
        <f t="shared" ref="C20:E20" si="13">C21</f>
        <v>30000</v>
      </c>
      <c r="D20" s="14">
        <f t="shared" si="13"/>
        <v>0</v>
      </c>
      <c r="E20" s="14">
        <f t="shared" si="13"/>
        <v>0</v>
      </c>
      <c r="F20" s="14">
        <f t="shared" si="3"/>
        <v>30000</v>
      </c>
      <c r="G20" s="14">
        <f t="shared" si="4"/>
        <v>30000</v>
      </c>
      <c r="H20" s="14">
        <f t="shared" si="5"/>
        <v>0</v>
      </c>
      <c r="I20" s="14">
        <f t="shared" si="6"/>
        <v>0</v>
      </c>
      <c r="J20" s="14">
        <f t="shared" si="7"/>
        <v>0</v>
      </c>
      <c r="K20" s="14" t="e">
        <f t="shared" si="8"/>
        <v>#DIV/0!</v>
      </c>
    </row>
    <row r="21" spans="1:11" ht="43.2" customHeight="1" x14ac:dyDescent="0.25">
      <c r="A21" s="6" t="s">
        <v>1</v>
      </c>
      <c r="B21" s="16">
        <v>30000</v>
      </c>
      <c r="C21" s="16">
        <v>30000</v>
      </c>
      <c r="D21" s="16"/>
      <c r="E21" s="16"/>
      <c r="F21" s="16">
        <f t="shared" si="3"/>
        <v>30000</v>
      </c>
      <c r="G21" s="16">
        <f t="shared" si="4"/>
        <v>30000</v>
      </c>
      <c r="H21" s="16">
        <f t="shared" si="5"/>
        <v>0</v>
      </c>
      <c r="I21" s="16">
        <f t="shared" si="6"/>
        <v>0</v>
      </c>
      <c r="J21" s="16">
        <f t="shared" si="7"/>
        <v>0</v>
      </c>
      <c r="K21" s="16" t="e">
        <f t="shared" si="8"/>
        <v>#DIV/0!</v>
      </c>
    </row>
    <row r="22" spans="1:11" ht="66" x14ac:dyDescent="0.25">
      <c r="A22" s="13" t="s">
        <v>29</v>
      </c>
      <c r="B22" s="14">
        <f>B23+B27</f>
        <v>101323300</v>
      </c>
      <c r="C22" s="14">
        <f t="shared" ref="C22:E22" si="14">C23+C27</f>
        <v>192268400</v>
      </c>
      <c r="D22" s="14">
        <f t="shared" si="14"/>
        <v>13352525</v>
      </c>
      <c r="E22" s="14">
        <f t="shared" si="14"/>
        <v>10517518.9</v>
      </c>
      <c r="F22" s="14">
        <f t="shared" si="3"/>
        <v>90805781.099999994</v>
      </c>
      <c r="G22" s="14">
        <f t="shared" si="4"/>
        <v>181750881.09999999</v>
      </c>
      <c r="H22" s="14">
        <f t="shared" si="5"/>
        <v>2835006.0999999996</v>
      </c>
      <c r="I22" s="14">
        <f t="shared" si="6"/>
        <v>10.380158265670385</v>
      </c>
      <c r="J22" s="14">
        <f t="shared" si="7"/>
        <v>5.4702275048837983</v>
      </c>
      <c r="K22" s="14">
        <f t="shared" si="8"/>
        <v>78.768015038354164</v>
      </c>
    </row>
    <row r="23" spans="1:11" ht="68.400000000000006" customHeight="1" x14ac:dyDescent="0.25">
      <c r="A23" s="13" t="s">
        <v>36</v>
      </c>
      <c r="B23" s="14">
        <f>SUM(B24:B26)</f>
        <v>63264200</v>
      </c>
      <c r="C23" s="14">
        <f t="shared" ref="C23:E23" si="15">SUM(C24:C26)</f>
        <v>154209300</v>
      </c>
      <c r="D23" s="14">
        <f t="shared" si="15"/>
        <v>5635000</v>
      </c>
      <c r="E23" s="14">
        <f t="shared" si="15"/>
        <v>3532558.85</v>
      </c>
      <c r="F23" s="14">
        <f t="shared" si="3"/>
        <v>59731641.149999999</v>
      </c>
      <c r="G23" s="14">
        <f t="shared" si="4"/>
        <v>150676741.15000001</v>
      </c>
      <c r="H23" s="14">
        <f t="shared" si="5"/>
        <v>2102441.15</v>
      </c>
      <c r="I23" s="14">
        <f t="shared" si="6"/>
        <v>5.5838196800085989</v>
      </c>
      <c r="J23" s="14">
        <f t="shared" si="7"/>
        <v>2.2907560374114921</v>
      </c>
      <c r="K23" s="14">
        <f t="shared" si="8"/>
        <v>62.689598047914821</v>
      </c>
    </row>
    <row r="24" spans="1:11" ht="31.95" customHeight="1" x14ac:dyDescent="0.25">
      <c r="A24" s="6" t="s">
        <v>13</v>
      </c>
      <c r="B24" s="7">
        <v>22752800</v>
      </c>
      <c r="C24" s="7">
        <v>22752800</v>
      </c>
      <c r="D24" s="7">
        <v>5635000</v>
      </c>
      <c r="E24" s="7">
        <v>3532558.85</v>
      </c>
      <c r="F24" s="7">
        <f t="shared" si="3"/>
        <v>19220241.149999999</v>
      </c>
      <c r="G24" s="7">
        <f t="shared" si="4"/>
        <v>19220241.149999999</v>
      </c>
      <c r="H24" s="7">
        <f t="shared" si="5"/>
        <v>2102441.15</v>
      </c>
      <c r="I24" s="7">
        <f t="shared" si="6"/>
        <v>15.52582033859569</v>
      </c>
      <c r="J24" s="7">
        <f t="shared" si="7"/>
        <v>15.52582033859569</v>
      </c>
      <c r="K24" s="7">
        <f t="shared" si="8"/>
        <v>62.689598047914821</v>
      </c>
    </row>
    <row r="25" spans="1:11" ht="54" customHeight="1" x14ac:dyDescent="0.25">
      <c r="A25" s="6" t="s">
        <v>4</v>
      </c>
      <c r="B25" s="7">
        <v>39821800</v>
      </c>
      <c r="C25" s="7">
        <v>130766900</v>
      </c>
      <c r="D25" s="7"/>
      <c r="E25" s="7"/>
      <c r="F25" s="7">
        <f t="shared" si="3"/>
        <v>39821800</v>
      </c>
      <c r="G25" s="7">
        <f t="shared" si="4"/>
        <v>130766900</v>
      </c>
      <c r="H25" s="7">
        <f t="shared" si="5"/>
        <v>0</v>
      </c>
      <c r="I25" s="7">
        <f t="shared" si="6"/>
        <v>0</v>
      </c>
      <c r="J25" s="7">
        <f t="shared" si="7"/>
        <v>0</v>
      </c>
      <c r="K25" s="7" t="e">
        <f t="shared" si="8"/>
        <v>#DIV/0!</v>
      </c>
    </row>
    <row r="26" spans="1:11" ht="52.8" x14ac:dyDescent="0.25">
      <c r="A26" s="6" t="s">
        <v>9</v>
      </c>
      <c r="B26" s="7">
        <v>689600</v>
      </c>
      <c r="C26" s="7">
        <v>689600</v>
      </c>
      <c r="D26" s="7"/>
      <c r="E26" s="7"/>
      <c r="F26" s="7">
        <f t="shared" si="3"/>
        <v>689600</v>
      </c>
      <c r="G26" s="7">
        <f t="shared" si="4"/>
        <v>689600</v>
      </c>
      <c r="H26" s="7">
        <f t="shared" si="5"/>
        <v>0</v>
      </c>
      <c r="I26" s="7">
        <f t="shared" si="6"/>
        <v>0</v>
      </c>
      <c r="J26" s="7">
        <f t="shared" si="7"/>
        <v>0</v>
      </c>
      <c r="K26" s="7" t="e">
        <f t="shared" si="8"/>
        <v>#DIV/0!</v>
      </c>
    </row>
    <row r="27" spans="1:11" ht="52.8" x14ac:dyDescent="0.25">
      <c r="A27" s="13" t="s">
        <v>37</v>
      </c>
      <c r="B27" s="14">
        <f>B28</f>
        <v>38059100</v>
      </c>
      <c r="C27" s="14">
        <f t="shared" ref="C27:E27" si="16">C28</f>
        <v>38059100</v>
      </c>
      <c r="D27" s="14">
        <f t="shared" si="16"/>
        <v>7717525</v>
      </c>
      <c r="E27" s="14">
        <f t="shared" si="16"/>
        <v>6984960.0499999998</v>
      </c>
      <c r="F27" s="14">
        <f t="shared" si="3"/>
        <v>31074139.949999999</v>
      </c>
      <c r="G27" s="14">
        <f t="shared" si="4"/>
        <v>31074139.949999999</v>
      </c>
      <c r="H27" s="14">
        <f t="shared" si="5"/>
        <v>732564.95000000019</v>
      </c>
      <c r="I27" s="14">
        <f t="shared" si="6"/>
        <v>18.352930179641664</v>
      </c>
      <c r="J27" s="14">
        <f t="shared" si="7"/>
        <v>18.352930179641664</v>
      </c>
      <c r="K27" s="14">
        <f t="shared" si="8"/>
        <v>90.507773541387948</v>
      </c>
    </row>
    <row r="28" spans="1:11" ht="30" customHeight="1" x14ac:dyDescent="0.25">
      <c r="A28" s="6" t="s">
        <v>13</v>
      </c>
      <c r="B28" s="7">
        <v>38059100</v>
      </c>
      <c r="C28" s="7">
        <v>38059100</v>
      </c>
      <c r="D28" s="7">
        <v>7717525</v>
      </c>
      <c r="E28" s="7">
        <v>6984960.0499999998</v>
      </c>
      <c r="F28" s="7">
        <f t="shared" si="3"/>
        <v>31074139.949999999</v>
      </c>
      <c r="G28" s="7">
        <f t="shared" si="4"/>
        <v>31074139.949999999</v>
      </c>
      <c r="H28" s="7">
        <f t="shared" si="5"/>
        <v>732564.95000000019</v>
      </c>
      <c r="I28" s="7">
        <f t="shared" si="6"/>
        <v>18.352930179641664</v>
      </c>
      <c r="J28" s="7">
        <f t="shared" si="7"/>
        <v>18.352930179641664</v>
      </c>
      <c r="K28" s="7">
        <f t="shared" si="8"/>
        <v>90.507773541387948</v>
      </c>
    </row>
    <row r="29" spans="1:11" ht="39.6" x14ac:dyDescent="0.25">
      <c r="A29" s="13" t="s">
        <v>30</v>
      </c>
      <c r="B29" s="14">
        <f>SUM(B30:B32)</f>
        <v>3382446</v>
      </c>
      <c r="C29" s="14">
        <f>SUM(C30:C33)</f>
        <v>4812734</v>
      </c>
      <c r="D29" s="14">
        <f>SUM(D30:D33)</f>
        <v>1454112</v>
      </c>
      <c r="E29" s="14">
        <f>SUM(E30:E33)</f>
        <v>558999.92000000004</v>
      </c>
      <c r="F29" s="14">
        <f t="shared" si="3"/>
        <v>2823446.08</v>
      </c>
      <c r="G29" s="14">
        <f t="shared" si="4"/>
        <v>4253734.08</v>
      </c>
      <c r="H29" s="14">
        <f t="shared" si="5"/>
        <v>895112.08</v>
      </c>
      <c r="I29" s="14">
        <f t="shared" si="6"/>
        <v>16.526499462223494</v>
      </c>
      <c r="J29" s="14">
        <f t="shared" si="7"/>
        <v>11.615017991852449</v>
      </c>
      <c r="K29" s="14">
        <f t="shared" si="8"/>
        <v>38.442700424726574</v>
      </c>
    </row>
    <row r="30" spans="1:11" ht="52.8" x14ac:dyDescent="0.25">
      <c r="A30" s="6" t="s">
        <v>1</v>
      </c>
      <c r="B30" s="7">
        <v>1699600</v>
      </c>
      <c r="C30" s="7">
        <v>1699600</v>
      </c>
      <c r="D30" s="7"/>
      <c r="E30" s="7"/>
      <c r="F30" s="7">
        <f t="shared" si="3"/>
        <v>1699600</v>
      </c>
      <c r="G30" s="7">
        <f t="shared" si="4"/>
        <v>1699600</v>
      </c>
      <c r="H30" s="7">
        <f t="shared" si="5"/>
        <v>0</v>
      </c>
      <c r="I30" s="7">
        <f t="shared" si="6"/>
        <v>0</v>
      </c>
      <c r="J30" s="7">
        <f t="shared" si="7"/>
        <v>0</v>
      </c>
      <c r="K30" s="7" t="e">
        <f t="shared" si="8"/>
        <v>#DIV/0!</v>
      </c>
    </row>
    <row r="31" spans="1:11" ht="45" customHeight="1" x14ac:dyDescent="0.25">
      <c r="A31" s="6" t="s">
        <v>5</v>
      </c>
      <c r="B31" s="7">
        <v>1587550</v>
      </c>
      <c r="C31" s="7">
        <v>1587550</v>
      </c>
      <c r="D31" s="7"/>
      <c r="E31" s="7"/>
      <c r="F31" s="7">
        <f t="shared" si="3"/>
        <v>1587550</v>
      </c>
      <c r="G31" s="7">
        <f t="shared" si="4"/>
        <v>1587550</v>
      </c>
      <c r="H31" s="7">
        <f t="shared" si="5"/>
        <v>0</v>
      </c>
      <c r="I31" s="7">
        <f t="shared" si="6"/>
        <v>0</v>
      </c>
      <c r="J31" s="7">
        <f t="shared" si="7"/>
        <v>0</v>
      </c>
      <c r="K31" s="7" t="e">
        <f t="shared" si="8"/>
        <v>#DIV/0!</v>
      </c>
    </row>
    <row r="32" spans="1:11" ht="39.6" x14ac:dyDescent="0.25">
      <c r="A32" s="6" t="s">
        <v>6</v>
      </c>
      <c r="B32" s="7">
        <v>95296</v>
      </c>
      <c r="C32" s="7">
        <v>95296</v>
      </c>
      <c r="D32" s="7">
        <v>23824</v>
      </c>
      <c r="E32" s="7"/>
      <c r="F32" s="7">
        <f t="shared" si="3"/>
        <v>95296</v>
      </c>
      <c r="G32" s="7">
        <f t="shared" si="4"/>
        <v>95296</v>
      </c>
      <c r="H32" s="7">
        <f t="shared" si="5"/>
        <v>23824</v>
      </c>
      <c r="I32" s="7">
        <f t="shared" si="6"/>
        <v>0</v>
      </c>
      <c r="J32" s="7">
        <f t="shared" si="7"/>
        <v>0</v>
      </c>
      <c r="K32" s="7">
        <f t="shared" si="8"/>
        <v>0</v>
      </c>
    </row>
    <row r="33" spans="1:14" ht="30.6" x14ac:dyDescent="0.25">
      <c r="A33" s="1" t="s">
        <v>9</v>
      </c>
      <c r="B33" s="7"/>
      <c r="C33" s="7">
        <v>1430288</v>
      </c>
      <c r="D33" s="7">
        <v>1430288</v>
      </c>
      <c r="E33" s="7">
        <v>558999.92000000004</v>
      </c>
      <c r="F33" s="7">
        <f t="shared" si="3"/>
        <v>-558999.92000000004</v>
      </c>
      <c r="G33" s="7">
        <f t="shared" si="4"/>
        <v>871288.08</v>
      </c>
      <c r="H33" s="7">
        <f t="shared" si="5"/>
        <v>871288.08</v>
      </c>
      <c r="I33" s="7" t="e">
        <f t="shared" si="6"/>
        <v>#DIV/0!</v>
      </c>
      <c r="J33" s="7">
        <f t="shared" si="7"/>
        <v>39.083032228474266</v>
      </c>
      <c r="K33" s="7">
        <f t="shared" si="8"/>
        <v>39.083032228474266</v>
      </c>
    </row>
    <row r="34" spans="1:14" ht="39.6" x14ac:dyDescent="0.25">
      <c r="A34" s="13" t="s">
        <v>33</v>
      </c>
      <c r="B34" s="14">
        <f>B35+B39</f>
        <v>636157994</v>
      </c>
      <c r="C34" s="14">
        <f t="shared" ref="C34:E34" si="17">C35+C39</f>
        <v>669490698</v>
      </c>
      <c r="D34" s="14">
        <f t="shared" si="17"/>
        <v>131274955</v>
      </c>
      <c r="E34" s="14">
        <f t="shared" si="17"/>
        <v>107094188.16</v>
      </c>
      <c r="F34" s="14">
        <f t="shared" si="3"/>
        <v>529063805.84000003</v>
      </c>
      <c r="G34" s="14">
        <f t="shared" si="4"/>
        <v>562396509.84000003</v>
      </c>
      <c r="H34" s="14">
        <f t="shared" si="5"/>
        <v>24180766.840000004</v>
      </c>
      <c r="I34" s="14">
        <f t="shared" si="6"/>
        <v>16.834526826680101</v>
      </c>
      <c r="J34" s="14">
        <f t="shared" si="7"/>
        <v>15.996366862142718</v>
      </c>
      <c r="K34" s="14">
        <f t="shared" si="8"/>
        <v>81.580060842527047</v>
      </c>
    </row>
    <row r="35" spans="1:14" ht="52.8" x14ac:dyDescent="0.25">
      <c r="A35" s="13" t="s">
        <v>66</v>
      </c>
      <c r="B35" s="14">
        <f>SUM(B36:B38)</f>
        <v>608232645</v>
      </c>
      <c r="C35" s="14">
        <f t="shared" ref="C35:E35" si="18">SUM(C36:C38)</f>
        <v>641565349</v>
      </c>
      <c r="D35" s="14">
        <f t="shared" si="18"/>
        <v>125075299</v>
      </c>
      <c r="E35" s="14">
        <f t="shared" si="18"/>
        <v>101244710.09999999</v>
      </c>
      <c r="F35" s="14">
        <f t="shared" si="3"/>
        <v>506987934.89999998</v>
      </c>
      <c r="G35" s="14">
        <f t="shared" si="4"/>
        <v>540320638.89999998</v>
      </c>
      <c r="H35" s="14">
        <f t="shared" si="5"/>
        <v>23830588.900000006</v>
      </c>
      <c r="I35" s="14">
        <f t="shared" si="6"/>
        <v>16.645721161513784</v>
      </c>
      <c r="J35" s="14">
        <f t="shared" si="7"/>
        <v>15.780888144568417</v>
      </c>
      <c r="K35" s="14">
        <f t="shared" si="8"/>
        <v>80.947006251010436</v>
      </c>
    </row>
    <row r="36" spans="1:14" ht="26.4" x14ac:dyDescent="0.25">
      <c r="A36" s="6" t="s">
        <v>13</v>
      </c>
      <c r="B36" s="7">
        <v>1046000</v>
      </c>
      <c r="C36" s="7">
        <v>1046000</v>
      </c>
      <c r="D36" s="7">
        <v>96000</v>
      </c>
      <c r="E36" s="7">
        <v>96000</v>
      </c>
      <c r="F36" s="7">
        <f t="shared" si="3"/>
        <v>950000</v>
      </c>
      <c r="G36" s="7">
        <f t="shared" si="4"/>
        <v>950000</v>
      </c>
      <c r="H36" s="7">
        <f t="shared" si="5"/>
        <v>0</v>
      </c>
      <c r="I36" s="7">
        <f t="shared" si="6"/>
        <v>9.1778202676864247</v>
      </c>
      <c r="J36" s="7">
        <f t="shared" si="7"/>
        <v>9.1778202676864247</v>
      </c>
      <c r="K36" s="7">
        <f t="shared" si="8"/>
        <v>100</v>
      </c>
    </row>
    <row r="37" spans="1:14" ht="39.6" x14ac:dyDescent="0.25">
      <c r="A37" s="6" t="s">
        <v>5</v>
      </c>
      <c r="B37" s="7">
        <v>607186645</v>
      </c>
      <c r="C37" s="7">
        <v>635034488</v>
      </c>
      <c r="D37" s="7">
        <v>124979299</v>
      </c>
      <c r="E37" s="7">
        <v>101148710.09999999</v>
      </c>
      <c r="F37" s="7">
        <f t="shared" si="3"/>
        <v>506037934.89999998</v>
      </c>
      <c r="G37" s="7">
        <f t="shared" si="4"/>
        <v>533885777.89999998</v>
      </c>
      <c r="H37" s="7">
        <f t="shared" si="5"/>
        <v>23830588.900000006</v>
      </c>
      <c r="I37" s="7">
        <f t="shared" si="6"/>
        <v>16.658586109053829</v>
      </c>
      <c r="J37" s="7">
        <f t="shared" si="7"/>
        <v>15.928065642318309</v>
      </c>
      <c r="K37" s="7">
        <f t="shared" si="8"/>
        <v>80.932371128117779</v>
      </c>
    </row>
    <row r="38" spans="1:14" ht="66" x14ac:dyDescent="0.25">
      <c r="A38" s="6" t="s">
        <v>2</v>
      </c>
      <c r="B38" s="7"/>
      <c r="C38" s="7">
        <v>5484861</v>
      </c>
      <c r="D38" s="7"/>
      <c r="E38" s="7"/>
      <c r="F38" s="7">
        <f t="shared" si="3"/>
        <v>0</v>
      </c>
      <c r="G38" s="7">
        <f t="shared" si="4"/>
        <v>5484861</v>
      </c>
      <c r="H38" s="7">
        <f t="shared" si="5"/>
        <v>0</v>
      </c>
      <c r="I38" s="7" t="e">
        <f t="shared" si="6"/>
        <v>#DIV/0!</v>
      </c>
      <c r="J38" s="7">
        <f t="shared" si="7"/>
        <v>0</v>
      </c>
      <c r="K38" s="7" t="e">
        <f t="shared" si="8"/>
        <v>#DIV/0!</v>
      </c>
      <c r="M38" s="15"/>
    </row>
    <row r="39" spans="1:14" ht="52.8" x14ac:dyDescent="0.25">
      <c r="A39" s="13" t="s">
        <v>39</v>
      </c>
      <c r="B39" s="5">
        <f>B40</f>
        <v>27925349</v>
      </c>
      <c r="C39" s="5">
        <f t="shared" ref="C39:E39" si="19">C40</f>
        <v>27925349</v>
      </c>
      <c r="D39" s="5">
        <f t="shared" si="19"/>
        <v>6199656</v>
      </c>
      <c r="E39" s="5">
        <f t="shared" si="19"/>
        <v>5849478.0599999996</v>
      </c>
      <c r="F39" s="5">
        <f t="shared" si="3"/>
        <v>22075870.940000001</v>
      </c>
      <c r="G39" s="5">
        <f t="shared" si="4"/>
        <v>22075870.940000001</v>
      </c>
      <c r="H39" s="5">
        <f t="shared" si="5"/>
        <v>350177.94000000041</v>
      </c>
      <c r="I39" s="5">
        <f t="shared" si="6"/>
        <v>20.946839590079964</v>
      </c>
      <c r="J39" s="5">
        <f t="shared" si="7"/>
        <v>20.946839590079964</v>
      </c>
      <c r="K39" s="5">
        <f t="shared" si="8"/>
        <v>94.351655317649872</v>
      </c>
    </row>
    <row r="40" spans="1:14" ht="39.6" x14ac:dyDescent="0.25">
      <c r="A40" s="6" t="s">
        <v>5</v>
      </c>
      <c r="B40" s="7">
        <v>27925349</v>
      </c>
      <c r="C40" s="7">
        <v>27925349</v>
      </c>
      <c r="D40" s="7">
        <v>6199656</v>
      </c>
      <c r="E40" s="7">
        <v>5849478.0599999996</v>
      </c>
      <c r="F40" s="7">
        <f t="shared" si="3"/>
        <v>22075870.940000001</v>
      </c>
      <c r="G40" s="7">
        <f t="shared" si="4"/>
        <v>22075870.940000001</v>
      </c>
      <c r="H40" s="7">
        <f t="shared" si="5"/>
        <v>350177.94000000041</v>
      </c>
      <c r="I40" s="7">
        <f t="shared" si="6"/>
        <v>20.946839590079964</v>
      </c>
      <c r="J40" s="7">
        <f t="shared" si="7"/>
        <v>20.946839590079964</v>
      </c>
      <c r="K40" s="7">
        <f t="shared" si="8"/>
        <v>94.351655317649872</v>
      </c>
    </row>
    <row r="41" spans="1:14" ht="39.6" x14ac:dyDescent="0.25">
      <c r="A41" s="13" t="s">
        <v>72</v>
      </c>
      <c r="B41" s="14">
        <f>B42+B45+B48</f>
        <v>1040570965</v>
      </c>
      <c r="C41" s="14">
        <f t="shared" ref="C41:E41" si="20">C42+C45+C48</f>
        <v>1505192665</v>
      </c>
      <c r="D41" s="14">
        <f t="shared" si="20"/>
        <v>196467620</v>
      </c>
      <c r="E41" s="14">
        <f t="shared" si="20"/>
        <v>128345722.37</v>
      </c>
      <c r="F41" s="14">
        <f t="shared" si="3"/>
        <v>912225242.63</v>
      </c>
      <c r="G41" s="14">
        <f t="shared" si="4"/>
        <v>1376846942.6300001</v>
      </c>
      <c r="H41" s="14">
        <f t="shared" si="5"/>
        <v>68121897.629999995</v>
      </c>
      <c r="I41" s="14">
        <f t="shared" si="6"/>
        <v>12.334163328303131</v>
      </c>
      <c r="J41" s="14">
        <f t="shared" si="7"/>
        <v>8.5268633945940735</v>
      </c>
      <c r="K41" s="14">
        <f t="shared" si="8"/>
        <v>65.326654015557367</v>
      </c>
    </row>
    <row r="42" spans="1:14" ht="66" x14ac:dyDescent="0.25">
      <c r="A42" s="4" t="s">
        <v>8</v>
      </c>
      <c r="B42" s="14">
        <f>SUM(B43:B44)</f>
        <v>578610860</v>
      </c>
      <c r="C42" s="14">
        <f t="shared" ref="C42:E42" si="21">SUM(C43:C44)</f>
        <v>578557843</v>
      </c>
      <c r="D42" s="14">
        <f t="shared" si="21"/>
        <v>140031555</v>
      </c>
      <c r="E42" s="14">
        <f t="shared" si="21"/>
        <v>116784239.27000001</v>
      </c>
      <c r="F42" s="14">
        <f t="shared" si="3"/>
        <v>461826620.73000002</v>
      </c>
      <c r="G42" s="14">
        <f t="shared" si="4"/>
        <v>461773603.73000002</v>
      </c>
      <c r="H42" s="14">
        <f t="shared" si="5"/>
        <v>23247315.729999989</v>
      </c>
      <c r="I42" s="14">
        <f t="shared" si="6"/>
        <v>20.183554672651667</v>
      </c>
      <c r="J42" s="14">
        <f t="shared" si="7"/>
        <v>20.185404222408927</v>
      </c>
      <c r="K42" s="14">
        <f t="shared" si="8"/>
        <v>83.398516334407631</v>
      </c>
    </row>
    <row r="43" spans="1:14" ht="42.6" customHeight="1" x14ac:dyDescent="0.25">
      <c r="A43" s="6" t="s">
        <v>1</v>
      </c>
      <c r="B43" s="16">
        <v>299170</v>
      </c>
      <c r="C43" s="7">
        <v>299170</v>
      </c>
      <c r="D43" s="7">
        <v>63000</v>
      </c>
      <c r="E43" s="7">
        <v>15000</v>
      </c>
      <c r="F43" s="7">
        <f t="shared" si="3"/>
        <v>284170</v>
      </c>
      <c r="G43" s="7">
        <f t="shared" si="4"/>
        <v>284170</v>
      </c>
      <c r="H43" s="7">
        <f t="shared" si="5"/>
        <v>48000</v>
      </c>
      <c r="I43" s="7">
        <f t="shared" si="6"/>
        <v>5.0138717117358027</v>
      </c>
      <c r="J43" s="7">
        <f t="shared" si="7"/>
        <v>5.0138717117358027</v>
      </c>
      <c r="K43" s="7">
        <f t="shared" si="8"/>
        <v>23.809523809523807</v>
      </c>
    </row>
    <row r="44" spans="1:14" ht="39.6" x14ac:dyDescent="0.25">
      <c r="A44" s="6" t="s">
        <v>6</v>
      </c>
      <c r="B44" s="16">
        <v>578311690</v>
      </c>
      <c r="C44" s="7">
        <v>578258673</v>
      </c>
      <c r="D44" s="7">
        <v>139968555</v>
      </c>
      <c r="E44" s="7">
        <v>116769239.27000001</v>
      </c>
      <c r="F44" s="7">
        <f t="shared" si="3"/>
        <v>461542450.73000002</v>
      </c>
      <c r="G44" s="7">
        <f t="shared" si="4"/>
        <v>461489433.73000002</v>
      </c>
      <c r="H44" s="7">
        <f t="shared" si="5"/>
        <v>23199315.729999989</v>
      </c>
      <c r="I44" s="7">
        <f t="shared" si="6"/>
        <v>20.19140219524181</v>
      </c>
      <c r="J44" s="7">
        <f t="shared" si="7"/>
        <v>20.19325342138016</v>
      </c>
      <c r="K44" s="7">
        <f t="shared" si="8"/>
        <v>83.42533740524793</v>
      </c>
      <c r="M44" s="15"/>
      <c r="N44" s="15"/>
    </row>
    <row r="45" spans="1:14" ht="39.6" x14ac:dyDescent="0.25">
      <c r="A45" s="4" t="s">
        <v>40</v>
      </c>
      <c r="B45" s="14">
        <f>B46</f>
        <v>440842105</v>
      </c>
      <c r="C45" s="14">
        <f>SUM(C46:C47)</f>
        <v>905405453</v>
      </c>
      <c r="D45" s="14">
        <f t="shared" ref="D45:E45" si="22">SUM(D46:D47)</f>
        <v>50762534</v>
      </c>
      <c r="E45" s="14">
        <f t="shared" si="22"/>
        <v>6452155.6699999999</v>
      </c>
      <c r="F45" s="14">
        <f t="shared" si="3"/>
        <v>434389949.32999998</v>
      </c>
      <c r="G45" s="14">
        <f t="shared" si="4"/>
        <v>898953297.33000004</v>
      </c>
      <c r="H45" s="14">
        <f t="shared" si="5"/>
        <v>44310378.329999998</v>
      </c>
      <c r="I45" s="14">
        <f t="shared" si="6"/>
        <v>1.463597872530801</v>
      </c>
      <c r="J45" s="14">
        <f t="shared" si="7"/>
        <v>0.71262611116613195</v>
      </c>
      <c r="K45" s="14">
        <f t="shared" si="8"/>
        <v>12.710468058982242</v>
      </c>
    </row>
    <row r="46" spans="1:14" ht="39.6" x14ac:dyDescent="0.25">
      <c r="A46" s="6" t="s">
        <v>6</v>
      </c>
      <c r="B46" s="16">
        <v>440842105</v>
      </c>
      <c r="C46" s="7">
        <v>3452534</v>
      </c>
      <c r="D46" s="7">
        <v>762534</v>
      </c>
      <c r="E46" s="7">
        <v>367753.77</v>
      </c>
      <c r="F46" s="7">
        <f t="shared" si="3"/>
        <v>440474351.23000002</v>
      </c>
      <c r="G46" s="7">
        <f t="shared" si="4"/>
        <v>3084780.23</v>
      </c>
      <c r="H46" s="7">
        <f t="shared" si="5"/>
        <v>394780.23</v>
      </c>
      <c r="I46" s="7">
        <f t="shared" si="6"/>
        <v>8.342074539363703E-2</v>
      </c>
      <c r="J46" s="7">
        <f t="shared" si="7"/>
        <v>10.651705964372834</v>
      </c>
      <c r="K46" s="7">
        <f t="shared" si="8"/>
        <v>48.227852135117914</v>
      </c>
    </row>
    <row r="47" spans="1:14" ht="66" x14ac:dyDescent="0.25">
      <c r="A47" s="6" t="s">
        <v>2</v>
      </c>
      <c r="B47" s="16"/>
      <c r="C47" s="7">
        <v>901952919</v>
      </c>
      <c r="D47" s="7">
        <v>50000000</v>
      </c>
      <c r="E47" s="7">
        <v>6084401.9000000004</v>
      </c>
      <c r="F47" s="7">
        <f t="shared" si="3"/>
        <v>-6084401.9000000004</v>
      </c>
      <c r="G47" s="7">
        <f t="shared" si="4"/>
        <v>895868517.10000002</v>
      </c>
      <c r="H47" s="7">
        <f t="shared" si="5"/>
        <v>43915598.100000001</v>
      </c>
      <c r="I47" s="7" t="e">
        <f t="shared" si="6"/>
        <v>#DIV/0!</v>
      </c>
      <c r="J47" s="7">
        <f t="shared" si="7"/>
        <v>0.6745808757674191</v>
      </c>
      <c r="K47" s="7">
        <f t="shared" si="8"/>
        <v>12.168803800000001</v>
      </c>
      <c r="M47" s="15"/>
    </row>
    <row r="48" spans="1:14" ht="39.6" x14ac:dyDescent="0.25">
      <c r="A48" s="4" t="s">
        <v>41</v>
      </c>
      <c r="B48" s="14">
        <f>B49</f>
        <v>21118000</v>
      </c>
      <c r="C48" s="14">
        <f t="shared" ref="C48:E48" si="23">C49</f>
        <v>21229369</v>
      </c>
      <c r="D48" s="14">
        <f t="shared" si="23"/>
        <v>5673531</v>
      </c>
      <c r="E48" s="14">
        <f t="shared" si="23"/>
        <v>5109327.43</v>
      </c>
      <c r="F48" s="14">
        <f t="shared" si="3"/>
        <v>16008672.57</v>
      </c>
      <c r="G48" s="14">
        <f t="shared" si="4"/>
        <v>16120041.57</v>
      </c>
      <c r="H48" s="14">
        <f t="shared" si="5"/>
        <v>564203.5700000003</v>
      </c>
      <c r="I48" s="14">
        <f t="shared" si="6"/>
        <v>24.19418235628374</v>
      </c>
      <c r="J48" s="14">
        <f t="shared" si="7"/>
        <v>24.067259983092288</v>
      </c>
      <c r="K48" s="14">
        <f t="shared" si="8"/>
        <v>90.055512695709254</v>
      </c>
    </row>
    <row r="49" spans="1:13" ht="36" customHeight="1" x14ac:dyDescent="0.25">
      <c r="A49" s="6" t="s">
        <v>6</v>
      </c>
      <c r="B49" s="16">
        <v>21118000</v>
      </c>
      <c r="C49" s="16">
        <v>21229369</v>
      </c>
      <c r="D49" s="16">
        <v>5673531</v>
      </c>
      <c r="E49" s="16">
        <v>5109327.43</v>
      </c>
      <c r="F49" s="16">
        <f t="shared" si="3"/>
        <v>16008672.57</v>
      </c>
      <c r="G49" s="16">
        <f t="shared" si="4"/>
        <v>16120041.57</v>
      </c>
      <c r="H49" s="16">
        <f t="shared" si="5"/>
        <v>564203.5700000003</v>
      </c>
      <c r="I49" s="16">
        <f t="shared" si="6"/>
        <v>24.19418235628374</v>
      </c>
      <c r="J49" s="16">
        <f t="shared" si="7"/>
        <v>24.067259983092288</v>
      </c>
      <c r="K49" s="16">
        <f t="shared" si="8"/>
        <v>90.055512695709254</v>
      </c>
    </row>
    <row r="50" spans="1:13" ht="39.6" x14ac:dyDescent="0.25">
      <c r="A50" s="13" t="s">
        <v>42</v>
      </c>
      <c r="B50" s="14">
        <f>B51+B54+B57+B60</f>
        <v>1714117763</v>
      </c>
      <c r="C50" s="14">
        <f t="shared" ref="C50:E50" si="24">C51+C54+C57+C60</f>
        <v>1857242850</v>
      </c>
      <c r="D50" s="14">
        <f t="shared" si="24"/>
        <v>32008603</v>
      </c>
      <c r="E50" s="14">
        <f t="shared" si="24"/>
        <v>25275743.050000001</v>
      </c>
      <c r="F50" s="14">
        <f t="shared" si="3"/>
        <v>1688842019.95</v>
      </c>
      <c r="G50" s="14">
        <f t="shared" si="4"/>
        <v>1831967106.95</v>
      </c>
      <c r="H50" s="14">
        <f t="shared" si="5"/>
        <v>6732859.9499999993</v>
      </c>
      <c r="I50" s="14">
        <f t="shared" si="6"/>
        <v>1.4745628098365375</v>
      </c>
      <c r="J50" s="14">
        <f t="shared" si="7"/>
        <v>1.3609282733273143</v>
      </c>
      <c r="K50" s="14">
        <f t="shared" si="8"/>
        <v>78.965467658804101</v>
      </c>
    </row>
    <row r="51" spans="1:13" ht="39.6" x14ac:dyDescent="0.25">
      <c r="A51" s="4" t="s">
        <v>43</v>
      </c>
      <c r="B51" s="14">
        <f>SUM(B52:B53)</f>
        <v>188916563</v>
      </c>
      <c r="C51" s="14">
        <f t="shared" ref="C51:E51" si="25">SUM(C52:C53)</f>
        <v>305417102</v>
      </c>
      <c r="D51" s="14">
        <f t="shared" si="25"/>
        <v>0</v>
      </c>
      <c r="E51" s="14">
        <f t="shared" si="25"/>
        <v>0</v>
      </c>
      <c r="F51" s="14">
        <f t="shared" si="3"/>
        <v>188916563</v>
      </c>
      <c r="G51" s="14">
        <f t="shared" si="4"/>
        <v>305417102</v>
      </c>
      <c r="H51" s="14">
        <f t="shared" si="5"/>
        <v>0</v>
      </c>
      <c r="I51" s="14">
        <f t="shared" si="6"/>
        <v>0</v>
      </c>
      <c r="J51" s="14">
        <f t="shared" si="7"/>
        <v>0</v>
      </c>
      <c r="K51" s="14" t="e">
        <f t="shared" si="8"/>
        <v>#DIV/0!</v>
      </c>
    </row>
    <row r="52" spans="1:13" ht="66" x14ac:dyDescent="0.25">
      <c r="A52" s="6" t="s">
        <v>4</v>
      </c>
      <c r="B52" s="16"/>
      <c r="C52" s="16">
        <v>4074119</v>
      </c>
      <c r="D52" s="16"/>
      <c r="E52" s="16"/>
      <c r="F52" s="16">
        <f t="shared" si="3"/>
        <v>0</v>
      </c>
      <c r="G52" s="16">
        <f t="shared" si="4"/>
        <v>4074119</v>
      </c>
      <c r="H52" s="16">
        <f t="shared" si="5"/>
        <v>0</v>
      </c>
      <c r="I52" s="16" t="e">
        <f t="shared" si="6"/>
        <v>#DIV/0!</v>
      </c>
      <c r="J52" s="16">
        <f t="shared" si="7"/>
        <v>0</v>
      </c>
      <c r="K52" s="16" t="e">
        <f t="shared" si="8"/>
        <v>#DIV/0!</v>
      </c>
      <c r="M52" s="15"/>
    </row>
    <row r="53" spans="1:13" ht="66" x14ac:dyDescent="0.25">
      <c r="A53" s="6" t="s">
        <v>2</v>
      </c>
      <c r="B53" s="16">
        <v>188916563</v>
      </c>
      <c r="C53" s="16">
        <v>301342983</v>
      </c>
      <c r="D53" s="16">
        <v>0</v>
      </c>
      <c r="E53" s="16">
        <v>0</v>
      </c>
      <c r="F53" s="16">
        <f t="shared" si="3"/>
        <v>188916563</v>
      </c>
      <c r="G53" s="16">
        <f t="shared" si="4"/>
        <v>301342983</v>
      </c>
      <c r="H53" s="16">
        <f t="shared" si="5"/>
        <v>0</v>
      </c>
      <c r="I53" s="16">
        <f t="shared" si="6"/>
        <v>0</v>
      </c>
      <c r="J53" s="16">
        <f t="shared" si="7"/>
        <v>0</v>
      </c>
      <c r="K53" s="16" t="e">
        <f t="shared" si="8"/>
        <v>#DIV/0!</v>
      </c>
      <c r="M53" s="15"/>
    </row>
    <row r="54" spans="1:13" ht="39.6" x14ac:dyDescent="0.25">
      <c r="A54" s="4" t="s">
        <v>44</v>
      </c>
      <c r="B54" s="14">
        <f>SUM(B55:B56)</f>
        <v>1376467500</v>
      </c>
      <c r="C54" s="14">
        <f t="shared" ref="C54:E54" si="26">SUM(C55:C56)</f>
        <v>1404823792</v>
      </c>
      <c r="D54" s="14">
        <f t="shared" si="26"/>
        <v>3686696</v>
      </c>
      <c r="E54" s="14">
        <f t="shared" si="26"/>
        <v>531550.5</v>
      </c>
      <c r="F54" s="14">
        <f t="shared" si="3"/>
        <v>1375935949.5</v>
      </c>
      <c r="G54" s="14">
        <f t="shared" si="4"/>
        <v>1404292241.5</v>
      </c>
      <c r="H54" s="14">
        <f t="shared" si="5"/>
        <v>3155145.5</v>
      </c>
      <c r="I54" s="14">
        <f t="shared" si="6"/>
        <v>3.8617003307379216E-2</v>
      </c>
      <c r="J54" s="14">
        <f t="shared" si="7"/>
        <v>3.783752119141217E-2</v>
      </c>
      <c r="K54" s="14">
        <f t="shared" si="8"/>
        <v>14.41807244209992</v>
      </c>
    </row>
    <row r="55" spans="1:13" ht="53.4" customHeight="1" x14ac:dyDescent="0.25">
      <c r="A55" s="6" t="s">
        <v>4</v>
      </c>
      <c r="B55" s="16">
        <v>1351946800</v>
      </c>
      <c r="C55" s="7">
        <v>1161797940</v>
      </c>
      <c r="D55" s="7">
        <v>3686696</v>
      </c>
      <c r="E55" s="16">
        <v>531550.5</v>
      </c>
      <c r="F55" s="16">
        <f t="shared" si="3"/>
        <v>1351415249.5</v>
      </c>
      <c r="G55" s="16">
        <f t="shared" si="4"/>
        <v>1161266389.5</v>
      </c>
      <c r="H55" s="16">
        <f t="shared" si="5"/>
        <v>3155145.5</v>
      </c>
      <c r="I55" s="16">
        <f t="shared" si="6"/>
        <v>3.9317412489899749E-2</v>
      </c>
      <c r="J55" s="16">
        <f t="shared" si="7"/>
        <v>4.5752405104109585E-2</v>
      </c>
      <c r="K55" s="16">
        <f t="shared" si="8"/>
        <v>14.41807244209992</v>
      </c>
      <c r="M55" s="15"/>
    </row>
    <row r="56" spans="1:13" ht="38.4" customHeight="1" x14ac:dyDescent="0.25">
      <c r="A56" s="6" t="s">
        <v>9</v>
      </c>
      <c r="B56" s="7">
        <v>24520700</v>
      </c>
      <c r="C56" s="7">
        <v>243025852</v>
      </c>
      <c r="D56" s="7"/>
      <c r="E56" s="16"/>
      <c r="F56" s="16">
        <f t="shared" si="3"/>
        <v>24520700</v>
      </c>
      <c r="G56" s="16">
        <f t="shared" si="4"/>
        <v>243025852</v>
      </c>
      <c r="H56" s="16">
        <f t="shared" si="5"/>
        <v>0</v>
      </c>
      <c r="I56" s="16">
        <f t="shared" si="6"/>
        <v>0</v>
      </c>
      <c r="J56" s="16">
        <f t="shared" si="7"/>
        <v>0</v>
      </c>
      <c r="K56" s="16" t="e">
        <f t="shared" si="8"/>
        <v>#DIV/0!</v>
      </c>
    </row>
    <row r="57" spans="1:13" ht="67.2" customHeight="1" x14ac:dyDescent="0.25">
      <c r="A57" s="4" t="s">
        <v>45</v>
      </c>
      <c r="B57" s="14">
        <f>SUM(B58:B59)</f>
        <v>31505000</v>
      </c>
      <c r="C57" s="14">
        <f t="shared" ref="C57:E57" si="27">SUM(C58:C59)</f>
        <v>29397026</v>
      </c>
      <c r="D57" s="14">
        <f t="shared" si="27"/>
        <v>0</v>
      </c>
      <c r="E57" s="14">
        <f t="shared" si="27"/>
        <v>0</v>
      </c>
      <c r="F57" s="14">
        <f t="shared" si="3"/>
        <v>31505000</v>
      </c>
      <c r="G57" s="14">
        <f t="shared" si="4"/>
        <v>29397026</v>
      </c>
      <c r="H57" s="14">
        <f t="shared" si="5"/>
        <v>0</v>
      </c>
      <c r="I57" s="14">
        <f t="shared" si="6"/>
        <v>0</v>
      </c>
      <c r="J57" s="14">
        <f t="shared" si="7"/>
        <v>0</v>
      </c>
      <c r="K57" s="14" t="e">
        <f t="shared" si="8"/>
        <v>#DIV/0!</v>
      </c>
    </row>
    <row r="58" spans="1:13" ht="52.8" x14ac:dyDescent="0.25">
      <c r="A58" s="6" t="s">
        <v>1</v>
      </c>
      <c r="B58" s="7">
        <v>5966800</v>
      </c>
      <c r="C58" s="7">
        <v>3858826</v>
      </c>
      <c r="D58" s="7"/>
      <c r="E58" s="7"/>
      <c r="F58" s="7">
        <f t="shared" si="3"/>
        <v>5966800</v>
      </c>
      <c r="G58" s="7">
        <f t="shared" si="4"/>
        <v>3858826</v>
      </c>
      <c r="H58" s="7">
        <f t="shared" si="5"/>
        <v>0</v>
      </c>
      <c r="I58" s="7">
        <f t="shared" si="6"/>
        <v>0</v>
      </c>
      <c r="J58" s="7">
        <f t="shared" si="7"/>
        <v>0</v>
      </c>
      <c r="K58" s="7" t="e">
        <f t="shared" si="8"/>
        <v>#DIV/0!</v>
      </c>
    </row>
    <row r="59" spans="1:13" ht="52.8" x14ac:dyDescent="0.25">
      <c r="A59" s="6" t="s">
        <v>9</v>
      </c>
      <c r="B59" s="7">
        <v>25538200</v>
      </c>
      <c r="C59" s="7">
        <v>25538200</v>
      </c>
      <c r="D59" s="7"/>
      <c r="E59" s="7"/>
      <c r="F59" s="7">
        <f t="shared" si="3"/>
        <v>25538200</v>
      </c>
      <c r="G59" s="7">
        <f t="shared" si="4"/>
        <v>25538200</v>
      </c>
      <c r="H59" s="7">
        <f t="shared" si="5"/>
        <v>0</v>
      </c>
      <c r="I59" s="7">
        <f t="shared" si="6"/>
        <v>0</v>
      </c>
      <c r="J59" s="7">
        <f t="shared" si="7"/>
        <v>0</v>
      </c>
      <c r="K59" s="7" t="e">
        <f t="shared" si="8"/>
        <v>#DIV/0!</v>
      </c>
    </row>
    <row r="60" spans="1:13" ht="42" customHeight="1" x14ac:dyDescent="0.25">
      <c r="A60" s="4" t="s">
        <v>7</v>
      </c>
      <c r="B60" s="5">
        <f>SUM(B61:B61)</f>
        <v>117228700</v>
      </c>
      <c r="C60" s="5">
        <f t="shared" ref="C60:E60" si="28">SUM(C61:C61)</f>
        <v>117604930</v>
      </c>
      <c r="D60" s="5">
        <f t="shared" si="28"/>
        <v>28321907</v>
      </c>
      <c r="E60" s="5">
        <f t="shared" si="28"/>
        <v>24744192.550000001</v>
      </c>
      <c r="F60" s="5">
        <f t="shared" si="3"/>
        <v>92484507.450000003</v>
      </c>
      <c r="G60" s="5">
        <f t="shared" si="4"/>
        <v>92860737.450000003</v>
      </c>
      <c r="H60" s="5">
        <f t="shared" si="5"/>
        <v>3577714.4499999993</v>
      </c>
      <c r="I60" s="5">
        <f t="shared" si="6"/>
        <v>21.107623431804669</v>
      </c>
      <c r="J60" s="5">
        <f t="shared" si="7"/>
        <v>21.040098021400976</v>
      </c>
      <c r="K60" s="5">
        <f t="shared" si="8"/>
        <v>87.367678136927722</v>
      </c>
    </row>
    <row r="61" spans="1:13" ht="66" x14ac:dyDescent="0.25">
      <c r="A61" s="6" t="s">
        <v>2</v>
      </c>
      <c r="B61" s="7">
        <v>117228700</v>
      </c>
      <c r="C61" s="16">
        <v>117604930</v>
      </c>
      <c r="D61" s="16">
        <v>28321907</v>
      </c>
      <c r="E61" s="16">
        <v>24744192.550000001</v>
      </c>
      <c r="F61" s="16">
        <f t="shared" si="3"/>
        <v>92484507.450000003</v>
      </c>
      <c r="G61" s="16">
        <f t="shared" si="4"/>
        <v>92860737.450000003</v>
      </c>
      <c r="H61" s="16">
        <f t="shared" si="5"/>
        <v>3577714.4499999993</v>
      </c>
      <c r="I61" s="16">
        <f t="shared" si="6"/>
        <v>21.107623431804669</v>
      </c>
      <c r="J61" s="16">
        <f t="shared" si="7"/>
        <v>21.040098021400976</v>
      </c>
      <c r="K61" s="16">
        <f t="shared" si="8"/>
        <v>87.367678136927722</v>
      </c>
    </row>
    <row r="62" spans="1:13" ht="79.2" x14ac:dyDescent="0.25">
      <c r="A62" s="13" t="s">
        <v>46</v>
      </c>
      <c r="B62" s="14">
        <f>B63+B66+B69+B75+B77+B79</f>
        <v>808144657</v>
      </c>
      <c r="C62" s="14">
        <f>C63+C66+C69+C75+C77+C79</f>
        <v>926340009.18000007</v>
      </c>
      <c r="D62" s="14">
        <f>D63+D66+D69+D75+D77+D79</f>
        <v>157467237</v>
      </c>
      <c r="E62" s="14">
        <f>E63+E66+E69+E75+E77+E79</f>
        <v>97431828.659999996</v>
      </c>
      <c r="F62" s="14">
        <f t="shared" si="3"/>
        <v>710712828.34000003</v>
      </c>
      <c r="G62" s="14">
        <f t="shared" si="4"/>
        <v>828908180.5200001</v>
      </c>
      <c r="H62" s="14">
        <f t="shared" si="5"/>
        <v>60035408.340000004</v>
      </c>
      <c r="I62" s="14">
        <f t="shared" si="6"/>
        <v>12.05623619683227</v>
      </c>
      <c r="J62" s="14">
        <f t="shared" si="7"/>
        <v>10.517933771018596</v>
      </c>
      <c r="K62" s="14">
        <f t="shared" si="8"/>
        <v>61.874349557552719</v>
      </c>
    </row>
    <row r="63" spans="1:13" ht="52.8" x14ac:dyDescent="0.25">
      <c r="A63" s="4" t="s">
        <v>10</v>
      </c>
      <c r="B63" s="5">
        <f>SUM(B64:B65)</f>
        <v>6423000</v>
      </c>
      <c r="C63" s="5">
        <f t="shared" ref="C63:E63" si="29">SUM(C64:C65)</f>
        <v>40094893</v>
      </c>
      <c r="D63" s="5">
        <f t="shared" si="29"/>
        <v>3735368</v>
      </c>
      <c r="E63" s="5">
        <f t="shared" si="29"/>
        <v>96000</v>
      </c>
      <c r="F63" s="5">
        <f t="shared" si="3"/>
        <v>6327000</v>
      </c>
      <c r="G63" s="5">
        <f t="shared" si="4"/>
        <v>39998893</v>
      </c>
      <c r="H63" s="5">
        <f t="shared" si="5"/>
        <v>3639368</v>
      </c>
      <c r="I63" s="5">
        <f t="shared" si="6"/>
        <v>1.4946286781877627</v>
      </c>
      <c r="J63" s="5">
        <f t="shared" si="7"/>
        <v>0.23943198950549635</v>
      </c>
      <c r="K63" s="5">
        <f t="shared" si="8"/>
        <v>2.5700279062196816</v>
      </c>
    </row>
    <row r="64" spans="1:13" ht="46.95" customHeight="1" x14ac:dyDescent="0.25">
      <c r="A64" s="6" t="s">
        <v>9</v>
      </c>
      <c r="B64" s="16">
        <v>6423000</v>
      </c>
      <c r="C64" s="7">
        <v>6372300</v>
      </c>
      <c r="D64" s="7"/>
      <c r="E64" s="7"/>
      <c r="F64" s="7">
        <f t="shared" si="3"/>
        <v>6423000</v>
      </c>
      <c r="G64" s="7">
        <f t="shared" si="4"/>
        <v>6372300</v>
      </c>
      <c r="H64" s="7">
        <f t="shared" si="5"/>
        <v>0</v>
      </c>
      <c r="I64" s="7">
        <f t="shared" si="6"/>
        <v>0</v>
      </c>
      <c r="J64" s="7">
        <f t="shared" si="7"/>
        <v>0</v>
      </c>
      <c r="K64" s="7" t="e">
        <f t="shared" si="8"/>
        <v>#DIV/0!</v>
      </c>
    </row>
    <row r="65" spans="1:11" ht="66" x14ac:dyDescent="0.25">
      <c r="A65" s="6" t="s">
        <v>2</v>
      </c>
      <c r="B65" s="7"/>
      <c r="C65" s="16">
        <v>33722593</v>
      </c>
      <c r="D65" s="16">
        <v>3735368</v>
      </c>
      <c r="E65" s="16">
        <v>96000</v>
      </c>
      <c r="F65" s="16">
        <f t="shared" si="3"/>
        <v>-96000</v>
      </c>
      <c r="G65" s="16">
        <f t="shared" si="4"/>
        <v>33626593</v>
      </c>
      <c r="H65" s="16">
        <f t="shared" si="5"/>
        <v>3639368</v>
      </c>
      <c r="I65" s="16" t="e">
        <f t="shared" si="6"/>
        <v>#DIV/0!</v>
      </c>
      <c r="J65" s="16">
        <f t="shared" si="7"/>
        <v>0.28467561791585838</v>
      </c>
      <c r="K65" s="16">
        <f t="shared" si="8"/>
        <v>2.5700279062196816</v>
      </c>
    </row>
    <row r="66" spans="1:11" ht="52.8" x14ac:dyDescent="0.25">
      <c r="A66" s="4" t="s">
        <v>11</v>
      </c>
      <c r="B66" s="5">
        <f>SUM(B67:B68)</f>
        <v>28859100</v>
      </c>
      <c r="C66" s="5">
        <f t="shared" ref="C66:E66" si="30">SUM(C67:C68)</f>
        <v>33738020</v>
      </c>
      <c r="D66" s="5">
        <f t="shared" si="30"/>
        <v>3125211</v>
      </c>
      <c r="E66" s="5">
        <f t="shared" si="30"/>
        <v>2012596.53</v>
      </c>
      <c r="F66" s="5">
        <f t="shared" si="3"/>
        <v>26846503.469999999</v>
      </c>
      <c r="G66" s="5">
        <f t="shared" si="4"/>
        <v>31725423.469999999</v>
      </c>
      <c r="H66" s="5">
        <f t="shared" si="5"/>
        <v>1112614.47</v>
      </c>
      <c r="I66" s="5">
        <f t="shared" si="6"/>
        <v>6.9738714305019904</v>
      </c>
      <c r="J66" s="5">
        <f t="shared" si="7"/>
        <v>5.9653664619322653</v>
      </c>
      <c r="K66" s="5">
        <f t="shared" si="8"/>
        <v>64.398740757024086</v>
      </c>
    </row>
    <row r="67" spans="1:11" ht="52.95" customHeight="1" x14ac:dyDescent="0.25">
      <c r="A67" s="6" t="s">
        <v>4</v>
      </c>
      <c r="B67" s="7">
        <v>1589000</v>
      </c>
      <c r="C67" s="7">
        <v>1589000</v>
      </c>
      <c r="D67" s="7">
        <v>283621</v>
      </c>
      <c r="E67" s="7">
        <v>283620.03000000003</v>
      </c>
      <c r="F67" s="7">
        <f t="shared" si="3"/>
        <v>1305379.97</v>
      </c>
      <c r="G67" s="7">
        <f t="shared" si="4"/>
        <v>1305379.97</v>
      </c>
      <c r="H67" s="7">
        <f t="shared" si="5"/>
        <v>0.96999999997206032</v>
      </c>
      <c r="I67" s="7">
        <f t="shared" si="6"/>
        <v>17.848963499056012</v>
      </c>
      <c r="J67" s="7">
        <f t="shared" si="7"/>
        <v>17.848963499056012</v>
      </c>
      <c r="K67" s="7">
        <f t="shared" si="8"/>
        <v>99.999657994295205</v>
      </c>
    </row>
    <row r="68" spans="1:11" ht="46.2" customHeight="1" x14ac:dyDescent="0.25">
      <c r="A68" s="6" t="s">
        <v>9</v>
      </c>
      <c r="B68" s="7">
        <v>27270100</v>
      </c>
      <c r="C68" s="7">
        <v>32149020</v>
      </c>
      <c r="D68" s="7">
        <v>2841590</v>
      </c>
      <c r="E68" s="7">
        <v>1728976.5</v>
      </c>
      <c r="F68" s="7">
        <f t="shared" si="3"/>
        <v>25541123.5</v>
      </c>
      <c r="G68" s="7">
        <f t="shared" si="4"/>
        <v>30420043.5</v>
      </c>
      <c r="H68" s="7">
        <f t="shared" si="5"/>
        <v>1112613.5</v>
      </c>
      <c r="I68" s="7">
        <f t="shared" si="6"/>
        <v>6.3401912717591795</v>
      </c>
      <c r="J68" s="7">
        <f t="shared" si="7"/>
        <v>5.3780068568186525</v>
      </c>
      <c r="K68" s="7">
        <f t="shared" si="8"/>
        <v>60.845389377074099</v>
      </c>
    </row>
    <row r="69" spans="1:11" ht="39.6" x14ac:dyDescent="0.25">
      <c r="A69" s="4" t="s">
        <v>12</v>
      </c>
      <c r="B69" s="5">
        <f>SUM(B70:B74)</f>
        <v>4866700</v>
      </c>
      <c r="C69" s="5">
        <f t="shared" ref="C69:E69" si="31">SUM(C70:C74)</f>
        <v>5933888</v>
      </c>
      <c r="D69" s="5">
        <f t="shared" si="31"/>
        <v>1687888</v>
      </c>
      <c r="E69" s="5">
        <f t="shared" si="31"/>
        <v>1154453</v>
      </c>
      <c r="F69" s="5">
        <f t="shared" si="3"/>
        <v>3712247</v>
      </c>
      <c r="G69" s="5">
        <f t="shared" si="4"/>
        <v>4779435</v>
      </c>
      <c r="H69" s="5">
        <f t="shared" si="5"/>
        <v>533435</v>
      </c>
      <c r="I69" s="5">
        <f t="shared" si="6"/>
        <v>23.721474510448559</v>
      </c>
      <c r="J69" s="5">
        <f t="shared" si="7"/>
        <v>19.455254295328796</v>
      </c>
      <c r="K69" s="5">
        <f t="shared" si="8"/>
        <v>68.396303546206866</v>
      </c>
    </row>
    <row r="70" spans="1:11" ht="26.4" x14ac:dyDescent="0.25">
      <c r="A70" s="6" t="s">
        <v>13</v>
      </c>
      <c r="B70" s="7">
        <v>285000</v>
      </c>
      <c r="C70" s="7">
        <v>285000</v>
      </c>
      <c r="D70" s="7">
        <v>135000</v>
      </c>
      <c r="E70" s="7"/>
      <c r="F70" s="7">
        <f t="shared" si="3"/>
        <v>285000</v>
      </c>
      <c r="G70" s="7">
        <f t="shared" si="4"/>
        <v>285000</v>
      </c>
      <c r="H70" s="7">
        <f t="shared" si="5"/>
        <v>135000</v>
      </c>
      <c r="I70" s="7">
        <f t="shared" si="6"/>
        <v>0</v>
      </c>
      <c r="J70" s="7">
        <f t="shared" si="7"/>
        <v>0</v>
      </c>
      <c r="K70" s="7">
        <f t="shared" si="8"/>
        <v>0</v>
      </c>
    </row>
    <row r="71" spans="1:11" ht="42.6" customHeight="1" x14ac:dyDescent="0.25">
      <c r="A71" s="6" t="s">
        <v>1</v>
      </c>
      <c r="B71" s="7">
        <v>2755000</v>
      </c>
      <c r="C71" s="7">
        <v>3423753</v>
      </c>
      <c r="D71" s="7">
        <v>359453</v>
      </c>
      <c r="E71" s="7">
        <v>359453</v>
      </c>
      <c r="F71" s="7">
        <f t="shared" ref="F71:F132" si="32">B71-E71</f>
        <v>2395547</v>
      </c>
      <c r="G71" s="7">
        <f t="shared" ref="G71:G132" si="33">C71-E71</f>
        <v>3064300</v>
      </c>
      <c r="H71" s="7">
        <f t="shared" ref="H71:H132" si="34">D71-E71</f>
        <v>0</v>
      </c>
      <c r="I71" s="7">
        <f t="shared" ref="I71:I132" si="35">E71/B71*100</f>
        <v>13.047295825771323</v>
      </c>
      <c r="J71" s="7">
        <f t="shared" ref="J71:J132" si="36">E71/C71*100</f>
        <v>10.498800585205768</v>
      </c>
      <c r="K71" s="7">
        <f t="shared" ref="K71:K132" si="37">E71/D71*100</f>
        <v>100</v>
      </c>
    </row>
    <row r="72" spans="1:11" ht="30" customHeight="1" x14ac:dyDescent="0.25">
      <c r="A72" s="6" t="s">
        <v>5</v>
      </c>
      <c r="B72" s="7">
        <v>200000</v>
      </c>
      <c r="C72" s="7">
        <v>200000</v>
      </c>
      <c r="D72" s="7"/>
      <c r="E72" s="7"/>
      <c r="F72" s="7">
        <f t="shared" si="32"/>
        <v>200000</v>
      </c>
      <c r="G72" s="7">
        <f t="shared" si="33"/>
        <v>200000</v>
      </c>
      <c r="H72" s="7">
        <f t="shared" si="34"/>
        <v>0</v>
      </c>
      <c r="I72" s="7">
        <f t="shared" si="35"/>
        <v>0</v>
      </c>
      <c r="J72" s="7">
        <f t="shared" si="36"/>
        <v>0</v>
      </c>
      <c r="K72" s="7" t="e">
        <f t="shared" si="37"/>
        <v>#DIV/0!</v>
      </c>
    </row>
    <row r="73" spans="1:11" ht="39.6" x14ac:dyDescent="0.25">
      <c r="A73" s="6" t="s">
        <v>6</v>
      </c>
      <c r="B73" s="7">
        <v>795000</v>
      </c>
      <c r="C73" s="7">
        <v>795000</v>
      </c>
      <c r="D73" s="7">
        <v>795000</v>
      </c>
      <c r="E73" s="7">
        <v>795000</v>
      </c>
      <c r="F73" s="7">
        <f t="shared" si="32"/>
        <v>0</v>
      </c>
      <c r="G73" s="7">
        <f t="shared" si="33"/>
        <v>0</v>
      </c>
      <c r="H73" s="7">
        <f t="shared" si="34"/>
        <v>0</v>
      </c>
      <c r="I73" s="7">
        <f t="shared" si="35"/>
        <v>100</v>
      </c>
      <c r="J73" s="7">
        <f t="shared" si="36"/>
        <v>100</v>
      </c>
      <c r="K73" s="7">
        <f t="shared" si="37"/>
        <v>100</v>
      </c>
    </row>
    <row r="74" spans="1:11" ht="42" customHeight="1" x14ac:dyDescent="0.25">
      <c r="A74" s="6" t="s">
        <v>9</v>
      </c>
      <c r="B74" s="7">
        <v>831700</v>
      </c>
      <c r="C74" s="7">
        <v>1230135</v>
      </c>
      <c r="D74" s="7">
        <v>398435</v>
      </c>
      <c r="E74" s="7"/>
      <c r="F74" s="7">
        <f t="shared" si="32"/>
        <v>831700</v>
      </c>
      <c r="G74" s="7">
        <f t="shared" si="33"/>
        <v>1230135</v>
      </c>
      <c r="H74" s="7">
        <f t="shared" si="34"/>
        <v>398435</v>
      </c>
      <c r="I74" s="7">
        <f t="shared" si="35"/>
        <v>0</v>
      </c>
      <c r="J74" s="7">
        <f t="shared" si="36"/>
        <v>0</v>
      </c>
      <c r="K74" s="7">
        <f t="shared" si="37"/>
        <v>0</v>
      </c>
    </row>
    <row r="75" spans="1:11" ht="26.4" x14ac:dyDescent="0.25">
      <c r="A75" s="4" t="s">
        <v>27</v>
      </c>
      <c r="B75" s="5">
        <f>B76</f>
        <v>441322807</v>
      </c>
      <c r="C75" s="5">
        <f t="shared" ref="C75:E75" si="38">C76</f>
        <v>510632292.18000001</v>
      </c>
      <c r="D75" s="5">
        <f t="shared" si="38"/>
        <v>81727216</v>
      </c>
      <c r="E75" s="5">
        <f t="shared" si="38"/>
        <v>39160622.270000003</v>
      </c>
      <c r="F75" s="5">
        <f t="shared" si="32"/>
        <v>402162184.73000002</v>
      </c>
      <c r="G75" s="5">
        <f t="shared" si="33"/>
        <v>471471669.91000003</v>
      </c>
      <c r="H75" s="5">
        <f t="shared" si="34"/>
        <v>42566593.729999997</v>
      </c>
      <c r="I75" s="5">
        <f t="shared" si="35"/>
        <v>8.8734644230611899</v>
      </c>
      <c r="J75" s="5">
        <f t="shared" si="36"/>
        <v>7.6690453913156986</v>
      </c>
      <c r="K75" s="5">
        <f t="shared" si="37"/>
        <v>47.916256281138956</v>
      </c>
    </row>
    <row r="76" spans="1:11" ht="40.200000000000003" customHeight="1" x14ac:dyDescent="0.25">
      <c r="A76" s="6" t="s">
        <v>9</v>
      </c>
      <c r="B76" s="7">
        <v>441322807</v>
      </c>
      <c r="C76" s="7">
        <v>510632292.18000001</v>
      </c>
      <c r="D76" s="7">
        <v>81727216</v>
      </c>
      <c r="E76" s="7">
        <v>39160622.270000003</v>
      </c>
      <c r="F76" s="7">
        <f t="shared" si="32"/>
        <v>402162184.73000002</v>
      </c>
      <c r="G76" s="7">
        <f t="shared" si="33"/>
        <v>471471669.91000003</v>
      </c>
      <c r="H76" s="7">
        <f t="shared" si="34"/>
        <v>42566593.729999997</v>
      </c>
      <c r="I76" s="7">
        <f t="shared" si="35"/>
        <v>8.8734644230611899</v>
      </c>
      <c r="J76" s="7">
        <f t="shared" si="36"/>
        <v>7.6690453913156986</v>
      </c>
      <c r="K76" s="7">
        <f t="shared" si="37"/>
        <v>47.916256281138956</v>
      </c>
    </row>
    <row r="77" spans="1:11" ht="39.6" x14ac:dyDescent="0.25">
      <c r="A77" s="4" t="s">
        <v>7</v>
      </c>
      <c r="B77" s="5">
        <f>B78</f>
        <v>276241150</v>
      </c>
      <c r="C77" s="5">
        <f t="shared" ref="C77:E77" si="39">C78</f>
        <v>282841150</v>
      </c>
      <c r="D77" s="5">
        <f t="shared" si="39"/>
        <v>67191554</v>
      </c>
      <c r="E77" s="5">
        <f t="shared" si="39"/>
        <v>55008156.859999999</v>
      </c>
      <c r="F77" s="5">
        <f t="shared" si="32"/>
        <v>221232993.13999999</v>
      </c>
      <c r="G77" s="5">
        <f t="shared" si="33"/>
        <v>227832993.13999999</v>
      </c>
      <c r="H77" s="5">
        <f t="shared" si="34"/>
        <v>12183397.140000001</v>
      </c>
      <c r="I77" s="5">
        <f t="shared" si="35"/>
        <v>19.91309291175482</v>
      </c>
      <c r="J77" s="5">
        <f t="shared" si="36"/>
        <v>19.448427804794317</v>
      </c>
      <c r="K77" s="5">
        <f t="shared" si="37"/>
        <v>81.867665778350656</v>
      </c>
    </row>
    <row r="78" spans="1:11" ht="45.6" customHeight="1" x14ac:dyDescent="0.25">
      <c r="A78" s="6" t="s">
        <v>9</v>
      </c>
      <c r="B78" s="7">
        <v>276241150</v>
      </c>
      <c r="C78" s="16">
        <v>282841150</v>
      </c>
      <c r="D78" s="16">
        <v>67191554</v>
      </c>
      <c r="E78" s="16">
        <v>55008156.859999999</v>
      </c>
      <c r="F78" s="16">
        <f t="shared" si="32"/>
        <v>221232993.13999999</v>
      </c>
      <c r="G78" s="16">
        <f t="shared" si="33"/>
        <v>227832993.13999999</v>
      </c>
      <c r="H78" s="16">
        <f t="shared" si="34"/>
        <v>12183397.140000001</v>
      </c>
      <c r="I78" s="16">
        <f t="shared" si="35"/>
        <v>19.91309291175482</v>
      </c>
      <c r="J78" s="16">
        <f t="shared" si="36"/>
        <v>19.448427804794317</v>
      </c>
      <c r="K78" s="16">
        <f t="shared" si="37"/>
        <v>81.867665778350656</v>
      </c>
    </row>
    <row r="79" spans="1:11" ht="132" x14ac:dyDescent="0.25">
      <c r="A79" s="4" t="s">
        <v>47</v>
      </c>
      <c r="B79" s="5">
        <f>B80</f>
        <v>50431900</v>
      </c>
      <c r="C79" s="5">
        <f t="shared" ref="C79:E79" si="40">C80</f>
        <v>53099766</v>
      </c>
      <c r="D79" s="5">
        <f t="shared" si="40"/>
        <v>0</v>
      </c>
      <c r="E79" s="5">
        <f t="shared" si="40"/>
        <v>0</v>
      </c>
      <c r="F79" s="5">
        <f t="shared" si="32"/>
        <v>50431900</v>
      </c>
      <c r="G79" s="5">
        <f t="shared" si="33"/>
        <v>53099766</v>
      </c>
      <c r="H79" s="5">
        <f t="shared" si="34"/>
        <v>0</v>
      </c>
      <c r="I79" s="5">
        <f t="shared" si="35"/>
        <v>0</v>
      </c>
      <c r="J79" s="5">
        <f t="shared" si="36"/>
        <v>0</v>
      </c>
      <c r="K79" s="5" t="e">
        <f t="shared" si="37"/>
        <v>#DIV/0!</v>
      </c>
    </row>
    <row r="80" spans="1:11" ht="52.8" x14ac:dyDescent="0.25">
      <c r="A80" s="6" t="s">
        <v>9</v>
      </c>
      <c r="B80" s="7">
        <v>50431900</v>
      </c>
      <c r="C80" s="16">
        <v>53099766</v>
      </c>
      <c r="D80" s="16"/>
      <c r="E80" s="16"/>
      <c r="F80" s="16">
        <f t="shared" si="32"/>
        <v>50431900</v>
      </c>
      <c r="G80" s="16">
        <f t="shared" si="33"/>
        <v>53099766</v>
      </c>
      <c r="H80" s="16">
        <f t="shared" si="34"/>
        <v>0</v>
      </c>
      <c r="I80" s="16">
        <f t="shared" si="35"/>
        <v>0</v>
      </c>
      <c r="J80" s="16">
        <f t="shared" si="36"/>
        <v>0</v>
      </c>
      <c r="K80" s="16" t="e">
        <f t="shared" si="37"/>
        <v>#DIV/0!</v>
      </c>
    </row>
    <row r="81" spans="1:11" ht="105.6" x14ac:dyDescent="0.25">
      <c r="A81" s="13" t="s">
        <v>67</v>
      </c>
      <c r="B81" s="14">
        <f>B82+B85</f>
        <v>3254063</v>
      </c>
      <c r="C81" s="14">
        <f>C82+C85</f>
        <v>3254063</v>
      </c>
      <c r="D81" s="14">
        <f>D82+D85</f>
        <v>508533</v>
      </c>
      <c r="E81" s="14">
        <f>E82+E85</f>
        <v>196822.15</v>
      </c>
      <c r="F81" s="14">
        <f t="shared" si="32"/>
        <v>3057240.85</v>
      </c>
      <c r="G81" s="14">
        <f t="shared" si="33"/>
        <v>3057240.85</v>
      </c>
      <c r="H81" s="14">
        <f t="shared" si="34"/>
        <v>311710.84999999998</v>
      </c>
      <c r="I81" s="14">
        <f t="shared" si="35"/>
        <v>6.0485045925662773</v>
      </c>
      <c r="J81" s="14">
        <f t="shared" si="36"/>
        <v>6.0485045925662773</v>
      </c>
      <c r="K81" s="14">
        <f t="shared" si="37"/>
        <v>38.703909087512514</v>
      </c>
    </row>
    <row r="82" spans="1:11" ht="26.4" x14ac:dyDescent="0.25">
      <c r="A82" s="4" t="s">
        <v>14</v>
      </c>
      <c r="B82" s="5">
        <f>SUM(B83:B84)</f>
        <v>3188800</v>
      </c>
      <c r="C82" s="5">
        <f>SUM(C83:C84)</f>
        <v>3188800</v>
      </c>
      <c r="D82" s="5">
        <f>SUM(D83:D84)</f>
        <v>508533</v>
      </c>
      <c r="E82" s="5">
        <f>SUM(E83:E84)</f>
        <v>196822.15</v>
      </c>
      <c r="F82" s="5">
        <f t="shared" si="32"/>
        <v>2991977.85</v>
      </c>
      <c r="G82" s="5">
        <f t="shared" si="33"/>
        <v>2991977.85</v>
      </c>
      <c r="H82" s="5">
        <f t="shared" si="34"/>
        <v>311710.84999999998</v>
      </c>
      <c r="I82" s="5">
        <f t="shared" si="35"/>
        <v>6.1722952207727042</v>
      </c>
      <c r="J82" s="5">
        <f t="shared" si="36"/>
        <v>6.1722952207727042</v>
      </c>
      <c r="K82" s="5">
        <f t="shared" si="37"/>
        <v>38.703909087512514</v>
      </c>
    </row>
    <row r="83" spans="1:11" ht="26.4" x14ac:dyDescent="0.25">
      <c r="A83" s="6" t="s">
        <v>13</v>
      </c>
      <c r="B83" s="7">
        <v>137800</v>
      </c>
      <c r="C83" s="7">
        <v>137800</v>
      </c>
      <c r="D83" s="7"/>
      <c r="E83" s="16"/>
      <c r="F83" s="16">
        <f t="shared" si="32"/>
        <v>137800</v>
      </c>
      <c r="G83" s="16">
        <f t="shared" si="33"/>
        <v>137800</v>
      </c>
      <c r="H83" s="16">
        <f t="shared" si="34"/>
        <v>0</v>
      </c>
      <c r="I83" s="16">
        <f t="shared" si="35"/>
        <v>0</v>
      </c>
      <c r="J83" s="16">
        <f t="shared" si="36"/>
        <v>0</v>
      </c>
      <c r="K83" s="16" t="e">
        <f t="shared" si="37"/>
        <v>#DIV/0!</v>
      </c>
    </row>
    <row r="84" spans="1:11" ht="39" customHeight="1" x14ac:dyDescent="0.25">
      <c r="A84" s="6" t="s">
        <v>9</v>
      </c>
      <c r="B84" s="7">
        <v>3051000</v>
      </c>
      <c r="C84" s="7">
        <v>3051000</v>
      </c>
      <c r="D84" s="7">
        <v>508533</v>
      </c>
      <c r="E84" s="16">
        <v>196822.15</v>
      </c>
      <c r="F84" s="16">
        <f t="shared" si="32"/>
        <v>2854177.85</v>
      </c>
      <c r="G84" s="16">
        <f t="shared" si="33"/>
        <v>2854177.85</v>
      </c>
      <c r="H84" s="16">
        <f t="shared" si="34"/>
        <v>311710.84999999998</v>
      </c>
      <c r="I84" s="16">
        <f t="shared" si="35"/>
        <v>6.4510701409373965</v>
      </c>
      <c r="J84" s="16">
        <f t="shared" si="36"/>
        <v>6.4510701409373965</v>
      </c>
      <c r="K84" s="16">
        <f t="shared" si="37"/>
        <v>38.703909087512514</v>
      </c>
    </row>
    <row r="85" spans="1:11" ht="66" x14ac:dyDescent="0.25">
      <c r="A85" s="4" t="s">
        <v>68</v>
      </c>
      <c r="B85" s="5">
        <f>B86</f>
        <v>65263</v>
      </c>
      <c r="C85" s="5">
        <f t="shared" ref="C85:E85" si="41">C86</f>
        <v>65263</v>
      </c>
      <c r="D85" s="5">
        <f t="shared" si="41"/>
        <v>0</v>
      </c>
      <c r="E85" s="5">
        <f t="shared" si="41"/>
        <v>0</v>
      </c>
      <c r="F85" s="5">
        <f t="shared" si="32"/>
        <v>65263</v>
      </c>
      <c r="G85" s="5">
        <f t="shared" si="33"/>
        <v>65263</v>
      </c>
      <c r="H85" s="5">
        <f t="shared" si="34"/>
        <v>0</v>
      </c>
      <c r="I85" s="5">
        <f t="shared" si="35"/>
        <v>0</v>
      </c>
      <c r="J85" s="5">
        <f t="shared" si="36"/>
        <v>0</v>
      </c>
      <c r="K85" s="5" t="e">
        <f t="shared" si="37"/>
        <v>#DIV/0!</v>
      </c>
    </row>
    <row r="86" spans="1:11" ht="39.6" x14ac:dyDescent="0.25">
      <c r="A86" s="6" t="s">
        <v>5</v>
      </c>
      <c r="B86" s="7">
        <v>65263</v>
      </c>
      <c r="C86" s="7">
        <v>65263</v>
      </c>
      <c r="D86" s="7"/>
      <c r="E86" s="16"/>
      <c r="F86" s="16">
        <f t="shared" si="32"/>
        <v>65263</v>
      </c>
      <c r="G86" s="16">
        <f t="shared" si="33"/>
        <v>65263</v>
      </c>
      <c r="H86" s="16">
        <f t="shared" si="34"/>
        <v>0</v>
      </c>
      <c r="I86" s="16">
        <f t="shared" si="35"/>
        <v>0</v>
      </c>
      <c r="J86" s="16">
        <f t="shared" si="36"/>
        <v>0</v>
      </c>
      <c r="K86" s="16" t="e">
        <f t="shared" si="37"/>
        <v>#DIV/0!</v>
      </c>
    </row>
    <row r="87" spans="1:11" ht="79.2" x14ac:dyDescent="0.25">
      <c r="A87" s="13" t="s">
        <v>48</v>
      </c>
      <c r="B87" s="14">
        <f>B88+B90</f>
        <v>12952768</v>
      </c>
      <c r="C87" s="14">
        <f t="shared" ref="C87:E87" si="42">C88+C90</f>
        <v>14533044</v>
      </c>
      <c r="D87" s="14">
        <f t="shared" si="42"/>
        <v>1467598</v>
      </c>
      <c r="E87" s="14">
        <f t="shared" si="42"/>
        <v>1134587.42</v>
      </c>
      <c r="F87" s="14">
        <f t="shared" si="32"/>
        <v>11818180.58</v>
      </c>
      <c r="G87" s="14">
        <f t="shared" si="33"/>
        <v>13398456.58</v>
      </c>
      <c r="H87" s="14">
        <f t="shared" si="34"/>
        <v>333010.58000000007</v>
      </c>
      <c r="I87" s="14">
        <f t="shared" si="35"/>
        <v>8.7594205346687293</v>
      </c>
      <c r="J87" s="14">
        <f t="shared" si="36"/>
        <v>7.8069495970699592</v>
      </c>
      <c r="K87" s="14">
        <f t="shared" si="37"/>
        <v>77.309141876726457</v>
      </c>
    </row>
    <row r="88" spans="1:11" ht="78.599999999999994" customHeight="1" x14ac:dyDescent="0.25">
      <c r="A88" s="4" t="s">
        <v>69</v>
      </c>
      <c r="B88" s="5">
        <f>B89</f>
        <v>259400</v>
      </c>
      <c r="C88" s="5">
        <f t="shared" ref="C88:E88" si="43">C89</f>
        <v>259400</v>
      </c>
      <c r="D88" s="5">
        <f t="shared" si="43"/>
        <v>0</v>
      </c>
      <c r="E88" s="5">
        <f t="shared" si="43"/>
        <v>0</v>
      </c>
      <c r="F88" s="5">
        <f t="shared" si="32"/>
        <v>259400</v>
      </c>
      <c r="G88" s="5">
        <f t="shared" si="33"/>
        <v>259400</v>
      </c>
      <c r="H88" s="5">
        <f t="shared" si="34"/>
        <v>0</v>
      </c>
      <c r="I88" s="5">
        <f t="shared" si="35"/>
        <v>0</v>
      </c>
      <c r="J88" s="5">
        <f t="shared" si="36"/>
        <v>0</v>
      </c>
      <c r="K88" s="5" t="e">
        <f t="shared" si="37"/>
        <v>#DIV/0!</v>
      </c>
    </row>
    <row r="89" spans="1:11" ht="26.4" x14ac:dyDescent="0.25">
      <c r="A89" s="6" t="s">
        <v>13</v>
      </c>
      <c r="B89" s="7">
        <v>259400</v>
      </c>
      <c r="C89" s="7">
        <v>259400</v>
      </c>
      <c r="D89" s="7"/>
      <c r="E89" s="16"/>
      <c r="F89" s="16">
        <f t="shared" si="32"/>
        <v>259400</v>
      </c>
      <c r="G89" s="16">
        <f t="shared" si="33"/>
        <v>259400</v>
      </c>
      <c r="H89" s="16">
        <f t="shared" si="34"/>
        <v>0</v>
      </c>
      <c r="I89" s="16">
        <f t="shared" si="35"/>
        <v>0</v>
      </c>
      <c r="J89" s="16">
        <f t="shared" si="36"/>
        <v>0</v>
      </c>
      <c r="K89" s="16" t="e">
        <f t="shared" si="37"/>
        <v>#DIV/0!</v>
      </c>
    </row>
    <row r="90" spans="1:11" ht="52.8" x14ac:dyDescent="0.25">
      <c r="A90" s="4" t="s">
        <v>16</v>
      </c>
      <c r="B90" s="14">
        <f>SUM(B91:B97)</f>
        <v>12693368</v>
      </c>
      <c r="C90" s="14">
        <f>SUM(C91:C97)</f>
        <v>14273644</v>
      </c>
      <c r="D90" s="14">
        <f>SUM(D91:D97)</f>
        <v>1467598</v>
      </c>
      <c r="E90" s="14">
        <f>SUM(E91:E97)</f>
        <v>1134587.42</v>
      </c>
      <c r="F90" s="14">
        <f t="shared" si="32"/>
        <v>11558780.58</v>
      </c>
      <c r="G90" s="14">
        <f t="shared" si="33"/>
        <v>13139056.58</v>
      </c>
      <c r="H90" s="14">
        <f t="shared" si="34"/>
        <v>333010.58000000007</v>
      </c>
      <c r="I90" s="14">
        <f t="shared" si="35"/>
        <v>8.9384269013551005</v>
      </c>
      <c r="J90" s="14">
        <f t="shared" si="36"/>
        <v>7.9488280638076727</v>
      </c>
      <c r="K90" s="14">
        <f t="shared" si="37"/>
        <v>77.309141876726457</v>
      </c>
    </row>
    <row r="91" spans="1:11" ht="26.4" x14ac:dyDescent="0.25">
      <c r="A91" s="6" t="s">
        <v>13</v>
      </c>
      <c r="B91" s="7">
        <v>151300</v>
      </c>
      <c r="C91" s="7">
        <v>151300</v>
      </c>
      <c r="D91" s="7">
        <v>22100</v>
      </c>
      <c r="E91" s="7">
        <v>6733.64</v>
      </c>
      <c r="F91" s="7">
        <f t="shared" si="32"/>
        <v>144566.35999999999</v>
      </c>
      <c r="G91" s="7">
        <f t="shared" si="33"/>
        <v>144566.35999999999</v>
      </c>
      <c r="H91" s="7">
        <f t="shared" si="34"/>
        <v>15366.36</v>
      </c>
      <c r="I91" s="7">
        <f t="shared" si="35"/>
        <v>4.450522141440846</v>
      </c>
      <c r="J91" s="7">
        <f t="shared" si="36"/>
        <v>4.450522141440846</v>
      </c>
      <c r="K91" s="7">
        <f t="shared" si="37"/>
        <v>30.468959276018097</v>
      </c>
    </row>
    <row r="92" spans="1:11" ht="58.95" customHeight="1" x14ac:dyDescent="0.25">
      <c r="A92" s="6" t="s">
        <v>4</v>
      </c>
      <c r="B92" s="7">
        <v>131300</v>
      </c>
      <c r="C92" s="7">
        <v>131300</v>
      </c>
      <c r="D92" s="7">
        <v>20000</v>
      </c>
      <c r="E92" s="7">
        <v>9201.34</v>
      </c>
      <c r="F92" s="7">
        <f t="shared" si="32"/>
        <v>122098.66</v>
      </c>
      <c r="G92" s="7">
        <f t="shared" si="33"/>
        <v>122098.66</v>
      </c>
      <c r="H92" s="7">
        <f t="shared" si="34"/>
        <v>10798.66</v>
      </c>
      <c r="I92" s="7">
        <f t="shared" si="35"/>
        <v>7.0078750952018281</v>
      </c>
      <c r="J92" s="7">
        <f t="shared" si="36"/>
        <v>7.0078750952018281</v>
      </c>
      <c r="K92" s="7">
        <f t="shared" si="37"/>
        <v>46.006700000000002</v>
      </c>
    </row>
    <row r="93" spans="1:11" ht="45" customHeight="1" x14ac:dyDescent="0.25">
      <c r="A93" s="6" t="s">
        <v>1</v>
      </c>
      <c r="B93" s="7">
        <v>9276000</v>
      </c>
      <c r="C93" s="7">
        <v>9311200</v>
      </c>
      <c r="D93" s="7">
        <v>912445</v>
      </c>
      <c r="E93" s="7">
        <v>765037.68</v>
      </c>
      <c r="F93" s="7">
        <f t="shared" si="32"/>
        <v>8510962.3200000003</v>
      </c>
      <c r="G93" s="7">
        <f t="shared" si="33"/>
        <v>8546162.3200000003</v>
      </c>
      <c r="H93" s="7">
        <f t="shared" si="34"/>
        <v>147407.31999999995</v>
      </c>
      <c r="I93" s="7">
        <f t="shared" si="35"/>
        <v>8.2474954721862872</v>
      </c>
      <c r="J93" s="7">
        <f t="shared" si="36"/>
        <v>8.2163166938740435</v>
      </c>
      <c r="K93" s="7">
        <f t="shared" si="37"/>
        <v>83.84479941256734</v>
      </c>
    </row>
    <row r="94" spans="1:11" ht="32.4" customHeight="1" x14ac:dyDescent="0.25">
      <c r="A94" s="6" t="s">
        <v>5</v>
      </c>
      <c r="B94" s="7">
        <v>1150168</v>
      </c>
      <c r="C94" s="7">
        <v>2695244</v>
      </c>
      <c r="D94" s="7">
        <v>213602</v>
      </c>
      <c r="E94" s="7">
        <v>147272.29999999999</v>
      </c>
      <c r="F94" s="7">
        <f t="shared" si="32"/>
        <v>1002895.7</v>
      </c>
      <c r="G94" s="7">
        <f t="shared" si="33"/>
        <v>2547971.7000000002</v>
      </c>
      <c r="H94" s="7">
        <f t="shared" si="34"/>
        <v>66329.700000000012</v>
      </c>
      <c r="I94" s="7">
        <f t="shared" si="35"/>
        <v>12.804416398300072</v>
      </c>
      <c r="J94" s="7">
        <f t="shared" si="36"/>
        <v>5.4641546368343636</v>
      </c>
      <c r="K94" s="7">
        <f t="shared" si="37"/>
        <v>68.947060420782563</v>
      </c>
    </row>
    <row r="95" spans="1:11" ht="39.6" x14ac:dyDescent="0.25">
      <c r="A95" s="6" t="s">
        <v>6</v>
      </c>
      <c r="B95" s="7">
        <v>1373200</v>
      </c>
      <c r="C95" s="7">
        <v>1373200</v>
      </c>
      <c r="D95" s="7">
        <v>223185</v>
      </c>
      <c r="E95" s="7">
        <v>166657.66</v>
      </c>
      <c r="F95" s="7">
        <f t="shared" si="32"/>
        <v>1206542.3400000001</v>
      </c>
      <c r="G95" s="7">
        <f t="shared" si="33"/>
        <v>1206542.3400000001</v>
      </c>
      <c r="H95" s="7">
        <f t="shared" si="34"/>
        <v>56527.34</v>
      </c>
      <c r="I95" s="7">
        <f t="shared" si="35"/>
        <v>12.136444800466064</v>
      </c>
      <c r="J95" s="7">
        <f t="shared" si="36"/>
        <v>12.136444800466064</v>
      </c>
      <c r="K95" s="7">
        <f t="shared" si="37"/>
        <v>74.672428702645789</v>
      </c>
    </row>
    <row r="96" spans="1:11" ht="66" x14ac:dyDescent="0.25">
      <c r="A96" s="6" t="s">
        <v>2</v>
      </c>
      <c r="B96" s="7">
        <v>94100</v>
      </c>
      <c r="C96" s="7">
        <v>94100</v>
      </c>
      <c r="D96" s="7">
        <v>9000</v>
      </c>
      <c r="E96" s="7">
        <v>9000</v>
      </c>
      <c r="F96" s="7">
        <f t="shared" si="32"/>
        <v>85100</v>
      </c>
      <c r="G96" s="7">
        <f t="shared" si="33"/>
        <v>85100</v>
      </c>
      <c r="H96" s="7">
        <f t="shared" si="34"/>
        <v>0</v>
      </c>
      <c r="I96" s="7">
        <f t="shared" si="35"/>
        <v>9.5642933049946866</v>
      </c>
      <c r="J96" s="7">
        <f t="shared" si="36"/>
        <v>9.5642933049946866</v>
      </c>
      <c r="K96" s="7">
        <f t="shared" si="37"/>
        <v>100</v>
      </c>
    </row>
    <row r="97" spans="1:12" ht="44.4" customHeight="1" x14ac:dyDescent="0.25">
      <c r="A97" s="6" t="s">
        <v>9</v>
      </c>
      <c r="B97" s="7">
        <v>517300</v>
      </c>
      <c r="C97" s="7">
        <v>517300</v>
      </c>
      <c r="D97" s="7">
        <v>67266</v>
      </c>
      <c r="E97" s="7">
        <v>30684.799999999999</v>
      </c>
      <c r="F97" s="7">
        <f t="shared" si="32"/>
        <v>486615.2</v>
      </c>
      <c r="G97" s="7">
        <f t="shared" si="33"/>
        <v>486615.2</v>
      </c>
      <c r="H97" s="7">
        <f t="shared" si="34"/>
        <v>36581.199999999997</v>
      </c>
      <c r="I97" s="7">
        <f t="shared" si="35"/>
        <v>5.9317224047941233</v>
      </c>
      <c r="J97" s="7">
        <f t="shared" si="36"/>
        <v>5.9317224047941233</v>
      </c>
      <c r="K97" s="7">
        <f t="shared" si="37"/>
        <v>45.617102250765619</v>
      </c>
    </row>
    <row r="98" spans="1:12" ht="39.6" x14ac:dyDescent="0.25">
      <c r="A98" s="13" t="s">
        <v>49</v>
      </c>
      <c r="B98" s="14">
        <f>B99+B101+B103+B105</f>
        <v>455938200</v>
      </c>
      <c r="C98" s="14">
        <f>C99+C101+C103+C105</f>
        <v>458995879</v>
      </c>
      <c r="D98" s="14">
        <f t="shared" ref="D98:E98" si="44">D99+D101+D103+D105</f>
        <v>94671403</v>
      </c>
      <c r="E98" s="14">
        <f t="shared" si="44"/>
        <v>87006129.579999998</v>
      </c>
      <c r="F98" s="14">
        <f t="shared" si="32"/>
        <v>368932070.42000002</v>
      </c>
      <c r="G98" s="14">
        <f t="shared" si="33"/>
        <v>371989749.42000002</v>
      </c>
      <c r="H98" s="14">
        <f t="shared" si="34"/>
        <v>7665273.4200000018</v>
      </c>
      <c r="I98" s="14">
        <f t="shared" si="35"/>
        <v>19.082877806685204</v>
      </c>
      <c r="J98" s="14">
        <f t="shared" si="36"/>
        <v>18.955753975298762</v>
      </c>
      <c r="K98" s="14">
        <f t="shared" si="37"/>
        <v>91.903285282462761</v>
      </c>
    </row>
    <row r="99" spans="1:12" ht="39.6" x14ac:dyDescent="0.25">
      <c r="A99" s="4" t="s">
        <v>17</v>
      </c>
      <c r="B99" s="5">
        <f>B100</f>
        <v>349712200</v>
      </c>
      <c r="C99" s="5">
        <f t="shared" ref="C99:E99" si="45">C100</f>
        <v>352769879</v>
      </c>
      <c r="D99" s="5">
        <f t="shared" si="45"/>
        <v>73283638</v>
      </c>
      <c r="E99" s="5">
        <f t="shared" si="45"/>
        <v>71156750.650000006</v>
      </c>
      <c r="F99" s="5">
        <f t="shared" si="32"/>
        <v>278555449.35000002</v>
      </c>
      <c r="G99" s="5">
        <f t="shared" si="33"/>
        <v>281613128.35000002</v>
      </c>
      <c r="H99" s="5">
        <f t="shared" si="34"/>
        <v>2126887.349999994</v>
      </c>
      <c r="I99" s="5">
        <f t="shared" si="35"/>
        <v>20.347231423439048</v>
      </c>
      <c r="J99" s="5">
        <f t="shared" si="36"/>
        <v>20.17086913761138</v>
      </c>
      <c r="K99" s="5">
        <f t="shared" si="37"/>
        <v>97.097732306903211</v>
      </c>
    </row>
    <row r="100" spans="1:12" ht="26.4" x14ac:dyDescent="0.25">
      <c r="A100" s="6" t="s">
        <v>13</v>
      </c>
      <c r="B100" s="7">
        <v>349712200</v>
      </c>
      <c r="C100" s="7">
        <v>352769879</v>
      </c>
      <c r="D100" s="7">
        <v>73283638</v>
      </c>
      <c r="E100" s="7">
        <v>71156750.650000006</v>
      </c>
      <c r="F100" s="7">
        <f t="shared" si="32"/>
        <v>278555449.35000002</v>
      </c>
      <c r="G100" s="7">
        <f t="shared" si="33"/>
        <v>281613128.35000002</v>
      </c>
      <c r="H100" s="7">
        <f t="shared" si="34"/>
        <v>2126887.349999994</v>
      </c>
      <c r="I100" s="7">
        <f t="shared" si="35"/>
        <v>20.347231423439048</v>
      </c>
      <c r="J100" s="7">
        <f t="shared" si="36"/>
        <v>20.17086913761138</v>
      </c>
      <c r="K100" s="7">
        <f t="shared" si="37"/>
        <v>97.097732306903211</v>
      </c>
    </row>
    <row r="101" spans="1:12" ht="39.6" x14ac:dyDescent="0.25">
      <c r="A101" s="4" t="s">
        <v>18</v>
      </c>
      <c r="B101" s="5">
        <f>B102</f>
        <v>52219400</v>
      </c>
      <c r="C101" s="5">
        <f t="shared" ref="C101:E101" si="46">C102</f>
        <v>52219400</v>
      </c>
      <c r="D101" s="5">
        <f t="shared" si="46"/>
        <v>13128580</v>
      </c>
      <c r="E101" s="5">
        <f t="shared" si="46"/>
        <v>8381450.4699999997</v>
      </c>
      <c r="F101" s="5">
        <f t="shared" si="32"/>
        <v>43837949.530000001</v>
      </c>
      <c r="G101" s="5">
        <f t="shared" si="33"/>
        <v>43837949.530000001</v>
      </c>
      <c r="H101" s="5">
        <f t="shared" si="34"/>
        <v>4747129.53</v>
      </c>
      <c r="I101" s="5">
        <f t="shared" si="35"/>
        <v>16.050453413865345</v>
      </c>
      <c r="J101" s="5">
        <f t="shared" si="36"/>
        <v>16.050453413865345</v>
      </c>
      <c r="K101" s="5">
        <f t="shared" si="37"/>
        <v>63.841256784816025</v>
      </c>
    </row>
    <row r="102" spans="1:12" ht="26.4" x14ac:dyDescent="0.25">
      <c r="A102" s="6" t="s">
        <v>13</v>
      </c>
      <c r="B102" s="7">
        <v>52219400</v>
      </c>
      <c r="C102" s="7">
        <v>52219400</v>
      </c>
      <c r="D102" s="7">
        <v>13128580</v>
      </c>
      <c r="E102" s="7">
        <v>8381450.4699999997</v>
      </c>
      <c r="F102" s="7">
        <f t="shared" si="32"/>
        <v>43837949.530000001</v>
      </c>
      <c r="G102" s="7">
        <f t="shared" si="33"/>
        <v>43837949.530000001</v>
      </c>
      <c r="H102" s="7">
        <f t="shared" si="34"/>
        <v>4747129.53</v>
      </c>
      <c r="I102" s="7">
        <f t="shared" si="35"/>
        <v>16.050453413865345</v>
      </c>
      <c r="J102" s="7">
        <f t="shared" si="36"/>
        <v>16.050453413865345</v>
      </c>
      <c r="K102" s="7">
        <f t="shared" si="37"/>
        <v>63.841256784816025</v>
      </c>
      <c r="L102" s="15"/>
    </row>
    <row r="103" spans="1:12" ht="31.95" customHeight="1" x14ac:dyDescent="0.25">
      <c r="A103" s="4" t="s">
        <v>19</v>
      </c>
      <c r="B103" s="5">
        <f>B104</f>
        <v>6533500</v>
      </c>
      <c r="C103" s="5">
        <f t="shared" ref="C103:E103" si="47">C104</f>
        <v>6533500</v>
      </c>
      <c r="D103" s="5">
        <f t="shared" si="47"/>
        <v>0</v>
      </c>
      <c r="E103" s="5">
        <f t="shared" si="47"/>
        <v>0</v>
      </c>
      <c r="F103" s="5">
        <f t="shared" si="32"/>
        <v>6533500</v>
      </c>
      <c r="G103" s="5">
        <f t="shared" si="33"/>
        <v>6533500</v>
      </c>
      <c r="H103" s="5">
        <f t="shared" si="34"/>
        <v>0</v>
      </c>
      <c r="I103" s="5">
        <f t="shared" si="35"/>
        <v>0</v>
      </c>
      <c r="J103" s="5">
        <f t="shared" si="36"/>
        <v>0</v>
      </c>
      <c r="K103" s="5" t="e">
        <f t="shared" si="37"/>
        <v>#DIV/0!</v>
      </c>
    </row>
    <row r="104" spans="1:12" ht="26.4" x14ac:dyDescent="0.25">
      <c r="A104" s="6" t="s">
        <v>13</v>
      </c>
      <c r="B104" s="7">
        <v>6533500</v>
      </c>
      <c r="C104" s="7">
        <v>6533500</v>
      </c>
      <c r="D104" s="7"/>
      <c r="E104" s="7"/>
      <c r="F104" s="7">
        <f t="shared" si="32"/>
        <v>6533500</v>
      </c>
      <c r="G104" s="7">
        <f t="shared" si="33"/>
        <v>6533500</v>
      </c>
      <c r="H104" s="7">
        <f t="shared" si="34"/>
        <v>0</v>
      </c>
      <c r="I104" s="7">
        <f t="shared" si="35"/>
        <v>0</v>
      </c>
      <c r="J104" s="7">
        <f t="shared" si="36"/>
        <v>0</v>
      </c>
      <c r="K104" s="7" t="e">
        <f t="shared" si="37"/>
        <v>#DIV/0!</v>
      </c>
    </row>
    <row r="105" spans="1:12" ht="84.6" customHeight="1" x14ac:dyDescent="0.25">
      <c r="A105" s="4" t="s">
        <v>20</v>
      </c>
      <c r="B105" s="5">
        <f>SUM(B106:B107)</f>
        <v>47473100</v>
      </c>
      <c r="C105" s="5">
        <f t="shared" ref="C105:E105" si="48">SUM(C106:C107)</f>
        <v>47473100</v>
      </c>
      <c r="D105" s="5">
        <f t="shared" si="48"/>
        <v>8259185</v>
      </c>
      <c r="E105" s="5">
        <f t="shared" si="48"/>
        <v>7467928.46</v>
      </c>
      <c r="F105" s="5">
        <f t="shared" si="32"/>
        <v>40005171.539999999</v>
      </c>
      <c r="G105" s="5">
        <f t="shared" si="33"/>
        <v>40005171.539999999</v>
      </c>
      <c r="H105" s="5">
        <f t="shared" si="34"/>
        <v>791256.54</v>
      </c>
      <c r="I105" s="5">
        <f t="shared" si="35"/>
        <v>15.730863288894131</v>
      </c>
      <c r="J105" s="5">
        <f t="shared" si="36"/>
        <v>15.730863288894131</v>
      </c>
      <c r="K105" s="5">
        <f t="shared" si="37"/>
        <v>90.419677728492573</v>
      </c>
    </row>
    <row r="106" spans="1:12" ht="26.4" x14ac:dyDescent="0.25">
      <c r="A106" s="6" t="s">
        <v>13</v>
      </c>
      <c r="B106" s="7">
        <v>24236200</v>
      </c>
      <c r="C106" s="7">
        <v>24236200</v>
      </c>
      <c r="D106" s="7">
        <v>4000800</v>
      </c>
      <c r="E106" s="7">
        <v>3662589</v>
      </c>
      <c r="F106" s="7">
        <f t="shared" si="32"/>
        <v>20573611</v>
      </c>
      <c r="G106" s="7">
        <f t="shared" si="33"/>
        <v>20573611</v>
      </c>
      <c r="H106" s="7">
        <f t="shared" si="34"/>
        <v>338211</v>
      </c>
      <c r="I106" s="7">
        <f t="shared" si="35"/>
        <v>15.11205964631419</v>
      </c>
      <c r="J106" s="7">
        <f t="shared" si="36"/>
        <v>15.11205964631419</v>
      </c>
      <c r="K106" s="7">
        <f t="shared" si="37"/>
        <v>91.546415716856629</v>
      </c>
    </row>
    <row r="107" spans="1:12" ht="56.4" customHeight="1" x14ac:dyDescent="0.25">
      <c r="A107" s="6" t="s">
        <v>4</v>
      </c>
      <c r="B107" s="7">
        <v>23236900</v>
      </c>
      <c r="C107" s="7">
        <v>23236900</v>
      </c>
      <c r="D107" s="7">
        <v>4258385</v>
      </c>
      <c r="E107" s="7">
        <v>3805339.46</v>
      </c>
      <c r="F107" s="7">
        <f t="shared" si="32"/>
        <v>19431560.539999999</v>
      </c>
      <c r="G107" s="7">
        <f t="shared" si="33"/>
        <v>19431560.539999999</v>
      </c>
      <c r="H107" s="7">
        <f t="shared" si="34"/>
        <v>453045.54000000004</v>
      </c>
      <c r="I107" s="7">
        <f t="shared" si="35"/>
        <v>16.376278505308367</v>
      </c>
      <c r="J107" s="7">
        <f t="shared" si="36"/>
        <v>16.376278505308367</v>
      </c>
      <c r="K107" s="7">
        <f t="shared" si="37"/>
        <v>89.361094875169812</v>
      </c>
    </row>
    <row r="108" spans="1:12" ht="52.8" x14ac:dyDescent="0.25">
      <c r="A108" s="13" t="s">
        <v>50</v>
      </c>
      <c r="B108" s="14">
        <f>B109+B111+B114</f>
        <v>488629132</v>
      </c>
      <c r="C108" s="14">
        <f t="shared" ref="C108:E108" si="49">C109+C111+C114</f>
        <v>615253010</v>
      </c>
      <c r="D108" s="14">
        <f t="shared" si="49"/>
        <v>98792249</v>
      </c>
      <c r="E108" s="14">
        <f t="shared" si="49"/>
        <v>71433255.609999999</v>
      </c>
      <c r="F108" s="14">
        <f t="shared" si="32"/>
        <v>417195876.38999999</v>
      </c>
      <c r="G108" s="14">
        <f t="shared" si="33"/>
        <v>543819754.38999999</v>
      </c>
      <c r="H108" s="14">
        <f t="shared" si="34"/>
        <v>27358993.390000001</v>
      </c>
      <c r="I108" s="14">
        <f t="shared" si="35"/>
        <v>14.619115179976621</v>
      </c>
      <c r="J108" s="14">
        <f t="shared" si="36"/>
        <v>11.610387019480003</v>
      </c>
      <c r="K108" s="14">
        <f t="shared" si="37"/>
        <v>72.306538552432386</v>
      </c>
    </row>
    <row r="109" spans="1:12" ht="27" customHeight="1" x14ac:dyDescent="0.25">
      <c r="A109" s="4" t="s">
        <v>21</v>
      </c>
      <c r="B109" s="5">
        <f>B110</f>
        <v>263685932</v>
      </c>
      <c r="C109" s="5">
        <f t="shared" ref="C109:E109" si="50">C110</f>
        <v>280681001</v>
      </c>
      <c r="D109" s="5">
        <f t="shared" si="50"/>
        <v>43576877</v>
      </c>
      <c r="E109" s="5">
        <f t="shared" si="50"/>
        <v>43431251.789999999</v>
      </c>
      <c r="F109" s="5">
        <f t="shared" si="32"/>
        <v>220254680.21000001</v>
      </c>
      <c r="G109" s="5">
        <f t="shared" si="33"/>
        <v>237249749.21000001</v>
      </c>
      <c r="H109" s="5">
        <f t="shared" si="34"/>
        <v>145625.21000000089</v>
      </c>
      <c r="I109" s="5">
        <f t="shared" si="35"/>
        <v>16.470826282078637</v>
      </c>
      <c r="J109" s="5">
        <f t="shared" si="36"/>
        <v>15.473527469000297</v>
      </c>
      <c r="K109" s="5">
        <f t="shared" si="37"/>
        <v>99.665819994397481</v>
      </c>
    </row>
    <row r="110" spans="1:12" ht="52.8" x14ac:dyDescent="0.25">
      <c r="A110" s="6" t="s">
        <v>9</v>
      </c>
      <c r="B110" s="7">
        <v>263685932</v>
      </c>
      <c r="C110" s="7">
        <v>280681001</v>
      </c>
      <c r="D110" s="7">
        <v>43576877</v>
      </c>
      <c r="E110" s="7">
        <v>43431251.789999999</v>
      </c>
      <c r="F110" s="7">
        <f t="shared" si="32"/>
        <v>220254680.21000001</v>
      </c>
      <c r="G110" s="7">
        <f t="shared" si="33"/>
        <v>237249749.21000001</v>
      </c>
      <c r="H110" s="7">
        <f t="shared" si="34"/>
        <v>145625.21000000089</v>
      </c>
      <c r="I110" s="7">
        <f t="shared" si="35"/>
        <v>16.470826282078637</v>
      </c>
      <c r="J110" s="7">
        <f t="shared" si="36"/>
        <v>15.473527469000297</v>
      </c>
      <c r="K110" s="7">
        <f t="shared" si="37"/>
        <v>99.665819994397481</v>
      </c>
    </row>
    <row r="111" spans="1:12" ht="26.4" x14ac:dyDescent="0.25">
      <c r="A111" s="4" t="s">
        <v>22</v>
      </c>
      <c r="B111" s="5">
        <f>SUM(B112:B113)</f>
        <v>222955600</v>
      </c>
      <c r="C111" s="5">
        <f t="shared" ref="C111:E111" si="51">SUM(C112:C113)</f>
        <v>317986535</v>
      </c>
      <c r="D111" s="5">
        <f t="shared" si="51"/>
        <v>55215372</v>
      </c>
      <c r="E111" s="5">
        <f t="shared" si="51"/>
        <v>28002003.82</v>
      </c>
      <c r="F111" s="5">
        <f t="shared" si="32"/>
        <v>194953596.18000001</v>
      </c>
      <c r="G111" s="5">
        <f t="shared" si="33"/>
        <v>289984531.18000001</v>
      </c>
      <c r="H111" s="5">
        <f t="shared" si="34"/>
        <v>27213368.18</v>
      </c>
      <c r="I111" s="5">
        <f t="shared" si="35"/>
        <v>12.559453012169239</v>
      </c>
      <c r="J111" s="5">
        <f t="shared" si="36"/>
        <v>8.806034450483887</v>
      </c>
      <c r="K111" s="5">
        <f t="shared" si="37"/>
        <v>50.71414500295316</v>
      </c>
    </row>
    <row r="112" spans="1:12" ht="41.4" customHeight="1" x14ac:dyDescent="0.25">
      <c r="A112" s="6" t="s">
        <v>9</v>
      </c>
      <c r="B112" s="7">
        <v>222955600</v>
      </c>
      <c r="C112" s="7">
        <v>309875276</v>
      </c>
      <c r="D112" s="7">
        <v>52870000</v>
      </c>
      <c r="E112" s="7">
        <v>28002003.82</v>
      </c>
      <c r="F112" s="7">
        <f t="shared" si="32"/>
        <v>194953596.18000001</v>
      </c>
      <c r="G112" s="7">
        <f t="shared" si="33"/>
        <v>281873272.18000001</v>
      </c>
      <c r="H112" s="7">
        <f t="shared" si="34"/>
        <v>24867996.18</v>
      </c>
      <c r="I112" s="7">
        <f t="shared" si="35"/>
        <v>12.559453012169239</v>
      </c>
      <c r="J112" s="7">
        <f t="shared" si="36"/>
        <v>9.0365401788298847</v>
      </c>
      <c r="K112" s="7">
        <f t="shared" si="37"/>
        <v>52.963880877624362</v>
      </c>
    </row>
    <row r="113" spans="1:11" ht="66" x14ac:dyDescent="0.25">
      <c r="A113" s="6" t="s">
        <v>2</v>
      </c>
      <c r="B113" s="7"/>
      <c r="C113" s="7">
        <v>8111259</v>
      </c>
      <c r="D113" s="7">
        <v>2345372</v>
      </c>
      <c r="E113" s="7"/>
      <c r="F113" s="7">
        <f t="shared" si="32"/>
        <v>0</v>
      </c>
      <c r="G113" s="7">
        <f t="shared" si="33"/>
        <v>8111259</v>
      </c>
      <c r="H113" s="7">
        <f t="shared" si="34"/>
        <v>2345372</v>
      </c>
      <c r="I113" s="7" t="e">
        <f t="shared" si="35"/>
        <v>#DIV/0!</v>
      </c>
      <c r="J113" s="7">
        <f t="shared" si="36"/>
        <v>0</v>
      </c>
      <c r="K113" s="7">
        <f t="shared" si="37"/>
        <v>0</v>
      </c>
    </row>
    <row r="114" spans="1:11" ht="26.4" x14ac:dyDescent="0.25">
      <c r="A114" s="4" t="s">
        <v>15</v>
      </c>
      <c r="B114" s="5">
        <f>B115</f>
        <v>1987600</v>
      </c>
      <c r="C114" s="5">
        <f t="shared" ref="C114:E114" si="52">C115</f>
        <v>16585474</v>
      </c>
      <c r="D114" s="5">
        <f t="shared" si="52"/>
        <v>0</v>
      </c>
      <c r="E114" s="5">
        <f t="shared" si="52"/>
        <v>0</v>
      </c>
      <c r="F114" s="5">
        <f t="shared" si="32"/>
        <v>1987600</v>
      </c>
      <c r="G114" s="5">
        <f t="shared" si="33"/>
        <v>16585474</v>
      </c>
      <c r="H114" s="5">
        <f t="shared" si="34"/>
        <v>0</v>
      </c>
      <c r="I114" s="5">
        <f t="shared" si="35"/>
        <v>0</v>
      </c>
      <c r="J114" s="5">
        <f t="shared" si="36"/>
        <v>0</v>
      </c>
      <c r="K114" s="5" t="e">
        <f t="shared" si="37"/>
        <v>#DIV/0!</v>
      </c>
    </row>
    <row r="115" spans="1:11" ht="52.8" x14ac:dyDescent="0.25">
      <c r="A115" s="6" t="s">
        <v>9</v>
      </c>
      <c r="B115" s="7">
        <v>1987600</v>
      </c>
      <c r="C115" s="7">
        <v>16585474</v>
      </c>
      <c r="D115" s="7"/>
      <c r="E115" s="7"/>
      <c r="F115" s="7">
        <f t="shared" si="32"/>
        <v>1987600</v>
      </c>
      <c r="G115" s="7">
        <f t="shared" si="33"/>
        <v>16585474</v>
      </c>
      <c r="H115" s="7">
        <f t="shared" si="34"/>
        <v>0</v>
      </c>
      <c r="I115" s="7">
        <f t="shared" si="35"/>
        <v>0</v>
      </c>
      <c r="J115" s="7">
        <f t="shared" si="36"/>
        <v>0</v>
      </c>
      <c r="K115" s="7" t="e">
        <f t="shared" si="37"/>
        <v>#DIV/0!</v>
      </c>
    </row>
    <row r="116" spans="1:11" ht="52.8" x14ac:dyDescent="0.25">
      <c r="A116" s="13" t="s">
        <v>51</v>
      </c>
      <c r="B116" s="14">
        <f>B117+B119</f>
        <v>69386800</v>
      </c>
      <c r="C116" s="14">
        <f t="shared" ref="C116:E116" si="53">C117+C119</f>
        <v>69386800</v>
      </c>
      <c r="D116" s="14">
        <f t="shared" si="53"/>
        <v>14297432</v>
      </c>
      <c r="E116" s="14">
        <f t="shared" si="53"/>
        <v>13455390.299999999</v>
      </c>
      <c r="F116" s="14">
        <f t="shared" si="32"/>
        <v>55931409.700000003</v>
      </c>
      <c r="G116" s="14">
        <f t="shared" si="33"/>
        <v>55931409.700000003</v>
      </c>
      <c r="H116" s="14">
        <f t="shared" si="34"/>
        <v>842041.70000000112</v>
      </c>
      <c r="I116" s="14">
        <f t="shared" si="35"/>
        <v>19.391858826174431</v>
      </c>
      <c r="J116" s="14">
        <f t="shared" si="36"/>
        <v>19.391858826174431</v>
      </c>
      <c r="K116" s="14">
        <f t="shared" si="37"/>
        <v>94.110538871595949</v>
      </c>
    </row>
    <row r="117" spans="1:11" ht="42.6" customHeight="1" x14ac:dyDescent="0.25">
      <c r="A117" s="4" t="s">
        <v>23</v>
      </c>
      <c r="B117" s="5">
        <f>B118</f>
        <v>67767800</v>
      </c>
      <c r="C117" s="5">
        <f t="shared" ref="C117:E117" si="54">C118</f>
        <v>67767800</v>
      </c>
      <c r="D117" s="5">
        <f t="shared" si="54"/>
        <v>13504880</v>
      </c>
      <c r="E117" s="5">
        <f t="shared" si="54"/>
        <v>12853207.93</v>
      </c>
      <c r="F117" s="5">
        <f t="shared" si="32"/>
        <v>54914592.07</v>
      </c>
      <c r="G117" s="5">
        <f t="shared" si="33"/>
        <v>54914592.07</v>
      </c>
      <c r="H117" s="5">
        <f t="shared" si="34"/>
        <v>651672.0700000003</v>
      </c>
      <c r="I117" s="5">
        <f t="shared" si="35"/>
        <v>18.966541528572566</v>
      </c>
      <c r="J117" s="5">
        <f t="shared" si="36"/>
        <v>18.966541528572566</v>
      </c>
      <c r="K117" s="5">
        <f t="shared" si="37"/>
        <v>95.17454379453946</v>
      </c>
    </row>
    <row r="118" spans="1:11" ht="31.95" customHeight="1" x14ac:dyDescent="0.25">
      <c r="A118" s="1" t="s">
        <v>0</v>
      </c>
      <c r="B118" s="7">
        <v>67767800</v>
      </c>
      <c r="C118" s="7">
        <v>67767800</v>
      </c>
      <c r="D118" s="7">
        <v>13504880</v>
      </c>
      <c r="E118" s="7">
        <v>12853207.93</v>
      </c>
      <c r="F118" s="7">
        <f t="shared" si="32"/>
        <v>54914592.07</v>
      </c>
      <c r="G118" s="7">
        <f t="shared" si="33"/>
        <v>54914592.07</v>
      </c>
      <c r="H118" s="7">
        <f t="shared" si="34"/>
        <v>651672.0700000003</v>
      </c>
      <c r="I118" s="7">
        <f t="shared" si="35"/>
        <v>18.966541528572566</v>
      </c>
      <c r="J118" s="7">
        <f t="shared" si="36"/>
        <v>18.966541528572566</v>
      </c>
      <c r="K118" s="7">
        <f t="shared" si="37"/>
        <v>95.17454379453946</v>
      </c>
    </row>
    <row r="119" spans="1:11" ht="42.6" customHeight="1" x14ac:dyDescent="0.25">
      <c r="A119" s="4" t="s">
        <v>70</v>
      </c>
      <c r="B119" s="5">
        <f>B120</f>
        <v>1619000</v>
      </c>
      <c r="C119" s="5">
        <f t="shared" ref="C119:E119" si="55">C120</f>
        <v>1619000</v>
      </c>
      <c r="D119" s="5">
        <f t="shared" si="55"/>
        <v>792552</v>
      </c>
      <c r="E119" s="5">
        <f t="shared" si="55"/>
        <v>602182.37</v>
      </c>
      <c r="F119" s="5">
        <f t="shared" si="32"/>
        <v>1016817.63</v>
      </c>
      <c r="G119" s="5">
        <f t="shared" si="33"/>
        <v>1016817.63</v>
      </c>
      <c r="H119" s="5">
        <f t="shared" si="34"/>
        <v>190369.63</v>
      </c>
      <c r="I119" s="5">
        <f t="shared" si="35"/>
        <v>37.194710932674489</v>
      </c>
      <c r="J119" s="5">
        <f t="shared" si="36"/>
        <v>37.194710932674489</v>
      </c>
      <c r="K119" s="5">
        <f t="shared" si="37"/>
        <v>75.980171648043282</v>
      </c>
    </row>
    <row r="120" spans="1:11" ht="31.95" customHeight="1" x14ac:dyDescent="0.25">
      <c r="A120" s="1" t="s">
        <v>0</v>
      </c>
      <c r="B120" s="7">
        <v>1619000</v>
      </c>
      <c r="C120" s="7">
        <v>1619000</v>
      </c>
      <c r="D120" s="7">
        <v>792552</v>
      </c>
      <c r="E120" s="7">
        <v>602182.37</v>
      </c>
      <c r="F120" s="7">
        <f t="shared" si="32"/>
        <v>1016817.63</v>
      </c>
      <c r="G120" s="7">
        <f t="shared" si="33"/>
        <v>1016817.63</v>
      </c>
      <c r="H120" s="7">
        <f t="shared" si="34"/>
        <v>190369.63</v>
      </c>
      <c r="I120" s="7">
        <f t="shared" si="35"/>
        <v>37.194710932674489</v>
      </c>
      <c r="J120" s="7">
        <f t="shared" si="36"/>
        <v>37.194710932674489</v>
      </c>
      <c r="K120" s="7">
        <f t="shared" si="37"/>
        <v>75.980171648043282</v>
      </c>
    </row>
    <row r="121" spans="1:11" ht="51.6" customHeight="1" x14ac:dyDescent="0.25">
      <c r="A121" s="13" t="s">
        <v>52</v>
      </c>
      <c r="B121" s="14">
        <f>SUM(B122:B123)</f>
        <v>55344300</v>
      </c>
      <c r="C121" s="14">
        <f t="shared" ref="C121:E121" si="56">SUM(C122:C123)</f>
        <v>68716793</v>
      </c>
      <c r="D121" s="14">
        <f t="shared" si="56"/>
        <v>19810078</v>
      </c>
      <c r="E121" s="14">
        <f t="shared" si="56"/>
        <v>18774214.239999998</v>
      </c>
      <c r="F121" s="14">
        <f t="shared" si="32"/>
        <v>36570085.760000005</v>
      </c>
      <c r="G121" s="14">
        <f t="shared" si="33"/>
        <v>49942578.760000005</v>
      </c>
      <c r="H121" s="14">
        <f t="shared" si="34"/>
        <v>1035863.7600000016</v>
      </c>
      <c r="I121" s="14">
        <f t="shared" si="35"/>
        <v>33.922579633313639</v>
      </c>
      <c r="J121" s="14">
        <f t="shared" si="36"/>
        <v>27.321144396246776</v>
      </c>
      <c r="K121" s="14">
        <f t="shared" si="37"/>
        <v>94.7710263432582</v>
      </c>
    </row>
    <row r="122" spans="1:11" ht="54.6" customHeight="1" x14ac:dyDescent="0.25">
      <c r="A122" s="6" t="s">
        <v>4</v>
      </c>
      <c r="B122" s="7">
        <v>53314300</v>
      </c>
      <c r="C122" s="7">
        <v>65299507</v>
      </c>
      <c r="D122" s="7">
        <v>19810078</v>
      </c>
      <c r="E122" s="7">
        <v>18774214.239999998</v>
      </c>
      <c r="F122" s="7">
        <f t="shared" si="32"/>
        <v>34540085.760000005</v>
      </c>
      <c r="G122" s="7">
        <f t="shared" si="33"/>
        <v>46525292.760000005</v>
      </c>
      <c r="H122" s="7">
        <f t="shared" si="34"/>
        <v>1035863.7600000016</v>
      </c>
      <c r="I122" s="7">
        <f t="shared" si="35"/>
        <v>35.214218774325083</v>
      </c>
      <c r="J122" s="7">
        <f t="shared" si="36"/>
        <v>28.750927997052106</v>
      </c>
      <c r="K122" s="7">
        <f t="shared" si="37"/>
        <v>94.7710263432582</v>
      </c>
    </row>
    <row r="123" spans="1:11" ht="65.400000000000006" customHeight="1" x14ac:dyDescent="0.25">
      <c r="A123" s="6" t="s">
        <v>2</v>
      </c>
      <c r="B123" s="7">
        <v>2030000</v>
      </c>
      <c r="C123" s="7">
        <v>3417286</v>
      </c>
      <c r="D123" s="7"/>
      <c r="E123" s="7"/>
      <c r="F123" s="7">
        <f t="shared" si="32"/>
        <v>2030000</v>
      </c>
      <c r="G123" s="7">
        <f t="shared" si="33"/>
        <v>3417286</v>
      </c>
      <c r="H123" s="7">
        <f t="shared" si="34"/>
        <v>0</v>
      </c>
      <c r="I123" s="7">
        <f t="shared" si="35"/>
        <v>0</v>
      </c>
      <c r="J123" s="7">
        <f t="shared" si="36"/>
        <v>0</v>
      </c>
      <c r="K123" s="7" t="e">
        <f t="shared" si="37"/>
        <v>#DIV/0!</v>
      </c>
    </row>
    <row r="124" spans="1:11" ht="79.2" x14ac:dyDescent="0.25">
      <c r="A124" s="13" t="s">
        <v>53</v>
      </c>
      <c r="B124" s="14">
        <f>B125</f>
        <v>553400</v>
      </c>
      <c r="C124" s="14">
        <f t="shared" ref="C124:E124" si="57">C125</f>
        <v>553400</v>
      </c>
      <c r="D124" s="14">
        <f t="shared" si="57"/>
        <v>158900</v>
      </c>
      <c r="E124" s="14">
        <f t="shared" si="57"/>
        <v>125060</v>
      </c>
      <c r="F124" s="14">
        <f t="shared" si="32"/>
        <v>428340</v>
      </c>
      <c r="G124" s="14">
        <f t="shared" si="33"/>
        <v>428340</v>
      </c>
      <c r="H124" s="14">
        <f t="shared" si="34"/>
        <v>33840</v>
      </c>
      <c r="I124" s="14">
        <f t="shared" si="35"/>
        <v>22.598482110589085</v>
      </c>
      <c r="J124" s="14">
        <f t="shared" si="36"/>
        <v>22.598482110589085</v>
      </c>
      <c r="K124" s="14">
        <f t="shared" si="37"/>
        <v>78.703587161736948</v>
      </c>
    </row>
    <row r="125" spans="1:11" ht="66" x14ac:dyDescent="0.25">
      <c r="A125" s="4" t="s">
        <v>54</v>
      </c>
      <c r="B125" s="5">
        <f>SUM(B126:B128)</f>
        <v>553400</v>
      </c>
      <c r="C125" s="5">
        <f t="shared" ref="C125:E125" si="58">SUM(C126:C128)</f>
        <v>553400</v>
      </c>
      <c r="D125" s="5">
        <f t="shared" si="58"/>
        <v>158900</v>
      </c>
      <c r="E125" s="5">
        <f t="shared" si="58"/>
        <v>125060</v>
      </c>
      <c r="F125" s="5">
        <f t="shared" si="32"/>
        <v>428340</v>
      </c>
      <c r="G125" s="5">
        <f t="shared" si="33"/>
        <v>428340</v>
      </c>
      <c r="H125" s="5">
        <f t="shared" si="34"/>
        <v>33840</v>
      </c>
      <c r="I125" s="5">
        <f t="shared" si="35"/>
        <v>22.598482110589085</v>
      </c>
      <c r="J125" s="5">
        <f t="shared" si="36"/>
        <v>22.598482110589085</v>
      </c>
      <c r="K125" s="5">
        <f t="shared" si="37"/>
        <v>78.703587161736948</v>
      </c>
    </row>
    <row r="126" spans="1:11" ht="26.4" x14ac:dyDescent="0.25">
      <c r="A126" s="6" t="s">
        <v>13</v>
      </c>
      <c r="B126" s="7">
        <v>104500</v>
      </c>
      <c r="C126" s="7">
        <v>104500</v>
      </c>
      <c r="D126" s="7"/>
      <c r="E126" s="7"/>
      <c r="F126" s="7">
        <f t="shared" si="32"/>
        <v>104500</v>
      </c>
      <c r="G126" s="7">
        <f t="shared" si="33"/>
        <v>104500</v>
      </c>
      <c r="H126" s="7">
        <f t="shared" si="34"/>
        <v>0</v>
      </c>
      <c r="I126" s="7">
        <f t="shared" si="35"/>
        <v>0</v>
      </c>
      <c r="J126" s="7">
        <f t="shared" si="36"/>
        <v>0</v>
      </c>
      <c r="K126" s="7" t="e">
        <f t="shared" si="37"/>
        <v>#DIV/0!</v>
      </c>
    </row>
    <row r="127" spans="1:11" ht="52.8" x14ac:dyDescent="0.25">
      <c r="A127" s="6" t="s">
        <v>1</v>
      </c>
      <c r="B127" s="7">
        <v>360000</v>
      </c>
      <c r="C127" s="7">
        <v>360000</v>
      </c>
      <c r="D127" s="7">
        <v>70000</v>
      </c>
      <c r="E127" s="7">
        <v>36610</v>
      </c>
      <c r="F127" s="7">
        <f t="shared" si="32"/>
        <v>323390</v>
      </c>
      <c r="G127" s="7">
        <f t="shared" si="33"/>
        <v>323390</v>
      </c>
      <c r="H127" s="7">
        <f t="shared" si="34"/>
        <v>33390</v>
      </c>
      <c r="I127" s="7">
        <f t="shared" si="35"/>
        <v>10.169444444444444</v>
      </c>
      <c r="J127" s="7">
        <f t="shared" si="36"/>
        <v>10.169444444444444</v>
      </c>
      <c r="K127" s="7">
        <f t="shared" si="37"/>
        <v>52.300000000000004</v>
      </c>
    </row>
    <row r="128" spans="1:11" ht="30" customHeight="1" x14ac:dyDescent="0.25">
      <c r="A128" s="6" t="s">
        <v>5</v>
      </c>
      <c r="B128" s="7">
        <v>88900</v>
      </c>
      <c r="C128" s="7">
        <v>88900</v>
      </c>
      <c r="D128" s="7">
        <v>88900</v>
      </c>
      <c r="E128" s="7">
        <v>88450</v>
      </c>
      <c r="F128" s="7">
        <f t="shared" si="32"/>
        <v>450</v>
      </c>
      <c r="G128" s="7">
        <f t="shared" si="33"/>
        <v>450</v>
      </c>
      <c r="H128" s="7">
        <f t="shared" si="34"/>
        <v>450</v>
      </c>
      <c r="I128" s="7">
        <f t="shared" si="35"/>
        <v>99.493813273340834</v>
      </c>
      <c r="J128" s="7">
        <f t="shared" si="36"/>
        <v>99.493813273340834</v>
      </c>
      <c r="K128" s="7">
        <f t="shared" si="37"/>
        <v>99.493813273340834</v>
      </c>
    </row>
    <row r="129" spans="1:11" ht="78" customHeight="1" x14ac:dyDescent="0.25">
      <c r="A129" s="13" t="s">
        <v>71</v>
      </c>
      <c r="B129" s="14">
        <f>SUM(B130:B132)</f>
        <v>1500000</v>
      </c>
      <c r="C129" s="14">
        <f t="shared" ref="C129:E129" si="59">SUM(C130:C132)</f>
        <v>7104692</v>
      </c>
      <c r="D129" s="14">
        <f t="shared" si="59"/>
        <v>496500</v>
      </c>
      <c r="E129" s="14">
        <f t="shared" si="59"/>
        <v>2670</v>
      </c>
      <c r="F129" s="14">
        <f t="shared" si="32"/>
        <v>1497330</v>
      </c>
      <c r="G129" s="14">
        <f t="shared" si="33"/>
        <v>7102022</v>
      </c>
      <c r="H129" s="14">
        <f t="shared" si="34"/>
        <v>493830</v>
      </c>
      <c r="I129" s="14">
        <f t="shared" si="35"/>
        <v>0.17799999999999999</v>
      </c>
      <c r="J129" s="14">
        <f t="shared" si="36"/>
        <v>3.758079871724207E-2</v>
      </c>
      <c r="K129" s="14">
        <f t="shared" si="37"/>
        <v>0.53776435045317228</v>
      </c>
    </row>
    <row r="130" spans="1:11" ht="30" customHeight="1" x14ac:dyDescent="0.25">
      <c r="A130" s="6" t="s">
        <v>1</v>
      </c>
      <c r="B130" s="7">
        <v>500000</v>
      </c>
      <c r="C130" s="7">
        <v>1131941</v>
      </c>
      <c r="D130" s="7"/>
      <c r="E130" s="7"/>
      <c r="F130" s="7">
        <f t="shared" si="32"/>
        <v>500000</v>
      </c>
      <c r="G130" s="7">
        <f t="shared" si="33"/>
        <v>1131941</v>
      </c>
      <c r="H130" s="7">
        <f t="shared" si="34"/>
        <v>0</v>
      </c>
      <c r="I130" s="7">
        <f t="shared" si="35"/>
        <v>0</v>
      </c>
      <c r="J130" s="7">
        <f t="shared" si="36"/>
        <v>0</v>
      </c>
      <c r="K130" s="7" t="e">
        <f t="shared" si="37"/>
        <v>#DIV/0!</v>
      </c>
    </row>
    <row r="131" spans="1:11" ht="30" customHeight="1" x14ac:dyDescent="0.25">
      <c r="A131" s="6" t="s">
        <v>5</v>
      </c>
      <c r="B131" s="7">
        <v>500000</v>
      </c>
      <c r="C131" s="7">
        <v>4872751</v>
      </c>
      <c r="D131" s="7">
        <v>16500</v>
      </c>
      <c r="E131" s="7">
        <v>2670</v>
      </c>
      <c r="F131" s="7">
        <f t="shared" si="32"/>
        <v>497330</v>
      </c>
      <c r="G131" s="7">
        <f t="shared" si="33"/>
        <v>4870081</v>
      </c>
      <c r="H131" s="7">
        <f t="shared" si="34"/>
        <v>13830</v>
      </c>
      <c r="I131" s="7">
        <f t="shared" si="35"/>
        <v>0.53400000000000003</v>
      </c>
      <c r="J131" s="7">
        <f t="shared" si="36"/>
        <v>5.4794509302855815E-2</v>
      </c>
      <c r="K131" s="7">
        <f t="shared" si="37"/>
        <v>16.18181818181818</v>
      </c>
    </row>
    <row r="132" spans="1:11" ht="30" customHeight="1" x14ac:dyDescent="0.25">
      <c r="A132" s="6" t="s">
        <v>6</v>
      </c>
      <c r="B132" s="7">
        <v>500000</v>
      </c>
      <c r="C132" s="7">
        <v>1100000</v>
      </c>
      <c r="D132" s="7">
        <v>480000</v>
      </c>
      <c r="E132" s="7"/>
      <c r="F132" s="7">
        <f t="shared" si="32"/>
        <v>500000</v>
      </c>
      <c r="G132" s="7">
        <f t="shared" si="33"/>
        <v>1100000</v>
      </c>
      <c r="H132" s="7">
        <f t="shared" si="34"/>
        <v>480000</v>
      </c>
      <c r="I132" s="7">
        <f t="shared" si="35"/>
        <v>0</v>
      </c>
      <c r="J132" s="7">
        <f t="shared" si="36"/>
        <v>0</v>
      </c>
      <c r="K132" s="7">
        <f t="shared" si="37"/>
        <v>0</v>
      </c>
    </row>
    <row r="133" spans="1:11" ht="78" customHeight="1" x14ac:dyDescent="0.25">
      <c r="A133" s="13" t="s">
        <v>55</v>
      </c>
      <c r="B133" s="14">
        <f>SUM(B134:B135)</f>
        <v>4414200</v>
      </c>
      <c r="C133" s="14">
        <f t="shared" ref="C133:E133" si="60">SUM(C134:C135)</f>
        <v>4424200</v>
      </c>
      <c r="D133" s="14">
        <f t="shared" si="60"/>
        <v>341700</v>
      </c>
      <c r="E133" s="14">
        <f t="shared" si="60"/>
        <v>341700</v>
      </c>
      <c r="F133" s="14">
        <f t="shared" ref="F133:F136" si="61">B133-E133</f>
        <v>4072500</v>
      </c>
      <c r="G133" s="14">
        <f t="shared" ref="G133:G136" si="62">C133-E133</f>
        <v>4082500</v>
      </c>
      <c r="H133" s="14">
        <f t="shared" ref="H133:H136" si="63">D133-E133</f>
        <v>0</v>
      </c>
      <c r="I133" s="14">
        <f t="shared" ref="I133:I136" si="64">E133/B133*100</f>
        <v>7.7409270082914237</v>
      </c>
      <c r="J133" s="14">
        <f t="shared" ref="J133:J136" si="65">E133/C133*100</f>
        <v>7.723430224673387</v>
      </c>
      <c r="K133" s="14">
        <f t="shared" ref="K133:K136" si="66">E133/D133*100</f>
        <v>100</v>
      </c>
    </row>
    <row r="134" spans="1:11" ht="44.4" customHeight="1" x14ac:dyDescent="0.25">
      <c r="A134" s="6" t="s">
        <v>1</v>
      </c>
      <c r="B134" s="7">
        <v>2950000</v>
      </c>
      <c r="C134" s="7">
        <v>2960000</v>
      </c>
      <c r="D134" s="7"/>
      <c r="E134" s="7"/>
      <c r="F134" s="7">
        <f t="shared" si="61"/>
        <v>2950000</v>
      </c>
      <c r="G134" s="7">
        <f t="shared" si="62"/>
        <v>2960000</v>
      </c>
      <c r="H134" s="7">
        <f t="shared" si="63"/>
        <v>0</v>
      </c>
      <c r="I134" s="7">
        <f t="shared" si="64"/>
        <v>0</v>
      </c>
      <c r="J134" s="7">
        <f t="shared" si="65"/>
        <v>0</v>
      </c>
      <c r="K134" s="7" t="e">
        <f t="shared" si="66"/>
        <v>#DIV/0!</v>
      </c>
    </row>
    <row r="135" spans="1:11" ht="26.4" x14ac:dyDescent="0.25">
      <c r="A135" s="6" t="s">
        <v>13</v>
      </c>
      <c r="B135" s="7">
        <v>1464200</v>
      </c>
      <c r="C135" s="7">
        <v>1464200</v>
      </c>
      <c r="D135" s="7">
        <v>341700</v>
      </c>
      <c r="E135" s="7">
        <v>341700</v>
      </c>
      <c r="F135" s="7">
        <f t="shared" si="61"/>
        <v>1122500</v>
      </c>
      <c r="G135" s="7">
        <f t="shared" si="62"/>
        <v>1122500</v>
      </c>
      <c r="H135" s="7">
        <f t="shared" si="63"/>
        <v>0</v>
      </c>
      <c r="I135" s="7">
        <f t="shared" si="64"/>
        <v>23.336975822975003</v>
      </c>
      <c r="J135" s="7">
        <f t="shared" si="65"/>
        <v>23.336975822975003</v>
      </c>
      <c r="K135" s="7">
        <f t="shared" si="66"/>
        <v>100</v>
      </c>
    </row>
    <row r="136" spans="1:11" ht="25.2" customHeight="1" x14ac:dyDescent="0.25">
      <c r="A136" s="8" t="s">
        <v>24</v>
      </c>
      <c r="B136" s="17">
        <f>B6+B22+B29+B34+B41+B50+B62+B81+B87+B98+B108+B116+B121+B124+B133+B129</f>
        <v>9889035970</v>
      </c>
      <c r="C136" s="17">
        <f>C6+C22+C29+C34+C41+C50+C62+C81+C87+C98+C108+C116+C121+C124+C133+C129</f>
        <v>11025965986.18</v>
      </c>
      <c r="D136" s="17">
        <f>D6+D22+D29+D34+D41+D50+D62+D81+D87+D98+D108+D116+D121+D124+D133+D129</f>
        <v>1677115412</v>
      </c>
      <c r="E136" s="17">
        <f>E6+E22+E29+E34+E41+E50+E62+E81+E87+E98+E108+E116+E121+E124+E133+E129</f>
        <v>1321153912.7999997</v>
      </c>
      <c r="F136" s="17">
        <f t="shared" si="61"/>
        <v>8567882057.2000008</v>
      </c>
      <c r="G136" s="17">
        <f t="shared" si="62"/>
        <v>9704812073.3800011</v>
      </c>
      <c r="H136" s="17">
        <f t="shared" si="63"/>
        <v>355961499.20000029</v>
      </c>
      <c r="I136" s="17">
        <f t="shared" si="64"/>
        <v>13.359784682833951</v>
      </c>
      <c r="J136" s="17">
        <f t="shared" si="65"/>
        <v>11.982205590475614</v>
      </c>
      <c r="K136" s="17">
        <f t="shared" si="66"/>
        <v>78.775372484621812</v>
      </c>
    </row>
    <row r="137" spans="1:11" ht="12.75" customHeight="1" x14ac:dyDescent="0.25">
      <c r="C137" s="15" t="b">
        <f>C136='[1]Анализ на сайт'!E537</f>
        <v>1</v>
      </c>
      <c r="D137" s="15" t="b">
        <f>D136='[1]Анализ на сайт'!F537</f>
        <v>1</v>
      </c>
      <c r="E137" s="15" t="b">
        <f>E136='[1]Анализ на сайт'!G537</f>
        <v>1</v>
      </c>
    </row>
  </sheetData>
  <autoFilter ref="A4:K136"/>
  <mergeCells count="1">
    <mergeCell ref="A2:K2"/>
  </mergeCells>
  <pageMargins left="0.74803149606299213" right="0.74803149606299213" top="0.98425196850393704" bottom="0.98425196850393704" header="0.51181102362204722" footer="0.51181102362204722"/>
  <pageSetup paperSize="9" scale="61" fitToHeight="1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</vt:lpstr>
      <vt:lpstr>'2020'!LAST_CELL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rep:2.45.0.40</dc:description>
  <cp:lastModifiedBy>Трусова Вера Альбертовна</cp:lastModifiedBy>
  <cp:lastPrinted>2019-11-14T09:14:43Z</cp:lastPrinted>
  <dcterms:created xsi:type="dcterms:W3CDTF">2018-04-12T12:44:43Z</dcterms:created>
  <dcterms:modified xsi:type="dcterms:W3CDTF">2020-04-14T11:19:20Z</dcterms:modified>
</cp:coreProperties>
</file>