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Исполнение бюджета\Отчёт за 4 квартал 2019 года\На сайт Проект решения об исполнении бюджета за 2019 год\"/>
    </mc:Choice>
  </mc:AlternateContent>
  <bookViews>
    <workbookView xWindow="0" yWindow="0" windowWidth="23850" windowHeight="9855"/>
  </bookViews>
  <sheets>
    <sheet name="ДЧБ" sheetId="1" r:id="rId1"/>
  </sheets>
  <definedNames>
    <definedName name="LAST_CELL" localSheetId="0">ДЧБ!#REF!</definedName>
  </definedNames>
  <calcPr calcId="152511"/>
</workbook>
</file>

<file path=xl/calcChain.xml><?xml version="1.0" encoding="utf-8"?>
<calcChain xmlns="http://schemas.openxmlformats.org/spreadsheetml/2006/main">
  <c r="G115" i="1" l="1"/>
  <c r="E84" i="1"/>
  <c r="D84" i="1"/>
  <c r="E106" i="1"/>
  <c r="D106" i="1"/>
  <c r="D85" i="1"/>
  <c r="E21" i="1"/>
  <c r="G111" i="1"/>
  <c r="G107" i="1"/>
  <c r="F87" i="1"/>
  <c r="F91" i="1"/>
  <c r="F93" i="1"/>
  <c r="F94" i="1"/>
  <c r="F96" i="1"/>
  <c r="F99" i="1"/>
  <c r="F100" i="1"/>
  <c r="F102" i="1"/>
  <c r="F103" i="1"/>
  <c r="F105" i="1"/>
  <c r="F78" i="1"/>
  <c r="G74" i="1"/>
  <c r="G70" i="1"/>
  <c r="G62" i="1"/>
  <c r="F60" i="1"/>
  <c r="F65" i="1"/>
  <c r="E50" i="1"/>
  <c r="F47" i="1"/>
  <c r="F45" i="1"/>
  <c r="F42" i="1"/>
  <c r="F29" i="1"/>
  <c r="G24" i="1"/>
  <c r="G25" i="1"/>
  <c r="G27" i="1"/>
  <c r="G28" i="1"/>
  <c r="F27" i="1"/>
  <c r="G45" i="1" l="1"/>
  <c r="E112" i="1" l="1"/>
  <c r="G114" i="1"/>
  <c r="G116" i="1"/>
  <c r="G117" i="1"/>
  <c r="D112" i="1"/>
  <c r="G105" i="1"/>
  <c r="G102" i="1"/>
  <c r="G103" i="1"/>
  <c r="G93" i="1"/>
  <c r="G94" i="1"/>
  <c r="G91" i="1"/>
  <c r="E82" i="1"/>
  <c r="D82" i="1"/>
  <c r="G71" i="1"/>
  <c r="G75" i="1"/>
  <c r="G77" i="1"/>
  <c r="G78" i="1"/>
  <c r="G79" i="1"/>
  <c r="G80" i="1"/>
  <c r="G81" i="1"/>
  <c r="F71" i="1"/>
  <c r="F75" i="1"/>
  <c r="E49" i="1"/>
  <c r="D50" i="1"/>
  <c r="G57" i="1"/>
  <c r="G58" i="1"/>
  <c r="F57" i="1"/>
  <c r="F52" i="1"/>
  <c r="G46" i="1"/>
  <c r="F39" i="1" l="1"/>
  <c r="G95" i="1"/>
  <c r="G96" i="1"/>
  <c r="G97" i="1"/>
  <c r="F51" i="1"/>
  <c r="G18" i="1" l="1"/>
  <c r="F18" i="1"/>
  <c r="E90" i="1" l="1"/>
  <c r="E86" i="1"/>
  <c r="D86" i="1" l="1"/>
  <c r="D90" i="1"/>
  <c r="D64" i="1"/>
  <c r="D98" i="1" l="1"/>
  <c r="E98" i="1"/>
  <c r="E64" i="1"/>
  <c r="D59" i="1"/>
  <c r="E59" i="1"/>
  <c r="D56" i="1"/>
  <c r="E56" i="1"/>
  <c r="D49" i="1"/>
  <c r="D41" i="1"/>
  <c r="E41" i="1"/>
  <c r="D36" i="1"/>
  <c r="E36" i="1"/>
  <c r="D33" i="1"/>
  <c r="D31" i="1" s="1"/>
  <c r="E33" i="1"/>
  <c r="D21" i="1"/>
  <c r="D20" i="1" s="1"/>
  <c r="E20" i="1"/>
  <c r="D15" i="1"/>
  <c r="D14" i="1" s="1"/>
  <c r="E15" i="1"/>
  <c r="D9" i="1"/>
  <c r="E9" i="1"/>
  <c r="C90" i="1"/>
  <c r="C106" i="1"/>
  <c r="C98" i="1"/>
  <c r="C86" i="1"/>
  <c r="F86" i="1" s="1"/>
  <c r="C64" i="1"/>
  <c r="C59" i="1"/>
  <c r="C56" i="1"/>
  <c r="C50" i="1"/>
  <c r="C41" i="1"/>
  <c r="C21" i="1"/>
  <c r="C36" i="1"/>
  <c r="C33" i="1"/>
  <c r="C31" i="1" s="1"/>
  <c r="C15" i="1"/>
  <c r="C9" i="1"/>
  <c r="G42" i="1"/>
  <c r="F7" i="1"/>
  <c r="F10" i="1"/>
  <c r="F11" i="1"/>
  <c r="F17" i="1"/>
  <c r="F30" i="1"/>
  <c r="F34" i="1"/>
  <c r="F35" i="1"/>
  <c r="F37" i="1"/>
  <c r="F44" i="1"/>
  <c r="F69" i="1"/>
  <c r="G11" i="1"/>
  <c r="G13" i="1"/>
  <c r="G16" i="1"/>
  <c r="G17" i="1"/>
  <c r="G22" i="1"/>
  <c r="G23" i="1"/>
  <c r="G29" i="1"/>
  <c r="G30" i="1"/>
  <c r="G32" i="1"/>
  <c r="G34" i="1"/>
  <c r="G35" i="1"/>
  <c r="G37" i="1"/>
  <c r="G39" i="1"/>
  <c r="G43" i="1"/>
  <c r="G44" i="1"/>
  <c r="G47" i="1"/>
  <c r="G48" i="1"/>
  <c r="G51" i="1"/>
  <c r="G52" i="1"/>
  <c r="G60" i="1"/>
  <c r="G61" i="1"/>
  <c r="G65" i="1"/>
  <c r="G66" i="1"/>
  <c r="G68" i="1"/>
  <c r="G69" i="1"/>
  <c r="G87" i="1"/>
  <c r="G88" i="1"/>
  <c r="G89" i="1"/>
  <c r="G92" i="1"/>
  <c r="G99" i="1"/>
  <c r="G100" i="1"/>
  <c r="G101" i="1"/>
  <c r="G108" i="1"/>
  <c r="G112" i="1"/>
  <c r="G113" i="1"/>
  <c r="G7" i="1"/>
  <c r="G10" i="1"/>
  <c r="F98" i="1" l="1"/>
  <c r="C20" i="1"/>
  <c r="G64" i="1"/>
  <c r="G56" i="1"/>
  <c r="C49" i="1"/>
  <c r="F49" i="1" s="1"/>
  <c r="F50" i="1"/>
  <c r="G90" i="1"/>
  <c r="C85" i="1"/>
  <c r="C84" i="1" s="1"/>
  <c r="G106" i="1"/>
  <c r="G33" i="1"/>
  <c r="G59" i="1"/>
  <c r="G50" i="1"/>
  <c r="D40" i="1"/>
  <c r="G41" i="1"/>
  <c r="G36" i="1"/>
  <c r="G21" i="1"/>
  <c r="G15" i="1"/>
  <c r="D8" i="1"/>
  <c r="E31" i="1"/>
  <c r="G31" i="1" s="1"/>
  <c r="G20" i="1"/>
  <c r="G98" i="1"/>
  <c r="G86" i="1"/>
  <c r="E85" i="1"/>
  <c r="G49" i="1"/>
  <c r="E40" i="1"/>
  <c r="F36" i="1"/>
  <c r="E14" i="1"/>
  <c r="G14" i="1" s="1"/>
  <c r="F33" i="1"/>
  <c r="C14" i="1"/>
  <c r="F9" i="1"/>
  <c r="G9" i="1"/>
  <c r="C40" i="1" l="1"/>
  <c r="F85" i="1"/>
  <c r="G40" i="1"/>
  <c r="D6" i="1"/>
  <c r="D118" i="1" s="1"/>
  <c r="E8" i="1"/>
  <c r="E6" i="1" s="1"/>
  <c r="F84" i="1"/>
  <c r="G85" i="1"/>
  <c r="C8" i="1"/>
  <c r="G8" i="1" l="1"/>
  <c r="G84" i="1"/>
  <c r="G6" i="1"/>
  <c r="E118" i="1"/>
  <c r="F8" i="1"/>
  <c r="C6" i="1"/>
  <c r="C118" i="1" s="1"/>
  <c r="F118" i="1" l="1"/>
  <c r="G118" i="1"/>
  <c r="F6" i="1"/>
</calcChain>
</file>

<file path=xl/sharedStrings.xml><?xml version="1.0" encoding="utf-8"?>
<sst xmlns="http://schemas.openxmlformats.org/spreadsheetml/2006/main" count="329" uniqueCount="282">
  <si>
    <t>Единица измерения руб.</t>
  </si>
  <si>
    <t>НАЛОГОВЫЕ И НЕНАЛОГОВЫЕ ДОХОДЫ</t>
  </si>
  <si>
    <t>10100000000000000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</si>
  <si>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</si>
  <si>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</si>
  <si>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</si>
  <si>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</si>
  <si>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</si>
  <si>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</si>
  <si>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</si>
  <si>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</si>
  <si>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</si>
  <si>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</si>
  <si>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</si>
  <si>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</si>
  <si>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</si>
  <si>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</si>
  <si>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</si>
  <si>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</si>
  <si>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</si>
  <si>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</si>
  <si>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</si>
  <si>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</si>
  <si>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</si>
  <si>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</si>
  <si>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</si>
  <si>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</si>
  <si>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</si>
  <si>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</si>
  <si>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</si>
  <si>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</si>
  <si>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</si>
  <si>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</si>
  <si>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</si>
  <si>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</si>
  <si>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</si>
  <si>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</si>
  <si>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</si>
  <si>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</si>
  <si>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</si>
  <si>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</si>
  <si>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</si>
  <si>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</si>
  <si>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</si>
  <si>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</si>
  <si>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</si>
  <si>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</si>
  <si>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</si>
  <si>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</si>
  <si>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</si>
  <si>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</si>
  <si>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</si>
  <si>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</si>
  <si>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</si>
  <si>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</si>
  <si>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</si>
  <si>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</si>
  <si>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софинансирование капитальных вложений в объекты муниципальной собственности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</si>
  <si>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</si>
  <si>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</si>
  <si>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</si>
  <si>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</si>
  <si>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</si>
  <si>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</si>
  <si>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</si>
  <si>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Прочие межбюджетные трансферты, передаваемые бюджетам городских округов</t>
  </si>
  <si>
    <t>Прочие безвозмездные поступления в бюджеты городских округов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</si>
  <si>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</si>
  <si>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</si>
  <si>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Код бюджетной классификации</t>
  </si>
  <si>
    <t xml:space="preserve">Наименование </t>
  </si>
  <si>
    <t>% исп. к утвержденному плану</t>
  </si>
  <si>
    <t>% исп. к уточненному плану</t>
  </si>
  <si>
    <t>Пояснение отклонений фактического исполнения к первоначально утвержденному плану (выше/ниже 5%)</t>
  </si>
  <si>
    <t>НАЛОГОВЫЕ ДОХОДЫ</t>
  </si>
  <si>
    <t>000 1 00 00000 00 0000 000</t>
  </si>
  <si>
    <t>000 1 01 02000 01 0000 110</t>
  </si>
  <si>
    <t>000 1 01 02010 01 0000 110</t>
  </si>
  <si>
    <t>000 1 01 02020 01 0000 110</t>
  </si>
  <si>
    <t>000 1 01 02030 01 0000 110</t>
  </si>
  <si>
    <t>000 1 01 02040 01 0000 110</t>
  </si>
  <si>
    <t>000 1 03 00000 00 0000 000</t>
  </si>
  <si>
    <t>000 1 03 02000 01 0000 110</t>
  </si>
  <si>
    <t>Налоги на товары (работы, услуги), реализуемые на территории Российской Федерации</t>
  </si>
  <si>
    <t>Налоги на совокупный доход</t>
  </si>
  <si>
    <t>000 1 05 00000 00 0000 000</t>
  </si>
  <si>
    <t>000 1 05 01000 00 0000 110</t>
  </si>
  <si>
    <t>000 1 05 01011 01 0000 110</t>
  </si>
  <si>
    <t>000 1 05 01012 01 0000 110</t>
  </si>
  <si>
    <t>000 1 05 01021 01 0000 110</t>
  </si>
  <si>
    <t>000 1 05 01050 01 0000 110</t>
  </si>
  <si>
    <t>000 1 05 02010 02 0000 110</t>
  </si>
  <si>
    <t>000 1 05 02020 02 0000 110</t>
  </si>
  <si>
    <t>000 1 05 03010 01 0000 110</t>
  </si>
  <si>
    <t>000 1 05 04010 02 0000 110</t>
  </si>
  <si>
    <t>Налоги на имущество</t>
  </si>
  <si>
    <t>000 1 06 00000 00 0000 000</t>
  </si>
  <si>
    <t>000 1 06 01020 04 0000 110</t>
  </si>
  <si>
    <t>000 1 06 06000 00 0000 110</t>
  </si>
  <si>
    <t>000 1 06 06032 04 0000 110</t>
  </si>
  <si>
    <t>000 1 06 06042 04 0000 110</t>
  </si>
  <si>
    <t>Государственная пошлина</t>
  </si>
  <si>
    <t>000 1 08 00000 00 0000 000</t>
  </si>
  <si>
    <t>000 1 08 03010 01 0000 110</t>
  </si>
  <si>
    <t>000 1 08 07150 01 0000 110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</si>
  <si>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</si>
  <si>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</si>
  <si>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</si>
  <si>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</si>
  <si>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000 1 11 05012 04 0000 120</t>
  </si>
  <si>
    <t>000 1 11 05024 04 0000 120</t>
  </si>
  <si>
    <t>000 1 11 05034 04 0000 120</t>
  </si>
  <si>
    <t>000 1 11 07014 04 0000 120</t>
  </si>
  <si>
    <t>000 1 11 09044 04 0000 120</t>
  </si>
  <si>
    <t>Платежи при пользовании природными ресурсами</t>
  </si>
  <si>
    <t>000 1 12 00000 00 0000 000</t>
  </si>
  <si>
    <t>000 1 12 01000 01 0000 120</t>
  </si>
  <si>
    <t>000 1 12 01010 01 0000 120</t>
  </si>
  <si>
    <t>000 1 12 01030 01 0000 120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</si>
  <si>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</si>
  <si>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</si>
  <si>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</si>
  <si>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000 1 13 02994 04 0000 130</t>
  </si>
  <si>
    <t>000 1 14 00000 00 0000 000</t>
  </si>
  <si>
    <t>Доходы от продажи материальных и нематериальных активов</t>
  </si>
  <si>
    <t>000 1 14 01040 04 0000 410</t>
  </si>
  <si>
    <t>000 1 14 02043 04 0000 410</t>
  </si>
  <si>
    <t>000 1 14 06012 04 0000 430</t>
  </si>
  <si>
    <t>Штрафы, санкции, возмещение ущерба</t>
  </si>
  <si>
    <t>000 1 16 00000 00 0000 000</t>
  </si>
  <si>
    <t>000 1 16 03010 01 0000 140</t>
  </si>
  <si>
    <t>000 1 16 03030 01 0000 140</t>
  </si>
  <si>
    <t>000 1 16 06000 01 0000 140</t>
  </si>
  <si>
    <t>000 1 16 08010 01 0000 140</t>
  </si>
  <si>
    <t>000 1 16 08020 01 0000 140</t>
  </si>
  <si>
    <t>000 1 16 25030 01 0000 140</t>
  </si>
  <si>
    <t>000 1 16 25050 01 0000 140</t>
  </si>
  <si>
    <t>000 1 16 25060 01 0000 140</t>
  </si>
  <si>
    <t>000 1 16 28000 01 0000 140</t>
  </si>
  <si>
    <t>000 1 16 30013 01 0000 140</t>
  </si>
  <si>
    <t>000 1 16 30030 01 0000 140</t>
  </si>
  <si>
    <t>000 1 16 33040 04 0000 140</t>
  </si>
  <si>
    <t>000 1 16 37030 04 0000 140</t>
  </si>
  <si>
    <t>000 1 16 43000 01 0000 140</t>
  </si>
  <si>
    <t>000 1 16 90040 04 0000 140</t>
  </si>
  <si>
    <t>000 1 17 00000 00 0000 000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</si>
  <si>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</si>
  <si>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</si>
  <si>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</si>
  <si>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000 2 07 04050 04 0000 180</t>
  </si>
  <si>
    <t>000 2 18 04000 04 0000 180</t>
  </si>
  <si>
    <t>ИТОГО ДОХОДОВ</t>
  </si>
  <si>
    <t>Фактическое поступление доходов, администратором которых является Федеральное казначейство.</t>
  </si>
  <si>
    <t xml:space="preserve">Снижение доходов связано с переходом налогоплательщиков на другую систему налогообложения </t>
  </si>
  <si>
    <t xml:space="preserve">Увеличение доходов связано с переходом налогоплательщиков на данную систему налогообложения </t>
  </si>
  <si>
    <t>Поступления доходов от государственной пошлины, являются разовыми платежами</t>
  </si>
  <si>
    <t>в 3 раза</t>
  </si>
  <si>
    <t>Проведены мероприятия по снижению задолженности (возврат дебиторской задолженности прошлых лет)</t>
  </si>
  <si>
    <t xml:space="preserve">Увеличение в связи с заключением новых договоров мены, поступления ранее срока оплаты по заключенным договорам мены   </t>
  </si>
  <si>
    <t xml:space="preserve">Прогнозировать поступления                не предоставляется возможным, в связи с тем, что они производятся после сдачи годового отчета и после проведения собрания акционеров общества </t>
  </si>
  <si>
    <t xml:space="preserve">Поступления производятся после сдачи годового отчета по мере сложившегося финансового результата работы предприятия                                  </t>
  </si>
  <si>
    <t>000 2 02 15001 04 0000 151</t>
  </si>
  <si>
    <t>000 2 02 15002 04 0000 151</t>
  </si>
  <si>
    <t>000 2 02 49999 04 0000 151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</si>
  <si>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</si>
  <si>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</si>
  <si>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</si>
  <si>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000 2 02 10000 00 0000 151</t>
  </si>
  <si>
    <t>000 2 02 19999 04 0000 151</t>
  </si>
  <si>
    <t>000 2 02 20000 00 0000 151</t>
  </si>
  <si>
    <t>000 2 02 20041 04 0000 151</t>
  </si>
  <si>
    <t>000 2 02 20077 04 0000 151</t>
  </si>
  <si>
    <t>000 2 02 29999 04 0000 151</t>
  </si>
  <si>
    <t>000 2 02 30000 00 0000 151</t>
  </si>
  <si>
    <t>000 2 02 35930 04 0000 151</t>
  </si>
  <si>
    <t>050 2 02 35120 04 0000 151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</si>
  <si>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</si>
  <si>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000 2 02 30024 04 0000 151</t>
  </si>
  <si>
    <t>000 2 02 30029 04 0000 151</t>
  </si>
  <si>
    <t>000 2 02 35135 04 0000 151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</si>
  <si>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</si>
  <si>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000 2 02 35082 04 0000 151</t>
  </si>
  <si>
    <t>000 2 02 40000 00 0000 151</t>
  </si>
  <si>
    <t>000 2 02 25519 04 0000 151</t>
  </si>
  <si>
    <t>000 2 02 25555 04 0000 151</t>
  </si>
  <si>
    <t>000 2 19 60010 04 0000 151</t>
  </si>
  <si>
    <t>000 1 17 01040 04 0000 180</t>
  </si>
  <si>
    <t>Невыясненные поступления, зачисляемые в бюджеты городских округов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</si>
  <si>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</si>
  <si>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</si>
  <si>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</si>
  <si>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Увеличение данных поступлений по доходам, связано с увеличением платы за социальный и коммерческий  найм жилья </t>
  </si>
  <si>
    <t>Исполнение превысило плановые показатели за счет авансовых платежей</t>
  </si>
  <si>
    <t>Пояснение отклонений фактического исполнения к уточненому плану (выше/ниже 5%)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</si>
  <si>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</si>
  <si>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</si>
  <si>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</si>
  <si>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</si>
  <si>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000 1 12 01041 01 0000 120</t>
  </si>
  <si>
    <t>000 1 12 01042 01 0000 120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</si>
  <si>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</si>
  <si>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городских округов на реализацию мероприятий по обеспечению жильем молодых семей</t>
  </si>
  <si>
    <t>000 2 02 25466 04 0000 151</t>
  </si>
  <si>
    <t>000 2 02 25497 04 0000 151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</si>
  <si>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</si>
  <si>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000 2 02 35176 04 0000 151</t>
  </si>
  <si>
    <t>Доходы бюджетов городских округов от возврата автономными учреждениями остатков субсидий прошлых лет</t>
  </si>
  <si>
    <t xml:space="preserve">000 2 18 04010 04 0000 180   </t>
  </si>
  <si>
    <t xml:space="preserve">000 2 18 04020 04 0000 180   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</si>
  <si>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</si>
  <si>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000 2 19 35930 04 0000 151</t>
  </si>
  <si>
    <t>Плата за размещение отходов производства</t>
  </si>
  <si>
    <t>Плата за размещение твердых коммунальных отходов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</si>
  <si>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</si>
  <si>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</si>
  <si>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</si>
  <si>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в 1,5 раза</t>
  </si>
  <si>
    <t>в 1,6 раза</t>
  </si>
  <si>
    <t>в 2,4 раза</t>
  </si>
  <si>
    <t>в 2,2 раза</t>
  </si>
  <si>
    <t>в 1,9 раза</t>
  </si>
  <si>
    <t>в 1,7 раза</t>
  </si>
  <si>
    <t>в 3,6 раза</t>
  </si>
  <si>
    <t>в 3,3 раза</t>
  </si>
  <si>
    <t>Рост поступлений от ряда предприятий, выплатой премией по итогам года</t>
  </si>
  <si>
    <t>Увеличение доходов связано с погашением задолженности прошлых лет</t>
  </si>
  <si>
    <t>Заключение большего количества договоров купли продажи, оплата по которым производилась в полном объеме.</t>
  </si>
  <si>
    <t>Поступления оплаты за социальный  и коммерческий найм. жилья.</t>
  </si>
  <si>
    <t>Исполнение превысило плановые показатели за счет поступлений по исполнительным листам, в связи с этим прогнозировать поступления не предоставляется возможным</t>
  </si>
  <si>
    <t>Своевременная уплата налога, авансовы платежи текущего года, оплата задолженности прошлых лет</t>
  </si>
  <si>
    <t>Согласно административного законодательства, данные суммы (штрафы, пени, сборы) принудительного характера, в добровольном порядке оплачиваются в течение месяца после вынесенных решений, по всем неоплаченным решениям дела передаются в подразделение судебных приставов для принудительного взыскания</t>
  </si>
  <si>
    <t xml:space="preserve">Фактическое поступление </t>
  </si>
  <si>
    <t>возврат бюджетными учреждениями остатков субсидий прошлых лет</t>
  </si>
  <si>
    <t>возврат автономными учреждениями остатков субсидий прошлых лет</t>
  </si>
  <si>
    <t>Финансирование по завкам главных распорядителей бюджетных средств</t>
  </si>
  <si>
    <t xml:space="preserve">Первоначальный  утвержденный план                            на 2019 год </t>
  </si>
  <si>
    <t>Сведения о фактических поступлениях доходов по видам доходов города Нефтеюганска в сравнении с первоначально утвержденными решениями о бюджете значениями и с уточненными значениями с учетом внесенных изменений за 2019 год</t>
  </si>
  <si>
    <t xml:space="preserve">Уточненный план на 2019 год </t>
  </si>
  <si>
    <t>Фактическое поступление за 2019 год</t>
  </si>
  <si>
    <t>000 1 03 02231 01 0000 110</t>
  </si>
  <si>
    <t>000 1 03 02241 01 0000 110</t>
  </si>
  <si>
    <t>000 1 03 02251 01 0000 110</t>
  </si>
  <si>
    <t>000 1 03 02261 01 0000 110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</si>
  <si>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</si>
  <si>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</si>
  <si>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</si>
  <si>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</si>
  <si>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</si>
  <si>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</si>
  <si>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</si>
  <si>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000 1 14 02043 04 0000 440</t>
  </si>
  <si>
    <t>Денежные взыскания (штрафы) за нарушение законодательства о налогах и сборах, предусмотренные статьей 129.6 Налогового кодекса Российской Федерации</t>
  </si>
  <si>
    <t>000 1 16 03050 01 0000140</t>
  </si>
  <si>
    <t>Денежные взыскания (штрафы) за нарушение законодательства об экологической экспертизе</t>
  </si>
  <si>
    <t>000 1 16 25040 01 0000 140</t>
  </si>
  <si>
    <t>Межбюджетные трансферты, передаваемые бюджетам городских округов за достижение показателей деятельности органов исполнительной власти субъектов Российской Федерации</t>
  </si>
  <si>
    <t>000 2 02 45550 04 0000 150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</si>
  <si>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</si>
  <si>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</si>
  <si>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</si>
  <si>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000 2 07 04020 04 0000 150   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</si>
  <si>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из бюджетов городских округов</t>
  </si>
  <si>
    <t>000 2 19 35135 04 0000 150</t>
  </si>
  <si>
    <t>в 1,4 раза</t>
  </si>
  <si>
    <t>в 1,3 раза</t>
  </si>
  <si>
    <t>в 2 раза</t>
  </si>
  <si>
    <t>в 1,8 раза</t>
  </si>
  <si>
    <t>в 3,4 раза</t>
  </si>
  <si>
    <t>в 2,7 раза</t>
  </si>
  <si>
    <t>Своевременная уплата налога, погашение задолженности прошлых лет, включение объектов недвижимости,соответствующих критериям подпунктов 1 и 2 пункта 1 статьи 378.2 Налогового кодекса Российской Федерации, находящихся на территории  муниципального образования в 2018 году</t>
  </si>
  <si>
    <t>Своевременная уплата налога в 2019 году, погашением задолженности прошлых лет</t>
  </si>
  <si>
    <t xml:space="preserve">Поступление по заключенным договорам пожертвования с ООО "РН-Юганскнефтегазом" в 2019 году </t>
  </si>
  <si>
    <t>Снижение доходов произошло в связи с изменением кадастровой стоимости земель</t>
  </si>
  <si>
    <t>Авансовые платежи по аренде за 1  квартал 2020 года</t>
  </si>
  <si>
    <t>Авансовые платежи по аренде за январь 2020 года</t>
  </si>
  <si>
    <t>Уменьшение связано с тем, что в декабре 2019 года  не все арендаторы произвели оплату по договорам аренды муниципального имущества</t>
  </si>
  <si>
    <t xml:space="preserve">В связи с поступлением доходов на невыясненные платежи в конце декабря 2019 года </t>
  </si>
  <si>
    <t>Поступление доходов от услуг по погребению, возмещаемых за счет государственных внебюджетных фондов и бюджетов иных уровней, в связи с реорганизацией городского муниципального унитарного предприятия «Реквием» в форме преобразования в Нефтеюганское городское муниципальное казенное учреждение «Реквием»</t>
  </si>
  <si>
    <t>Возврат дебиторской задолженности прошлых лет спрогнозировать невозможно</t>
  </si>
  <si>
    <t>Продажа земельных участков</t>
  </si>
  <si>
    <t>Платежи поступили в конце декабря 2019 года</t>
  </si>
  <si>
    <t xml:space="preserve">Увеличение обусловлено изменениями законодательства. По письменным заявлениям лиц, обязанных вносить плату за негативное воздействие на окружающую среду Управлением Росприроднадзора по Ханты-Мансийскому автономному округу – Югре осуществлялась работа по уточнению, и зачету ранее уплаченных сумм в бюджет города Нефтеюганска.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</si>
</sst>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7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11657</xdr:colOff>
      <xdr:row>119</xdr:row>
      <xdr:rowOff>1457</xdr:rowOff>
    </xdr:from>
    <xdr:to>
      <xdr:col>4</xdr:col>
      <xdr:colOff>612868</xdr:colOff>
      <xdr:row>120</xdr:row>
      <xdr:rowOff>109033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1657" y="60142307"/>
          <a:ext cx="11745461" cy="269501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strike="noStrik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strike="noStrik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26"/>
  <sheetViews>
    <sheetView showGridLines="0" tabSelected="1" topLeftCell="D44" zoomScaleNormal="100" workbookViewId="0">
      <selection activeCell="P52" sqref="P52"/>
    </sheetView>
  </sheetViews>
  <sheetFormatPr defaultColWidth="9.140625" defaultRowHeight="12.75" customHeight="1" outlineLevelRow="7" x14ac:dyDescent="0.2"/>
  <cols>
    <col min="1" max="1" width="34" style="20" customWidth="1"/>
    <col min="2" max="2" width="90.140625" style="23" customWidth="1"/>
    <col min="3" max="3" width="21.140625" style="20" customWidth="1"/>
    <col min="4" max="4" width="21.85546875" style="20" customWidth="1"/>
    <col min="5" max="5" width="21.42578125" style="20" customWidth="1"/>
    <col min="6" max="6" width="12.42578125" style="11" customWidth="1"/>
    <col min="7" max="7" width="11.28515625" style="11" customWidth="1"/>
    <col min="8" max="9" width="38.28515625" style="33" customWidth="1"/>
    <col min="10" max="11" width="9.140625" style="11" customWidth="1"/>
    <col min="12" max="16384" width="9.140625" style="11"/>
  </cols>
  <sheetData>
    <row r="1" spans="1:12" ht="15.75" x14ac:dyDescent="0.2">
      <c r="A1" s="9"/>
      <c r="B1" s="21"/>
      <c r="C1" s="9"/>
      <c r="D1" s="9"/>
      <c r="E1" s="9"/>
      <c r="F1" s="10"/>
      <c r="G1" s="10"/>
      <c r="H1" s="32"/>
      <c r="I1" s="32"/>
      <c r="J1" s="10"/>
      <c r="K1" s="10"/>
    </row>
    <row r="2" spans="1:12" ht="20.25" customHeight="1" x14ac:dyDescent="0.2">
      <c r="A2" s="46" t="s">
        <v>236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2.75" customHeight="1" x14ac:dyDescent="0.2">
      <c r="A3" s="45"/>
      <c r="B3" s="45"/>
      <c r="C3" s="45"/>
      <c r="D3" s="45"/>
      <c r="E3" s="45"/>
      <c r="J3" s="12"/>
    </row>
    <row r="4" spans="1:12" ht="15.75" x14ac:dyDescent="0.2">
      <c r="A4" s="9" t="s">
        <v>0</v>
      </c>
      <c r="B4" s="21"/>
      <c r="C4" s="9"/>
      <c r="D4" s="9"/>
      <c r="E4" s="9"/>
      <c r="F4" s="10"/>
      <c r="G4" s="10"/>
      <c r="H4" s="32"/>
      <c r="I4" s="32"/>
      <c r="J4" s="10"/>
      <c r="K4" s="10"/>
    </row>
    <row r="5" spans="1:12" ht="62.25" customHeight="1" x14ac:dyDescent="0.2">
      <c r="A5" s="1" t="s">
        <v>69</v>
      </c>
      <c r="B5" s="5" t="s">
        <v>70</v>
      </c>
      <c r="C5" s="1" t="s">
        <v>235</v>
      </c>
      <c r="D5" s="1" t="s">
        <v>237</v>
      </c>
      <c r="E5" s="1" t="s">
        <v>238</v>
      </c>
      <c r="F5" s="1" t="s">
        <v>71</v>
      </c>
      <c r="G5" s="1" t="s">
        <v>72</v>
      </c>
      <c r="H5" s="1" t="s">
        <v>73</v>
      </c>
      <c r="I5" s="1" t="s">
        <v>193</v>
      </c>
      <c r="J5" s="12"/>
    </row>
    <row r="6" spans="1:12" ht="23.25" customHeight="1" collapsed="1" x14ac:dyDescent="0.2">
      <c r="A6" s="2" t="s">
        <v>75</v>
      </c>
      <c r="B6" s="3" t="s">
        <v>1</v>
      </c>
      <c r="C6" s="16">
        <f>C8+C40</f>
        <v>2598433400</v>
      </c>
      <c r="D6" s="16">
        <f>D8+D40</f>
        <v>2971614771</v>
      </c>
      <c r="E6" s="25">
        <f>E8+E40</f>
        <v>3080229432.3199997</v>
      </c>
      <c r="F6" s="13">
        <f>E6/C6*100</f>
        <v>118.54178876857108</v>
      </c>
      <c r="G6" s="13">
        <f>E6/D6*100</f>
        <v>103.6550720631749</v>
      </c>
      <c r="H6" s="34"/>
      <c r="I6" s="34"/>
      <c r="J6" s="12"/>
    </row>
    <row r="7" spans="1:12" ht="15.75" hidden="1" outlineLevel="1" x14ac:dyDescent="0.2">
      <c r="A7" s="2" t="s">
        <v>2</v>
      </c>
      <c r="B7" s="3" t="s">
        <v>3</v>
      </c>
      <c r="C7" s="16"/>
      <c r="D7" s="16">
        <v>1321500000</v>
      </c>
      <c r="E7" s="25">
        <v>1409870497.97</v>
      </c>
      <c r="F7" s="13" t="e">
        <f t="shared" ref="F7:F29" si="0">E7/C7*100</f>
        <v>#DIV/0!</v>
      </c>
      <c r="G7" s="13">
        <f t="shared" ref="G7:G28" si="1">E7/D7*100</f>
        <v>106.68713567688232</v>
      </c>
      <c r="H7" s="34"/>
      <c r="I7" s="34"/>
    </row>
    <row r="8" spans="1:12" ht="15.75" outlineLevel="1" x14ac:dyDescent="0.2">
      <c r="A8" s="2"/>
      <c r="B8" s="22" t="s">
        <v>74</v>
      </c>
      <c r="C8" s="16">
        <f>C9+C14+C20+C31+C36</f>
        <v>2224867000</v>
      </c>
      <c r="D8" s="16">
        <f>D9+D14+D20+D31+D36</f>
        <v>2442362000</v>
      </c>
      <c r="E8" s="25">
        <f>E9+E14+E20+E31+E36</f>
        <v>2515695530.0799994</v>
      </c>
      <c r="F8" s="13">
        <f t="shared" si="0"/>
        <v>113.07172653826048</v>
      </c>
      <c r="G8" s="13">
        <f t="shared" si="1"/>
        <v>103.00256596196631</v>
      </c>
      <c r="H8" s="34"/>
      <c r="I8" s="34"/>
    </row>
    <row r="9" spans="1:12" ht="19.5" customHeight="1" outlineLevel="2" x14ac:dyDescent="0.2">
      <c r="A9" s="4" t="s">
        <v>76</v>
      </c>
      <c r="B9" s="27" t="s">
        <v>4</v>
      </c>
      <c r="C9" s="14">
        <f>C10+C11+C12+C13</f>
        <v>1732595000</v>
      </c>
      <c r="D9" s="14">
        <f t="shared" ref="D9:E9" si="2">D10+D11+D12+D13</f>
        <v>1809640000</v>
      </c>
      <c r="E9" s="19">
        <f t="shared" si="2"/>
        <v>1856869273.7599998</v>
      </c>
      <c r="F9" s="15">
        <f t="shared" si="0"/>
        <v>107.17272494495249</v>
      </c>
      <c r="G9" s="15">
        <f t="shared" si="1"/>
        <v>102.60987123184719</v>
      </c>
      <c r="H9" s="40" t="s">
        <v>224</v>
      </c>
      <c r="I9" s="40" t="s">
        <v>224</v>
      </c>
    </row>
    <row r="10" spans="1:12" ht="61.15" customHeight="1" outlineLevel="3" x14ac:dyDescent="0.2">
      <c r="A10" s="4" t="s">
        <v>77</v>
      </c>
      <c r="B10" s="28" t="s">
        <v>5</v>
      </c>
      <c r="C10" s="14">
        <v>1705295000</v>
      </c>
      <c r="D10" s="14">
        <v>1774104000</v>
      </c>
      <c r="E10" s="19">
        <v>1810052482.52</v>
      </c>
      <c r="F10" s="15">
        <f t="shared" si="0"/>
        <v>106.14307099475457</v>
      </c>
      <c r="G10" s="15">
        <f t="shared" si="1"/>
        <v>102.02628946893755</v>
      </c>
      <c r="H10" s="43"/>
      <c r="I10" s="43"/>
    </row>
    <row r="11" spans="1:12" ht="78.75" outlineLevel="3" x14ac:dyDescent="0.2">
      <c r="A11" s="4" t="s">
        <v>78</v>
      </c>
      <c r="B11" s="28" t="s">
        <v>6</v>
      </c>
      <c r="C11" s="14">
        <v>9300000</v>
      </c>
      <c r="D11" s="14">
        <v>10062000</v>
      </c>
      <c r="E11" s="19">
        <v>9736483.8499999996</v>
      </c>
      <c r="F11" s="15">
        <f t="shared" si="0"/>
        <v>104.69337473118279</v>
      </c>
      <c r="G11" s="15">
        <f t="shared" si="1"/>
        <v>96.764896143907762</v>
      </c>
      <c r="H11" s="43"/>
      <c r="I11" s="43"/>
    </row>
    <row r="12" spans="1:12" ht="31.5" outlineLevel="3" x14ac:dyDescent="0.2">
      <c r="A12" s="4" t="s">
        <v>79</v>
      </c>
      <c r="B12" s="27" t="s">
        <v>7</v>
      </c>
      <c r="C12" s="14">
        <v>6000000</v>
      </c>
      <c r="D12" s="14">
        <v>8805000</v>
      </c>
      <c r="E12" s="19">
        <v>19800962.809999999</v>
      </c>
      <c r="F12" s="15" t="s">
        <v>223</v>
      </c>
      <c r="G12" s="15" t="s">
        <v>219</v>
      </c>
      <c r="H12" s="43"/>
      <c r="I12" s="43"/>
    </row>
    <row r="13" spans="1:12" ht="63" outlineLevel="3" x14ac:dyDescent="0.2">
      <c r="A13" s="4" t="s">
        <v>80</v>
      </c>
      <c r="B13" s="28" t="s">
        <v>8</v>
      </c>
      <c r="C13" s="14">
        <v>12000000</v>
      </c>
      <c r="D13" s="14">
        <v>16669000</v>
      </c>
      <c r="E13" s="19">
        <v>17279344.579999998</v>
      </c>
      <c r="F13" s="15" t="s">
        <v>263</v>
      </c>
      <c r="G13" s="15">
        <f t="shared" si="1"/>
        <v>103.66155486231928</v>
      </c>
      <c r="H13" s="44"/>
      <c r="I13" s="44"/>
    </row>
    <row r="14" spans="1:12" ht="15.75" customHeight="1" outlineLevel="1" x14ac:dyDescent="0.2">
      <c r="A14" s="4" t="s">
        <v>81</v>
      </c>
      <c r="B14" s="29" t="s">
        <v>83</v>
      </c>
      <c r="C14" s="14">
        <f>C15</f>
        <v>6857000</v>
      </c>
      <c r="D14" s="14">
        <f t="shared" ref="D14:E14" si="3">D15</f>
        <v>7500000</v>
      </c>
      <c r="E14" s="19">
        <f t="shared" si="3"/>
        <v>8774519.4299999997</v>
      </c>
      <c r="F14" s="15" t="s">
        <v>264</v>
      </c>
      <c r="G14" s="15">
        <f t="shared" si="1"/>
        <v>116.9935924</v>
      </c>
      <c r="H14" s="40" t="s">
        <v>152</v>
      </c>
      <c r="I14" s="40" t="s">
        <v>152</v>
      </c>
    </row>
    <row r="15" spans="1:12" ht="31.5" outlineLevel="2" x14ac:dyDescent="0.2">
      <c r="A15" s="4" t="s">
        <v>82</v>
      </c>
      <c r="B15" s="27" t="s">
        <v>9</v>
      </c>
      <c r="C15" s="14">
        <f>C16+C17+C18+C19</f>
        <v>6857000</v>
      </c>
      <c r="D15" s="14">
        <f t="shared" ref="D15:E15" si="4">D16+D17+D18+D19</f>
        <v>7500000</v>
      </c>
      <c r="E15" s="19">
        <f t="shared" si="4"/>
        <v>8774519.4299999997</v>
      </c>
      <c r="F15" s="15" t="s">
        <v>264</v>
      </c>
      <c r="G15" s="15">
        <f t="shared" si="1"/>
        <v>116.9935924</v>
      </c>
      <c r="H15" s="43"/>
      <c r="I15" s="43"/>
    </row>
    <row r="16" spans="1:12" ht="78.75" outlineLevel="3" x14ac:dyDescent="0.2">
      <c r="A16" s="4" t="s">
        <v>239</v>
      </c>
      <c r="B16" s="27" t="s">
        <v>243</v>
      </c>
      <c r="C16" s="14">
        <v>2539000</v>
      </c>
      <c r="D16" s="14">
        <v>2839000</v>
      </c>
      <c r="E16" s="19">
        <v>3994013.43</v>
      </c>
      <c r="F16" s="15" t="s">
        <v>217</v>
      </c>
      <c r="G16" s="15">
        <f t="shared" si="1"/>
        <v>140.68381225783727</v>
      </c>
      <c r="H16" s="43"/>
      <c r="I16" s="43"/>
    </row>
    <row r="17" spans="1:9" ht="94.5" outlineLevel="3" x14ac:dyDescent="0.2">
      <c r="A17" s="4" t="s">
        <v>240</v>
      </c>
      <c r="B17" s="28" t="s">
        <v>244</v>
      </c>
      <c r="C17" s="14">
        <v>23700</v>
      </c>
      <c r="D17" s="14">
        <v>23700</v>
      </c>
      <c r="E17" s="19">
        <v>29357.05</v>
      </c>
      <c r="F17" s="15">
        <f t="shared" si="0"/>
        <v>123.86940928270043</v>
      </c>
      <c r="G17" s="15">
        <f t="shared" si="1"/>
        <v>123.86940928270043</v>
      </c>
      <c r="H17" s="43"/>
      <c r="I17" s="43"/>
    </row>
    <row r="18" spans="1:9" ht="78.75" outlineLevel="3" x14ac:dyDescent="0.2">
      <c r="A18" s="4" t="s">
        <v>241</v>
      </c>
      <c r="B18" s="27" t="s">
        <v>245</v>
      </c>
      <c r="C18" s="14">
        <v>4294300</v>
      </c>
      <c r="D18" s="14">
        <v>4637300</v>
      </c>
      <c r="E18" s="19">
        <v>5336015.5599999996</v>
      </c>
      <c r="F18" s="15">
        <f t="shared" si="0"/>
        <v>124.25809934098689</v>
      </c>
      <c r="G18" s="15">
        <f t="shared" si="1"/>
        <v>115.06729260561102</v>
      </c>
      <c r="H18" s="43"/>
      <c r="I18" s="43"/>
    </row>
    <row r="19" spans="1:9" ht="78.75" outlineLevel="3" x14ac:dyDescent="0.2">
      <c r="A19" s="4" t="s">
        <v>242</v>
      </c>
      <c r="B19" s="27" t="s">
        <v>246</v>
      </c>
      <c r="C19" s="14"/>
      <c r="D19" s="14">
        <v>0</v>
      </c>
      <c r="E19" s="19">
        <v>-584866.61</v>
      </c>
      <c r="F19" s="15"/>
      <c r="G19" s="15"/>
      <c r="H19" s="44"/>
      <c r="I19" s="44"/>
    </row>
    <row r="20" spans="1:9" ht="15.75" outlineLevel="1" x14ac:dyDescent="0.2">
      <c r="A20" s="4" t="s">
        <v>85</v>
      </c>
      <c r="B20" s="29" t="s">
        <v>84</v>
      </c>
      <c r="C20" s="14">
        <f>C21+C27+C28+C29+C30</f>
        <v>373590000</v>
      </c>
      <c r="D20" s="14">
        <f>D21+D27+D28+D29+D30</f>
        <v>494004000</v>
      </c>
      <c r="E20" s="19">
        <f>E21+E27+E28+E29+E30</f>
        <v>507173151.40000004</v>
      </c>
      <c r="F20" s="15" t="s">
        <v>263</v>
      </c>
      <c r="G20" s="15">
        <f t="shared" si="1"/>
        <v>102.66579853604425</v>
      </c>
      <c r="H20" s="34"/>
      <c r="I20" s="34"/>
    </row>
    <row r="21" spans="1:9" ht="15.75" outlineLevel="2" collapsed="1" x14ac:dyDescent="0.2">
      <c r="A21" s="4" t="s">
        <v>86</v>
      </c>
      <c r="B21" s="27" t="s">
        <v>10</v>
      </c>
      <c r="C21" s="14">
        <f>C23+C24+C25+C26</f>
        <v>270000000</v>
      </c>
      <c r="D21" s="14">
        <f>D23+D24+D25+D26</f>
        <v>395000000</v>
      </c>
      <c r="E21" s="19">
        <f>E23+E24+E25+E26</f>
        <v>408526529.78000003</v>
      </c>
      <c r="F21" s="15" t="s">
        <v>216</v>
      </c>
      <c r="G21" s="15">
        <f t="shared" si="1"/>
        <v>103.42443791898734</v>
      </c>
      <c r="H21" s="1"/>
      <c r="I21" s="1"/>
    </row>
    <row r="22" spans="1:9" ht="31.5" hidden="1" outlineLevel="3" x14ac:dyDescent="0.2">
      <c r="A22" s="2" t="s">
        <v>11</v>
      </c>
      <c r="B22" s="30" t="s">
        <v>12</v>
      </c>
      <c r="C22" s="16"/>
      <c r="D22" s="16">
        <v>155100000</v>
      </c>
      <c r="E22" s="25">
        <v>161798360.53</v>
      </c>
      <c r="F22" s="15" t="s">
        <v>216</v>
      </c>
      <c r="G22" s="15">
        <f t="shared" si="1"/>
        <v>104.31873664087685</v>
      </c>
      <c r="H22" s="34"/>
      <c r="I22" s="34"/>
    </row>
    <row r="23" spans="1:9" ht="47.25" outlineLevel="4" x14ac:dyDescent="0.2">
      <c r="A23" s="4" t="s">
        <v>87</v>
      </c>
      <c r="B23" s="27" t="s">
        <v>12</v>
      </c>
      <c r="C23" s="14">
        <v>207000000</v>
      </c>
      <c r="D23" s="14">
        <v>308931000</v>
      </c>
      <c r="E23" s="19">
        <v>319126672.47000003</v>
      </c>
      <c r="F23" s="15" t="s">
        <v>216</v>
      </c>
      <c r="G23" s="15">
        <f t="shared" si="1"/>
        <v>103.30030734047411</v>
      </c>
      <c r="H23" s="1" t="s">
        <v>225</v>
      </c>
      <c r="I23" s="1" t="s">
        <v>225</v>
      </c>
    </row>
    <row r="24" spans="1:9" ht="31.5" outlineLevel="4" x14ac:dyDescent="0.2">
      <c r="A24" s="4" t="s">
        <v>88</v>
      </c>
      <c r="B24" s="27" t="s">
        <v>13</v>
      </c>
      <c r="C24" s="14"/>
      <c r="D24" s="14">
        <v>396000</v>
      </c>
      <c r="E24" s="19">
        <v>412638.2</v>
      </c>
      <c r="F24" s="15"/>
      <c r="G24" s="15">
        <f t="shared" si="1"/>
        <v>104.20156565656566</v>
      </c>
      <c r="H24" s="34"/>
      <c r="I24" s="1" t="s">
        <v>231</v>
      </c>
    </row>
    <row r="25" spans="1:9" ht="47.25" outlineLevel="4" x14ac:dyDescent="0.2">
      <c r="A25" s="4" t="s">
        <v>89</v>
      </c>
      <c r="B25" s="27" t="s">
        <v>164</v>
      </c>
      <c r="C25" s="14">
        <v>63000000</v>
      </c>
      <c r="D25" s="14">
        <v>85654000</v>
      </c>
      <c r="E25" s="19">
        <v>88958801.629999995</v>
      </c>
      <c r="F25" s="15" t="s">
        <v>263</v>
      </c>
      <c r="G25" s="15">
        <f t="shared" si="1"/>
        <v>103.85831558362715</v>
      </c>
      <c r="H25" s="1" t="s">
        <v>154</v>
      </c>
      <c r="I25" s="1" t="s">
        <v>154</v>
      </c>
    </row>
    <row r="26" spans="1:9" ht="31.5" outlineLevel="3" x14ac:dyDescent="0.2">
      <c r="A26" s="4" t="s">
        <v>90</v>
      </c>
      <c r="B26" s="27" t="s">
        <v>165</v>
      </c>
      <c r="C26" s="14"/>
      <c r="D26" s="14">
        <v>19000</v>
      </c>
      <c r="E26" s="19">
        <v>28417.48</v>
      </c>
      <c r="F26" s="15"/>
      <c r="G26" s="15" t="s">
        <v>216</v>
      </c>
      <c r="H26" s="1"/>
      <c r="I26" s="1" t="s">
        <v>231</v>
      </c>
    </row>
    <row r="27" spans="1:9" ht="47.25" outlineLevel="3" x14ac:dyDescent="0.2">
      <c r="A27" s="4" t="s">
        <v>91</v>
      </c>
      <c r="B27" s="27" t="s">
        <v>14</v>
      </c>
      <c r="C27" s="14">
        <v>76400000</v>
      </c>
      <c r="D27" s="14">
        <v>71755000</v>
      </c>
      <c r="E27" s="19">
        <v>71822263.599999994</v>
      </c>
      <c r="F27" s="15">
        <f t="shared" si="0"/>
        <v>94.008198429319364</v>
      </c>
      <c r="G27" s="15">
        <f t="shared" si="1"/>
        <v>100.09374064525119</v>
      </c>
      <c r="H27" s="1" t="s">
        <v>153</v>
      </c>
      <c r="I27" s="1"/>
    </row>
    <row r="28" spans="1:9" ht="31.5" outlineLevel="3" x14ac:dyDescent="0.2">
      <c r="A28" s="4" t="s">
        <v>92</v>
      </c>
      <c r="B28" s="27" t="s">
        <v>15</v>
      </c>
      <c r="C28" s="14"/>
      <c r="D28" s="14">
        <v>659000</v>
      </c>
      <c r="E28" s="19">
        <v>702369.92</v>
      </c>
      <c r="F28" s="15"/>
      <c r="G28" s="15">
        <f t="shared" si="1"/>
        <v>106.58117147192716</v>
      </c>
      <c r="H28" s="1"/>
      <c r="I28" s="1" t="s">
        <v>231</v>
      </c>
    </row>
    <row r="29" spans="1:9" ht="47.25" outlineLevel="3" x14ac:dyDescent="0.2">
      <c r="A29" s="4" t="s">
        <v>93</v>
      </c>
      <c r="B29" s="27" t="s">
        <v>16</v>
      </c>
      <c r="C29" s="14">
        <v>1190000</v>
      </c>
      <c r="D29" s="14">
        <v>1298000</v>
      </c>
      <c r="E29" s="19">
        <v>1298249.6200000001</v>
      </c>
      <c r="F29" s="15">
        <f t="shared" si="0"/>
        <v>109.09660672268909</v>
      </c>
      <c r="G29" s="15">
        <f t="shared" ref="G29" si="5">E29/D29*100</f>
        <v>100.01923112480739</v>
      </c>
      <c r="H29" s="1" t="s">
        <v>229</v>
      </c>
      <c r="I29" s="34"/>
    </row>
    <row r="30" spans="1:9" ht="47.25" outlineLevel="3" x14ac:dyDescent="0.2">
      <c r="A30" s="4" t="s">
        <v>94</v>
      </c>
      <c r="B30" s="27" t="s">
        <v>17</v>
      </c>
      <c r="C30" s="14">
        <v>26000000</v>
      </c>
      <c r="D30" s="14">
        <v>25292000</v>
      </c>
      <c r="E30" s="19">
        <v>24823738.48</v>
      </c>
      <c r="F30" s="15">
        <f t="shared" ref="F30:F39" si="6">E30/C30*100</f>
        <v>95.475917230769241</v>
      </c>
      <c r="G30" s="15">
        <f t="shared" ref="G30:G39" si="7">E30/D30*100</f>
        <v>98.148578522853086</v>
      </c>
      <c r="H30" s="1"/>
      <c r="I30" s="1" t="s">
        <v>154</v>
      </c>
    </row>
    <row r="31" spans="1:9" ht="15.75" customHeight="1" outlineLevel="1" x14ac:dyDescent="0.2">
      <c r="A31" s="4" t="s">
        <v>96</v>
      </c>
      <c r="B31" s="31" t="s">
        <v>95</v>
      </c>
      <c r="C31" s="14">
        <f>C32+C33</f>
        <v>90000000</v>
      </c>
      <c r="D31" s="14">
        <f t="shared" ref="D31:E31" si="8">D32+D33</f>
        <v>109032000</v>
      </c>
      <c r="E31" s="19">
        <f t="shared" si="8"/>
        <v>120906835.81</v>
      </c>
      <c r="F31" s="15" t="s">
        <v>264</v>
      </c>
      <c r="G31" s="15">
        <f t="shared" si="7"/>
        <v>110.89114737875119</v>
      </c>
      <c r="H31" s="40" t="s">
        <v>269</v>
      </c>
      <c r="I31" s="40" t="s">
        <v>269</v>
      </c>
    </row>
    <row r="32" spans="1:9" ht="134.25" customHeight="1" outlineLevel="3" x14ac:dyDescent="0.2">
      <c r="A32" s="4" t="s">
        <v>97</v>
      </c>
      <c r="B32" s="27" t="s">
        <v>18</v>
      </c>
      <c r="C32" s="14">
        <v>30000000</v>
      </c>
      <c r="D32" s="14">
        <v>49032000</v>
      </c>
      <c r="E32" s="19">
        <v>58185962.57</v>
      </c>
      <c r="F32" s="15" t="s">
        <v>220</v>
      </c>
      <c r="G32" s="15">
        <f t="shared" si="7"/>
        <v>118.66936402757382</v>
      </c>
      <c r="H32" s="47"/>
      <c r="I32" s="47"/>
    </row>
    <row r="33" spans="1:9" ht="15.75" customHeight="1" outlineLevel="2" x14ac:dyDescent="0.2">
      <c r="A33" s="4" t="s">
        <v>98</v>
      </c>
      <c r="B33" s="27" t="s">
        <v>19</v>
      </c>
      <c r="C33" s="14">
        <f>C34+C35</f>
        <v>60000000</v>
      </c>
      <c r="D33" s="14">
        <f t="shared" ref="D33:E33" si="9">D34+D35</f>
        <v>60000000</v>
      </c>
      <c r="E33" s="19">
        <f t="shared" si="9"/>
        <v>62720873.240000002</v>
      </c>
      <c r="F33" s="15">
        <f t="shared" si="6"/>
        <v>104.53478873333333</v>
      </c>
      <c r="G33" s="15">
        <f t="shared" si="7"/>
        <v>104.53478873333333</v>
      </c>
      <c r="H33" s="35"/>
      <c r="I33" s="35"/>
    </row>
    <row r="34" spans="1:9" ht="47.25" outlineLevel="4" x14ac:dyDescent="0.2">
      <c r="A34" s="4" t="s">
        <v>99</v>
      </c>
      <c r="B34" s="27" t="s">
        <v>20</v>
      </c>
      <c r="C34" s="14">
        <v>45300000</v>
      </c>
      <c r="D34" s="14">
        <v>48985000</v>
      </c>
      <c r="E34" s="19">
        <v>50602155.390000001</v>
      </c>
      <c r="F34" s="15">
        <f t="shared" si="6"/>
        <v>111.70453728476821</v>
      </c>
      <c r="G34" s="15">
        <f t="shared" si="7"/>
        <v>103.30132773297949</v>
      </c>
      <c r="H34" s="36" t="s">
        <v>270</v>
      </c>
      <c r="I34" s="36" t="s">
        <v>270</v>
      </c>
    </row>
    <row r="35" spans="1:9" ht="47.25" outlineLevel="4" x14ac:dyDescent="0.2">
      <c r="A35" s="4" t="s">
        <v>100</v>
      </c>
      <c r="B35" s="27" t="s">
        <v>21</v>
      </c>
      <c r="C35" s="14">
        <v>14700000</v>
      </c>
      <c r="D35" s="14">
        <v>11015000</v>
      </c>
      <c r="E35" s="19">
        <v>12118717.85</v>
      </c>
      <c r="F35" s="15">
        <f t="shared" si="6"/>
        <v>82.440257482993189</v>
      </c>
      <c r="G35" s="15">
        <f t="shared" si="7"/>
        <v>110.02013481615978</v>
      </c>
      <c r="H35" s="36" t="s">
        <v>272</v>
      </c>
      <c r="I35" s="36" t="s">
        <v>270</v>
      </c>
    </row>
    <row r="36" spans="1:9" ht="15.75" customHeight="1" outlineLevel="1" x14ac:dyDescent="0.2">
      <c r="A36" s="4" t="s">
        <v>102</v>
      </c>
      <c r="B36" s="5" t="s">
        <v>101</v>
      </c>
      <c r="C36" s="14">
        <f>C37+C38+C39</f>
        <v>21825000</v>
      </c>
      <c r="D36" s="14">
        <f t="shared" ref="D36:E36" si="10">D37+D38+D39</f>
        <v>22186000</v>
      </c>
      <c r="E36" s="14">
        <f t="shared" si="10"/>
        <v>21971749.68</v>
      </c>
      <c r="F36" s="15">
        <f t="shared" si="6"/>
        <v>100.67239257731958</v>
      </c>
      <c r="G36" s="15">
        <f t="shared" si="7"/>
        <v>99.034299468133057</v>
      </c>
      <c r="H36" s="40" t="s">
        <v>155</v>
      </c>
      <c r="I36" s="40" t="s">
        <v>155</v>
      </c>
    </row>
    <row r="37" spans="1:9" ht="31.5" outlineLevel="3" x14ac:dyDescent="0.2">
      <c r="A37" s="4" t="s">
        <v>103</v>
      </c>
      <c r="B37" s="27" t="s">
        <v>22</v>
      </c>
      <c r="C37" s="14">
        <v>21700000</v>
      </c>
      <c r="D37" s="14">
        <v>22071000</v>
      </c>
      <c r="E37" s="19">
        <v>21866149.68</v>
      </c>
      <c r="F37" s="15">
        <f t="shared" si="6"/>
        <v>100.7656667281106</v>
      </c>
      <c r="G37" s="15">
        <f t="shared" si="7"/>
        <v>99.071857550632046</v>
      </c>
      <c r="H37" s="41"/>
      <c r="I37" s="41"/>
    </row>
    <row r="38" spans="1:9" ht="15.75" outlineLevel="3" x14ac:dyDescent="0.2">
      <c r="A38" s="4" t="s">
        <v>104</v>
      </c>
      <c r="B38" s="27" t="s">
        <v>23</v>
      </c>
      <c r="C38" s="14">
        <v>10000</v>
      </c>
      <c r="D38" s="14"/>
      <c r="E38" s="14"/>
      <c r="F38" s="15"/>
      <c r="G38" s="15"/>
      <c r="H38" s="41"/>
      <c r="I38" s="41"/>
    </row>
    <row r="39" spans="1:9" ht="63.75" customHeight="1" outlineLevel="3" x14ac:dyDescent="0.2">
      <c r="A39" s="4" t="s">
        <v>195</v>
      </c>
      <c r="B39" s="27" t="s">
        <v>194</v>
      </c>
      <c r="C39" s="14">
        <v>115000</v>
      </c>
      <c r="D39" s="14">
        <v>115000</v>
      </c>
      <c r="E39" s="19">
        <v>105600</v>
      </c>
      <c r="F39" s="15">
        <f t="shared" si="6"/>
        <v>91.826086956521735</v>
      </c>
      <c r="G39" s="15">
        <f t="shared" si="7"/>
        <v>91.826086956521735</v>
      </c>
      <c r="H39" s="42"/>
      <c r="I39" s="42"/>
    </row>
    <row r="40" spans="1:9" s="17" customFormat="1" ht="15.75" outlineLevel="7" x14ac:dyDescent="0.2">
      <c r="A40" s="2"/>
      <c r="B40" s="6" t="s">
        <v>105</v>
      </c>
      <c r="C40" s="16">
        <f>C41+C49+C56+C59+C64+C82</f>
        <v>373566400</v>
      </c>
      <c r="D40" s="16">
        <f>D41+D49+D56+D59+D64+D82</f>
        <v>529252771</v>
      </c>
      <c r="E40" s="25">
        <f>E41+E49+E56+E59+E64+E82</f>
        <v>564533902.24000013</v>
      </c>
      <c r="F40" s="13" t="s">
        <v>216</v>
      </c>
      <c r="G40" s="13">
        <f t="shared" ref="G40:G60" si="11">E40/D40*100</f>
        <v>106.66621568619054</v>
      </c>
      <c r="H40" s="37"/>
      <c r="I40" s="37"/>
    </row>
    <row r="41" spans="1:9" ht="31.5" outlineLevel="1" x14ac:dyDescent="0.2">
      <c r="A41" s="4" t="s">
        <v>106</v>
      </c>
      <c r="B41" s="31" t="s">
        <v>107</v>
      </c>
      <c r="C41" s="14">
        <f>SUM(C42:C48)</f>
        <v>314427100</v>
      </c>
      <c r="D41" s="14">
        <f t="shared" ref="D41:E41" si="12">SUM(D42:D48)</f>
        <v>387256589</v>
      </c>
      <c r="E41" s="19">
        <f t="shared" si="12"/>
        <v>408325166.48000002</v>
      </c>
      <c r="F41" s="15" t="s">
        <v>264</v>
      </c>
      <c r="G41" s="24">
        <f t="shared" si="11"/>
        <v>105.44046972432535</v>
      </c>
      <c r="H41" s="34"/>
      <c r="I41" s="34"/>
    </row>
    <row r="42" spans="1:9" ht="93.75" customHeight="1" outlineLevel="3" x14ac:dyDescent="0.2">
      <c r="A42" s="4" t="s">
        <v>108</v>
      </c>
      <c r="B42" s="27" t="s">
        <v>24</v>
      </c>
      <c r="C42" s="14">
        <v>14024800</v>
      </c>
      <c r="D42" s="14">
        <v>4315794</v>
      </c>
      <c r="E42" s="19">
        <v>4315794.43</v>
      </c>
      <c r="F42" s="24">
        <f t="shared" ref="F42:F65" si="13">E42/C42*100</f>
        <v>30.772591623409955</v>
      </c>
      <c r="G42" s="15">
        <f>E42/D42*100</f>
        <v>100.00000996340417</v>
      </c>
      <c r="H42" s="1" t="s">
        <v>159</v>
      </c>
      <c r="I42" s="1"/>
    </row>
    <row r="43" spans="1:9" ht="64.5" customHeight="1" outlineLevel="4" x14ac:dyDescent="0.2">
      <c r="A43" s="4" t="s">
        <v>109</v>
      </c>
      <c r="B43" s="28" t="s">
        <v>25</v>
      </c>
      <c r="C43" s="14">
        <v>270400000</v>
      </c>
      <c r="D43" s="14">
        <v>338000000</v>
      </c>
      <c r="E43" s="19">
        <v>360239440.12</v>
      </c>
      <c r="F43" s="15" t="s">
        <v>264</v>
      </c>
      <c r="G43" s="15">
        <f t="shared" si="11"/>
        <v>106.57971601183431</v>
      </c>
      <c r="H43" s="1" t="s">
        <v>192</v>
      </c>
      <c r="I43" s="1" t="s">
        <v>192</v>
      </c>
    </row>
    <row r="44" spans="1:9" ht="54" customHeight="1" outlineLevel="4" x14ac:dyDescent="0.2">
      <c r="A44" s="4" t="s">
        <v>110</v>
      </c>
      <c r="B44" s="27" t="s">
        <v>26</v>
      </c>
      <c r="C44" s="14">
        <v>520000</v>
      </c>
      <c r="D44" s="14">
        <v>570445</v>
      </c>
      <c r="E44" s="19">
        <v>597896.05000000005</v>
      </c>
      <c r="F44" s="15">
        <f t="shared" si="13"/>
        <v>114.98000961538462</v>
      </c>
      <c r="G44" s="15">
        <f t="shared" si="11"/>
        <v>104.81221677812935</v>
      </c>
      <c r="H44" s="1" t="s">
        <v>273</v>
      </c>
      <c r="I44" s="1" t="s">
        <v>273</v>
      </c>
    </row>
    <row r="45" spans="1:9" ht="63" outlineLevel="4" x14ac:dyDescent="0.2">
      <c r="A45" s="4" t="s">
        <v>111</v>
      </c>
      <c r="B45" s="27" t="s">
        <v>213</v>
      </c>
      <c r="C45" s="14">
        <v>15700</v>
      </c>
      <c r="D45" s="14">
        <v>15700</v>
      </c>
      <c r="E45" s="19">
        <v>18627.84</v>
      </c>
      <c r="F45" s="15">
        <f t="shared" si="13"/>
        <v>118.64866242038217</v>
      </c>
      <c r="G45" s="15">
        <f t="shared" si="11"/>
        <v>118.64866242038217</v>
      </c>
      <c r="H45" s="1" t="s">
        <v>274</v>
      </c>
      <c r="I45" s="1" t="s">
        <v>274</v>
      </c>
    </row>
    <row r="46" spans="1:9" ht="78.75" outlineLevel="4" x14ac:dyDescent="0.2">
      <c r="A46" s="4" t="s">
        <v>197</v>
      </c>
      <c r="B46" s="27" t="s">
        <v>196</v>
      </c>
      <c r="C46" s="14">
        <v>26151800</v>
      </c>
      <c r="D46" s="14">
        <v>40012400</v>
      </c>
      <c r="E46" s="19">
        <v>38954079.109999999</v>
      </c>
      <c r="F46" s="15" t="s">
        <v>216</v>
      </c>
      <c r="G46" s="15">
        <f t="shared" si="11"/>
        <v>97.355017719506947</v>
      </c>
      <c r="H46" s="1" t="s">
        <v>228</v>
      </c>
      <c r="I46" s="1" t="s">
        <v>275</v>
      </c>
    </row>
    <row r="47" spans="1:9" ht="63" outlineLevel="4" x14ac:dyDescent="0.2">
      <c r="A47" s="4" t="s">
        <v>112</v>
      </c>
      <c r="B47" s="27" t="s">
        <v>27</v>
      </c>
      <c r="C47" s="14">
        <v>314800</v>
      </c>
      <c r="D47" s="14">
        <v>42250</v>
      </c>
      <c r="E47" s="19">
        <v>42250</v>
      </c>
      <c r="F47" s="15">
        <f t="shared" si="13"/>
        <v>13.421219822109276</v>
      </c>
      <c r="G47" s="15">
        <f t="shared" si="11"/>
        <v>100</v>
      </c>
      <c r="H47" s="1" t="s">
        <v>160</v>
      </c>
      <c r="I47" s="1"/>
    </row>
    <row r="48" spans="1:9" ht="63" outlineLevel="4" x14ac:dyDescent="0.2">
      <c r="A48" s="4" t="s">
        <v>113</v>
      </c>
      <c r="B48" s="27" t="s">
        <v>28</v>
      </c>
      <c r="C48" s="14">
        <v>3000000</v>
      </c>
      <c r="D48" s="14">
        <v>4300000</v>
      </c>
      <c r="E48" s="19">
        <v>4157078.93</v>
      </c>
      <c r="F48" s="15" t="s">
        <v>263</v>
      </c>
      <c r="G48" s="15">
        <f t="shared" si="11"/>
        <v>96.676254186046521</v>
      </c>
      <c r="H48" s="1" t="s">
        <v>191</v>
      </c>
      <c r="I48" s="1" t="s">
        <v>227</v>
      </c>
    </row>
    <row r="49" spans="1:9" ht="28.5" customHeight="1" outlineLevel="1" x14ac:dyDescent="0.2">
      <c r="A49" s="4" t="s">
        <v>115</v>
      </c>
      <c r="B49" s="31" t="s">
        <v>114</v>
      </c>
      <c r="C49" s="14">
        <f>C50</f>
        <v>7807500</v>
      </c>
      <c r="D49" s="14">
        <f t="shared" ref="D49:E49" si="14">D50</f>
        <v>7807500</v>
      </c>
      <c r="E49" s="19">
        <f t="shared" si="14"/>
        <v>9591942.2300000004</v>
      </c>
      <c r="F49" s="15">
        <f t="shared" si="13"/>
        <v>122.85548805635607</v>
      </c>
      <c r="G49" s="15">
        <f t="shared" si="11"/>
        <v>122.85548805635607</v>
      </c>
      <c r="H49" s="40" t="s">
        <v>281</v>
      </c>
      <c r="I49" s="40" t="s">
        <v>281</v>
      </c>
    </row>
    <row r="50" spans="1:9" ht="25.5" customHeight="1" outlineLevel="2" x14ac:dyDescent="0.2">
      <c r="A50" s="4" t="s">
        <v>116</v>
      </c>
      <c r="B50" s="27" t="s">
        <v>29</v>
      </c>
      <c r="C50" s="14">
        <f>SUM(C51:C53)</f>
        <v>7807500</v>
      </c>
      <c r="D50" s="14">
        <f>SUM(D51:D54)</f>
        <v>7807500</v>
      </c>
      <c r="E50" s="19">
        <f>SUM(E51:E55)</f>
        <v>9591942.2300000004</v>
      </c>
      <c r="F50" s="15">
        <f t="shared" si="13"/>
        <v>122.85548805635607</v>
      </c>
      <c r="G50" s="15">
        <f t="shared" si="11"/>
        <v>122.85548805635607</v>
      </c>
      <c r="H50" s="43"/>
      <c r="I50" s="43"/>
    </row>
    <row r="51" spans="1:9" ht="27.75" customHeight="1" outlineLevel="3" x14ac:dyDescent="0.2">
      <c r="A51" s="4" t="s">
        <v>117</v>
      </c>
      <c r="B51" s="27" t="s">
        <v>30</v>
      </c>
      <c r="C51" s="14">
        <v>261200</v>
      </c>
      <c r="D51" s="14">
        <v>261200</v>
      </c>
      <c r="E51" s="19">
        <v>53688.26</v>
      </c>
      <c r="F51" s="15">
        <f t="shared" si="13"/>
        <v>20.554464012251149</v>
      </c>
      <c r="G51" s="15">
        <f t="shared" si="11"/>
        <v>20.554464012251149</v>
      </c>
      <c r="H51" s="43"/>
      <c r="I51" s="43"/>
    </row>
    <row r="52" spans="1:9" ht="31.5" customHeight="1" outlineLevel="3" x14ac:dyDescent="0.2">
      <c r="A52" s="4" t="s">
        <v>118</v>
      </c>
      <c r="B52" s="27" t="s">
        <v>31</v>
      </c>
      <c r="C52" s="14">
        <v>5896300</v>
      </c>
      <c r="D52" s="14">
        <v>5896300</v>
      </c>
      <c r="E52" s="19">
        <v>6602244.0099999998</v>
      </c>
      <c r="F52" s="15">
        <f t="shared" si="13"/>
        <v>111.97266099079084</v>
      </c>
      <c r="G52" s="15">
        <f t="shared" si="11"/>
        <v>111.97266099079084</v>
      </c>
      <c r="H52" s="43"/>
      <c r="I52" s="43"/>
    </row>
    <row r="53" spans="1:9" ht="51" customHeight="1" outlineLevel="3" x14ac:dyDescent="0.2">
      <c r="A53" s="4" t="s">
        <v>198</v>
      </c>
      <c r="B53" s="27" t="s">
        <v>211</v>
      </c>
      <c r="C53" s="14">
        <v>1650000</v>
      </c>
      <c r="D53" s="14">
        <v>1650000</v>
      </c>
      <c r="E53" s="19">
        <v>2611172.6</v>
      </c>
      <c r="F53" s="15" t="s">
        <v>217</v>
      </c>
      <c r="G53" s="15" t="s">
        <v>217</v>
      </c>
      <c r="H53" s="43"/>
      <c r="I53" s="43"/>
    </row>
    <row r="54" spans="1:9" ht="46.5" customHeight="1" outlineLevel="3" x14ac:dyDescent="0.2">
      <c r="A54" s="4" t="s">
        <v>199</v>
      </c>
      <c r="B54" s="27" t="s">
        <v>212</v>
      </c>
      <c r="C54" s="14"/>
      <c r="D54" s="14"/>
      <c r="E54" s="19">
        <v>324569.14</v>
      </c>
      <c r="F54" s="15"/>
      <c r="G54" s="15"/>
      <c r="H54" s="44"/>
      <c r="I54" s="44"/>
    </row>
    <row r="55" spans="1:9" ht="31.5" outlineLevel="3" x14ac:dyDescent="0.2">
      <c r="A55" s="4" t="s">
        <v>247</v>
      </c>
      <c r="B55" s="27" t="s">
        <v>248</v>
      </c>
      <c r="C55" s="14"/>
      <c r="D55" s="14"/>
      <c r="E55" s="19">
        <v>268.22000000000003</v>
      </c>
      <c r="F55" s="15"/>
      <c r="G55" s="15"/>
      <c r="H55" s="38"/>
      <c r="I55" s="38"/>
    </row>
    <row r="56" spans="1:9" ht="32.25" customHeight="1" outlineLevel="1" x14ac:dyDescent="0.2">
      <c r="A56" s="4" t="s">
        <v>119</v>
      </c>
      <c r="B56" s="31" t="s">
        <v>120</v>
      </c>
      <c r="C56" s="14">
        <f>C57+C58</f>
        <v>3149800</v>
      </c>
      <c r="D56" s="14">
        <f t="shared" ref="D56:E56" si="15">D57+D58</f>
        <v>50709286</v>
      </c>
      <c r="E56" s="19">
        <f t="shared" si="15"/>
        <v>49593464.259999998</v>
      </c>
      <c r="F56" s="15"/>
      <c r="G56" s="15">
        <f t="shared" si="11"/>
        <v>97.799571187020845</v>
      </c>
      <c r="H56" s="36"/>
      <c r="I56" s="36"/>
    </row>
    <row r="57" spans="1:9" ht="157.5" outlineLevel="4" x14ac:dyDescent="0.2">
      <c r="A57" s="4" t="s">
        <v>121</v>
      </c>
      <c r="B57" s="27" t="s">
        <v>214</v>
      </c>
      <c r="C57" s="14">
        <v>415400</v>
      </c>
      <c r="D57" s="14">
        <v>1681200</v>
      </c>
      <c r="E57" s="19">
        <v>642210</v>
      </c>
      <c r="F57" s="15">
        <f t="shared" si="13"/>
        <v>154.60038517091959</v>
      </c>
      <c r="G57" s="15">
        <f t="shared" si="11"/>
        <v>38.199500356887938</v>
      </c>
      <c r="H57" s="1" t="s">
        <v>277</v>
      </c>
      <c r="I57" s="1" t="s">
        <v>276</v>
      </c>
    </row>
    <row r="58" spans="1:9" ht="63" outlineLevel="4" x14ac:dyDescent="0.2">
      <c r="A58" s="4" t="s">
        <v>122</v>
      </c>
      <c r="B58" s="27" t="s">
        <v>215</v>
      </c>
      <c r="C58" s="14">
        <v>2734400</v>
      </c>
      <c r="D58" s="14">
        <v>49028086</v>
      </c>
      <c r="E58" s="19">
        <v>48951254.259999998</v>
      </c>
      <c r="F58" s="15" t="s">
        <v>217</v>
      </c>
      <c r="G58" s="15">
        <f t="shared" si="11"/>
        <v>99.843290354022784</v>
      </c>
      <c r="H58" s="1" t="s">
        <v>157</v>
      </c>
      <c r="I58" s="1" t="s">
        <v>278</v>
      </c>
    </row>
    <row r="59" spans="1:9" ht="15.75" outlineLevel="1" x14ac:dyDescent="0.2">
      <c r="A59" s="4" t="s">
        <v>123</v>
      </c>
      <c r="B59" s="31" t="s">
        <v>124</v>
      </c>
      <c r="C59" s="14">
        <f>SUM(C60:C63)</f>
        <v>22244300</v>
      </c>
      <c r="D59" s="14">
        <f t="shared" ref="D59:E59" si="16">SUM(D60:D63)</f>
        <v>37072140</v>
      </c>
      <c r="E59" s="19">
        <f t="shared" si="16"/>
        <v>45797340.170000002</v>
      </c>
      <c r="F59" s="15" t="s">
        <v>265</v>
      </c>
      <c r="G59" s="15">
        <f t="shared" si="11"/>
        <v>123.53573376125577</v>
      </c>
      <c r="H59" s="34"/>
      <c r="I59" s="34"/>
    </row>
    <row r="60" spans="1:9" ht="63" outlineLevel="3" x14ac:dyDescent="0.2">
      <c r="A60" s="4" t="s">
        <v>125</v>
      </c>
      <c r="B60" s="27" t="s">
        <v>32</v>
      </c>
      <c r="C60" s="14">
        <v>12858900</v>
      </c>
      <c r="D60" s="14">
        <v>15358900</v>
      </c>
      <c r="E60" s="19">
        <v>16001760.48</v>
      </c>
      <c r="F60" s="15">
        <f t="shared" si="13"/>
        <v>124.441130112218</v>
      </c>
      <c r="G60" s="15">
        <f t="shared" si="11"/>
        <v>104.18558933256938</v>
      </c>
      <c r="H60" s="1" t="s">
        <v>158</v>
      </c>
      <c r="I60" s="1" t="s">
        <v>158</v>
      </c>
    </row>
    <row r="61" spans="1:9" ht="63" outlineLevel="4" x14ac:dyDescent="0.2">
      <c r="A61" s="4" t="s">
        <v>126</v>
      </c>
      <c r="B61" s="28" t="s">
        <v>33</v>
      </c>
      <c r="C61" s="14">
        <v>1885400</v>
      </c>
      <c r="D61" s="14">
        <v>3668800</v>
      </c>
      <c r="E61" s="19">
        <v>3904224.27</v>
      </c>
      <c r="F61" s="15" t="s">
        <v>265</v>
      </c>
      <c r="G61" s="18">
        <f>E61/D61*100</f>
        <v>106.41692842346271</v>
      </c>
      <c r="H61" s="1" t="s">
        <v>226</v>
      </c>
      <c r="I61" s="1" t="s">
        <v>226</v>
      </c>
    </row>
    <row r="62" spans="1:9" ht="63" outlineLevel="4" x14ac:dyDescent="0.2">
      <c r="A62" s="4" t="s">
        <v>250</v>
      </c>
      <c r="B62" s="28" t="s">
        <v>249</v>
      </c>
      <c r="C62" s="14"/>
      <c r="D62" s="14">
        <v>12320</v>
      </c>
      <c r="E62" s="19">
        <v>13720</v>
      </c>
      <c r="F62" s="15"/>
      <c r="G62" s="18">
        <f>E62/D62*100</f>
        <v>111.36363636363636</v>
      </c>
      <c r="H62" s="39"/>
      <c r="I62" s="1" t="s">
        <v>231</v>
      </c>
    </row>
    <row r="63" spans="1:9" ht="31.5" outlineLevel="4" x14ac:dyDescent="0.2">
      <c r="A63" s="4" t="s">
        <v>127</v>
      </c>
      <c r="B63" s="27" t="s">
        <v>34</v>
      </c>
      <c r="C63" s="14">
        <v>7500000</v>
      </c>
      <c r="D63" s="14">
        <v>18032120</v>
      </c>
      <c r="E63" s="19">
        <v>25877635.420000002</v>
      </c>
      <c r="F63" s="15" t="s">
        <v>156</v>
      </c>
      <c r="G63" s="15" t="s">
        <v>263</v>
      </c>
      <c r="H63" s="39" t="s">
        <v>279</v>
      </c>
      <c r="I63" s="39" t="s">
        <v>280</v>
      </c>
    </row>
    <row r="64" spans="1:9" ht="15.75" customHeight="1" outlineLevel="1" x14ac:dyDescent="0.2">
      <c r="A64" s="4" t="s">
        <v>129</v>
      </c>
      <c r="B64" s="31" t="s">
        <v>128</v>
      </c>
      <c r="C64" s="14">
        <f>SUM(C65:C81)</f>
        <v>25937700</v>
      </c>
      <c r="D64" s="14">
        <f>SUM(D65:D81)</f>
        <v>46407256</v>
      </c>
      <c r="E64" s="19">
        <f>SUM(E65:E81)</f>
        <v>50356983.260000005</v>
      </c>
      <c r="F64" s="15" t="s">
        <v>220</v>
      </c>
      <c r="G64" s="15">
        <f t="shared" ref="G64:G81" si="17">E64/D64*100</f>
        <v>108.51101228652693</v>
      </c>
      <c r="H64" s="40" t="s">
        <v>230</v>
      </c>
      <c r="I64" s="40" t="s">
        <v>230</v>
      </c>
    </row>
    <row r="65" spans="1:9" ht="63" outlineLevel="3" x14ac:dyDescent="0.2">
      <c r="A65" s="4" t="s">
        <v>130</v>
      </c>
      <c r="B65" s="28" t="s">
        <v>166</v>
      </c>
      <c r="C65" s="14">
        <v>900000</v>
      </c>
      <c r="D65" s="14">
        <v>802000</v>
      </c>
      <c r="E65" s="19">
        <v>890609.67</v>
      </c>
      <c r="F65" s="15">
        <f t="shared" si="13"/>
        <v>98.956630000000004</v>
      </c>
      <c r="G65" s="15">
        <f t="shared" si="17"/>
        <v>111.04858728179552</v>
      </c>
      <c r="H65" s="43"/>
      <c r="I65" s="43"/>
    </row>
    <row r="66" spans="1:9" ht="47.25" outlineLevel="3" x14ac:dyDescent="0.2">
      <c r="A66" s="4" t="s">
        <v>131</v>
      </c>
      <c r="B66" s="27" t="s">
        <v>35</v>
      </c>
      <c r="C66" s="14">
        <v>80000</v>
      </c>
      <c r="D66" s="14">
        <v>123000</v>
      </c>
      <c r="E66" s="19">
        <v>144794.76999999999</v>
      </c>
      <c r="F66" s="15" t="s">
        <v>266</v>
      </c>
      <c r="G66" s="15">
        <f t="shared" si="17"/>
        <v>117.71932520325204</v>
      </c>
      <c r="H66" s="43"/>
      <c r="I66" s="43"/>
    </row>
    <row r="67" spans="1:9" ht="31.5" outlineLevel="3" x14ac:dyDescent="0.2">
      <c r="A67" s="4" t="s">
        <v>252</v>
      </c>
      <c r="B67" s="27" t="s">
        <v>251</v>
      </c>
      <c r="C67" s="14"/>
      <c r="D67" s="14"/>
      <c r="E67" s="19">
        <v>150</v>
      </c>
      <c r="F67" s="15"/>
      <c r="G67" s="15"/>
      <c r="H67" s="43"/>
      <c r="I67" s="43"/>
    </row>
    <row r="68" spans="1:9" ht="47.25" outlineLevel="2" x14ac:dyDescent="0.2">
      <c r="A68" s="4" t="s">
        <v>132</v>
      </c>
      <c r="B68" s="27" t="s">
        <v>36</v>
      </c>
      <c r="C68" s="14">
        <v>40000</v>
      </c>
      <c r="D68" s="14">
        <v>175000</v>
      </c>
      <c r="E68" s="19">
        <v>142226.57999999999</v>
      </c>
      <c r="F68" s="15" t="s">
        <v>267</v>
      </c>
      <c r="G68" s="15">
        <f t="shared" si="17"/>
        <v>81.27233142857142</v>
      </c>
      <c r="H68" s="43"/>
      <c r="I68" s="43"/>
    </row>
    <row r="69" spans="1:9" ht="47.25" outlineLevel="3" x14ac:dyDescent="0.2">
      <c r="A69" s="4" t="s">
        <v>133</v>
      </c>
      <c r="B69" s="27" t="s">
        <v>37</v>
      </c>
      <c r="C69" s="14">
        <v>1050000</v>
      </c>
      <c r="D69" s="14">
        <v>1500000</v>
      </c>
      <c r="E69" s="19">
        <v>951926.94</v>
      </c>
      <c r="F69" s="15">
        <f t="shared" ref="F69:F78" si="18">E69/C69*100</f>
        <v>90.659708571428567</v>
      </c>
      <c r="G69" s="15">
        <f t="shared" si="17"/>
        <v>63.461795999999993</v>
      </c>
      <c r="H69" s="43"/>
      <c r="I69" s="43"/>
    </row>
    <row r="70" spans="1:9" ht="31.5" outlineLevel="3" x14ac:dyDescent="0.2">
      <c r="A70" s="4" t="s">
        <v>134</v>
      </c>
      <c r="B70" s="27" t="s">
        <v>38</v>
      </c>
      <c r="C70" s="14"/>
      <c r="D70" s="14">
        <v>3000</v>
      </c>
      <c r="E70" s="19">
        <v>3000</v>
      </c>
      <c r="F70" s="15"/>
      <c r="G70" s="15">
        <f t="shared" si="17"/>
        <v>100</v>
      </c>
      <c r="H70" s="43"/>
      <c r="I70" s="43"/>
    </row>
    <row r="71" spans="1:9" ht="31.5" outlineLevel="3" x14ac:dyDescent="0.2">
      <c r="A71" s="4" t="s">
        <v>135</v>
      </c>
      <c r="B71" s="27" t="s">
        <v>39</v>
      </c>
      <c r="C71" s="14">
        <v>73000</v>
      </c>
      <c r="D71" s="14">
        <v>28000</v>
      </c>
      <c r="E71" s="19">
        <v>34242.58</v>
      </c>
      <c r="F71" s="15">
        <f t="shared" si="18"/>
        <v>46.90764383561644</v>
      </c>
      <c r="G71" s="15">
        <f t="shared" si="17"/>
        <v>122.29492857142858</v>
      </c>
      <c r="H71" s="43"/>
      <c r="I71" s="43"/>
    </row>
    <row r="72" spans="1:9" ht="31.5" outlineLevel="3" x14ac:dyDescent="0.2">
      <c r="A72" s="4" t="s">
        <v>254</v>
      </c>
      <c r="B72" s="27" t="s">
        <v>253</v>
      </c>
      <c r="C72" s="14"/>
      <c r="D72" s="14"/>
      <c r="E72" s="19">
        <v>150000</v>
      </c>
      <c r="F72" s="15"/>
      <c r="G72" s="15"/>
      <c r="H72" s="43"/>
      <c r="I72" s="43"/>
    </row>
    <row r="73" spans="1:9" ht="31.5" outlineLevel="3" x14ac:dyDescent="0.2">
      <c r="A73" s="4" t="s">
        <v>136</v>
      </c>
      <c r="B73" s="27" t="s">
        <v>40</v>
      </c>
      <c r="C73" s="14">
        <v>1735500</v>
      </c>
      <c r="D73" s="14">
        <v>2112000</v>
      </c>
      <c r="E73" s="19">
        <v>2919500</v>
      </c>
      <c r="F73" s="15" t="s">
        <v>221</v>
      </c>
      <c r="G73" s="15" t="s">
        <v>263</v>
      </c>
      <c r="H73" s="43"/>
      <c r="I73" s="43"/>
    </row>
    <row r="74" spans="1:9" ht="27.75" customHeight="1" outlineLevel="3" x14ac:dyDescent="0.2">
      <c r="A74" s="4" t="s">
        <v>137</v>
      </c>
      <c r="B74" s="27" t="s">
        <v>41</v>
      </c>
      <c r="C74" s="14">
        <v>50000</v>
      </c>
      <c r="D74" s="14">
        <v>570000</v>
      </c>
      <c r="E74" s="19">
        <v>610912.57999999996</v>
      </c>
      <c r="F74" s="15"/>
      <c r="G74" s="15">
        <f t="shared" si="17"/>
        <v>107.17764561403509</v>
      </c>
      <c r="H74" s="43"/>
      <c r="I74" s="43"/>
    </row>
    <row r="75" spans="1:9" ht="47.25" outlineLevel="2" x14ac:dyDescent="0.2">
      <c r="A75" s="4" t="s">
        <v>138</v>
      </c>
      <c r="B75" s="27" t="s">
        <v>42</v>
      </c>
      <c r="C75" s="14">
        <v>1230000</v>
      </c>
      <c r="D75" s="14">
        <v>1190000</v>
      </c>
      <c r="E75" s="19">
        <v>1227350</v>
      </c>
      <c r="F75" s="15">
        <f t="shared" si="18"/>
        <v>99.784552845528452</v>
      </c>
      <c r="G75" s="15">
        <f t="shared" si="17"/>
        <v>103.13865546218489</v>
      </c>
      <c r="H75" s="43"/>
      <c r="I75" s="43"/>
    </row>
    <row r="76" spans="1:9" ht="47.25" outlineLevel="4" x14ac:dyDescent="0.2">
      <c r="A76" s="4" t="s">
        <v>139</v>
      </c>
      <c r="B76" s="27" t="s">
        <v>43</v>
      </c>
      <c r="C76" s="14">
        <v>500000</v>
      </c>
      <c r="D76" s="14">
        <v>100000</v>
      </c>
      <c r="E76" s="14">
        <v>40</v>
      </c>
      <c r="F76" s="24"/>
      <c r="G76" s="15"/>
      <c r="H76" s="43"/>
      <c r="I76" s="43"/>
    </row>
    <row r="77" spans="1:9" ht="31.5" outlineLevel="3" x14ac:dyDescent="0.2">
      <c r="A77" s="4" t="s">
        <v>140</v>
      </c>
      <c r="B77" s="27" t="s">
        <v>44</v>
      </c>
      <c r="C77" s="14">
        <v>1000000</v>
      </c>
      <c r="D77" s="14">
        <v>1700000</v>
      </c>
      <c r="E77" s="19">
        <v>1932459</v>
      </c>
      <c r="F77" s="24" t="s">
        <v>220</v>
      </c>
      <c r="G77" s="15">
        <f t="shared" si="17"/>
        <v>113.67405882352941</v>
      </c>
      <c r="H77" s="43"/>
      <c r="I77" s="43"/>
    </row>
    <row r="78" spans="1:9" ht="47.25" outlineLevel="3" x14ac:dyDescent="0.2">
      <c r="A78" s="4" t="s">
        <v>141</v>
      </c>
      <c r="B78" s="27" t="s">
        <v>45</v>
      </c>
      <c r="C78" s="14">
        <v>451400</v>
      </c>
      <c r="D78" s="14">
        <v>166000</v>
      </c>
      <c r="E78" s="19">
        <v>95000</v>
      </c>
      <c r="F78" s="24">
        <f t="shared" si="18"/>
        <v>21.045635799734161</v>
      </c>
      <c r="G78" s="15">
        <f t="shared" si="17"/>
        <v>57.228915662650607</v>
      </c>
      <c r="H78" s="43"/>
      <c r="I78" s="43"/>
    </row>
    <row r="79" spans="1:9" ht="63" outlineLevel="3" x14ac:dyDescent="0.2">
      <c r="A79" s="4" t="s">
        <v>142</v>
      </c>
      <c r="B79" s="27" t="s">
        <v>46</v>
      </c>
      <c r="C79" s="14">
        <v>8000000</v>
      </c>
      <c r="D79" s="14">
        <v>11000000</v>
      </c>
      <c r="E79" s="19">
        <v>11860723.52</v>
      </c>
      <c r="F79" s="15" t="s">
        <v>216</v>
      </c>
      <c r="G79" s="15">
        <f t="shared" si="17"/>
        <v>107.82475927272728</v>
      </c>
      <c r="H79" s="43"/>
      <c r="I79" s="43"/>
    </row>
    <row r="80" spans="1:9" ht="47.25" outlineLevel="2" x14ac:dyDescent="0.2">
      <c r="A80" s="4" t="s">
        <v>143</v>
      </c>
      <c r="B80" s="27" t="s">
        <v>47</v>
      </c>
      <c r="C80" s="14">
        <v>1024200</v>
      </c>
      <c r="D80" s="14">
        <v>2023000</v>
      </c>
      <c r="E80" s="19">
        <v>2443596.67</v>
      </c>
      <c r="F80" s="15" t="s">
        <v>218</v>
      </c>
      <c r="G80" s="15">
        <f t="shared" si="17"/>
        <v>120.79073999011369</v>
      </c>
      <c r="H80" s="43"/>
      <c r="I80" s="43"/>
    </row>
    <row r="81" spans="1:9" ht="31.5" outlineLevel="3" x14ac:dyDescent="0.2">
      <c r="A81" s="4" t="s">
        <v>144</v>
      </c>
      <c r="B81" s="27" t="s">
        <v>48</v>
      </c>
      <c r="C81" s="14">
        <v>9803600</v>
      </c>
      <c r="D81" s="14">
        <v>24915256</v>
      </c>
      <c r="E81" s="19">
        <v>26950450.949999999</v>
      </c>
      <c r="F81" s="15" t="s">
        <v>268</v>
      </c>
      <c r="G81" s="15">
        <f t="shared" si="17"/>
        <v>108.16846894930559</v>
      </c>
      <c r="H81" s="44"/>
      <c r="I81" s="44"/>
    </row>
    <row r="82" spans="1:9" ht="15.75" outlineLevel="1" x14ac:dyDescent="0.2">
      <c r="A82" s="4" t="s">
        <v>145</v>
      </c>
      <c r="B82" s="7" t="s">
        <v>49</v>
      </c>
      <c r="C82" s="14"/>
      <c r="D82" s="14">
        <f>D83</f>
        <v>0</v>
      </c>
      <c r="E82" s="14">
        <f>E83</f>
        <v>869005.84</v>
      </c>
      <c r="F82" s="15"/>
      <c r="G82" s="15"/>
      <c r="H82" s="34"/>
      <c r="I82" s="34"/>
    </row>
    <row r="83" spans="1:9" ht="15.75" outlineLevel="1" x14ac:dyDescent="0.2">
      <c r="A83" s="4" t="s">
        <v>186</v>
      </c>
      <c r="B83" s="7" t="s">
        <v>187</v>
      </c>
      <c r="C83" s="14"/>
      <c r="D83" s="14"/>
      <c r="E83" s="14">
        <v>869005.84</v>
      </c>
      <c r="F83" s="15"/>
      <c r="G83" s="15"/>
      <c r="H83" s="34"/>
      <c r="I83" s="34"/>
    </row>
    <row r="84" spans="1:9" ht="15.75" x14ac:dyDescent="0.2">
      <c r="A84" s="2" t="s">
        <v>146</v>
      </c>
      <c r="B84" s="30" t="s">
        <v>50</v>
      </c>
      <c r="C84" s="16">
        <f>C85+C109+C112+C117</f>
        <v>4516604851</v>
      </c>
      <c r="D84" s="25">
        <f>D85+D109+D112+D117+D116+D110+D111+D115</f>
        <v>4859538701.1700001</v>
      </c>
      <c r="E84" s="25">
        <f>E85+E109+E112+E117+E116+E110+E111+E115</f>
        <v>5097540349.6199999</v>
      </c>
      <c r="F84" s="13">
        <f t="shared" ref="F84:F118" si="19">E84/C84*100</f>
        <v>112.86221659376241</v>
      </c>
      <c r="G84" s="13">
        <f t="shared" ref="G84:G97" si="20">E84/D84*100</f>
        <v>104.89761812973519</v>
      </c>
      <c r="I84" s="1"/>
    </row>
    <row r="85" spans="1:9" ht="31.5" outlineLevel="1" x14ac:dyDescent="0.2">
      <c r="A85" s="4" t="s">
        <v>147</v>
      </c>
      <c r="B85" s="5" t="s">
        <v>148</v>
      </c>
      <c r="C85" s="14">
        <f>C86+C90+C98+C106</f>
        <v>4516543400</v>
      </c>
      <c r="D85" s="19">
        <f>D86+D90+D98+D106</f>
        <v>5083349426.1700001</v>
      </c>
      <c r="E85" s="19">
        <f>E86+E90+E98+E106</f>
        <v>5043175093.0899992</v>
      </c>
      <c r="F85" s="15">
        <f t="shared" si="19"/>
        <v>111.66006050312723</v>
      </c>
      <c r="G85" s="15">
        <f t="shared" si="20"/>
        <v>99.209687752858855</v>
      </c>
      <c r="H85" s="1" t="s">
        <v>234</v>
      </c>
      <c r="I85" s="1" t="s">
        <v>234</v>
      </c>
    </row>
    <row r="86" spans="1:9" ht="15.75" outlineLevel="2" x14ac:dyDescent="0.2">
      <c r="A86" s="4" t="s">
        <v>167</v>
      </c>
      <c r="B86" s="27" t="s">
        <v>51</v>
      </c>
      <c r="C86" s="14">
        <f>C87+C88</f>
        <v>1050111700</v>
      </c>
      <c r="D86" s="14">
        <f>D87+D88+D89</f>
        <v>1203958300</v>
      </c>
      <c r="E86" s="14">
        <f>E87+E88+E89</f>
        <v>1203958300</v>
      </c>
      <c r="F86" s="15">
        <f t="shared" si="19"/>
        <v>114.65049860886228</v>
      </c>
      <c r="G86" s="15">
        <f t="shared" si="20"/>
        <v>100</v>
      </c>
      <c r="H86" s="34"/>
      <c r="I86" s="34"/>
    </row>
    <row r="87" spans="1:9" ht="15.75" outlineLevel="4" x14ac:dyDescent="0.2">
      <c r="A87" s="4" t="s">
        <v>161</v>
      </c>
      <c r="B87" s="27" t="s">
        <v>52</v>
      </c>
      <c r="C87" s="14">
        <v>1050111700</v>
      </c>
      <c r="D87" s="14">
        <v>1050111700</v>
      </c>
      <c r="E87" s="19">
        <v>1050111700</v>
      </c>
      <c r="F87" s="15">
        <f t="shared" si="19"/>
        <v>100</v>
      </c>
      <c r="G87" s="15">
        <f t="shared" si="20"/>
        <v>100</v>
      </c>
      <c r="H87" s="34"/>
      <c r="I87" s="34"/>
    </row>
    <row r="88" spans="1:9" ht="31.5" outlineLevel="4" x14ac:dyDescent="0.2">
      <c r="A88" s="4" t="s">
        <v>162</v>
      </c>
      <c r="B88" s="27" t="s">
        <v>53</v>
      </c>
      <c r="C88" s="14"/>
      <c r="D88" s="14">
        <v>102705300</v>
      </c>
      <c r="E88" s="19">
        <v>102705300</v>
      </c>
      <c r="F88" s="15"/>
      <c r="G88" s="15">
        <f t="shared" si="20"/>
        <v>100</v>
      </c>
      <c r="H88" s="34"/>
      <c r="I88" s="34"/>
    </row>
    <row r="89" spans="1:9" ht="15.75" outlineLevel="4" x14ac:dyDescent="0.2">
      <c r="A89" s="4" t="s">
        <v>168</v>
      </c>
      <c r="B89" s="27" t="s">
        <v>54</v>
      </c>
      <c r="C89" s="14"/>
      <c r="D89" s="14">
        <v>51141300</v>
      </c>
      <c r="E89" s="19">
        <v>51141300</v>
      </c>
      <c r="F89" s="15"/>
      <c r="G89" s="15">
        <f t="shared" si="20"/>
        <v>100</v>
      </c>
      <c r="H89" s="34"/>
      <c r="I89" s="34"/>
    </row>
    <row r="90" spans="1:9" ht="31.5" outlineLevel="2" x14ac:dyDescent="0.2">
      <c r="A90" s="4" t="s">
        <v>169</v>
      </c>
      <c r="B90" s="27" t="s">
        <v>55</v>
      </c>
      <c r="C90" s="14">
        <f>SUM(C91:C97)</f>
        <v>365000400</v>
      </c>
      <c r="D90" s="19">
        <f>SUM(D91:D97)</f>
        <v>654435811.16999996</v>
      </c>
      <c r="E90" s="19">
        <f>SUM(E91:E97)</f>
        <v>619408634.90999997</v>
      </c>
      <c r="F90" s="15" t="s">
        <v>221</v>
      </c>
      <c r="G90" s="15">
        <f t="shared" si="20"/>
        <v>94.647729286485955</v>
      </c>
      <c r="H90" s="34"/>
      <c r="I90" s="34"/>
    </row>
    <row r="91" spans="1:9" ht="47.25" outlineLevel="4" x14ac:dyDescent="0.2">
      <c r="A91" s="4" t="s">
        <v>170</v>
      </c>
      <c r="B91" s="27" t="s">
        <v>56</v>
      </c>
      <c r="C91" s="14">
        <v>86530600</v>
      </c>
      <c r="D91" s="14">
        <v>28909200</v>
      </c>
      <c r="E91" s="19">
        <v>28909200</v>
      </c>
      <c r="F91" s="15">
        <f t="shared" si="19"/>
        <v>33.409221708852129</v>
      </c>
      <c r="G91" s="15">
        <f t="shared" si="20"/>
        <v>100</v>
      </c>
      <c r="H91" s="34"/>
      <c r="I91" s="34"/>
    </row>
    <row r="92" spans="1:9" ht="31.5" outlineLevel="4" x14ac:dyDescent="0.2">
      <c r="A92" s="4" t="s">
        <v>171</v>
      </c>
      <c r="B92" s="27" t="s">
        <v>57</v>
      </c>
      <c r="C92" s="14"/>
      <c r="D92" s="14">
        <v>83242100</v>
      </c>
      <c r="E92" s="19">
        <v>81518146</v>
      </c>
      <c r="F92" s="15"/>
      <c r="G92" s="15">
        <f t="shared" si="20"/>
        <v>97.928987855904651</v>
      </c>
      <c r="H92" s="34"/>
      <c r="I92" s="34"/>
    </row>
    <row r="93" spans="1:9" ht="47.25" outlineLevel="4" x14ac:dyDescent="0.2">
      <c r="A93" s="4" t="s">
        <v>202</v>
      </c>
      <c r="B93" s="27" t="s">
        <v>200</v>
      </c>
      <c r="C93" s="14">
        <v>857000</v>
      </c>
      <c r="D93" s="14">
        <v>857065.32</v>
      </c>
      <c r="E93" s="19">
        <v>857000</v>
      </c>
      <c r="F93" s="15">
        <f t="shared" si="19"/>
        <v>100</v>
      </c>
      <c r="G93" s="15">
        <f t="shared" si="20"/>
        <v>99.992378643905468</v>
      </c>
      <c r="H93" s="34"/>
      <c r="I93" s="34"/>
    </row>
    <row r="94" spans="1:9" ht="31.5" outlineLevel="4" x14ac:dyDescent="0.2">
      <c r="A94" s="4" t="s">
        <v>203</v>
      </c>
      <c r="B94" s="27" t="s">
        <v>201</v>
      </c>
      <c r="C94" s="14">
        <v>1935700</v>
      </c>
      <c r="D94" s="14">
        <v>1476589.27</v>
      </c>
      <c r="E94" s="19">
        <v>1476589.27</v>
      </c>
      <c r="F94" s="15">
        <f t="shared" si="19"/>
        <v>76.281927468099397</v>
      </c>
      <c r="G94" s="15">
        <f t="shared" si="20"/>
        <v>100</v>
      </c>
      <c r="H94" s="34"/>
      <c r="I94" s="34"/>
    </row>
    <row r="95" spans="1:9" ht="15.75" outlineLevel="4" x14ac:dyDescent="0.2">
      <c r="A95" s="4" t="s">
        <v>183</v>
      </c>
      <c r="B95" s="27" t="s">
        <v>188</v>
      </c>
      <c r="C95" s="14">
        <v>201600</v>
      </c>
      <c r="D95" s="14">
        <v>259610.8</v>
      </c>
      <c r="E95" s="19">
        <v>259610.8</v>
      </c>
      <c r="F95" s="15" t="s">
        <v>264</v>
      </c>
      <c r="G95" s="15">
        <f t="shared" si="20"/>
        <v>100</v>
      </c>
      <c r="H95" s="34"/>
      <c r="I95" s="34"/>
    </row>
    <row r="96" spans="1:9" ht="47.25" outlineLevel="4" x14ac:dyDescent="0.2">
      <c r="A96" s="4" t="s">
        <v>184</v>
      </c>
      <c r="B96" s="27" t="s">
        <v>189</v>
      </c>
      <c r="C96" s="14">
        <v>31257100</v>
      </c>
      <c r="D96" s="19">
        <v>14018045.779999999</v>
      </c>
      <c r="E96" s="19">
        <v>14018045.779999999</v>
      </c>
      <c r="F96" s="15">
        <f t="shared" si="19"/>
        <v>44.847557131019833</v>
      </c>
      <c r="G96" s="15">
        <f t="shared" si="20"/>
        <v>100</v>
      </c>
      <c r="H96" s="34"/>
      <c r="I96" s="34"/>
    </row>
    <row r="97" spans="1:9" ht="15.75" outlineLevel="4" x14ac:dyDescent="0.2">
      <c r="A97" s="4" t="s">
        <v>172</v>
      </c>
      <c r="B97" s="27" t="s">
        <v>58</v>
      </c>
      <c r="C97" s="19">
        <v>244218400</v>
      </c>
      <c r="D97" s="19">
        <v>525673200</v>
      </c>
      <c r="E97" s="19">
        <v>492370043.06</v>
      </c>
      <c r="F97" s="15" t="s">
        <v>265</v>
      </c>
      <c r="G97" s="15">
        <f t="shared" si="20"/>
        <v>93.664665244490308</v>
      </c>
      <c r="H97" s="34"/>
      <c r="I97" s="34"/>
    </row>
    <row r="98" spans="1:9" ht="15.75" outlineLevel="2" x14ac:dyDescent="0.2">
      <c r="A98" s="4" t="s">
        <v>173</v>
      </c>
      <c r="B98" s="27" t="s">
        <v>59</v>
      </c>
      <c r="C98" s="14">
        <f>SUM(C99:C105)</f>
        <v>3097068500</v>
      </c>
      <c r="D98" s="19">
        <f>SUM(D99:D105)</f>
        <v>3207745226</v>
      </c>
      <c r="E98" s="19">
        <f>SUM(E99:E105)</f>
        <v>3204152747.6500001</v>
      </c>
      <c r="F98" s="15">
        <f t="shared" si="19"/>
        <v>103.45760023228419</v>
      </c>
      <c r="G98" s="15">
        <f t="shared" ref="G98:G118" si="21">E98/D98*100</f>
        <v>99.888006119660574</v>
      </c>
      <c r="H98" s="34"/>
      <c r="I98" s="34"/>
    </row>
    <row r="99" spans="1:9" ht="31.5" outlineLevel="4" x14ac:dyDescent="0.2">
      <c r="A99" s="4" t="s">
        <v>177</v>
      </c>
      <c r="B99" s="27" t="s">
        <v>61</v>
      </c>
      <c r="C99" s="14">
        <v>2958249900</v>
      </c>
      <c r="D99" s="14">
        <v>2993485500</v>
      </c>
      <c r="E99" s="19">
        <v>2990789364.25</v>
      </c>
      <c r="F99" s="15">
        <f t="shared" si="19"/>
        <v>101.09995657398653</v>
      </c>
      <c r="G99" s="15">
        <f t="shared" si="21"/>
        <v>99.909933228338659</v>
      </c>
      <c r="H99" s="34"/>
      <c r="I99" s="34"/>
    </row>
    <row r="100" spans="1:9" ht="63" outlineLevel="4" x14ac:dyDescent="0.2">
      <c r="A100" s="4" t="s">
        <v>178</v>
      </c>
      <c r="B100" s="27" t="s">
        <v>62</v>
      </c>
      <c r="C100" s="14">
        <v>68518400</v>
      </c>
      <c r="D100" s="14">
        <v>75018400</v>
      </c>
      <c r="E100" s="19">
        <v>75018400</v>
      </c>
      <c r="F100" s="15">
        <f t="shared" si="19"/>
        <v>109.48650289557258</v>
      </c>
      <c r="G100" s="15">
        <f t="shared" si="21"/>
        <v>100</v>
      </c>
      <c r="H100" s="34"/>
      <c r="I100" s="34"/>
    </row>
    <row r="101" spans="1:9" ht="47.25" outlineLevel="4" x14ac:dyDescent="0.2">
      <c r="A101" s="4" t="s">
        <v>181</v>
      </c>
      <c r="B101" s="27" t="s">
        <v>63</v>
      </c>
      <c r="C101" s="14">
        <v>38504900</v>
      </c>
      <c r="D101" s="19">
        <v>127699668</v>
      </c>
      <c r="E101" s="19">
        <v>127699668</v>
      </c>
      <c r="F101" s="15" t="s">
        <v>223</v>
      </c>
      <c r="G101" s="15">
        <f t="shared" si="21"/>
        <v>100</v>
      </c>
      <c r="H101" s="34"/>
      <c r="I101" s="34"/>
    </row>
    <row r="102" spans="1:9" ht="47.25" outlineLevel="4" x14ac:dyDescent="0.2">
      <c r="A102" s="4" t="s">
        <v>175</v>
      </c>
      <c r="B102" s="27" t="s">
        <v>176</v>
      </c>
      <c r="C102" s="14">
        <v>15400</v>
      </c>
      <c r="D102" s="14">
        <v>15400</v>
      </c>
      <c r="E102" s="19">
        <v>15400</v>
      </c>
      <c r="F102" s="15">
        <f t="shared" si="19"/>
        <v>100</v>
      </c>
      <c r="G102" s="15">
        <f t="shared" si="21"/>
        <v>100</v>
      </c>
      <c r="H102" s="34"/>
      <c r="I102" s="34"/>
    </row>
    <row r="103" spans="1:9" ht="47.25" outlineLevel="4" x14ac:dyDescent="0.2">
      <c r="A103" s="4" t="s">
        <v>179</v>
      </c>
      <c r="B103" s="27" t="s">
        <v>180</v>
      </c>
      <c r="C103" s="14">
        <v>14211200</v>
      </c>
      <c r="D103" s="14">
        <v>929664</v>
      </c>
      <c r="E103" s="19">
        <v>929574</v>
      </c>
      <c r="F103" s="15">
        <f t="shared" si="19"/>
        <v>6.5411365683404634</v>
      </c>
      <c r="G103" s="15">
        <f t="shared" si="21"/>
        <v>99.99031908302355</v>
      </c>
      <c r="H103" s="34"/>
      <c r="I103" s="34"/>
    </row>
    <row r="104" spans="1:9" ht="63" outlineLevel="4" x14ac:dyDescent="0.2">
      <c r="A104" s="4" t="s">
        <v>205</v>
      </c>
      <c r="B104" s="27" t="s">
        <v>204</v>
      </c>
      <c r="C104" s="14">
        <v>7105600</v>
      </c>
      <c r="D104" s="14">
        <v>789794</v>
      </c>
      <c r="E104" s="19">
        <v>0</v>
      </c>
      <c r="F104" s="15"/>
      <c r="G104" s="15"/>
      <c r="H104" s="34"/>
      <c r="I104" s="34"/>
    </row>
    <row r="105" spans="1:9" ht="31.5" outlineLevel="4" x14ac:dyDescent="0.2">
      <c r="A105" s="4" t="s">
        <v>174</v>
      </c>
      <c r="B105" s="27" t="s">
        <v>60</v>
      </c>
      <c r="C105" s="14">
        <v>10463100</v>
      </c>
      <c r="D105" s="14">
        <v>9806800</v>
      </c>
      <c r="E105" s="19">
        <v>9700341.4000000004</v>
      </c>
      <c r="F105" s="15">
        <f t="shared" si="19"/>
        <v>92.710013284781752</v>
      </c>
      <c r="G105" s="15">
        <f t="shared" si="21"/>
        <v>98.914441000122366</v>
      </c>
      <c r="H105" s="34"/>
      <c r="I105" s="34"/>
    </row>
    <row r="106" spans="1:9" ht="15.75" outlineLevel="2" x14ac:dyDescent="0.2">
      <c r="A106" s="4" t="s">
        <v>182</v>
      </c>
      <c r="B106" s="27" t="s">
        <v>64</v>
      </c>
      <c r="C106" s="14">
        <f>SUM(C108:C108)</f>
        <v>4362800</v>
      </c>
      <c r="D106" s="14">
        <f>SUM(D107:D108)</f>
        <v>17210089</v>
      </c>
      <c r="E106" s="14">
        <f>SUM(E107:E108)</f>
        <v>15655410.529999999</v>
      </c>
      <c r="F106" s="15" t="s">
        <v>222</v>
      </c>
      <c r="G106" s="15">
        <f t="shared" si="21"/>
        <v>90.966470481355444</v>
      </c>
      <c r="H106" s="34"/>
      <c r="I106" s="34"/>
    </row>
    <row r="107" spans="1:9" ht="47.25" outlineLevel="2" x14ac:dyDescent="0.2">
      <c r="A107" s="4" t="s">
        <v>256</v>
      </c>
      <c r="B107" s="27" t="s">
        <v>255</v>
      </c>
      <c r="C107" s="14"/>
      <c r="D107" s="14">
        <v>2218000</v>
      </c>
      <c r="E107" s="19">
        <v>2218000</v>
      </c>
      <c r="F107" s="15"/>
      <c r="G107" s="15">
        <f t="shared" si="21"/>
        <v>100</v>
      </c>
      <c r="H107" s="34"/>
      <c r="I107" s="34"/>
    </row>
    <row r="108" spans="1:9" ht="15.75" outlineLevel="4" x14ac:dyDescent="0.2">
      <c r="A108" s="4" t="s">
        <v>163</v>
      </c>
      <c r="B108" s="27" t="s">
        <v>65</v>
      </c>
      <c r="C108" s="14">
        <v>4362800</v>
      </c>
      <c r="D108" s="14">
        <v>14992089</v>
      </c>
      <c r="E108" s="19">
        <v>13437410.529999999</v>
      </c>
      <c r="F108" s="15" t="s">
        <v>156</v>
      </c>
      <c r="G108" s="15">
        <f t="shared" si="21"/>
        <v>89.630007732744915</v>
      </c>
      <c r="H108" s="34"/>
      <c r="I108" s="34"/>
    </row>
    <row r="109" spans="1:9" ht="15.75" outlineLevel="3" x14ac:dyDescent="0.2">
      <c r="A109" s="4" t="s">
        <v>149</v>
      </c>
      <c r="B109" s="27" t="s">
        <v>66</v>
      </c>
      <c r="C109" s="14">
        <v>61451</v>
      </c>
      <c r="D109" s="14"/>
      <c r="E109" s="19"/>
      <c r="F109" s="15"/>
      <c r="G109" s="15"/>
      <c r="H109" s="5"/>
      <c r="I109" s="34"/>
    </row>
    <row r="110" spans="1:9" ht="47.25" outlineLevel="3" x14ac:dyDescent="0.2">
      <c r="A110" s="4" t="s">
        <v>258</v>
      </c>
      <c r="B110" s="27" t="s">
        <v>257</v>
      </c>
      <c r="C110" s="14"/>
      <c r="D110" s="14">
        <v>2060951</v>
      </c>
      <c r="E110" s="19">
        <v>405060610</v>
      </c>
      <c r="F110" s="15"/>
      <c r="G110" s="15"/>
      <c r="H110" s="5" t="s">
        <v>271</v>
      </c>
      <c r="I110" s="34"/>
    </row>
    <row r="111" spans="1:9" ht="31.5" outlineLevel="3" x14ac:dyDescent="0.2">
      <c r="A111" s="4" t="s">
        <v>260</v>
      </c>
      <c r="B111" s="27" t="s">
        <v>259</v>
      </c>
      <c r="C111" s="14"/>
      <c r="D111" s="14">
        <v>500</v>
      </c>
      <c r="E111" s="19">
        <v>500</v>
      </c>
      <c r="F111" s="15"/>
      <c r="G111" s="15">
        <f t="shared" si="21"/>
        <v>100</v>
      </c>
      <c r="H111" s="5"/>
      <c r="I111" s="34"/>
    </row>
    <row r="112" spans="1:9" ht="31.5" outlineLevel="3" x14ac:dyDescent="0.2">
      <c r="A112" s="4" t="s">
        <v>150</v>
      </c>
      <c r="B112" s="27" t="s">
        <v>67</v>
      </c>
      <c r="C112" s="14"/>
      <c r="D112" s="14">
        <f>D113+D114</f>
        <v>230543</v>
      </c>
      <c r="E112" s="14">
        <f>E113+E114</f>
        <v>230543.26</v>
      </c>
      <c r="F112" s="15"/>
      <c r="G112" s="15">
        <f t="shared" si="21"/>
        <v>100.00011277722594</v>
      </c>
      <c r="H112" s="34"/>
      <c r="I112" s="34"/>
    </row>
    <row r="113" spans="1:9" ht="31.5" outlineLevel="4" x14ac:dyDescent="0.2">
      <c r="A113" s="4" t="s">
        <v>207</v>
      </c>
      <c r="B113" s="27" t="s">
        <v>68</v>
      </c>
      <c r="C113" s="14"/>
      <c r="D113" s="14">
        <v>210617</v>
      </c>
      <c r="E113" s="19">
        <v>210617</v>
      </c>
      <c r="F113" s="15"/>
      <c r="G113" s="15">
        <f t="shared" si="21"/>
        <v>100</v>
      </c>
      <c r="H113" s="27" t="s">
        <v>232</v>
      </c>
      <c r="I113" s="34"/>
    </row>
    <row r="114" spans="1:9" ht="47.25" outlineLevel="4" x14ac:dyDescent="0.2">
      <c r="A114" s="4" t="s">
        <v>208</v>
      </c>
      <c r="B114" s="27" t="s">
        <v>206</v>
      </c>
      <c r="C114" s="14"/>
      <c r="D114" s="14">
        <v>19926</v>
      </c>
      <c r="E114" s="19">
        <v>19926.259999999998</v>
      </c>
      <c r="F114" s="15"/>
      <c r="G114" s="15">
        <f t="shared" si="21"/>
        <v>100.00130482786309</v>
      </c>
      <c r="H114" s="27" t="s">
        <v>233</v>
      </c>
      <c r="I114" s="34"/>
    </row>
    <row r="115" spans="1:9" ht="63" outlineLevel="4" x14ac:dyDescent="0.2">
      <c r="A115" s="4" t="s">
        <v>262</v>
      </c>
      <c r="B115" s="27" t="s">
        <v>261</v>
      </c>
      <c r="C115" s="14"/>
      <c r="D115" s="14">
        <v>-888174</v>
      </c>
      <c r="E115" s="19">
        <v>-888174</v>
      </c>
      <c r="F115" s="15"/>
      <c r="G115" s="15">
        <f t="shared" si="21"/>
        <v>100</v>
      </c>
      <c r="H115" s="27"/>
      <c r="I115" s="34"/>
    </row>
    <row r="116" spans="1:9" ht="31.5" outlineLevel="4" x14ac:dyDescent="0.2">
      <c r="A116" s="4" t="s">
        <v>210</v>
      </c>
      <c r="B116" s="27" t="s">
        <v>209</v>
      </c>
      <c r="C116" s="14"/>
      <c r="D116" s="14">
        <v>-20223</v>
      </c>
      <c r="E116" s="19">
        <v>-20222.82</v>
      </c>
      <c r="F116" s="15"/>
      <c r="G116" s="15">
        <f t="shared" si="21"/>
        <v>99.999109924343571</v>
      </c>
      <c r="H116" s="34"/>
      <c r="I116" s="34"/>
    </row>
    <row r="117" spans="1:9" ht="31.5" outlineLevel="2" x14ac:dyDescent="0.2">
      <c r="A117" s="4" t="s">
        <v>185</v>
      </c>
      <c r="B117" s="27" t="s">
        <v>190</v>
      </c>
      <c r="C117" s="14"/>
      <c r="D117" s="14">
        <v>-225194322</v>
      </c>
      <c r="E117" s="19">
        <v>-350017999.91000003</v>
      </c>
      <c r="F117" s="15"/>
      <c r="G117" s="15">
        <f t="shared" si="21"/>
        <v>155.42931846656418</v>
      </c>
      <c r="H117" s="34"/>
      <c r="I117" s="34"/>
    </row>
    <row r="118" spans="1:9" ht="15.75" x14ac:dyDescent="0.2">
      <c r="A118" s="8"/>
      <c r="B118" s="6" t="s">
        <v>151</v>
      </c>
      <c r="C118" s="26">
        <f>C6+C84</f>
        <v>7115038251</v>
      </c>
      <c r="D118" s="26">
        <f>D6+D84</f>
        <v>7831153472.1700001</v>
      </c>
      <c r="E118" s="26">
        <f>E6+E84</f>
        <v>8177769781.9399996</v>
      </c>
      <c r="F118" s="13">
        <f t="shared" si="19"/>
        <v>114.93641345906518</v>
      </c>
      <c r="G118" s="13">
        <f t="shared" si="21"/>
        <v>104.42612076243671</v>
      </c>
      <c r="H118" s="34"/>
      <c r="I118" s="34"/>
    </row>
    <row r="126" spans="1:9" ht="18.75" customHeight="1" x14ac:dyDescent="0.2"/>
  </sheetData>
  <mergeCells count="14">
    <mergeCell ref="I36:I39"/>
    <mergeCell ref="I64:I81"/>
    <mergeCell ref="A3:E3"/>
    <mergeCell ref="A2:L2"/>
    <mergeCell ref="H36:H39"/>
    <mergeCell ref="H64:H81"/>
    <mergeCell ref="H9:H13"/>
    <mergeCell ref="H14:H19"/>
    <mergeCell ref="H31:H32"/>
    <mergeCell ref="I9:I13"/>
    <mergeCell ref="I14:I19"/>
    <mergeCell ref="I31:I32"/>
    <mergeCell ref="H49:H54"/>
    <mergeCell ref="I49:I54"/>
  </mergeCells>
  <pageMargins left="0.15748031496062992" right="0.35433070866141736" top="0.19685039370078741" bottom="0.19685039370078741" header="0.51181102362204722" footer="0.51181102362204722"/>
  <pageSetup paperSize="9" scale="50" fitToHeight="0" orientation="landscape" r:id="rId1"/>
  <headerFooter alignWithMargins="0"/>
  <ignoredErrors>
    <ignoredError sqref="D86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Б. Сергеевна</dc:creator>
  <dc:description>POI HSSF rep:2.41.0.93</dc:description>
  <cp:lastModifiedBy>Ольга Викторовна Дыкая</cp:lastModifiedBy>
  <cp:lastPrinted>2017-03-29T09:38:43Z</cp:lastPrinted>
  <dcterms:created xsi:type="dcterms:W3CDTF">2017-03-29T08:17:05Z</dcterms:created>
  <dcterms:modified xsi:type="dcterms:W3CDTF">2020-02-17T11:13:00Z</dcterms:modified>
</cp:coreProperties>
</file>