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088" windowWidth="14808" windowHeight="6036"/>
  </bookViews>
  <sheets>
    <sheet name="Таблица " sheetId="13" r:id="rId1"/>
    <sheet name="ДГС " sheetId="15" r:id="rId2"/>
  </sheets>
  <definedNames>
    <definedName name="_xlnm.Print_Area" localSheetId="0">'Таблица '!$A$1:$AD$83</definedName>
  </definedNames>
  <calcPr calcId="144525"/>
</workbook>
</file>

<file path=xl/calcChain.xml><?xml version="1.0" encoding="utf-8"?>
<calcChain xmlns="http://schemas.openxmlformats.org/spreadsheetml/2006/main">
  <c r="J80" i="13" l="1"/>
  <c r="J77" i="13"/>
  <c r="I77" i="13"/>
  <c r="I78" i="13" s="1"/>
  <c r="H77" i="13"/>
  <c r="H78" i="13" s="1"/>
  <c r="G77" i="13"/>
  <c r="F76" i="13"/>
  <c r="F77" i="13" s="1"/>
  <c r="J71" i="13"/>
  <c r="I71" i="13"/>
  <c r="H71" i="13"/>
  <c r="G71" i="13"/>
  <c r="F71" i="13"/>
  <c r="F70" i="13"/>
  <c r="F69" i="13"/>
  <c r="I67" i="13"/>
  <c r="I73" i="13" s="1"/>
  <c r="H67" i="13"/>
  <c r="H73" i="13" s="1"/>
  <c r="G67" i="13"/>
  <c r="G73" i="13" s="1"/>
  <c r="F66" i="13"/>
  <c r="J65" i="13"/>
  <c r="F65" i="13"/>
  <c r="J64" i="13"/>
  <c r="F64" i="13" s="1"/>
  <c r="F67" i="13" s="1"/>
  <c r="F73" i="13" s="1"/>
  <c r="H61" i="13"/>
  <c r="F60" i="13"/>
  <c r="J59" i="13"/>
  <c r="I59" i="13"/>
  <c r="H59" i="13"/>
  <c r="G59" i="13"/>
  <c r="F59" i="13"/>
  <c r="F58" i="13"/>
  <c r="F57" i="13"/>
  <c r="F56" i="13"/>
  <c r="F55" i="13"/>
  <c r="F52" i="13" s="1"/>
  <c r="F61" i="13" s="1"/>
  <c r="F54" i="13"/>
  <c r="F53" i="13"/>
  <c r="J52" i="13"/>
  <c r="J61" i="13" s="1"/>
  <c r="I52" i="13"/>
  <c r="I61" i="13" s="1"/>
  <c r="H52" i="13"/>
  <c r="G52" i="13"/>
  <c r="G61" i="13" s="1"/>
  <c r="J50" i="13"/>
  <c r="I50" i="13"/>
  <c r="H50" i="13"/>
  <c r="J49" i="13"/>
  <c r="F49" i="13" s="1"/>
  <c r="F48" i="13"/>
  <c r="G47" i="13"/>
  <c r="F47" i="13" s="1"/>
  <c r="F50" i="13" s="1"/>
  <c r="F46" i="13"/>
  <c r="J43" i="13"/>
  <c r="I43" i="13"/>
  <c r="H43" i="13"/>
  <c r="G43" i="13"/>
  <c r="F42" i="13"/>
  <c r="F43" i="13" s="1"/>
  <c r="F41" i="13"/>
  <c r="F37" i="13"/>
  <c r="F36" i="13"/>
  <c r="F35" i="13" s="1"/>
  <c r="J35" i="13"/>
  <c r="I35" i="13"/>
  <c r="H35" i="13"/>
  <c r="G35" i="13"/>
  <c r="F34" i="13"/>
  <c r="J33" i="13"/>
  <c r="I33" i="13"/>
  <c r="H33" i="13"/>
  <c r="G33" i="13"/>
  <c r="F33" i="13"/>
  <c r="F31" i="13"/>
  <c r="J30" i="13"/>
  <c r="I30" i="13"/>
  <c r="H30" i="13"/>
  <c r="G30" i="13"/>
  <c r="F30" i="13"/>
  <c r="F29" i="13"/>
  <c r="F28" i="13"/>
  <c r="F25" i="13" s="1"/>
  <c r="F24" i="13" s="1"/>
  <c r="F32" i="13" s="1"/>
  <c r="F27" i="13"/>
  <c r="F26" i="13"/>
  <c r="J25" i="13"/>
  <c r="I25" i="13"/>
  <c r="I82" i="13" s="1"/>
  <c r="H25" i="13"/>
  <c r="H82" i="13" s="1"/>
  <c r="G25" i="13"/>
  <c r="G82" i="13" s="1"/>
  <c r="J24" i="13"/>
  <c r="J32" i="13" s="1"/>
  <c r="H24" i="13"/>
  <c r="H32" i="13" s="1"/>
  <c r="H38" i="13" s="1"/>
  <c r="G24" i="13"/>
  <c r="G32" i="13" s="1"/>
  <c r="I23" i="13"/>
  <c r="H23" i="13"/>
  <c r="G23" i="13"/>
  <c r="F22" i="13"/>
  <c r="F21" i="13"/>
  <c r="F20" i="13"/>
  <c r="F19" i="13"/>
  <c r="F18" i="13"/>
  <c r="F17" i="13"/>
  <c r="J16" i="13"/>
  <c r="J23" i="13" s="1"/>
  <c r="J38" i="13" s="1"/>
  <c r="F15" i="13"/>
  <c r="F14" i="13"/>
  <c r="F13" i="13"/>
  <c r="F12" i="13"/>
  <c r="F11" i="13"/>
  <c r="F10" i="13"/>
  <c r="F9" i="13"/>
  <c r="F8" i="13"/>
  <c r="G38" i="13" l="1"/>
  <c r="H94" i="13"/>
  <c r="H83" i="13"/>
  <c r="I38" i="13"/>
  <c r="I94" i="13"/>
  <c r="J67" i="13"/>
  <c r="J73" i="13" s="1"/>
  <c r="F80" i="13"/>
  <c r="H80" i="13"/>
  <c r="G50" i="13"/>
  <c r="G78" i="13" s="1"/>
  <c r="F16" i="13"/>
  <c r="F23" i="13" s="1"/>
  <c r="I24" i="13"/>
  <c r="I32" i="13" s="1"/>
  <c r="I80" i="13"/>
  <c r="I83" i="13" s="1"/>
  <c r="G80" i="13"/>
  <c r="F38" i="13" l="1"/>
  <c r="F78" i="13"/>
  <c r="G83" i="13"/>
  <c r="G94" i="13"/>
  <c r="J78" i="13"/>
  <c r="F94" i="13" l="1"/>
  <c r="F83" i="13"/>
  <c r="J94" i="13"/>
  <c r="J83" i="13"/>
  <c r="L32" i="13" l="1"/>
  <c r="M32" i="13"/>
  <c r="N32" i="13"/>
  <c r="O32" i="13"/>
  <c r="K32" i="13"/>
  <c r="L24" i="13"/>
  <c r="M24" i="13"/>
  <c r="N24" i="13"/>
  <c r="O24" i="13"/>
  <c r="K24" i="13"/>
  <c r="O80" i="13"/>
  <c r="Y59" i="13" l="1"/>
  <c r="U59" i="13"/>
  <c r="U22" i="13"/>
  <c r="X59" i="13"/>
  <c r="W59" i="13"/>
  <c r="Y52" i="13"/>
  <c r="X52" i="13"/>
  <c r="W52" i="13"/>
  <c r="V52" i="13"/>
  <c r="U52" i="13"/>
  <c r="V33" i="13"/>
  <c r="W33" i="13"/>
  <c r="X33" i="13"/>
  <c r="Q26" i="13" l="1"/>
  <c r="R26" i="13"/>
  <c r="S26" i="13"/>
  <c r="Q28" i="13"/>
  <c r="R28" i="13"/>
  <c r="S28" i="13"/>
  <c r="Q29" i="13"/>
  <c r="R29" i="13"/>
  <c r="S29" i="13"/>
  <c r="L25" i="13"/>
  <c r="M25" i="13"/>
  <c r="M80" i="13" s="1"/>
  <c r="N25" i="13"/>
  <c r="N80" i="13" s="1"/>
  <c r="L80" i="13" l="1"/>
  <c r="K25" i="13"/>
  <c r="K80" i="13" s="1"/>
  <c r="AD53" i="13" l="1"/>
  <c r="AD54" i="13"/>
  <c r="Z55" i="13"/>
  <c r="AD57" i="13"/>
  <c r="Z59" i="13"/>
  <c r="AD59" i="13"/>
  <c r="Z60" i="13"/>
  <c r="AD60" i="13"/>
  <c r="AD34" i="13" l="1"/>
  <c r="P65" i="13" l="1"/>
  <c r="P64" i="13"/>
  <c r="U80" i="13"/>
  <c r="V80" i="13"/>
  <c r="W80" i="13"/>
  <c r="X80" i="13"/>
  <c r="Y80" i="13"/>
  <c r="AA80" i="13"/>
  <c r="AB80" i="13"/>
  <c r="AC80" i="13"/>
  <c r="AE80" i="13"/>
  <c r="AF80" i="13"/>
  <c r="AG80" i="13"/>
  <c r="AH80" i="13"/>
  <c r="W94" i="13"/>
  <c r="AE78" i="13"/>
  <c r="AF78" i="13"/>
  <c r="AG78" i="13"/>
  <c r="AH78" i="13"/>
  <c r="K70" i="13"/>
  <c r="K66" i="13"/>
  <c r="AE59" i="13"/>
  <c r="AF59" i="13"/>
  <c r="AG59" i="13"/>
  <c r="AH59" i="13"/>
  <c r="U61" i="13"/>
  <c r="V61" i="13"/>
  <c r="W61" i="13"/>
  <c r="X61" i="13"/>
  <c r="Y61" i="13"/>
  <c r="T59" i="13"/>
  <c r="S59" i="13"/>
  <c r="R59" i="13"/>
  <c r="Q59" i="13"/>
  <c r="P59" i="13"/>
  <c r="O59" i="13"/>
  <c r="N59" i="13"/>
  <c r="M59" i="13"/>
  <c r="L59" i="13"/>
  <c r="K59" i="13"/>
  <c r="T52" i="13"/>
  <c r="S52" i="13"/>
  <c r="S61" i="13" s="1"/>
  <c r="R52" i="13"/>
  <c r="R61" i="13" s="1"/>
  <c r="Q52" i="13"/>
  <c r="Q61" i="13" s="1"/>
  <c r="O52" i="13"/>
  <c r="O61" i="13" s="1"/>
  <c r="N52" i="13"/>
  <c r="N61" i="13" s="1"/>
  <c r="M52" i="13"/>
  <c r="M61" i="13" s="1"/>
  <c r="L52" i="13"/>
  <c r="L61" i="13" s="1"/>
  <c r="Y60" i="13"/>
  <c r="P60" i="13"/>
  <c r="U60" i="13" s="1"/>
  <c r="K60" i="13"/>
  <c r="K58" i="13"/>
  <c r="Q33" i="13"/>
  <c r="R33" i="13"/>
  <c r="S33" i="13"/>
  <c r="T33" i="13"/>
  <c r="AD33" i="13" s="1"/>
  <c r="L33" i="13"/>
  <c r="M33" i="13"/>
  <c r="N33" i="13"/>
  <c r="O33" i="13"/>
  <c r="L35" i="13"/>
  <c r="M35" i="13"/>
  <c r="N35" i="13"/>
  <c r="O35" i="13"/>
  <c r="Q35" i="13"/>
  <c r="R35" i="13"/>
  <c r="S35" i="13"/>
  <c r="T35" i="13"/>
  <c r="U35" i="13"/>
  <c r="V35" i="13"/>
  <c r="W35" i="13"/>
  <c r="X35" i="13"/>
  <c r="Y35" i="13"/>
  <c r="AA35" i="13"/>
  <c r="AB35" i="13"/>
  <c r="AC35" i="13"/>
  <c r="AE35" i="13"/>
  <c r="AF35" i="13"/>
  <c r="AG35" i="13"/>
  <c r="AD52" i="13" l="1"/>
  <c r="T61" i="13"/>
  <c r="AD61" i="13" s="1"/>
  <c r="P31" i="13"/>
  <c r="P26" i="13" s="1"/>
  <c r="AD36" i="13"/>
  <c r="P36" i="13"/>
  <c r="K36" i="13"/>
  <c r="K35" i="13" l="1"/>
  <c r="P35" i="13"/>
  <c r="AD80" i="13"/>
  <c r="AD35" i="13"/>
  <c r="Z36" i="13"/>
  <c r="Q71" i="13"/>
  <c r="R71" i="13"/>
  <c r="S71" i="13"/>
  <c r="T71" i="13"/>
  <c r="V71" i="13"/>
  <c r="W71" i="13"/>
  <c r="X71" i="13"/>
  <c r="P70" i="13"/>
  <c r="Z80" i="13" l="1"/>
  <c r="Z35" i="13"/>
  <c r="P34" i="13"/>
  <c r="P33" i="13" l="1"/>
  <c r="Z34" i="13"/>
  <c r="T67" i="13"/>
  <c r="R67" i="13"/>
  <c r="P66" i="13"/>
  <c r="L67" i="13"/>
  <c r="M67" i="13"/>
  <c r="N67" i="13"/>
  <c r="O67" i="13"/>
  <c r="Z33" i="13" l="1"/>
  <c r="AD67" i="13"/>
  <c r="Q30" i="13" l="1"/>
  <c r="R30" i="13"/>
  <c r="S30" i="13"/>
  <c r="T30" i="13"/>
  <c r="T77" i="13" l="1"/>
  <c r="S77" i="13"/>
  <c r="R77" i="13"/>
  <c r="Q77" i="13"/>
  <c r="O77" i="13"/>
  <c r="N77" i="13"/>
  <c r="M77" i="13"/>
  <c r="L77" i="13"/>
  <c r="AD76" i="13"/>
  <c r="U76" i="13"/>
  <c r="P76" i="13"/>
  <c r="P77" i="13" s="1"/>
  <c r="K76" i="13"/>
  <c r="K77" i="13" s="1"/>
  <c r="L71" i="13"/>
  <c r="M71" i="13"/>
  <c r="N71" i="13"/>
  <c r="O71" i="13"/>
  <c r="AD69" i="13"/>
  <c r="Y69" i="13"/>
  <c r="Y71" i="13" s="1"/>
  <c r="Q67" i="13"/>
  <c r="S67" i="13"/>
  <c r="P69" i="13"/>
  <c r="P71" i="13" s="1"/>
  <c r="K69" i="13"/>
  <c r="K71" i="13" s="1"/>
  <c r="K65" i="13"/>
  <c r="AD64" i="13"/>
  <c r="AD65" i="13"/>
  <c r="Y64" i="13"/>
  <c r="Y65" i="13"/>
  <c r="P67" i="13"/>
  <c r="K64" i="13"/>
  <c r="Y34" i="13"/>
  <c r="K34" i="13"/>
  <c r="K33" i="13" s="1"/>
  <c r="L23" i="13"/>
  <c r="M23" i="13"/>
  <c r="O23" i="13"/>
  <c r="Q23" i="13"/>
  <c r="R23" i="13"/>
  <c r="S23" i="13"/>
  <c r="T23" i="13"/>
  <c r="V11" i="13"/>
  <c r="U11" i="13" s="1"/>
  <c r="AA11" i="13"/>
  <c r="P11" i="13"/>
  <c r="K11" i="13"/>
  <c r="AA9" i="13"/>
  <c r="V9" i="13"/>
  <c r="U9" i="13" s="1"/>
  <c r="P9" i="13"/>
  <c r="K9" i="13"/>
  <c r="U34" i="13" l="1"/>
  <c r="U33" i="13" s="1"/>
  <c r="Y33" i="13"/>
  <c r="AC23" i="13"/>
  <c r="S73" i="13"/>
  <c r="K67" i="13"/>
  <c r="K73" i="13" s="1"/>
  <c r="L73" i="13"/>
  <c r="N73" i="13"/>
  <c r="Z76" i="13"/>
  <c r="R73" i="13"/>
  <c r="Z9" i="13"/>
  <c r="Z64" i="13"/>
  <c r="Q73" i="13"/>
  <c r="M73" i="13"/>
  <c r="Z69" i="13"/>
  <c r="P73" i="13"/>
  <c r="U64" i="13"/>
  <c r="Y23" i="13"/>
  <c r="V23" i="13"/>
  <c r="O73" i="13"/>
  <c r="T73" i="13"/>
  <c r="Y67" i="13"/>
  <c r="Z65" i="13"/>
  <c r="U65" i="13"/>
  <c r="Z71" i="13"/>
  <c r="AD71" i="13"/>
  <c r="U69" i="13"/>
  <c r="U71" i="13" s="1"/>
  <c r="Z11" i="13"/>
  <c r="AC38" i="13" l="1"/>
  <c r="Z67" i="13"/>
  <c r="U67" i="13"/>
  <c r="Y29" i="13" l="1"/>
  <c r="U29" i="13" s="1"/>
  <c r="V56" i="13" l="1"/>
  <c r="Y57" i="13"/>
  <c r="Y53" i="13"/>
  <c r="U49" i="13"/>
  <c r="Y48" i="13"/>
  <c r="U48" i="13" s="1"/>
  <c r="V46" i="13"/>
  <c r="U25" i="13"/>
  <c r="W30" i="13"/>
  <c r="Y18" i="13"/>
  <c r="U18" i="13" s="1"/>
  <c r="Y20" i="13"/>
  <c r="Y21" i="13"/>
  <c r="V14" i="13"/>
  <c r="U14" i="13" s="1"/>
  <c r="U19" i="13"/>
  <c r="V20" i="13"/>
  <c r="V21" i="13"/>
  <c r="V22" i="13"/>
  <c r="Y16" i="13"/>
  <c r="U16" i="13" s="1"/>
  <c r="Y15" i="13"/>
  <c r="U15" i="13" s="1"/>
  <c r="V10" i="13"/>
  <c r="U10" i="13" s="1"/>
  <c r="V12" i="13"/>
  <c r="U12" i="13" s="1"/>
  <c r="V13" i="13"/>
  <c r="U13" i="13" s="1"/>
  <c r="X21" i="13"/>
  <c r="W21" i="13"/>
  <c r="X20" i="13"/>
  <c r="W20" i="13"/>
  <c r="U21" i="13" l="1"/>
  <c r="U20" i="13"/>
  <c r="U30" i="13"/>
  <c r="P17" i="13" l="1"/>
  <c r="N17" i="13"/>
  <c r="N23" i="13" s="1"/>
  <c r="T43" i="13"/>
  <c r="S43" i="13"/>
  <c r="S78" i="13" s="1"/>
  <c r="R43" i="13"/>
  <c r="R78" i="13" s="1"/>
  <c r="R94" i="13" s="1"/>
  <c r="Q43" i="13"/>
  <c r="O43" i="13"/>
  <c r="N43" i="13"/>
  <c r="M43" i="13"/>
  <c r="M78" i="13" s="1"/>
  <c r="M94" i="13" s="1"/>
  <c r="L43" i="13"/>
  <c r="L78" i="13" s="1"/>
  <c r="L94" i="13" s="1"/>
  <c r="T24" i="13"/>
  <c r="P58" i="13"/>
  <c r="Q25" i="13"/>
  <c r="Q80" i="13" s="1"/>
  <c r="R25" i="13"/>
  <c r="R80" i="13" s="1"/>
  <c r="S25" i="13"/>
  <c r="S80" i="13" s="1"/>
  <c r="T25" i="13"/>
  <c r="T80" i="13" s="1"/>
  <c r="N78" i="13" l="1"/>
  <c r="N94" i="13" s="1"/>
  <c r="S94" i="13"/>
  <c r="X23" i="13"/>
  <c r="T32" i="13"/>
  <c r="T38" i="13" s="1"/>
  <c r="AA43" i="13"/>
  <c r="AD77" i="13"/>
  <c r="K17" i="13"/>
  <c r="X17" i="13"/>
  <c r="U17" i="13" s="1"/>
  <c r="AD23" i="13"/>
  <c r="X78" i="13" l="1"/>
  <c r="X94" i="13" s="1"/>
  <c r="AD38" i="13"/>
  <c r="T50" i="13"/>
  <c r="T78" i="13" s="1"/>
  <c r="S50" i="13"/>
  <c r="R50" i="13"/>
  <c r="Q50" i="13"/>
  <c r="Q78" i="13" s="1"/>
  <c r="O50" i="13"/>
  <c r="O78" i="13" s="1"/>
  <c r="N50" i="13"/>
  <c r="M50" i="13"/>
  <c r="L50" i="13"/>
  <c r="O94" i="13" l="1"/>
  <c r="O83" i="13"/>
  <c r="Q94" i="13"/>
  <c r="V78" i="13"/>
  <c r="T94" i="13"/>
  <c r="Y78" i="13"/>
  <c r="AD78" i="13"/>
  <c r="AD50" i="13"/>
  <c r="AD94" i="13" s="1"/>
  <c r="V50" i="13"/>
  <c r="Z77" i="13"/>
  <c r="AA50" i="13"/>
  <c r="Y50" i="13"/>
  <c r="Y94" i="13" s="1"/>
  <c r="V94" i="13" l="1"/>
  <c r="Y73" i="13"/>
  <c r="AD73" i="13"/>
  <c r="Z73" i="13" l="1"/>
  <c r="U73" i="13"/>
  <c r="V8" i="13" l="1"/>
  <c r="U8" i="13" s="1"/>
  <c r="AA12" i="13"/>
  <c r="AA13" i="13"/>
  <c r="AA14" i="13"/>
  <c r="AD15" i="13"/>
  <c r="AD16" i="13"/>
  <c r="Z17" i="13"/>
  <c r="AD18" i="13"/>
  <c r="AA19" i="13"/>
  <c r="AB19" i="13"/>
  <c r="AA20" i="13"/>
  <c r="AB20" i="13"/>
  <c r="AC20" i="13"/>
  <c r="AD20" i="13"/>
  <c r="AA21" i="13"/>
  <c r="AB21" i="13"/>
  <c r="AC21" i="13"/>
  <c r="AD21" i="13"/>
  <c r="AA22" i="13"/>
  <c r="U58" i="13"/>
  <c r="X58" i="13" l="1"/>
  <c r="AA47" i="13"/>
  <c r="AA46" i="13"/>
  <c r="AD48" i="13"/>
  <c r="AD49" i="13"/>
  <c r="AB49" i="13"/>
  <c r="Y54" i="13" l="1"/>
  <c r="P30" i="13" l="1"/>
  <c r="P25" i="13" s="1"/>
  <c r="P80" i="13" s="1"/>
  <c r="K41" i="13"/>
  <c r="P41" i="13"/>
  <c r="AA41" i="13"/>
  <c r="K42" i="13"/>
  <c r="P42" i="13"/>
  <c r="AB42" i="13"/>
  <c r="AB41" i="13" s="1"/>
  <c r="P43" i="13" l="1"/>
  <c r="K43" i="13"/>
  <c r="Z41" i="13"/>
  <c r="Z43" i="13" l="1"/>
  <c r="P20" i="13"/>
  <c r="P21" i="13"/>
  <c r="P22" i="13"/>
  <c r="K20" i="13"/>
  <c r="K21" i="13"/>
  <c r="K22" i="13"/>
  <c r="Z21" i="13" l="1"/>
  <c r="Z20" i="13"/>
  <c r="Z22" i="13"/>
  <c r="AM38" i="13" l="1"/>
  <c r="AA8" i="13" l="1"/>
  <c r="K37" i="13" l="1"/>
  <c r="P37" i="13" l="1"/>
  <c r="P53" i="13" l="1"/>
  <c r="M38" i="13"/>
  <c r="AP38" i="13" s="1"/>
  <c r="Z53" i="13" l="1"/>
  <c r="AL38" i="13"/>
  <c r="AK38" i="13"/>
  <c r="O38" i="13"/>
  <c r="L38" i="13"/>
  <c r="AO38" i="13" s="1"/>
  <c r="Q24" i="13"/>
  <c r="Q32" i="13" s="1"/>
  <c r="S24" i="13"/>
  <c r="S32" i="13" s="1"/>
  <c r="N38" i="13"/>
  <c r="AQ38" i="13" s="1"/>
  <c r="R24" i="13"/>
  <c r="R32" i="13" s="1"/>
  <c r="S27" i="13" l="1"/>
  <c r="S38" i="13"/>
  <c r="X38" i="13" s="1"/>
  <c r="AR38" i="13"/>
  <c r="Y38" i="13"/>
  <c r="Q27" i="13"/>
  <c r="Q38" i="13"/>
  <c r="V38" i="13" s="1"/>
  <c r="R27" i="13"/>
  <c r="R38" i="13"/>
  <c r="AJ38" i="13"/>
  <c r="P24" i="13"/>
  <c r="P32" i="13" s="1"/>
  <c r="R83" i="13"/>
  <c r="Q83" i="13"/>
  <c r="S83" i="13"/>
  <c r="P27" i="13" l="1"/>
  <c r="T83" i="13"/>
  <c r="P55" i="13"/>
  <c r="K55" i="13"/>
  <c r="K57" i="13" l="1"/>
  <c r="K56" i="13"/>
  <c r="K54" i="13"/>
  <c r="K53" i="13"/>
  <c r="K49" i="13"/>
  <c r="K48" i="13"/>
  <c r="K47" i="13"/>
  <c r="K46" i="13"/>
  <c r="K19" i="13"/>
  <c r="K18" i="13"/>
  <c r="K16" i="13"/>
  <c r="K15" i="13"/>
  <c r="K14" i="13"/>
  <c r="K13" i="13"/>
  <c r="K12" i="13"/>
  <c r="K10" i="13"/>
  <c r="U53" i="13" l="1"/>
  <c r="K52" i="13"/>
  <c r="K61" i="13" s="1"/>
  <c r="K50" i="13"/>
  <c r="K8" i="13"/>
  <c r="K23" i="13" s="1"/>
  <c r="K38" i="13" s="1"/>
  <c r="AN38" i="13" l="1"/>
  <c r="K78" i="13"/>
  <c r="K94" i="13" s="1"/>
  <c r="AA10" i="13"/>
  <c r="AC17" i="13"/>
  <c r="AC94" i="13" s="1"/>
  <c r="P57" i="13"/>
  <c r="P56" i="13"/>
  <c r="Z56" i="13" s="1"/>
  <c r="P54" i="13"/>
  <c r="P49" i="13"/>
  <c r="P48" i="13"/>
  <c r="P47" i="13"/>
  <c r="P46" i="13"/>
  <c r="U46" i="13" s="1"/>
  <c r="P19" i="13"/>
  <c r="Z19" i="13" s="1"/>
  <c r="P18" i="13"/>
  <c r="P16" i="13"/>
  <c r="Z16" i="13" s="1"/>
  <c r="P15" i="13"/>
  <c r="Z15" i="13" s="1"/>
  <c r="P14" i="13"/>
  <c r="Z14" i="13" s="1"/>
  <c r="P13" i="13"/>
  <c r="Z13" i="13" s="1"/>
  <c r="P12" i="13"/>
  <c r="Z12" i="13" s="1"/>
  <c r="P10" i="13"/>
  <c r="P8" i="13"/>
  <c r="U54" i="13" l="1"/>
  <c r="Z54" i="13"/>
  <c r="U57" i="13"/>
  <c r="Z57" i="13"/>
  <c r="P52" i="13"/>
  <c r="P23" i="13"/>
  <c r="U56" i="13"/>
  <c r="AA23" i="13"/>
  <c r="P50" i="13"/>
  <c r="Z50" i="13"/>
  <c r="Z8" i="13"/>
  <c r="Z10" i="13"/>
  <c r="Z18" i="13"/>
  <c r="Z49" i="13"/>
  <c r="Z48" i="13"/>
  <c r="Z47" i="13"/>
  <c r="Z46" i="13"/>
  <c r="AB47" i="13"/>
  <c r="U23" i="13" l="1"/>
  <c r="P38" i="13"/>
  <c r="Z52" i="13"/>
  <c r="P61" i="13"/>
  <c r="Z61" i="13" s="1"/>
  <c r="P78" i="13"/>
  <c r="AI38" i="13"/>
  <c r="AA38" i="13"/>
  <c r="AA94" i="13"/>
  <c r="AD83" i="13"/>
  <c r="U50" i="13"/>
  <c r="AA83" i="13"/>
  <c r="Z23" i="13"/>
  <c r="AB46" i="13"/>
  <c r="P94" i="13" l="1"/>
  <c r="Z78" i="13"/>
  <c r="U78" i="13"/>
  <c r="U94" i="13" s="1"/>
  <c r="AS38" i="13"/>
  <c r="U38" i="13"/>
  <c r="P83" i="13"/>
  <c r="Z83" i="13" l="1"/>
  <c r="L30" i="13" l="1"/>
  <c r="L82" i="13"/>
  <c r="Y83" i="13"/>
  <c r="K83" i="13"/>
  <c r="U83" i="13" s="1"/>
  <c r="N82" i="13"/>
  <c r="N30" i="13"/>
  <c r="L83" i="13" l="1"/>
  <c r="V83" i="13" s="1"/>
  <c r="N83" i="13"/>
  <c r="X83" i="13" s="1"/>
  <c r="AC83" i="13"/>
  <c r="M82" i="13" l="1"/>
  <c r="M83" i="13" s="1"/>
  <c r="M30" i="13" l="1"/>
  <c r="AB38" i="13"/>
  <c r="AB94" i="13"/>
  <c r="Z94" i="13"/>
  <c r="AB30" i="13"/>
  <c r="Z30" i="13" s="1"/>
  <c r="Z38" i="13"/>
</calcChain>
</file>

<file path=xl/sharedStrings.xml><?xml version="1.0" encoding="utf-8"?>
<sst xmlns="http://schemas.openxmlformats.org/spreadsheetml/2006/main" count="608" uniqueCount="254">
  <si>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</si>
  <si>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</si>
  <si>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</si>
  <si>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</si>
  <si>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</si>
  <si>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</si>
  <si>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Начальник отдела учета и отчетности</t>
  </si>
  <si>
    <t>М.Ф. Гришечкина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</si>
  <si>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</si>
  <si>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</si>
  <si>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</si>
  <si>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</si>
  <si>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</si>
  <si>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</si>
  <si>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</si>
  <si>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 ДГ и ЗО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</si>
  <si>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</si>
  <si>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</si>
  <si>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</si>
  <si>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</si>
  <si>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</si>
  <si>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</si>
  <si>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</si>
  <si>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</si>
  <si>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</si>
  <si>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</si>
  <si>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</si>
  <si>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</si>
  <si>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</si>
  <si>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</si>
  <si>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</si>
  <si>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</si>
  <si>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</si>
  <si>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</si>
  <si>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</si>
  <si>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</si>
  <si>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</si>
  <si>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</si>
  <si>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</si>
  <si>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</si>
  <si>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</si>
  <si>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</si>
  <si>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</si>
  <si>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</si>
  <si>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</si>
  <si>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</si>
  <si>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</si>
  <si>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</si>
  <si>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</si>
  <si>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</si>
  <si>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</si>
  <si>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</si>
  <si>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0220184305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</si>
  <si>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</si>
  <si>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</si>
  <si>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</si>
  <si>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</si>
  <si>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</si>
  <si>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</si>
  <si>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</si>
  <si>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</si>
  <si>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</si>
  <si>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</si>
  <si>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</si>
  <si>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</si>
  <si>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</si>
  <si>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</si>
  <si>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</si>
  <si>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</si>
  <si>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Калиева Инкар Хайроловна 22 53 74</t>
  </si>
  <si>
    <t>4</t>
  </si>
  <si>
    <t>Ирина Владимировна Безмолитвена, Елена Николаевна 24 43 36</t>
  </si>
  <si>
    <t>Елена Александровна 251597</t>
  </si>
  <si>
    <t>Итого 1.1</t>
  </si>
  <si>
    <t>Итого 1.2</t>
  </si>
  <si>
    <t xml:space="preserve">ВСЕГО по программе </t>
  </si>
  <si>
    <t>Суворова Ирина Петровна 205503</t>
  </si>
  <si>
    <t>МБОУ "Начальная школа № 15</t>
  </si>
  <si>
    <t>тел. 8 (3463) 238 224</t>
  </si>
  <si>
    <t xml:space="preserve">Исполнитель: А.Ю. Труханова, 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</si>
  <si>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</si>
  <si>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</si>
  <si>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</si>
  <si>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</si>
  <si>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</si>
  <si>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</si>
  <si>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</si>
  <si>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</si>
  <si>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</si>
  <si>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</si>
  <si>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</si>
  <si>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</si>
  <si>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</si>
  <si>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округаограммам за счет средств бюджета автономного округа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</si>
  <si>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</si>
  <si>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</si>
  <si>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</si>
  <si>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</si>
  <si>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</si>
  <si>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0250102400.</t>
  </si>
  <si>
    <t>Итого 5.1</t>
  </si>
  <si>
    <t xml:space="preserve">Развитие материально-технической базы образовательных организаций (показатель № 6) </t>
  </si>
  <si>
    <t>Подпрограмма II. «Система оценки качества образования и информационная прозрачность системы образования»</t>
  </si>
  <si>
    <t>Обеспечение организации и проведения государственной итоговой аттестации (показатель № 3, 4.)</t>
  </si>
  <si>
    <t>Подпрограмма III. «Отдых и оздоровление детей в каникулярное время».</t>
  </si>
  <si>
    <t>Подпрограмма IV. «Молодёжь Нефтеюганска».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</si>
  <si>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</si>
  <si>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</si>
  <si>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</si>
  <si>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 xml:space="preserve">Директора </t>
  </si>
  <si>
    <t>Т.В. Лямова</t>
  </si>
  <si>
    <t xml:space="preserve">реализации целевых программ, </t>
  </si>
  <si>
    <t xml:space="preserve">главный специалист отдела </t>
  </si>
  <si>
    <t>Региональный проект «Современная школа» (показатель № 6)</t>
  </si>
  <si>
    <t xml:space="preserve">Обеспечение предоставления дошкольного, общего, дополнительного образования (показатель № 1, 2, 5, 7, 8, 21, 22) </t>
  </si>
  <si>
    <t>Обеспечение выполнения функции управления и контроля в сфере образования и молодёжной политики (показатель № 14, 15, 16, 17, 18, 23)</t>
  </si>
  <si>
    <t>Обеспечение функционирования казённого учреждения (показатель № 14, 15, 16, 17, 18, 23)</t>
  </si>
  <si>
    <t>0260199990.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</si>
  <si>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</si>
  <si>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</si>
  <si>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</si>
  <si>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</si>
  <si>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Подпрограмма 1. «Общее образование. Дополнительное образование детей».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</si>
  <si>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</si>
  <si>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</si>
  <si>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</si>
  <si>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Основное мероприятие "Социальная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специальностям" (показатель № 20)</t>
  </si>
  <si>
    <t>0240299990</t>
  </si>
  <si>
    <t>% исполнения к годовому плану 2020 года</t>
  </si>
  <si>
    <r>
      <t xml:space="preserve">ПЛАН Внебюджетные источники (Поступления - План с изменениями 2020 год), </t>
    </r>
    <r>
      <rPr>
        <sz val="11"/>
        <color rgb="FFFF0000"/>
        <rFont val="Calibri"/>
        <family val="2"/>
        <charset val="204"/>
        <scheme val="minor"/>
      </rPr>
      <t>ФАКТ</t>
    </r>
    <r>
      <rPr>
        <sz val="11"/>
        <color rgb="FF002060"/>
        <rFont val="Calibri"/>
        <family val="2"/>
        <scheme val="minor"/>
      </rPr>
      <t xml:space="preserve"> </t>
    </r>
    <r>
      <rPr>
        <sz val="11"/>
        <rFont val="Calibri"/>
        <family val="2"/>
        <charset val="204"/>
        <scheme val="minor"/>
      </rPr>
      <t>Выплаты- Исполнение с учетом восстановления</t>
    </r>
  </si>
  <si>
    <t xml:space="preserve">Внебюджетные источники </t>
  </si>
  <si>
    <t>ПЛАН 2020 год (в рублях)</t>
  </si>
  <si>
    <t>"Развитие образования и молодёжной политики в городе Нефтеюганске"</t>
  </si>
  <si>
    <t xml:space="preserve"> Название программы</t>
  </si>
  <si>
    <t>021E1S2690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</si>
  <si>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</si>
  <si>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</si>
  <si>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</si>
  <si>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</si>
  <si>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</si>
  <si>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</si>
  <si>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</si>
  <si>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ПЛАН на 1 квартал 2020 года (рублей)</t>
  </si>
  <si>
    <t>% исполнения к 1 кварталу 2020 года</t>
  </si>
  <si>
    <t>Департамент финансов администрации города Нефтеюганска</t>
  </si>
  <si>
    <t>(наименование организации)</t>
  </si>
  <si>
    <t xml:space="preserve"> на 29.03.2020 г.</t>
  </si>
  <si>
    <t>Дата печати 31.03.2020 (15:37:38)</t>
  </si>
  <si>
    <t>Бюджет: Муниципальное образование город Нефтеюганск</t>
  </si>
  <si>
    <t>Тип бланка расходов (кроме): Роспись</t>
  </si>
  <si>
    <t>КВФО: 1</t>
  </si>
  <si>
    <t>КФСР: 0701,0702,0703,0709</t>
  </si>
  <si>
    <t>КВСР: 461</t>
  </si>
  <si>
    <t>руб.</t>
  </si>
  <si>
    <t>Наименование КЦСР</t>
  </si>
  <si>
    <t>КФСР</t>
  </si>
  <si>
    <t>КВР</t>
  </si>
  <si>
    <t>КОСГУ</t>
  </si>
  <si>
    <t>Наименование КВСР</t>
  </si>
  <si>
    <t>Доп. ФК</t>
  </si>
  <si>
    <t>Наименование Доп. ФК</t>
  </si>
  <si>
    <t>Доп. ЭК</t>
  </si>
  <si>
    <t>Бюджетополучатель</t>
  </si>
  <si>
    <t>Расход по ЛС</t>
  </si>
  <si>
    <t>КП - расходы 1кв</t>
  </si>
  <si>
    <t>КП - расходы 2кв</t>
  </si>
  <si>
    <t>КП - расходы 3кв</t>
  </si>
  <si>
    <t>КП - расходы 4кв</t>
  </si>
  <si>
    <t>КП - расходы год</t>
  </si>
  <si>
    <t>Итого</t>
  </si>
  <si>
    <t>0200000000</t>
  </si>
  <si>
    <t>Муниципальная программа "Развитие образования и молодёжной политики в городе Нефтеюганске"</t>
  </si>
  <si>
    <t>0210000000</t>
  </si>
  <si>
    <t>Подпрограмма "Общее образование. Дополнительное образование детей"</t>
  </si>
  <si>
    <t>0210200000</t>
  </si>
  <si>
    <t>Основное мероприятие "Развитие материально-технической базы образовательных организаций"</t>
  </si>
  <si>
    <t>Строительство и реконструкция объектов муниципальной собственности</t>
  </si>
  <si>
    <t>0701</t>
  </si>
  <si>
    <t>414</t>
  </si>
  <si>
    <t>228</t>
  </si>
  <si>
    <t>ДЕПАРТАМЕНТ ГРАДОСТРОИТЕЛЬСТВА И ЗЕМЕЛЬНЫХ ОТНОШЕНИЙ АДМИНИСТРАЦИИ ГОРОДА НЕФТЕЮГАНСКА</t>
  </si>
  <si>
    <t>0228004</t>
  </si>
  <si>
    <t>001</t>
  </si>
  <si>
    <t>МКУ "УКС"</t>
  </si>
  <si>
    <t>008</t>
  </si>
  <si>
    <t>0228025</t>
  </si>
  <si>
    <t>ПИР "МАДОУ г.Нефтеюганска Детский сад №9 "Радуга""</t>
  </si>
  <si>
    <t>771</t>
  </si>
  <si>
    <t>0228026</t>
  </si>
  <si>
    <t>ПИР "Детский сад на 300 мест в 16 микрорайоне г.Нефтеюганска"</t>
  </si>
  <si>
    <t>0702</t>
  </si>
  <si>
    <t>0228027</t>
  </si>
  <si>
    <t>ПИР МБОУ «Средняя общеобразовательная кадетская школа №4» (устройство теплого перехода)</t>
  </si>
  <si>
    <t>0228028</t>
  </si>
  <si>
    <t>ПИР "Нежилое строение гаража" (здание мастерских МБОУ «СОШ №10»)</t>
  </si>
  <si>
    <t>751</t>
  </si>
  <si>
    <t>760</t>
  </si>
  <si>
    <t>763</t>
  </si>
  <si>
    <t>0228029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</si>
  <si>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</si>
  <si>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0228040</t>
  </si>
  <si>
    <t>243</t>
  </si>
  <si>
    <t>225</t>
  </si>
  <si>
    <t>0225047</t>
  </si>
  <si>
    <t>0225099</t>
  </si>
  <si>
    <t>764</t>
  </si>
  <si>
    <t>770</t>
  </si>
  <si>
    <t>226</t>
  </si>
  <si>
    <t>0226085</t>
  </si>
  <si>
    <t>ПИР "Нежилое здание детского сада "Рябинка" (благоустройство территории)</t>
  </si>
  <si>
    <t>0226099</t>
  </si>
  <si>
    <t>0225052</t>
  </si>
  <si>
    <t>Выполнение работ по капитальному ремонту объекта: "Нежилое здание школы №1" (устройство вентилируемого фасада)</t>
  </si>
  <si>
    <t>244</t>
  </si>
  <si>
    <t>0226078</t>
  </si>
  <si>
    <t>ПИР «Нежилое здание средней школы №14», расположенное по адресу: 11б микрорайон, ул.Центральная, здание №18</t>
  </si>
  <si>
    <t>0226102</t>
  </si>
  <si>
    <t>ПИР по объекту "Здание средней школы № 13" (устройство вентилируемого фасада)</t>
  </si>
  <si>
    <t>021E100000</t>
  </si>
  <si>
    <t>Основное мероприятие "Региональный проект "Современная школа"</t>
  </si>
  <si>
    <t>415</t>
  </si>
  <si>
    <t>310</t>
  </si>
  <si>
    <t>0310006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</si>
  <si>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</si>
  <si>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000</t>
  </si>
  <si>
    <t>ДГ И ЗО АДМИНИСТРАЦИИ ГОРОДА</t>
  </si>
  <si>
    <t>0250000000</t>
  </si>
  <si>
    <t>Подпрограмма "Ресурсное обеспечение в сфере образования и молодежной политики"</t>
  </si>
  <si>
    <t>0250200000</t>
  </si>
  <si>
    <t>Основное мероприятие "Обеспечение функционирования казённого учреждения"</t>
  </si>
  <si>
    <t>0250299990</t>
  </si>
  <si>
    <t>0709</t>
  </si>
  <si>
    <t>0225077</t>
  </si>
  <si>
    <t>0500000000</t>
  </si>
  <si>
    <t>Муниципальная программа "Развитие культуры и туризма в городе Нефтеюганске"</t>
  </si>
  <si>
    <t>0510000000</t>
  </si>
  <si>
    <t>Подпрограмма "Модернизация и развитие учреждений культуры и организация обустройства мест массового отдыха населения"</t>
  </si>
  <si>
    <t>0510500000</t>
  </si>
  <si>
    <t>Основное мероприятие "Техническое обследование, реконструкция, капитальный ремонт, строительство объектов культуры. Обустройство мест массового отдыха населения"</t>
  </si>
  <si>
    <t>0510520650</t>
  </si>
  <si>
    <t>Строительство, реконструкция, капитальный ремонт объектов культуры</t>
  </si>
  <si>
    <t>0703</t>
  </si>
  <si>
    <t>0226098</t>
  </si>
  <si>
    <t>ПИР по капитальному ремонту объекта: «Нежилое здание музыкальной школы», расположенного по адресу: г.Нефтеюганск, микрорайон 2А, здание №1</t>
  </si>
  <si>
    <t>0510542110</t>
  </si>
  <si>
    <t>0228030</t>
  </si>
  <si>
    <t>ПИР по устройству скатной кровли нежилого здания "Детская школа искусств" г.Нефтеюганск 11 микр. стр.115</t>
  </si>
  <si>
    <t>0228037</t>
  </si>
  <si>
    <t>«Нежилое здание музыкальной школы», расположенного по адресу: город Нефтеюганск, микрорайон 2А, здание 1 (Устройство входной группы)».</t>
  </si>
  <si>
    <t>775</t>
  </si>
  <si>
    <t>ИТОГО</t>
  </si>
  <si>
    <t xml:space="preserve">ИТОГО </t>
  </si>
  <si>
    <t>Кассовый расход на 31.03.2020 год (в рублях)</t>
  </si>
  <si>
    <t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31.03.2020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</si>
</sst>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"/>
    <numFmt numFmtId="166" formatCode="#,##0.0"/>
    <numFmt numFmtId="167" formatCode="dd/mm/yyyy\ hh:mm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Arial Cyr"/>
    </font>
    <font>
      <b/>
      <sz val="11"/>
      <color rgb="FF00206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Arial Cyr"/>
    </font>
    <font>
      <sz val="11"/>
      <name val="Arial Cyr"/>
    </font>
    <font>
      <b/>
      <sz val="11"/>
      <name val="Calibri"/>
      <family val="2"/>
      <scheme val="minor"/>
    </font>
    <font>
      <sz val="11"/>
      <color rgb="FF00206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0" fontId="10" fillId="0" borderId="0"/>
    <xf numFmtId="164" fontId="13" fillId="0" borderId="0" applyFont="0" applyFill="0" applyBorder="0" applyAlignment="0" applyProtection="0"/>
    <xf numFmtId="0" fontId="14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</cellStyleXfs>
  <cellXfs count="672">
    <xf numFmtId="0" fontId="0" fillId="0" borderId="0" xfId="0"/>
    <xf numFmtId="49" fontId="11" fillId="2" borderId="0" xfId="5" applyNumberFormat="1" applyFont="1" applyFill="1" applyBorder="1" applyAlignment="1">
      <alignment horizontal="left"/>
    </xf>
    <xf numFmtId="0" fontId="12" fillId="2" borderId="0" xfId="5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1" fillId="2" borderId="0" xfId="5" applyFont="1" applyFill="1" applyAlignment="1">
      <alignment horizontal="center" vertical="center"/>
    </xf>
    <xf numFmtId="0" fontId="11" fillId="2" borderId="0" xfId="5" applyFont="1" applyFill="1" applyBorder="1" applyAlignment="1">
      <alignment horizontal="center"/>
    </xf>
    <xf numFmtId="0" fontId="12" fillId="2" borderId="0" xfId="3" applyFont="1" applyFill="1" applyAlignment="1">
      <alignment horizontal="center"/>
    </xf>
    <xf numFmtId="0" fontId="12" fillId="2" borderId="0" xfId="3" applyFont="1" applyFill="1" applyBorder="1" applyAlignment="1">
      <alignment horizontal="center"/>
    </xf>
    <xf numFmtId="49" fontId="15" fillId="2" borderId="0" xfId="5" applyNumberFormat="1" applyFont="1" applyFill="1" applyBorder="1" applyAlignment="1">
      <alignment horizontal="center"/>
    </xf>
    <xf numFmtId="49" fontId="15" fillId="2" borderId="0" xfId="5" applyNumberFormat="1" applyFont="1" applyFill="1" applyAlignment="1">
      <alignment horizontal="center" vertical="top"/>
    </xf>
    <xf numFmtId="49" fontId="15" fillId="2" borderId="0" xfId="5" applyNumberFormat="1" applyFont="1" applyFill="1" applyBorder="1" applyAlignment="1">
      <alignment horizontal="center" vertical="top"/>
    </xf>
    <xf numFmtId="0" fontId="12" fillId="2" borderId="0" xfId="5" applyFont="1" applyFill="1" applyAlignment="1">
      <alignment horizontal="left" vertical="top"/>
    </xf>
    <xf numFmtId="0" fontId="22" fillId="2" borderId="0" xfId="0" applyFont="1" applyFill="1" applyAlignment="1">
      <alignment horizontal="center"/>
    </xf>
    <xf numFmtId="0" fontId="22" fillId="2" borderId="0" xfId="0" applyFont="1" applyFill="1" applyBorder="1" applyAlignment="1">
      <alignment horizontal="center"/>
    </xf>
    <xf numFmtId="49" fontId="24" fillId="2" borderId="43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5" fillId="2" borderId="0" xfId="5" applyFont="1" applyFill="1" applyBorder="1" applyAlignment="1">
      <alignment horizontal="left" vertical="top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4" fontId="18" fillId="2" borderId="19" xfId="0" applyNumberFormat="1" applyFont="1" applyFill="1" applyBorder="1" applyAlignment="1">
      <alignment horizontal="center" vertical="center"/>
    </xf>
    <xf numFmtId="3" fontId="18" fillId="2" borderId="20" xfId="0" applyNumberFormat="1" applyFont="1" applyFill="1" applyBorder="1" applyAlignment="1">
      <alignment horizontal="center" vertical="center"/>
    </xf>
    <xf numFmtId="4" fontId="18" fillId="2" borderId="21" xfId="0" applyNumberFormat="1" applyFont="1" applyFill="1" applyBorder="1" applyAlignment="1">
      <alignment horizontal="center" vertical="center"/>
    </xf>
    <xf numFmtId="4" fontId="18" fillId="2" borderId="33" xfId="0" applyNumberFormat="1" applyFont="1" applyFill="1" applyBorder="1" applyAlignment="1">
      <alignment horizontal="center" vertical="center"/>
    </xf>
    <xf numFmtId="4" fontId="18" fillId="2" borderId="16" xfId="0" applyNumberFormat="1" applyFont="1" applyFill="1" applyBorder="1" applyAlignment="1">
      <alignment horizontal="center" vertical="center"/>
    </xf>
    <xf numFmtId="3" fontId="18" fillId="2" borderId="16" xfId="0" applyNumberFormat="1" applyFont="1" applyFill="1" applyBorder="1" applyAlignment="1">
      <alignment horizontal="center" vertical="center"/>
    </xf>
    <xf numFmtId="4" fontId="18" fillId="2" borderId="18" xfId="0" applyNumberFormat="1" applyFont="1" applyFill="1" applyBorder="1" applyAlignment="1">
      <alignment horizontal="center" vertical="center"/>
    </xf>
    <xf numFmtId="4" fontId="25" fillId="2" borderId="36" xfId="0" applyNumberFormat="1" applyFont="1" applyFill="1" applyBorder="1" applyAlignment="1">
      <alignment horizontal="center" vertical="center"/>
    </xf>
    <xf numFmtId="4" fontId="25" fillId="2" borderId="47" xfId="0" applyNumberFormat="1" applyFont="1" applyFill="1" applyBorder="1" applyAlignment="1">
      <alignment horizontal="center" vertical="center"/>
    </xf>
    <xf numFmtId="4" fontId="25" fillId="2" borderId="30" xfId="0" applyNumberFormat="1" applyFont="1" applyFill="1" applyBorder="1" applyAlignment="1">
      <alignment horizontal="center" vertical="center"/>
    </xf>
    <xf numFmtId="4" fontId="25" fillId="2" borderId="60" xfId="0" applyNumberFormat="1" applyFont="1" applyFill="1" applyBorder="1" applyAlignment="1">
      <alignment horizontal="center" vertical="center"/>
    </xf>
    <xf numFmtId="4" fontId="25" fillId="2" borderId="37" xfId="0" applyNumberFormat="1" applyFont="1" applyFill="1" applyBorder="1" applyAlignment="1">
      <alignment horizontal="center" vertical="center"/>
    </xf>
    <xf numFmtId="4" fontId="25" fillId="2" borderId="14" xfId="0" applyNumberFormat="1" applyFont="1" applyFill="1" applyBorder="1" applyAlignment="1">
      <alignment horizontal="center" vertical="center"/>
    </xf>
    <xf numFmtId="3" fontId="25" fillId="2" borderId="10" xfId="0" applyNumberFormat="1" applyFont="1" applyFill="1" applyBorder="1" applyAlignment="1">
      <alignment horizontal="center" vertical="center"/>
    </xf>
    <xf numFmtId="3" fontId="25" fillId="2" borderId="37" xfId="0" applyNumberFormat="1" applyFont="1" applyFill="1" applyBorder="1" applyAlignment="1">
      <alignment horizontal="center" vertical="center"/>
    </xf>
    <xf numFmtId="3" fontId="25" fillId="2" borderId="42" xfId="0" applyNumberFormat="1" applyFont="1" applyFill="1" applyBorder="1" applyAlignment="1">
      <alignment horizontal="center" vertical="center"/>
    </xf>
    <xf numFmtId="3" fontId="25" fillId="2" borderId="14" xfId="0" applyNumberFormat="1" applyFont="1" applyFill="1" applyBorder="1" applyAlignment="1">
      <alignment horizontal="center" vertical="center"/>
    </xf>
    <xf numFmtId="4" fontId="25" fillId="2" borderId="19" xfId="0" applyNumberFormat="1" applyFont="1" applyFill="1" applyBorder="1" applyAlignment="1">
      <alignment horizontal="center" vertical="center"/>
    </xf>
    <xf numFmtId="3" fontId="25" fillId="2" borderId="20" xfId="0" applyNumberFormat="1" applyFont="1" applyFill="1" applyBorder="1" applyAlignment="1">
      <alignment horizontal="center" vertical="center"/>
    </xf>
    <xf numFmtId="4" fontId="18" fillId="2" borderId="60" xfId="0" applyNumberFormat="1" applyFont="1" applyFill="1" applyBorder="1" applyAlignment="1">
      <alignment horizontal="center" vertical="center" wrapText="1"/>
    </xf>
    <xf numFmtId="4" fontId="18" fillId="2" borderId="66" xfId="0" applyNumberFormat="1" applyFont="1" applyFill="1" applyBorder="1" applyAlignment="1">
      <alignment horizontal="center" vertical="center" wrapText="1"/>
    </xf>
    <xf numFmtId="4" fontId="18" fillId="2" borderId="23" xfId="0" applyNumberFormat="1" applyFont="1" applyFill="1" applyBorder="1" applyAlignment="1">
      <alignment horizontal="center" vertical="center" wrapText="1"/>
    </xf>
    <xf numFmtId="4" fontId="27" fillId="2" borderId="24" xfId="0" applyNumberFormat="1" applyFont="1" applyFill="1" applyBorder="1" applyAlignment="1">
      <alignment horizontal="center" vertical="center" wrapText="1"/>
    </xf>
    <xf numFmtId="4" fontId="19" fillId="2" borderId="22" xfId="0" applyNumberFormat="1" applyFont="1" applyFill="1" applyBorder="1" applyAlignment="1">
      <alignment horizontal="center" vertical="center" wrapText="1"/>
    </xf>
    <xf numFmtId="4" fontId="19" fillId="2" borderId="23" xfId="0" applyNumberFormat="1" applyFont="1" applyFill="1" applyBorder="1" applyAlignment="1">
      <alignment horizontal="center" vertical="center" wrapText="1"/>
    </xf>
    <xf numFmtId="4" fontId="19" fillId="2" borderId="32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4" fontId="25" fillId="2" borderId="25" xfId="0" applyNumberFormat="1" applyFont="1" applyFill="1" applyBorder="1" applyAlignment="1">
      <alignment horizontal="center" vertical="center"/>
    </xf>
    <xf numFmtId="3" fontId="25" fillId="2" borderId="41" xfId="0" applyNumberFormat="1" applyFont="1" applyFill="1" applyBorder="1" applyAlignment="1">
      <alignment horizontal="center" vertical="center"/>
    </xf>
    <xf numFmtId="4" fontId="25" fillId="2" borderId="57" xfId="0" applyNumberFormat="1" applyFont="1" applyFill="1" applyBorder="1" applyAlignment="1">
      <alignment horizontal="center" vertical="center"/>
    </xf>
    <xf numFmtId="3" fontId="25" fillId="2" borderId="48" xfId="0" applyNumberFormat="1" applyFont="1" applyFill="1" applyBorder="1" applyAlignment="1">
      <alignment horizontal="center" vertical="center"/>
    </xf>
    <xf numFmtId="4" fontId="19" fillId="2" borderId="25" xfId="0" applyNumberFormat="1" applyFont="1" applyFill="1" applyBorder="1" applyAlignment="1">
      <alignment horizontal="center" vertical="center" wrapText="1"/>
    </xf>
    <xf numFmtId="4" fontId="25" fillId="2" borderId="48" xfId="0" applyNumberFormat="1" applyFont="1" applyFill="1" applyBorder="1" applyAlignment="1">
      <alignment horizontal="center" vertical="center"/>
    </xf>
    <xf numFmtId="4" fontId="25" fillId="2" borderId="41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/>
    <xf numFmtId="0" fontId="24" fillId="2" borderId="19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165" fontId="16" fillId="2" borderId="0" xfId="0" applyNumberFormat="1" applyFont="1" applyFill="1" applyAlignment="1">
      <alignment horizontal="center"/>
    </xf>
    <xf numFmtId="165" fontId="20" fillId="2" borderId="0" xfId="0" applyNumberFormat="1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4" fontId="19" fillId="2" borderId="10" xfId="0" applyNumberFormat="1" applyFont="1" applyFill="1" applyBorder="1" applyAlignment="1">
      <alignment horizontal="center" vertical="center" wrapText="1"/>
    </xf>
    <xf numFmtId="4" fontId="18" fillId="2" borderId="20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6" fillId="2" borderId="0" xfId="0" applyFont="1" applyFill="1" applyBorder="1" applyAlignment="1">
      <alignment horizontal="center"/>
    </xf>
    <xf numFmtId="4" fontId="19" fillId="2" borderId="7" xfId="0" applyNumberFormat="1" applyFont="1" applyFill="1" applyBorder="1" applyAlignment="1">
      <alignment horizontal="center" vertical="center" wrapText="1"/>
    </xf>
    <xf numFmtId="3" fontId="18" fillId="2" borderId="9" xfId="0" applyNumberFormat="1" applyFont="1" applyFill="1" applyBorder="1" applyAlignment="1">
      <alignment horizontal="center" vertical="center"/>
    </xf>
    <xf numFmtId="4" fontId="19" fillId="2" borderId="24" xfId="0" applyNumberFormat="1" applyFont="1" applyFill="1" applyBorder="1" applyAlignment="1">
      <alignment horizontal="center" vertical="center" wrapText="1"/>
    </xf>
    <xf numFmtId="4" fontId="18" fillId="2" borderId="61" xfId="0" applyNumberFormat="1" applyFont="1" applyFill="1" applyBorder="1" applyAlignment="1">
      <alignment vertical="center" wrapText="1"/>
    </xf>
    <xf numFmtId="4" fontId="18" fillId="2" borderId="58" xfId="0" applyNumberFormat="1" applyFont="1" applyFill="1" applyBorder="1" applyAlignment="1">
      <alignment vertical="center" wrapText="1"/>
    </xf>
    <xf numFmtId="3" fontId="18" fillId="2" borderId="21" xfId="0" applyNumberFormat="1" applyFont="1" applyFill="1" applyBorder="1" applyAlignment="1">
      <alignment horizontal="center" vertical="center"/>
    </xf>
    <xf numFmtId="4" fontId="19" fillId="2" borderId="64" xfId="0" applyNumberFormat="1" applyFont="1" applyFill="1" applyBorder="1" applyAlignment="1">
      <alignment horizontal="center" vertical="center" wrapText="1"/>
    </xf>
    <xf numFmtId="4" fontId="19" fillId="2" borderId="61" xfId="0" applyNumberFormat="1" applyFont="1" applyFill="1" applyBorder="1" applyAlignment="1">
      <alignment vertical="center" wrapText="1"/>
    </xf>
    <xf numFmtId="4" fontId="19" fillId="2" borderId="58" xfId="0" applyNumberFormat="1" applyFont="1" applyFill="1" applyBorder="1" applyAlignment="1">
      <alignment vertical="center" wrapText="1"/>
    </xf>
    <xf numFmtId="4" fontId="18" fillId="2" borderId="43" xfId="0" applyNumberFormat="1" applyFont="1" applyFill="1" applyBorder="1" applyAlignment="1">
      <alignment horizontal="center" vertical="center"/>
    </xf>
    <xf numFmtId="3" fontId="18" fillId="2" borderId="43" xfId="0" applyNumberFormat="1" applyFont="1" applyFill="1" applyBorder="1" applyAlignment="1">
      <alignment horizontal="center" vertical="center"/>
    </xf>
    <xf numFmtId="4" fontId="19" fillId="2" borderId="28" xfId="0" applyNumberFormat="1" applyFont="1" applyFill="1" applyBorder="1" applyAlignment="1">
      <alignment horizontal="center" vertical="center" wrapText="1"/>
    </xf>
    <xf numFmtId="4" fontId="19" fillId="2" borderId="69" xfId="0" applyNumberFormat="1" applyFont="1" applyFill="1" applyBorder="1" applyAlignment="1">
      <alignment horizontal="center" vertical="center" wrapText="1"/>
    </xf>
    <xf numFmtId="4" fontId="18" fillId="2" borderId="30" xfId="0" applyNumberFormat="1" applyFont="1" applyFill="1" applyBorder="1" applyAlignment="1">
      <alignment horizontal="center" vertical="center"/>
    </xf>
    <xf numFmtId="4" fontId="18" fillId="2" borderId="7" xfId="0" applyNumberFormat="1" applyFont="1" applyFill="1" applyBorder="1" applyAlignment="1">
      <alignment horizontal="center" vertical="center"/>
    </xf>
    <xf numFmtId="4" fontId="18" fillId="2" borderId="35" xfId="0" applyNumberFormat="1" applyFont="1" applyFill="1" applyBorder="1" applyAlignment="1">
      <alignment horizontal="center" vertical="center"/>
    </xf>
    <xf numFmtId="4" fontId="18" fillId="2" borderId="32" xfId="0" applyNumberFormat="1" applyFont="1" applyFill="1" applyBorder="1" applyAlignment="1">
      <alignment horizontal="center" vertical="center"/>
    </xf>
    <xf numFmtId="4" fontId="18" fillId="2" borderId="8" xfId="0" applyNumberFormat="1" applyFont="1" applyFill="1" applyBorder="1" applyAlignment="1">
      <alignment horizontal="center" vertical="center"/>
    </xf>
    <xf numFmtId="3" fontId="18" fillId="2" borderId="8" xfId="0" applyNumberFormat="1" applyFont="1" applyFill="1" applyBorder="1" applyAlignment="1">
      <alignment horizontal="center" vertical="center"/>
    </xf>
    <xf numFmtId="4" fontId="18" fillId="2" borderId="22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4" fontId="25" fillId="2" borderId="31" xfId="0" applyNumberFormat="1" applyFont="1" applyFill="1" applyBorder="1" applyAlignment="1">
      <alignment horizontal="center" vertical="center"/>
    </xf>
    <xf numFmtId="4" fontId="18" fillId="2" borderId="14" xfId="0" applyNumberFormat="1" applyFont="1" applyFill="1" applyBorder="1" applyAlignment="1">
      <alignment horizontal="center" vertical="center"/>
    </xf>
    <xf numFmtId="3" fontId="18" fillId="2" borderId="22" xfId="0" applyNumberFormat="1" applyFont="1" applyFill="1" applyBorder="1" applyAlignment="1">
      <alignment horizontal="center" vertical="center"/>
    </xf>
    <xf numFmtId="3" fontId="25" fillId="2" borderId="31" xfId="0" applyNumberFormat="1" applyFont="1" applyFill="1" applyBorder="1" applyAlignment="1">
      <alignment horizontal="center" vertical="center"/>
    </xf>
    <xf numFmtId="3" fontId="18" fillId="2" borderId="14" xfId="0" applyNumberFormat="1" applyFont="1" applyFill="1" applyBorder="1" applyAlignment="1">
      <alignment horizontal="center" vertical="center"/>
    </xf>
    <xf numFmtId="4" fontId="19" fillId="2" borderId="38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49" fontId="21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49" fontId="21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/>
    </xf>
    <xf numFmtId="0" fontId="24" fillId="2" borderId="0" xfId="0" applyFont="1" applyFill="1" applyAlignment="1">
      <alignment horizontal="left"/>
    </xf>
    <xf numFmtId="0" fontId="11" fillId="2" borderId="0" xfId="5" applyFont="1" applyFill="1" applyBorder="1" applyAlignment="1"/>
    <xf numFmtId="4" fontId="11" fillId="2" borderId="0" xfId="5" applyNumberFormat="1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4" fontId="25" fillId="2" borderId="10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22" fillId="2" borderId="0" xfId="0" applyFont="1" applyFill="1" applyBorder="1" applyAlignment="1"/>
    <xf numFmtId="4" fontId="18" fillId="2" borderId="9" xfId="0" applyNumberFormat="1" applyFont="1" applyFill="1" applyBorder="1" applyAlignment="1">
      <alignment horizontal="center" vertical="center"/>
    </xf>
    <xf numFmtId="4" fontId="18" fillId="2" borderId="47" xfId="0" applyNumberFormat="1" applyFont="1" applyFill="1" applyBorder="1" applyAlignment="1">
      <alignment vertical="center" wrapText="1"/>
    </xf>
    <xf numFmtId="165" fontId="0" fillId="2" borderId="0" xfId="0" applyNumberFormat="1" applyFill="1" applyBorder="1" applyAlignment="1">
      <alignment horizontal="center"/>
    </xf>
    <xf numFmtId="4" fontId="32" fillId="2" borderId="15" xfId="0" applyNumberFormat="1" applyFont="1" applyFill="1" applyBorder="1" applyAlignment="1">
      <alignment horizontal="center" vertical="center" wrapText="1"/>
    </xf>
    <xf numFmtId="4" fontId="32" fillId="2" borderId="60" xfId="0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34" fillId="2" borderId="0" xfId="0" applyFont="1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0" fontId="24" fillId="2" borderId="36" xfId="0" applyFont="1" applyFill="1" applyBorder="1" applyAlignment="1">
      <alignment horizontal="center" vertical="center" wrapText="1"/>
    </xf>
    <xf numFmtId="4" fontId="18" fillId="2" borderId="28" xfId="0" applyNumberFormat="1" applyFont="1" applyFill="1" applyBorder="1" applyAlignment="1">
      <alignment horizontal="center" vertical="center"/>
    </xf>
    <xf numFmtId="4" fontId="18" fillId="2" borderId="22" xfId="0" applyNumberFormat="1" applyFont="1" applyFill="1" applyBorder="1" applyAlignment="1">
      <alignment horizontal="center" vertical="center" wrapText="1"/>
    </xf>
    <xf numFmtId="4" fontId="28" fillId="2" borderId="25" xfId="0" applyNumberFormat="1" applyFont="1" applyFill="1" applyBorder="1" applyAlignment="1">
      <alignment horizontal="center" vertical="center" wrapText="1"/>
    </xf>
    <xf numFmtId="4" fontId="25" fillId="2" borderId="16" xfId="0" applyNumberFormat="1" applyFont="1" applyFill="1" applyBorder="1" applyAlignment="1">
      <alignment horizontal="center" vertical="center" wrapText="1"/>
    </xf>
    <xf numFmtId="4" fontId="25" fillId="2" borderId="8" xfId="0" applyNumberFormat="1" applyFont="1" applyFill="1" applyBorder="1" applyAlignment="1">
      <alignment horizontal="center" vertical="center" wrapText="1"/>
    </xf>
    <xf numFmtId="4" fontId="25" fillId="2" borderId="30" xfId="0" applyNumberFormat="1" applyFont="1" applyFill="1" applyBorder="1" applyAlignment="1">
      <alignment horizontal="center" vertical="center" wrapText="1"/>
    </xf>
    <xf numFmtId="166" fontId="18" fillId="2" borderId="20" xfId="0" applyNumberFormat="1" applyFont="1" applyFill="1" applyBorder="1" applyAlignment="1">
      <alignment horizontal="center" vertical="center"/>
    </xf>
    <xf numFmtId="4" fontId="25" fillId="2" borderId="57" xfId="0" applyNumberFormat="1" applyFont="1" applyFill="1" applyBorder="1" applyAlignment="1">
      <alignment vertical="center" wrapText="1"/>
    </xf>
    <xf numFmtId="4" fontId="18" fillId="2" borderId="15" xfId="0" applyNumberFormat="1" applyFont="1" applyFill="1" applyBorder="1" applyAlignment="1">
      <alignment horizontal="center" vertical="center" wrapText="1"/>
    </xf>
    <xf numFmtId="4" fontId="25" fillId="2" borderId="37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2" borderId="1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4" fontId="18" fillId="2" borderId="4" xfId="0" applyNumberFormat="1" applyFont="1" applyFill="1" applyBorder="1" applyAlignment="1">
      <alignment horizontal="center" vertical="center" wrapText="1"/>
    </xf>
    <xf numFmtId="3" fontId="18" fillId="2" borderId="35" xfId="0" applyNumberFormat="1" applyFont="1" applyFill="1" applyBorder="1" applyAlignment="1">
      <alignment horizontal="center" vertical="center"/>
    </xf>
    <xf numFmtId="3" fontId="18" fillId="2" borderId="7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" fontId="18" fillId="2" borderId="46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center"/>
    </xf>
    <xf numFmtId="4" fontId="31" fillId="2" borderId="0" xfId="0" applyNumberFormat="1" applyFont="1" applyFill="1" applyBorder="1" applyAlignment="1" applyProtection="1">
      <alignment horizontal="right"/>
    </xf>
    <xf numFmtId="166" fontId="18" fillId="2" borderId="43" xfId="0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center" vertical="center"/>
    </xf>
    <xf numFmtId="3" fontId="25" fillId="2" borderId="60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4" fontId="18" fillId="2" borderId="29" xfId="0" applyNumberFormat="1" applyFont="1" applyFill="1" applyBorder="1" applyAlignment="1">
      <alignment horizontal="center" vertical="center"/>
    </xf>
    <xf numFmtId="4" fontId="25" fillId="2" borderId="11" xfId="0" applyNumberFormat="1" applyFont="1" applyFill="1" applyBorder="1" applyAlignment="1">
      <alignment horizontal="center" vertical="center"/>
    </xf>
    <xf numFmtId="4" fontId="25" fillId="2" borderId="56" xfId="0" applyNumberFormat="1" applyFont="1" applyFill="1" applyBorder="1" applyAlignment="1">
      <alignment horizontal="center" vertical="center"/>
    </xf>
    <xf numFmtId="4" fontId="25" fillId="2" borderId="42" xfId="0" applyNumberFormat="1" applyFont="1" applyFill="1" applyBorder="1" applyAlignment="1">
      <alignment horizontal="center" vertical="center"/>
    </xf>
    <xf numFmtId="4" fontId="24" fillId="2" borderId="19" xfId="0" applyNumberFormat="1" applyFont="1" applyFill="1" applyBorder="1" applyAlignment="1">
      <alignment horizontal="center" vertical="center" wrapText="1"/>
    </xf>
    <xf numFmtId="4" fontId="24" fillId="2" borderId="20" xfId="0" applyNumberFormat="1" applyFont="1" applyFill="1" applyBorder="1" applyAlignment="1">
      <alignment horizontal="center" vertical="center" wrapText="1"/>
    </xf>
    <xf numFmtId="4" fontId="24" fillId="2" borderId="21" xfId="0" applyNumberFormat="1" applyFont="1" applyFill="1" applyBorder="1" applyAlignment="1">
      <alignment horizontal="center" vertical="center" wrapText="1"/>
    </xf>
    <xf numFmtId="4" fontId="24" fillId="2" borderId="43" xfId="0" applyNumberFormat="1" applyFont="1" applyFill="1" applyBorder="1" applyAlignment="1">
      <alignment horizontal="center" vertical="center" wrapText="1"/>
    </xf>
    <xf numFmtId="4" fontId="25" fillId="2" borderId="20" xfId="0" applyNumberFormat="1" applyFont="1" applyFill="1" applyBorder="1" applyAlignment="1">
      <alignment horizontal="center" vertical="center"/>
    </xf>
    <xf numFmtId="3" fontId="18" fillId="2" borderId="44" xfId="0" applyNumberFormat="1" applyFont="1" applyFill="1" applyBorder="1" applyAlignment="1">
      <alignment horizontal="center" vertical="center"/>
    </xf>
    <xf numFmtId="4" fontId="18" fillId="2" borderId="45" xfId="0" applyNumberFormat="1" applyFont="1" applyFill="1" applyBorder="1" applyAlignment="1">
      <alignment horizontal="center" vertical="center"/>
    </xf>
    <xf numFmtId="4" fontId="19" fillId="2" borderId="64" xfId="0" applyNumberFormat="1" applyFont="1" applyFill="1" applyBorder="1" applyAlignment="1">
      <alignment vertical="center" wrapText="1"/>
    </xf>
    <xf numFmtId="4" fontId="19" fillId="2" borderId="10" xfId="0" applyNumberFormat="1" applyFont="1" applyFill="1" applyBorder="1" applyAlignment="1">
      <alignment vertical="center" wrapText="1"/>
    </xf>
    <xf numFmtId="0" fontId="24" fillId="2" borderId="19" xfId="0" applyFont="1" applyFill="1" applyBorder="1" applyAlignment="1">
      <alignment horizontal="left" vertical="center" wrapText="1"/>
    </xf>
    <xf numFmtId="4" fontId="18" fillId="2" borderId="47" xfId="0" applyNumberFormat="1" applyFont="1" applyFill="1" applyBorder="1" applyAlignment="1">
      <alignment horizontal="center" vertical="center"/>
    </xf>
    <xf numFmtId="4" fontId="18" fillId="2" borderId="10" xfId="0" applyNumberFormat="1" applyFont="1" applyFill="1" applyBorder="1" applyAlignment="1">
      <alignment horizontal="center" vertical="center"/>
    </xf>
    <xf numFmtId="4" fontId="25" fillId="2" borderId="52" xfId="0" applyNumberFormat="1" applyFont="1" applyFill="1" applyBorder="1" applyAlignment="1">
      <alignment horizontal="center" vertical="center"/>
    </xf>
    <xf numFmtId="3" fontId="25" fillId="2" borderId="52" xfId="0" applyNumberFormat="1" applyFont="1" applyFill="1" applyBorder="1" applyAlignment="1">
      <alignment horizontal="center" vertical="center"/>
    </xf>
    <xf numFmtId="0" fontId="24" fillId="2" borderId="69" xfId="0" applyFont="1" applyFill="1" applyBorder="1" applyAlignment="1">
      <alignment horizontal="center" vertical="top" wrapText="1"/>
    </xf>
    <xf numFmtId="0" fontId="19" fillId="2" borderId="61" xfId="0" applyFont="1" applyFill="1" applyBorder="1" applyAlignment="1">
      <alignment horizontal="center" vertical="top" wrapText="1"/>
    </xf>
    <xf numFmtId="4" fontId="19" fillId="2" borderId="70" xfId="0" applyNumberFormat="1" applyFont="1" applyFill="1" applyBorder="1" applyAlignment="1">
      <alignment horizontal="center" vertical="top" wrapText="1"/>
    </xf>
    <xf numFmtId="4" fontId="25" fillId="2" borderId="73" xfId="0" applyNumberFormat="1" applyFont="1" applyFill="1" applyBorder="1" applyAlignment="1">
      <alignment horizontal="center" vertical="top" wrapText="1"/>
    </xf>
    <xf numFmtId="4" fontId="18" fillId="2" borderId="61" xfId="0" applyNumberFormat="1" applyFont="1" applyFill="1" applyBorder="1" applyAlignment="1">
      <alignment vertical="top" wrapText="1"/>
    </xf>
    <xf numFmtId="4" fontId="19" fillId="2" borderId="64" xfId="0" applyNumberFormat="1" applyFont="1" applyFill="1" applyBorder="1" applyAlignment="1">
      <alignment vertical="top" wrapText="1"/>
    </xf>
    <xf numFmtId="4" fontId="19" fillId="2" borderId="61" xfId="0" applyNumberFormat="1" applyFont="1" applyFill="1" applyBorder="1" applyAlignment="1">
      <alignment horizontal="center" vertical="top" wrapText="1"/>
    </xf>
    <xf numFmtId="4" fontId="24" fillId="2" borderId="61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49" fontId="11" fillId="2" borderId="0" xfId="5" applyNumberFormat="1" applyFont="1" applyFill="1" applyBorder="1" applyAlignment="1">
      <alignment horizontal="center" vertical="top"/>
    </xf>
    <xf numFmtId="0" fontId="11" fillId="2" borderId="0" xfId="5" applyFont="1" applyFill="1" applyBorder="1" applyAlignment="1">
      <alignment horizontal="center" vertical="top"/>
    </xf>
    <xf numFmtId="0" fontId="12" fillId="2" borderId="0" xfId="5" applyFont="1" applyFill="1" applyAlignment="1">
      <alignment horizontal="center" vertical="top"/>
    </xf>
    <xf numFmtId="0" fontId="12" fillId="2" borderId="0" xfId="5" applyFont="1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4" fontId="18" fillId="2" borderId="4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/>
    </xf>
    <xf numFmtId="49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 vertical="top"/>
    </xf>
    <xf numFmtId="4" fontId="36" fillId="2" borderId="0" xfId="0" applyNumberFormat="1" applyFont="1" applyFill="1" applyBorder="1" applyAlignment="1" applyProtection="1">
      <alignment horizontal="right"/>
    </xf>
    <xf numFmtId="0" fontId="25" fillId="2" borderId="32" xfId="0" applyFont="1" applyFill="1" applyBorder="1" applyAlignment="1">
      <alignment horizontal="left" vertical="top" wrapText="1"/>
    </xf>
    <xf numFmtId="49" fontId="25" fillId="2" borderId="10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top" wrapText="1"/>
    </xf>
    <xf numFmtId="4" fontId="24" fillId="2" borderId="24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 wrapText="1"/>
    </xf>
    <xf numFmtId="4" fontId="25" fillId="2" borderId="48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/>
    </xf>
    <xf numFmtId="3" fontId="25" fillId="2" borderId="4" xfId="0" applyNumberFormat="1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left" vertical="top" wrapText="1"/>
    </xf>
    <xf numFmtId="49" fontId="25" fillId="2" borderId="48" xfId="0" applyNumberFormat="1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left" vertical="top" wrapText="1"/>
    </xf>
    <xf numFmtId="49" fontId="25" fillId="2" borderId="37" xfId="0" applyNumberFormat="1" applyFont="1" applyFill="1" applyBorder="1" applyAlignment="1">
      <alignment horizontal="center" vertical="center" wrapText="1"/>
    </xf>
    <xf numFmtId="0" fontId="25" fillId="2" borderId="52" xfId="0" applyFont="1" applyFill="1" applyBorder="1" applyAlignment="1">
      <alignment horizontal="center" vertical="top" wrapText="1"/>
    </xf>
    <xf numFmtId="4" fontId="24" fillId="2" borderId="22" xfId="0" applyNumberFormat="1" applyFont="1" applyFill="1" applyBorder="1" applyAlignment="1">
      <alignment horizontal="center" vertical="center" wrapText="1"/>
    </xf>
    <xf numFmtId="4" fontId="25" fillId="2" borderId="22" xfId="0" applyNumberFormat="1" applyFont="1" applyFill="1" applyBorder="1" applyAlignment="1">
      <alignment horizontal="left" vertical="top" wrapText="1"/>
    </xf>
    <xf numFmtId="4" fontId="25" fillId="2" borderId="52" xfId="0" applyNumberFormat="1" applyFont="1" applyFill="1" applyBorder="1" applyAlignment="1">
      <alignment horizontal="center" vertical="top" wrapText="1"/>
    </xf>
    <xf numFmtId="4" fontId="33" fillId="2" borderId="22" xfId="0" applyNumberFormat="1" applyFont="1" applyFill="1" applyBorder="1" applyAlignment="1">
      <alignment horizontal="left" vertical="top" wrapText="1"/>
    </xf>
    <xf numFmtId="49" fontId="33" fillId="2" borderId="37" xfId="0" applyNumberFormat="1" applyFont="1" applyFill="1" applyBorder="1" applyAlignment="1">
      <alignment horizontal="center" vertical="center" wrapText="1"/>
    </xf>
    <xf numFmtId="4" fontId="33" fillId="2" borderId="52" xfId="0" applyNumberFormat="1" applyFont="1" applyFill="1" applyBorder="1" applyAlignment="1">
      <alignment horizontal="center" vertical="top" wrapText="1"/>
    </xf>
    <xf numFmtId="4" fontId="33" fillId="2" borderId="24" xfId="0" applyNumberFormat="1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horizontal="center" vertical="center"/>
    </xf>
    <xf numFmtId="4" fontId="33" fillId="2" borderId="41" xfId="0" applyNumberFormat="1" applyFont="1" applyFill="1" applyBorder="1" applyAlignment="1">
      <alignment horizontal="center" vertical="center" wrapText="1"/>
    </xf>
    <xf numFmtId="4" fontId="33" fillId="2" borderId="37" xfId="0" applyNumberFormat="1" applyFont="1" applyFill="1" applyBorder="1" applyAlignment="1">
      <alignment horizontal="center" vertical="center" wrapText="1"/>
    </xf>
    <xf numFmtId="4" fontId="33" fillId="2" borderId="22" xfId="0" applyNumberFormat="1" applyFont="1" applyFill="1" applyBorder="1" applyAlignment="1">
      <alignment horizontal="center" vertical="center" wrapText="1"/>
    </xf>
    <xf numFmtId="4" fontId="33" fillId="2" borderId="37" xfId="0" applyNumberFormat="1" applyFont="1" applyFill="1" applyBorder="1" applyAlignment="1">
      <alignment horizontal="center" vertical="center"/>
    </xf>
    <xf numFmtId="4" fontId="33" fillId="2" borderId="57" xfId="0" applyNumberFormat="1" applyFont="1" applyFill="1" applyBorder="1" applyAlignment="1">
      <alignment horizontal="center" vertical="center"/>
    </xf>
    <xf numFmtId="3" fontId="33" fillId="2" borderId="1" xfId="0" applyNumberFormat="1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center" vertical="center"/>
    </xf>
    <xf numFmtId="4" fontId="33" fillId="2" borderId="60" xfId="0" applyNumberFormat="1" applyFont="1" applyFill="1" applyBorder="1" applyAlignment="1">
      <alignment horizontal="center" vertical="center"/>
    </xf>
    <xf numFmtId="3" fontId="25" fillId="2" borderId="57" xfId="0" applyNumberFormat="1" applyFont="1" applyFill="1" applyBorder="1" applyAlignment="1">
      <alignment horizontal="center" vertical="center"/>
    </xf>
    <xf numFmtId="3" fontId="25" fillId="2" borderId="22" xfId="0" applyNumberFormat="1" applyFont="1" applyFill="1" applyBorder="1" applyAlignment="1">
      <alignment horizontal="center" vertical="center"/>
    </xf>
    <xf numFmtId="4" fontId="25" fillId="2" borderId="22" xfId="0" applyNumberFormat="1" applyFont="1" applyFill="1" applyBorder="1" applyAlignment="1">
      <alignment horizontal="center" vertical="center"/>
    </xf>
    <xf numFmtId="4" fontId="25" fillId="2" borderId="23" xfId="0" applyNumberFormat="1" applyFont="1" applyFill="1" applyBorder="1" applyAlignment="1">
      <alignment horizontal="left" vertical="top" wrapText="1"/>
    </xf>
    <xf numFmtId="49" fontId="25" fillId="2" borderId="49" xfId="0" applyNumberFormat="1" applyFont="1" applyFill="1" applyBorder="1" applyAlignment="1">
      <alignment horizontal="center" vertical="center" wrapText="1"/>
    </xf>
    <xf numFmtId="4" fontId="25" fillId="2" borderId="53" xfId="0" applyNumberFormat="1" applyFont="1" applyFill="1" applyBorder="1" applyAlignment="1">
      <alignment horizontal="center" vertical="top" wrapText="1"/>
    </xf>
    <xf numFmtId="4" fontId="25" fillId="2" borderId="3" xfId="0" applyNumberFormat="1" applyFont="1" applyFill="1" applyBorder="1" applyAlignment="1">
      <alignment horizontal="center" vertical="center"/>
    </xf>
    <xf numFmtId="4" fontId="25" fillId="2" borderId="49" xfId="0" applyNumberFormat="1" applyFont="1" applyFill="1" applyBorder="1" applyAlignment="1">
      <alignment horizontal="center" vertical="center"/>
    </xf>
    <xf numFmtId="4" fontId="25" fillId="2" borderId="33" xfId="0" applyNumberFormat="1" applyFont="1" applyFill="1" applyBorder="1" applyAlignment="1">
      <alignment horizontal="left" vertical="top" wrapText="1"/>
    </xf>
    <xf numFmtId="49" fontId="25" fillId="2" borderId="42" xfId="0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Border="1" applyAlignment="1">
      <alignment horizontal="center" vertical="top" wrapText="1"/>
    </xf>
    <xf numFmtId="4" fontId="24" fillId="2" borderId="25" xfId="0" applyNumberFormat="1" applyFont="1" applyFill="1" applyBorder="1" applyAlignment="1">
      <alignment horizontal="center" vertical="center" wrapText="1"/>
    </xf>
    <xf numFmtId="4" fontId="24" fillId="2" borderId="5" xfId="0" applyNumberFormat="1" applyFont="1" applyFill="1" applyBorder="1" applyAlignment="1">
      <alignment horizontal="center" vertical="center" wrapText="1"/>
    </xf>
    <xf numFmtId="4" fontId="25" fillId="2" borderId="5" xfId="0" applyNumberFormat="1" applyFont="1" applyFill="1" applyBorder="1" applyAlignment="1">
      <alignment horizontal="center" vertical="center"/>
    </xf>
    <xf numFmtId="3" fontId="25" fillId="2" borderId="3" xfId="0" applyNumberFormat="1" applyFont="1" applyFill="1" applyBorder="1" applyAlignment="1">
      <alignment horizontal="center" vertical="center"/>
    </xf>
    <xf numFmtId="3" fontId="25" fillId="2" borderId="27" xfId="0" applyNumberFormat="1" applyFont="1" applyFill="1" applyBorder="1" applyAlignment="1">
      <alignment horizontal="center" vertical="center"/>
    </xf>
    <xf numFmtId="4" fontId="25" fillId="2" borderId="23" xfId="0" applyNumberFormat="1" applyFont="1" applyFill="1" applyBorder="1" applyAlignment="1">
      <alignment horizontal="center" vertical="center"/>
    </xf>
    <xf numFmtId="3" fontId="18" fillId="2" borderId="40" xfId="0" applyNumberFormat="1" applyFont="1" applyFill="1" applyBorder="1" applyAlignment="1">
      <alignment horizontal="center" vertical="center"/>
    </xf>
    <xf numFmtId="3" fontId="25" fillId="2" borderId="47" xfId="0" applyNumberFormat="1" applyFont="1" applyFill="1" applyBorder="1" applyAlignment="1">
      <alignment horizontal="center" vertical="center"/>
    </xf>
    <xf numFmtId="3" fontId="25" fillId="2" borderId="8" xfId="0" applyNumberFormat="1" applyFont="1" applyFill="1" applyBorder="1" applyAlignment="1">
      <alignment horizontal="center" vertical="center"/>
    </xf>
    <xf numFmtId="3" fontId="25" fillId="2" borderId="30" xfId="0" applyNumberFormat="1" applyFont="1" applyFill="1" applyBorder="1" applyAlignment="1">
      <alignment horizontal="center" vertical="center"/>
    </xf>
    <xf numFmtId="3" fontId="25" fillId="2" borderId="5" xfId="0" applyNumberFormat="1" applyFont="1" applyFill="1" applyBorder="1" applyAlignment="1">
      <alignment horizontal="center" vertical="center"/>
    </xf>
    <xf numFmtId="3" fontId="25" fillId="2" borderId="39" xfId="0" applyNumberFormat="1" applyFont="1" applyFill="1" applyBorder="1" applyAlignment="1">
      <alignment horizontal="center" vertical="center"/>
    </xf>
    <xf numFmtId="3" fontId="25" fillId="2" borderId="25" xfId="0" applyNumberFormat="1" applyFont="1" applyFill="1" applyBorder="1" applyAlignment="1">
      <alignment horizontal="center" vertical="center"/>
    </xf>
    <xf numFmtId="0" fontId="25" fillId="2" borderId="0" xfId="0" applyFont="1" applyFill="1" applyAlignment="1"/>
    <xf numFmtId="0" fontId="18" fillId="2" borderId="0" xfId="0" applyFont="1" applyFill="1" applyAlignment="1">
      <alignment horizontal="center"/>
    </xf>
    <xf numFmtId="4" fontId="26" fillId="2" borderId="13" xfId="0" applyNumberFormat="1" applyFont="1" applyFill="1" applyBorder="1" applyAlignment="1">
      <alignment horizontal="left" vertical="center" wrapText="1"/>
    </xf>
    <xf numFmtId="49" fontId="26" fillId="2" borderId="41" xfId="0" applyNumberFormat="1" applyFont="1" applyFill="1" applyBorder="1" applyAlignment="1">
      <alignment horizontal="center" vertical="center" wrapText="1"/>
    </xf>
    <xf numFmtId="4" fontId="26" fillId="2" borderId="73" xfId="0" applyNumberFormat="1" applyFont="1" applyFill="1" applyBorder="1" applyAlignment="1">
      <alignment horizontal="center" vertical="top" wrapText="1"/>
    </xf>
    <xf numFmtId="4" fontId="26" fillId="2" borderId="6" xfId="0" applyNumberFormat="1" applyFont="1" applyFill="1" applyBorder="1" applyAlignment="1">
      <alignment horizontal="center" vertical="center" wrapText="1"/>
    </xf>
    <xf numFmtId="4" fontId="26" fillId="2" borderId="5" xfId="0" applyNumberFormat="1" applyFont="1" applyFill="1" applyBorder="1" applyAlignment="1">
      <alignment horizontal="center" vertical="center"/>
    </xf>
    <xf numFmtId="4" fontId="26" fillId="2" borderId="41" xfId="0" applyNumberFormat="1" applyFont="1" applyFill="1" applyBorder="1" applyAlignment="1">
      <alignment horizontal="center" vertical="center"/>
    </xf>
    <xf numFmtId="4" fontId="26" fillId="2" borderId="4" xfId="0" applyNumberFormat="1" applyFont="1" applyFill="1" applyBorder="1" applyAlignment="1">
      <alignment horizontal="center" vertical="center"/>
    </xf>
    <xf numFmtId="4" fontId="26" fillId="2" borderId="24" xfId="0" applyNumberFormat="1" applyFont="1" applyFill="1" applyBorder="1" applyAlignment="1">
      <alignment horizontal="center" vertical="center" wrapText="1"/>
    </xf>
    <xf numFmtId="4" fontId="26" fillId="2" borderId="31" xfId="0" applyNumberFormat="1" applyFont="1" applyFill="1" applyBorder="1" applyAlignment="1">
      <alignment horizontal="center" vertical="center"/>
    </xf>
    <xf numFmtId="3" fontId="26" fillId="2" borderId="57" xfId="0" applyNumberFormat="1" applyFont="1" applyFill="1" applyBorder="1" applyAlignment="1">
      <alignment horizontal="center" vertical="center" wrapText="1"/>
    </xf>
    <xf numFmtId="3" fontId="26" fillId="2" borderId="4" xfId="0" applyNumberFormat="1" applyFont="1" applyFill="1" applyBorder="1" applyAlignment="1">
      <alignment horizontal="center" vertical="center" wrapText="1"/>
    </xf>
    <xf numFmtId="3" fontId="26" fillId="2" borderId="31" xfId="0" applyNumberFormat="1" applyFont="1" applyFill="1" applyBorder="1" applyAlignment="1">
      <alignment horizontal="center" vertical="center" wrapText="1"/>
    </xf>
    <xf numFmtId="4" fontId="18" fillId="2" borderId="71" xfId="0" applyNumberFormat="1" applyFont="1" applyFill="1" applyBorder="1" applyAlignment="1">
      <alignment horizontal="center" vertical="top" wrapText="1"/>
    </xf>
    <xf numFmtId="4" fontId="19" fillId="2" borderId="47" xfId="0" applyNumberFormat="1" applyFont="1" applyFill="1" applyBorder="1" applyAlignment="1">
      <alignment horizontal="center" vertical="center" wrapText="1"/>
    </xf>
    <xf numFmtId="4" fontId="25" fillId="2" borderId="54" xfId="0" applyNumberFormat="1" applyFont="1" applyFill="1" applyBorder="1" applyAlignment="1">
      <alignment horizontal="center" vertical="top" wrapText="1"/>
    </xf>
    <xf numFmtId="4" fontId="24" fillId="2" borderId="44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3" fontId="24" fillId="2" borderId="14" xfId="0" applyNumberFormat="1" applyFont="1" applyFill="1" applyBorder="1" applyAlignment="1">
      <alignment horizontal="center" vertical="center" wrapText="1"/>
    </xf>
    <xf numFmtId="4" fontId="19" fillId="2" borderId="57" xfId="0" applyNumberFormat="1" applyFont="1" applyFill="1" applyBorder="1" applyAlignment="1">
      <alignment horizontal="center" vertical="center" wrapText="1"/>
    </xf>
    <xf numFmtId="4" fontId="19" fillId="2" borderId="14" xfId="0" applyNumberFormat="1" applyFont="1" applyFill="1" applyBorder="1" applyAlignment="1">
      <alignment horizontal="center" vertical="center" wrapText="1"/>
    </xf>
    <xf numFmtId="3" fontId="19" fillId="2" borderId="24" xfId="0" applyNumberFormat="1" applyFont="1" applyFill="1" applyBorder="1" applyAlignment="1">
      <alignment horizontal="center" vertical="center" wrapText="1"/>
    </xf>
    <xf numFmtId="49" fontId="25" fillId="2" borderId="42" xfId="0" applyNumberFormat="1" applyFont="1" applyFill="1" applyBorder="1" applyAlignment="1">
      <alignment vertical="center" wrapText="1"/>
    </xf>
    <xf numFmtId="4" fontId="25" fillId="2" borderId="65" xfId="0" applyNumberFormat="1" applyFont="1" applyFill="1" applyBorder="1" applyAlignment="1">
      <alignment horizontal="center" vertical="top" wrapText="1"/>
    </xf>
    <xf numFmtId="4" fontId="25" fillId="2" borderId="33" xfId="0" applyNumberFormat="1" applyFont="1" applyFill="1" applyBorder="1" applyAlignment="1">
      <alignment horizontal="center" vertical="center" wrapText="1"/>
    </xf>
    <xf numFmtId="4" fontId="25" fillId="2" borderId="18" xfId="0" applyNumberFormat="1" applyFont="1" applyFill="1" applyBorder="1" applyAlignment="1" applyProtection="1">
      <alignment horizontal="center" vertical="center" wrapText="1"/>
    </xf>
    <xf numFmtId="4" fontId="25" fillId="2" borderId="38" xfId="0" applyNumberFormat="1" applyFont="1" applyFill="1" applyBorder="1" applyAlignment="1" applyProtection="1">
      <alignment horizontal="center" vertical="center" wrapText="1"/>
    </xf>
    <xf numFmtId="3" fontId="25" fillId="2" borderId="45" xfId="0" applyNumberFormat="1" applyFont="1" applyFill="1" applyBorder="1" applyAlignment="1">
      <alignment horizontal="center" vertical="center"/>
    </xf>
    <xf numFmtId="3" fontId="25" fillId="2" borderId="16" xfId="0" applyNumberFormat="1" applyFont="1" applyFill="1" applyBorder="1" applyAlignment="1">
      <alignment horizontal="center" vertical="center"/>
    </xf>
    <xf numFmtId="3" fontId="25" fillId="2" borderId="33" xfId="0" applyNumberFormat="1" applyFont="1" applyFill="1" applyBorder="1" applyAlignment="1">
      <alignment horizontal="center" vertical="center"/>
    </xf>
    <xf numFmtId="3" fontId="25" fillId="2" borderId="18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25" fillId="2" borderId="0" xfId="0" applyFont="1" applyFill="1" applyBorder="1" applyAlignment="1">
      <alignment horizontal="center"/>
    </xf>
    <xf numFmtId="4" fontId="25" fillId="2" borderId="4" xfId="0" applyNumberFormat="1" applyFont="1" applyFill="1" applyBorder="1" applyAlignment="1">
      <alignment horizontal="left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" fontId="24" fillId="2" borderId="50" xfId="0" applyNumberFormat="1" applyFont="1" applyFill="1" applyBorder="1" applyAlignment="1">
      <alignment horizontal="center" vertical="center" wrapText="1"/>
    </xf>
    <xf numFmtId="4" fontId="24" fillId="2" borderId="4" xfId="0" applyNumberFormat="1" applyFont="1" applyFill="1" applyBorder="1" applyAlignment="1">
      <alignment horizontal="center" vertical="center" wrapText="1"/>
    </xf>
    <xf numFmtId="4" fontId="24" fillId="2" borderId="31" xfId="0" applyNumberFormat="1" applyFont="1" applyFill="1" applyBorder="1" applyAlignment="1">
      <alignment horizontal="center" vertical="center" wrapText="1"/>
    </xf>
    <xf numFmtId="3" fontId="24" fillId="2" borderId="50" xfId="0" applyNumberFormat="1" applyFont="1" applyFill="1" applyBorder="1" applyAlignment="1">
      <alignment horizontal="center" vertical="center" wrapText="1"/>
    </xf>
    <xf numFmtId="3" fontId="24" fillId="2" borderId="4" xfId="0" applyNumberFormat="1" applyFont="1" applyFill="1" applyBorder="1" applyAlignment="1">
      <alignment horizontal="center" vertical="center" wrapText="1"/>
    </xf>
    <xf numFmtId="3" fontId="24" fillId="2" borderId="24" xfId="0" applyNumberFormat="1" applyFont="1" applyFill="1" applyBorder="1" applyAlignment="1">
      <alignment horizontal="center" vertical="center" wrapText="1"/>
    </xf>
    <xf numFmtId="3" fontId="24" fillId="2" borderId="31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left" wrapText="1"/>
    </xf>
    <xf numFmtId="4" fontId="25" fillId="2" borderId="47" xfId="0" applyNumberFormat="1" applyFont="1" applyFill="1" applyBorder="1" applyAlignment="1">
      <alignment horizontal="center" vertical="top" wrapText="1"/>
    </xf>
    <xf numFmtId="4" fontId="24" fillId="2" borderId="32" xfId="0" applyNumberFormat="1" applyFont="1" applyFill="1" applyBorder="1" applyAlignment="1">
      <alignment horizontal="center" vertical="center" wrapText="1"/>
    </xf>
    <xf numFmtId="4" fontId="25" fillId="2" borderId="31" xfId="0" applyNumberFormat="1" applyFont="1" applyFill="1" applyBorder="1" applyAlignment="1">
      <alignment horizontal="center" vertical="center" wrapText="1"/>
    </xf>
    <xf numFmtId="4" fontId="0" fillId="2" borderId="0" xfId="0" applyNumberFormat="1" applyFont="1" applyFill="1" applyAlignment="1">
      <alignment horizontal="center"/>
    </xf>
    <xf numFmtId="4" fontId="25" fillId="2" borderId="3" xfId="0" applyNumberFormat="1" applyFont="1" applyFill="1" applyBorder="1" applyAlignment="1">
      <alignment horizontal="left" vertical="center" wrapText="1"/>
    </xf>
    <xf numFmtId="4" fontId="25" fillId="2" borderId="66" xfId="0" applyNumberFormat="1" applyFont="1" applyFill="1" applyBorder="1" applyAlignment="1">
      <alignment horizontal="center" vertical="top" wrapText="1"/>
    </xf>
    <xf numFmtId="4" fontId="24" fillId="2" borderId="13" xfId="0" applyNumberFormat="1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center" vertical="center" wrapText="1"/>
    </xf>
    <xf numFmtId="4" fontId="25" fillId="2" borderId="27" xfId="0" applyNumberFormat="1" applyFont="1" applyFill="1" applyBorder="1" applyAlignment="1">
      <alignment horizontal="center" vertical="center" wrapText="1"/>
    </xf>
    <xf numFmtId="4" fontId="24" fillId="2" borderId="23" xfId="0" applyNumberFormat="1" applyFont="1" applyFill="1" applyBorder="1" applyAlignment="1">
      <alignment horizontal="center" vertical="center" wrapText="1"/>
    </xf>
    <xf numFmtId="4" fontId="25" fillId="2" borderId="49" xfId="0" applyNumberFormat="1" applyFont="1" applyFill="1" applyBorder="1" applyAlignment="1">
      <alignment horizontal="center" vertical="center" wrapText="1"/>
    </xf>
    <xf numFmtId="3" fontId="25" fillId="2" borderId="36" xfId="0" applyNumberFormat="1" applyFont="1" applyFill="1" applyBorder="1" applyAlignment="1">
      <alignment horizontal="center" vertical="center"/>
    </xf>
    <xf numFmtId="4" fontId="24" fillId="2" borderId="51" xfId="0" applyNumberFormat="1" applyFont="1" applyFill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 wrapText="1"/>
    </xf>
    <xf numFmtId="3" fontId="24" fillId="2" borderId="27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left" vertical="top" wrapText="1"/>
    </xf>
    <xf numFmtId="4" fontId="25" fillId="2" borderId="57" xfId="0" applyNumberFormat="1" applyFont="1" applyFill="1" applyBorder="1" applyAlignment="1">
      <alignment horizontal="center" vertical="top" wrapText="1"/>
    </xf>
    <xf numFmtId="4" fontId="24" fillId="2" borderId="1" xfId="0" applyNumberFormat="1" applyFont="1" applyFill="1" applyBorder="1" applyAlignment="1">
      <alignment horizontal="left" vertical="top" wrapText="1"/>
    </xf>
    <xf numFmtId="49" fontId="24" fillId="2" borderId="37" xfId="0" applyNumberFormat="1" applyFont="1" applyFill="1" applyBorder="1" applyAlignment="1">
      <alignment horizontal="center" vertical="center" wrapText="1"/>
    </xf>
    <xf numFmtId="4" fontId="24" fillId="2" borderId="60" xfId="0" applyNumberFormat="1" applyFont="1" applyFill="1" applyBorder="1" applyAlignment="1">
      <alignment horizontal="center" vertical="top" wrapText="1"/>
    </xf>
    <xf numFmtId="4" fontId="24" fillId="2" borderId="14" xfId="0" applyNumberFormat="1" applyFont="1" applyFill="1" applyBorder="1" applyAlignment="1">
      <alignment horizontal="center" vertical="center" wrapText="1"/>
    </xf>
    <xf numFmtId="4" fontId="24" fillId="2" borderId="37" xfId="0" applyNumberFormat="1" applyFont="1" applyFill="1" applyBorder="1" applyAlignment="1">
      <alignment horizontal="center" vertical="center" wrapText="1"/>
    </xf>
    <xf numFmtId="4" fontId="24" fillId="2" borderId="3" xfId="0" applyNumberFormat="1" applyFont="1" applyFill="1" applyBorder="1" applyAlignment="1">
      <alignment horizontal="left" vertical="top" wrapText="1"/>
    </xf>
    <xf numFmtId="49" fontId="24" fillId="2" borderId="49" xfId="0" applyNumberFormat="1" applyFont="1" applyFill="1" applyBorder="1" applyAlignment="1">
      <alignment horizontal="center" vertical="center" wrapText="1"/>
    </xf>
    <xf numFmtId="4" fontId="24" fillId="2" borderId="66" xfId="0" applyNumberFormat="1" applyFont="1" applyFill="1" applyBorder="1" applyAlignment="1">
      <alignment horizontal="center" vertical="top" wrapText="1"/>
    </xf>
    <xf numFmtId="4" fontId="24" fillId="2" borderId="3" xfId="0" applyNumberFormat="1" applyFont="1" applyFill="1" applyBorder="1" applyAlignment="1">
      <alignment horizontal="center" vertical="center" wrapText="1"/>
    </xf>
    <xf numFmtId="4" fontId="24" fillId="2" borderId="27" xfId="0" applyNumberFormat="1" applyFont="1" applyFill="1" applyBorder="1" applyAlignment="1">
      <alignment horizontal="center" vertical="center" wrapText="1"/>
    </xf>
    <xf numFmtId="4" fontId="24" fillId="2" borderId="49" xfId="0" applyNumberFormat="1" applyFont="1" applyFill="1" applyBorder="1" applyAlignment="1">
      <alignment horizontal="center" vertical="center" wrapText="1"/>
    </xf>
    <xf numFmtId="3" fontId="25" fillId="2" borderId="13" xfId="0" applyNumberFormat="1" applyFont="1" applyFill="1" applyBorder="1" applyAlignment="1">
      <alignment horizontal="center" vertical="center"/>
    </xf>
    <xf numFmtId="4" fontId="24" fillId="2" borderId="8" xfId="0" applyNumberFormat="1" applyFont="1" applyFill="1" applyBorder="1" applyAlignment="1">
      <alignment horizontal="left" vertical="top" wrapText="1"/>
    </xf>
    <xf numFmtId="49" fontId="24" fillId="2" borderId="10" xfId="0" applyNumberFormat="1" applyFont="1" applyFill="1" applyBorder="1" applyAlignment="1">
      <alignment horizontal="center" vertical="center" wrapText="1"/>
    </xf>
    <xf numFmtId="4" fontId="24" fillId="2" borderId="2" xfId="0" applyNumberFormat="1" applyFont="1" applyFill="1" applyBorder="1" applyAlignment="1">
      <alignment horizontal="center" vertical="top" wrapText="1"/>
    </xf>
    <xf numFmtId="4" fontId="24" fillId="2" borderId="8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4" fontId="24" fillId="2" borderId="30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left" vertical="top" wrapText="1"/>
    </xf>
    <xf numFmtId="4" fontId="25" fillId="2" borderId="22" xfId="0" applyNumberFormat="1" applyFont="1" applyFill="1" applyBorder="1" applyAlignment="1">
      <alignment horizontal="center" vertical="center" wrapText="1"/>
    </xf>
    <xf numFmtId="4" fontId="24" fillId="2" borderId="52" xfId="0" applyNumberFormat="1" applyFont="1" applyFill="1" applyBorder="1" applyAlignment="1">
      <alignment horizontal="center" vertical="top" wrapText="1"/>
    </xf>
    <xf numFmtId="4" fontId="33" fillId="2" borderId="17" xfId="0" applyNumberFormat="1" applyFont="1" applyFill="1" applyBorder="1" applyAlignment="1">
      <alignment horizontal="left" vertical="top" wrapText="1"/>
    </xf>
    <xf numFmtId="49" fontId="33" fillId="2" borderId="42" xfId="0" applyNumberFormat="1" applyFont="1" applyFill="1" applyBorder="1" applyAlignment="1">
      <alignment horizontal="center" vertical="center" wrapText="1"/>
    </xf>
    <xf numFmtId="4" fontId="33" fillId="2" borderId="25" xfId="0" applyNumberFormat="1" applyFont="1" applyFill="1" applyBorder="1" applyAlignment="1">
      <alignment horizontal="center" vertical="center" wrapText="1"/>
    </xf>
    <xf numFmtId="4" fontId="33" fillId="2" borderId="5" xfId="0" applyNumberFormat="1" applyFont="1" applyFill="1" applyBorder="1" applyAlignment="1">
      <alignment horizontal="center" vertical="center" wrapText="1"/>
    </xf>
    <xf numFmtId="4" fontId="33" fillId="2" borderId="49" xfId="0" applyNumberFormat="1" applyFont="1" applyFill="1" applyBorder="1" applyAlignment="1">
      <alignment horizontal="center" vertical="center"/>
    </xf>
    <xf numFmtId="4" fontId="33" fillId="2" borderId="26" xfId="0" applyNumberFormat="1" applyFont="1" applyFill="1" applyBorder="1" applyAlignment="1">
      <alignment horizontal="center" vertical="center" wrapText="1"/>
    </xf>
    <xf numFmtId="4" fontId="33" fillId="2" borderId="17" xfId="0" applyNumberFormat="1" applyFont="1" applyFill="1" applyBorder="1" applyAlignment="1">
      <alignment horizontal="center" vertical="center" wrapText="1"/>
    </xf>
    <xf numFmtId="4" fontId="33" fillId="2" borderId="42" xfId="0" applyNumberFormat="1" applyFont="1" applyFill="1" applyBorder="1" applyAlignment="1">
      <alignment horizontal="center" vertical="center" wrapText="1"/>
    </xf>
    <xf numFmtId="4" fontId="33" fillId="2" borderId="18" xfId="0" applyNumberFormat="1" applyFont="1" applyFill="1" applyBorder="1" applyAlignment="1">
      <alignment horizontal="center" vertical="center"/>
    </xf>
    <xf numFmtId="4" fontId="33" fillId="2" borderId="13" xfId="0" applyNumberFormat="1" applyFont="1" applyFill="1" applyBorder="1" applyAlignment="1">
      <alignment horizontal="center" vertical="center" wrapText="1"/>
    </xf>
    <xf numFmtId="4" fontId="33" fillId="2" borderId="27" xfId="0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3" fillId="2" borderId="0" xfId="0" applyFont="1" applyFill="1" applyBorder="1" applyAlignment="1">
      <alignment horizontal="center"/>
    </xf>
    <xf numFmtId="4" fontId="24" fillId="2" borderId="15" xfId="0" applyNumberFormat="1" applyFont="1" applyFill="1" applyBorder="1" applyAlignment="1">
      <alignment horizontal="center" vertical="center" wrapText="1"/>
    </xf>
    <xf numFmtId="4" fontId="24" fillId="2" borderId="17" xfId="0" applyNumberFormat="1" applyFont="1" applyFill="1" applyBorder="1" applyAlignment="1">
      <alignment horizontal="center" vertical="center" wrapText="1"/>
    </xf>
    <xf numFmtId="4" fontId="24" fillId="2" borderId="36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 applyAlignment="1">
      <alignment horizontal="center"/>
    </xf>
    <xf numFmtId="4" fontId="19" fillId="2" borderId="69" xfId="0" applyNumberFormat="1" applyFont="1" applyFill="1" applyBorder="1" applyAlignment="1">
      <alignment horizontal="center" vertical="top" wrapText="1"/>
    </xf>
    <xf numFmtId="0" fontId="20" fillId="2" borderId="55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 wrapText="1"/>
    </xf>
    <xf numFmtId="4" fontId="25" fillId="2" borderId="32" xfId="0" applyNumberFormat="1" applyFont="1" applyFill="1" applyBorder="1" applyAlignment="1">
      <alignment horizontal="center" vertical="center"/>
    </xf>
    <xf numFmtId="4" fontId="25" fillId="2" borderId="8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left" vertical="center" wrapText="1"/>
    </xf>
    <xf numFmtId="49" fontId="24" fillId="2" borderId="48" xfId="0" applyNumberFormat="1" applyFont="1" applyFill="1" applyBorder="1" applyAlignment="1">
      <alignment horizontal="center" vertical="center" wrapText="1"/>
    </xf>
    <xf numFmtId="4" fontId="25" fillId="2" borderId="24" xfId="0" applyNumberFormat="1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left" vertical="center" wrapText="1"/>
    </xf>
    <xf numFmtId="4" fontId="24" fillId="2" borderId="0" xfId="0" applyNumberFormat="1" applyFont="1" applyFill="1" applyBorder="1" applyAlignment="1">
      <alignment horizontal="center" vertical="top" wrapText="1"/>
    </xf>
    <xf numFmtId="4" fontId="25" fillId="2" borderId="39" xfId="0" applyNumberFormat="1" applyFont="1" applyFill="1" applyBorder="1" applyAlignment="1">
      <alignment horizontal="center" vertical="center"/>
    </xf>
    <xf numFmtId="4" fontId="25" fillId="2" borderId="13" xfId="0" applyNumberFormat="1" applyFont="1" applyFill="1" applyBorder="1" applyAlignment="1">
      <alignment horizontal="center" vertical="center"/>
    </xf>
    <xf numFmtId="4" fontId="19" fillId="2" borderId="53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center"/>
    </xf>
    <xf numFmtId="0" fontId="0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left" vertical="center" wrapText="1"/>
    </xf>
    <xf numFmtId="166" fontId="25" fillId="2" borderId="8" xfId="0" applyNumberFormat="1" applyFont="1" applyFill="1" applyBorder="1" applyAlignment="1">
      <alignment horizontal="center" vertical="center"/>
    </xf>
    <xf numFmtId="4" fontId="18" fillId="2" borderId="49" xfId="0" applyNumberFormat="1" applyFont="1" applyFill="1" applyBorder="1" applyAlignment="1">
      <alignment horizontal="center" vertical="center" wrapText="1"/>
    </xf>
    <xf numFmtId="49" fontId="37" fillId="2" borderId="23" xfId="0" applyNumberFormat="1" applyFont="1" applyFill="1" applyBorder="1" applyAlignment="1" applyProtection="1">
      <alignment horizontal="center" vertical="center" wrapText="1"/>
    </xf>
    <xf numFmtId="166" fontId="25" fillId="2" borderId="3" xfId="0" applyNumberFormat="1" applyFont="1" applyFill="1" applyBorder="1" applyAlignment="1">
      <alignment horizontal="center" vertical="center" wrapText="1"/>
    </xf>
    <xf numFmtId="4" fontId="37" fillId="2" borderId="27" xfId="0" applyNumberFormat="1" applyFont="1" applyFill="1" applyBorder="1" applyAlignment="1" applyProtection="1">
      <alignment horizontal="center" vertical="center" wrapText="1"/>
    </xf>
    <xf numFmtId="4" fontId="25" fillId="2" borderId="27" xfId="0" applyNumberFormat="1" applyFont="1" applyFill="1" applyBorder="1" applyAlignment="1" applyProtection="1">
      <alignment horizontal="center" vertical="center" wrapText="1"/>
    </xf>
    <xf numFmtId="4" fontId="25" fillId="2" borderId="23" xfId="0" applyNumberFormat="1" applyFont="1" applyFill="1" applyBorder="1" applyAlignment="1">
      <alignment horizontal="center" vertical="center" wrapText="1"/>
    </xf>
    <xf numFmtId="4" fontId="25" fillId="2" borderId="51" xfId="0" applyNumberFormat="1" applyFont="1" applyFill="1" applyBorder="1" applyAlignment="1">
      <alignment horizontal="center" vertical="center"/>
    </xf>
    <xf numFmtId="4" fontId="25" fillId="2" borderId="27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 wrapText="1"/>
    </xf>
    <xf numFmtId="4" fontId="25" fillId="2" borderId="13" xfId="0" applyNumberFormat="1" applyFont="1" applyFill="1" applyBorder="1" applyAlignment="1">
      <alignment horizontal="center" vertical="center" wrapText="1"/>
    </xf>
    <xf numFmtId="4" fontId="18" fillId="2" borderId="61" xfId="0" applyNumberFormat="1" applyFont="1" applyFill="1" applyBorder="1" applyAlignment="1">
      <alignment horizontal="center" vertical="top" wrapText="1"/>
    </xf>
    <xf numFmtId="165" fontId="18" fillId="2" borderId="69" xfId="0" applyNumberFormat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24" fillId="2" borderId="25" xfId="0" applyFont="1" applyFill="1" applyBorder="1" applyAlignment="1">
      <alignment horizontal="left" vertical="center" wrapText="1"/>
    </xf>
    <xf numFmtId="49" fontId="24" fillId="2" borderId="0" xfId="0" applyNumberFormat="1" applyFont="1" applyFill="1" applyBorder="1" applyAlignment="1">
      <alignment horizontal="center" vertical="center" wrapText="1"/>
    </xf>
    <xf numFmtId="166" fontId="25" fillId="2" borderId="42" xfId="0" applyNumberFormat="1" applyFont="1" applyFill="1" applyBorder="1" applyAlignment="1">
      <alignment horizontal="center" vertical="center"/>
    </xf>
    <xf numFmtId="166" fontId="25" fillId="2" borderId="41" xfId="0" applyNumberFormat="1" applyFont="1" applyFill="1" applyBorder="1" applyAlignment="1">
      <alignment horizontal="center" vertical="center"/>
    </xf>
    <xf numFmtId="4" fontId="25" fillId="2" borderId="15" xfId="0" applyNumberFormat="1" applyFont="1" applyFill="1" applyBorder="1" applyAlignment="1">
      <alignment horizontal="center" vertical="center"/>
    </xf>
    <xf numFmtId="3" fontId="25" fillId="2" borderId="1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18" fillId="2" borderId="11" xfId="0" applyNumberFormat="1" applyFont="1" applyFill="1" applyBorder="1" applyAlignment="1">
      <alignment horizontal="center" vertical="top"/>
    </xf>
    <xf numFmtId="3" fontId="0" fillId="2" borderId="1" xfId="0" applyNumberFormat="1" applyFont="1" applyFill="1" applyBorder="1" applyAlignment="1">
      <alignment horizontal="center"/>
    </xf>
    <xf numFmtId="4" fontId="18" fillId="2" borderId="52" xfId="0" applyNumberFormat="1" applyFont="1" applyFill="1" applyBorder="1" applyAlignment="1">
      <alignment horizontal="center" vertical="top"/>
    </xf>
    <xf numFmtId="165" fontId="18" fillId="2" borderId="60" xfId="0" applyNumberFormat="1" applyFont="1" applyFill="1" applyBorder="1" applyAlignment="1">
      <alignment horizontal="center" vertical="center"/>
    </xf>
    <xf numFmtId="165" fontId="18" fillId="2" borderId="52" xfId="0" applyNumberFormat="1" applyFont="1" applyFill="1" applyBorder="1" applyAlignment="1">
      <alignment horizontal="center" vertical="center"/>
    </xf>
    <xf numFmtId="4" fontId="18" fillId="2" borderId="37" xfId="0" applyNumberFormat="1" applyFont="1" applyFill="1" applyBorder="1" applyAlignment="1">
      <alignment horizontal="center" vertical="center"/>
    </xf>
    <xf numFmtId="4" fontId="24" fillId="2" borderId="4" xfId="0" applyNumberFormat="1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3" fontId="24" fillId="2" borderId="51" xfId="0" applyNumberFormat="1" applyFont="1" applyFill="1" applyBorder="1" applyAlignment="1">
      <alignment horizontal="center" vertical="center" wrapText="1"/>
    </xf>
    <xf numFmtId="3" fontId="24" fillId="2" borderId="5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/>
    </xf>
    <xf numFmtId="4" fontId="0" fillId="2" borderId="14" xfId="0" applyNumberFormat="1" applyFont="1" applyFill="1" applyBorder="1" applyAlignment="1">
      <alignment horizontal="center"/>
    </xf>
    <xf numFmtId="4" fontId="0" fillId="2" borderId="37" xfId="0" applyNumberFormat="1" applyFont="1" applyFill="1" applyBorder="1" applyAlignment="1">
      <alignment horizontal="center"/>
    </xf>
    <xf numFmtId="4" fontId="18" fillId="2" borderId="11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/>
    </xf>
    <xf numFmtId="4" fontId="19" fillId="2" borderId="33" xfId="0" applyNumberFormat="1" applyFont="1" applyFill="1" applyBorder="1" applyAlignment="1">
      <alignment horizontal="center" vertical="center" wrapText="1"/>
    </xf>
    <xf numFmtId="4" fontId="19" fillId="2" borderId="16" xfId="0" applyNumberFormat="1" applyFont="1" applyFill="1" applyBorder="1" applyAlignment="1">
      <alignment horizontal="center" vertical="center" wrapText="1"/>
    </xf>
    <xf numFmtId="3" fontId="25" fillId="2" borderId="23" xfId="0" applyNumberFormat="1" applyFont="1" applyFill="1" applyBorder="1" applyAlignment="1">
      <alignment horizontal="center" vertical="center"/>
    </xf>
    <xf numFmtId="3" fontId="18" fillId="2" borderId="46" xfId="0" applyNumberFormat="1" applyFont="1" applyFill="1" applyBorder="1" applyAlignment="1">
      <alignment horizontal="center" vertical="center"/>
    </xf>
    <xf numFmtId="3" fontId="25" fillId="2" borderId="19" xfId="0" applyNumberFormat="1" applyFont="1" applyFill="1" applyBorder="1" applyAlignment="1">
      <alignment horizontal="center" vertical="center"/>
    </xf>
    <xf numFmtId="3" fontId="25" fillId="2" borderId="21" xfId="0" applyNumberFormat="1" applyFont="1" applyFill="1" applyBorder="1" applyAlignment="1">
      <alignment horizontal="center" vertical="center"/>
    </xf>
    <xf numFmtId="4" fontId="18" fillId="2" borderId="32" xfId="0" applyNumberFormat="1" applyFont="1" applyFill="1" applyBorder="1" applyAlignment="1">
      <alignment horizontal="center" vertical="center" wrapText="1"/>
    </xf>
    <xf numFmtId="4" fontId="18" fillId="2" borderId="12" xfId="0" applyNumberFormat="1" applyFont="1" applyFill="1" applyBorder="1" applyAlignment="1">
      <alignment horizontal="center" vertical="center"/>
    </xf>
    <xf numFmtId="3" fontId="25" fillId="2" borderId="24" xfId="0" applyNumberFormat="1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1" fillId="2" borderId="0" xfId="0" applyFont="1" applyFill="1" applyBorder="1" applyAlignment="1">
      <alignment horizontal="center"/>
    </xf>
    <xf numFmtId="4" fontId="42" fillId="2" borderId="0" xfId="0" applyNumberFormat="1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4" fontId="25" fillId="2" borderId="17" xfId="0" applyNumberFormat="1" applyFont="1" applyFill="1" applyBorder="1" applyAlignment="1">
      <alignment horizontal="left" vertical="center" wrapText="1"/>
    </xf>
    <xf numFmtId="49" fontId="25" fillId="2" borderId="17" xfId="0" applyNumberFormat="1" applyFont="1" applyFill="1" applyBorder="1" applyAlignment="1" applyProtection="1">
      <alignment horizontal="left" vertical="center" wrapText="1"/>
    </xf>
    <xf numFmtId="4" fontId="25" fillId="2" borderId="54" xfId="0" applyNumberFormat="1" applyFont="1" applyFill="1" applyBorder="1" applyAlignment="1">
      <alignment horizontal="center" vertical="center" wrapText="1"/>
    </xf>
    <xf numFmtId="4" fontId="25" fillId="2" borderId="18" xfId="0" applyNumberFormat="1" applyFont="1" applyFill="1" applyBorder="1" applyAlignment="1">
      <alignment horizontal="center" vertical="center" wrapText="1"/>
    </xf>
    <xf numFmtId="165" fontId="18" fillId="2" borderId="55" xfId="0" applyNumberFormat="1" applyFont="1" applyFill="1" applyBorder="1" applyAlignment="1">
      <alignment horizontal="center" vertical="center"/>
    </xf>
    <xf numFmtId="4" fontId="18" fillId="2" borderId="57" xfId="0" applyNumberFormat="1" applyFont="1" applyFill="1" applyBorder="1" applyAlignment="1">
      <alignment horizontal="center" vertical="top" wrapText="1"/>
    </xf>
    <xf numFmtId="4" fontId="19" fillId="2" borderId="48" xfId="0" applyNumberFormat="1" applyFont="1" applyFill="1" applyBorder="1" applyAlignment="1">
      <alignment horizontal="center" vertical="center" wrapText="1"/>
    </xf>
    <xf numFmtId="4" fontId="19" fillId="2" borderId="4" xfId="0" applyNumberFormat="1" applyFont="1" applyFill="1" applyBorder="1" applyAlignment="1">
      <alignment horizontal="center" vertical="center" wrapText="1"/>
    </xf>
    <xf numFmtId="4" fontId="19" fillId="2" borderId="31" xfId="0" applyNumberFormat="1" applyFont="1" applyFill="1" applyBorder="1" applyAlignment="1">
      <alignment horizontal="center" vertical="center" wrapText="1"/>
    </xf>
    <xf numFmtId="3" fontId="19" fillId="2" borderId="48" xfId="0" applyNumberFormat="1" applyFont="1" applyFill="1" applyBorder="1" applyAlignment="1">
      <alignment horizontal="center" vertical="center" wrapText="1"/>
    </xf>
    <xf numFmtId="3" fontId="19" fillId="2" borderId="4" xfId="0" applyNumberFormat="1" applyFont="1" applyFill="1" applyBorder="1" applyAlignment="1">
      <alignment horizontal="center" vertical="center" wrapText="1"/>
    </xf>
    <xf numFmtId="3" fontId="19" fillId="2" borderId="31" xfId="0" applyNumberFormat="1" applyFont="1" applyFill="1" applyBorder="1" applyAlignment="1">
      <alignment horizontal="center" vertical="center" wrapText="1"/>
    </xf>
    <xf numFmtId="4" fontId="24" fillId="2" borderId="33" xfId="0" applyNumberFormat="1" applyFont="1" applyFill="1" applyBorder="1" applyAlignment="1">
      <alignment horizontal="center" vertical="center" wrapText="1"/>
    </xf>
    <xf numFmtId="4" fontId="25" fillId="2" borderId="16" xfId="0" applyNumberFormat="1" applyFont="1" applyFill="1" applyBorder="1" applyAlignment="1">
      <alignment horizontal="center" vertical="center"/>
    </xf>
    <xf numFmtId="4" fontId="25" fillId="2" borderId="18" xfId="0" applyNumberFormat="1" applyFont="1" applyFill="1" applyBorder="1" applyAlignment="1">
      <alignment horizontal="center" vertical="center"/>
    </xf>
    <xf numFmtId="4" fontId="24" fillId="2" borderId="16" xfId="0" applyNumberFormat="1" applyFont="1" applyFill="1" applyBorder="1" applyAlignment="1">
      <alignment horizontal="center" vertical="center" wrapText="1"/>
    </xf>
    <xf numFmtId="3" fontId="24" fillId="2" borderId="16" xfId="0" applyNumberFormat="1" applyFont="1" applyFill="1" applyBorder="1" applyAlignment="1">
      <alignment horizontal="center" vertical="center" wrapText="1"/>
    </xf>
    <xf numFmtId="4" fontId="25" fillId="2" borderId="33" xfId="0" applyNumberFormat="1" applyFont="1" applyFill="1" applyBorder="1" applyAlignment="1">
      <alignment horizontal="center" vertical="center"/>
    </xf>
    <xf numFmtId="4" fontId="18" fillId="2" borderId="64" xfId="0" applyNumberFormat="1" applyFont="1" applyFill="1" applyBorder="1" applyAlignment="1">
      <alignment horizontal="center" vertical="center" wrapText="1"/>
    </xf>
    <xf numFmtId="4" fontId="18" fillId="2" borderId="25" xfId="0" applyNumberFormat="1" applyFont="1" applyFill="1" applyBorder="1" applyAlignment="1">
      <alignment horizontal="center" vertical="center" wrapText="1"/>
    </xf>
    <xf numFmtId="4" fontId="25" fillId="2" borderId="5" xfId="0" applyNumberFormat="1" applyFont="1" applyFill="1" applyBorder="1" applyAlignment="1">
      <alignment horizontal="center" vertical="center" wrapText="1"/>
    </xf>
    <xf numFmtId="4" fontId="25" fillId="2" borderId="41" xfId="0" applyNumberFormat="1" applyFont="1" applyFill="1" applyBorder="1" applyAlignment="1">
      <alignment horizontal="center" vertical="center" wrapText="1"/>
    </xf>
    <xf numFmtId="4" fontId="25" fillId="2" borderId="64" xfId="0" applyNumberFormat="1" applyFont="1" applyFill="1" applyBorder="1" applyAlignment="1">
      <alignment horizontal="center" vertical="center" wrapText="1"/>
    </xf>
    <xf numFmtId="4" fontId="25" fillId="2" borderId="69" xfId="0" applyNumberFormat="1" applyFont="1" applyFill="1" applyBorder="1" applyAlignment="1">
      <alignment horizontal="center" vertical="top" wrapText="1"/>
    </xf>
    <xf numFmtId="4" fontId="25" fillId="2" borderId="46" xfId="0" applyNumberFormat="1" applyFont="1" applyFill="1" applyBorder="1" applyAlignment="1">
      <alignment horizontal="center" vertical="center" wrapText="1"/>
    </xf>
    <xf numFmtId="4" fontId="25" fillId="2" borderId="20" xfId="0" applyNumberFormat="1" applyFont="1" applyFill="1" applyBorder="1" applyAlignment="1">
      <alignment horizontal="center" vertical="center" wrapText="1"/>
    </xf>
    <xf numFmtId="4" fontId="25" fillId="2" borderId="21" xfId="0" applyNumberFormat="1" applyFont="1" applyFill="1" applyBorder="1" applyAlignment="1">
      <alignment horizontal="center" vertical="center" wrapText="1"/>
    </xf>
    <xf numFmtId="4" fontId="25" fillId="2" borderId="19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vertical="center" wrapText="1"/>
    </xf>
    <xf numFmtId="3" fontId="25" fillId="2" borderId="66" xfId="0" applyNumberFormat="1" applyFont="1" applyFill="1" applyBorder="1" applyAlignment="1">
      <alignment horizontal="center" vertical="center"/>
    </xf>
    <xf numFmtId="165" fontId="25" fillId="2" borderId="1" xfId="0" applyNumberFormat="1" applyFont="1" applyFill="1" applyBorder="1" applyAlignment="1">
      <alignment horizontal="center" vertical="center" wrapText="1"/>
    </xf>
    <xf numFmtId="4" fontId="18" fillId="2" borderId="12" xfId="0" applyNumberFormat="1" applyFont="1" applyFill="1" applyBorder="1" applyAlignment="1">
      <alignment horizontal="center" vertical="center" wrapText="1"/>
    </xf>
    <xf numFmtId="4" fontId="18" fillId="2" borderId="8" xfId="0" applyNumberFormat="1" applyFont="1" applyFill="1" applyBorder="1" applyAlignment="1">
      <alignment horizontal="center" vertical="center" wrapText="1"/>
    </xf>
    <xf numFmtId="4" fontId="18" fillId="2" borderId="30" xfId="0" applyNumberFormat="1" applyFont="1" applyFill="1" applyBorder="1" applyAlignment="1">
      <alignment horizontal="center" vertical="center" wrapText="1"/>
    </xf>
    <xf numFmtId="3" fontId="18" fillId="2" borderId="47" xfId="0" applyNumberFormat="1" applyFont="1" applyFill="1" applyBorder="1" applyAlignment="1">
      <alignment horizontal="center" vertical="center"/>
    </xf>
    <xf numFmtId="3" fontId="18" fillId="2" borderId="30" xfId="0" applyNumberFormat="1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/>
    </xf>
    <xf numFmtId="0" fontId="38" fillId="2" borderId="0" xfId="0" applyFont="1" applyFill="1" applyBorder="1" applyAlignment="1">
      <alignment horizontal="center"/>
    </xf>
    <xf numFmtId="0" fontId="25" fillId="2" borderId="0" xfId="0" applyFont="1" applyFill="1" applyBorder="1" applyAlignment="1"/>
    <xf numFmtId="4" fontId="25" fillId="2" borderId="15" xfId="0" applyNumberFormat="1" applyFont="1" applyFill="1" applyBorder="1" applyAlignment="1">
      <alignment horizontal="center" vertical="center" wrapText="1"/>
    </xf>
    <xf numFmtId="4" fontId="25" fillId="2" borderId="17" xfId="0" applyNumberFormat="1" applyFont="1" applyFill="1" applyBorder="1" applyAlignment="1">
      <alignment horizontal="center" vertical="center" wrapText="1"/>
    </xf>
    <xf numFmtId="4" fontId="25" fillId="2" borderId="36" xfId="0" applyNumberFormat="1" applyFont="1" applyFill="1" applyBorder="1" applyAlignment="1">
      <alignment horizontal="center" vertical="center" wrapText="1"/>
    </xf>
    <xf numFmtId="3" fontId="25" fillId="2" borderId="56" xfId="0" applyNumberFormat="1" applyFont="1" applyFill="1" applyBorder="1" applyAlignment="1">
      <alignment horizontal="center" vertical="center" wrapText="1"/>
    </xf>
    <xf numFmtId="3" fontId="25" fillId="2" borderId="17" xfId="0" applyNumberFormat="1" applyFont="1" applyFill="1" applyBorder="1" applyAlignment="1">
      <alignment horizontal="center" vertical="center" wrapText="1"/>
    </xf>
    <xf numFmtId="3" fontId="25" fillId="2" borderId="36" xfId="0" applyNumberFormat="1" applyFont="1" applyFill="1" applyBorder="1" applyAlignment="1">
      <alignment horizontal="center" vertical="center" wrapText="1"/>
    </xf>
    <xf numFmtId="165" fontId="25" fillId="2" borderId="37" xfId="0" applyNumberFormat="1" applyFont="1" applyFill="1" applyBorder="1" applyAlignment="1">
      <alignment horizontal="center" vertical="center" wrapText="1"/>
    </xf>
    <xf numFmtId="49" fontId="18" fillId="2" borderId="10" xfId="0" applyNumberFormat="1" applyFont="1" applyFill="1" applyBorder="1" applyAlignment="1">
      <alignment horizontal="center" vertical="center" wrapText="1"/>
    </xf>
    <xf numFmtId="4" fontId="18" fillId="2" borderId="11" xfId="0" applyNumberFormat="1" applyFont="1" applyFill="1" applyBorder="1" applyAlignment="1">
      <alignment horizontal="center" vertical="top" wrapText="1"/>
    </xf>
    <xf numFmtId="4" fontId="18" fillId="2" borderId="10" xfId="0" applyNumberFormat="1" applyFont="1" applyFill="1" applyBorder="1" applyAlignment="1">
      <alignment horizontal="center" vertical="center" wrapText="1"/>
    </xf>
    <xf numFmtId="4" fontId="25" fillId="2" borderId="39" xfId="0" applyNumberFormat="1" applyFont="1" applyFill="1" applyBorder="1" applyAlignment="1">
      <alignment horizontal="center" vertical="center" wrapText="1"/>
    </xf>
    <xf numFmtId="4" fontId="25" fillId="2" borderId="38" xfId="0" applyNumberFormat="1" applyFont="1" applyFill="1" applyBorder="1" applyAlignment="1">
      <alignment horizontal="center" vertical="center" wrapText="1"/>
    </xf>
    <xf numFmtId="4" fontId="24" fillId="2" borderId="2" xfId="0" applyNumberFormat="1" applyFont="1" applyFill="1" applyBorder="1" applyAlignment="1">
      <alignment horizontal="center" vertical="center" wrapText="1"/>
    </xf>
    <xf numFmtId="4" fontId="19" fillId="2" borderId="30" xfId="0" applyNumberFormat="1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3" fontId="19" fillId="2" borderId="32" xfId="0" applyNumberFormat="1" applyFont="1" applyFill="1" applyBorder="1" applyAlignment="1">
      <alignment horizontal="center" vertical="center" wrapText="1"/>
    </xf>
    <xf numFmtId="3" fontId="19" fillId="2" borderId="8" xfId="0" applyNumberFormat="1" applyFont="1" applyFill="1" applyBorder="1" applyAlignment="1">
      <alignment horizontal="center" vertical="center" wrapText="1"/>
    </xf>
    <xf numFmtId="3" fontId="19" fillId="2" borderId="30" xfId="0" applyNumberFormat="1" applyFont="1" applyFill="1" applyBorder="1" applyAlignment="1">
      <alignment horizontal="center" vertical="center" wrapText="1"/>
    </xf>
    <xf numFmtId="3" fontId="24" fillId="2" borderId="6" xfId="0" applyNumberFormat="1" applyFont="1" applyFill="1" applyBorder="1" applyAlignment="1">
      <alignment horizontal="center" vertical="center" wrapText="1"/>
    </xf>
    <xf numFmtId="3" fontId="24" fillId="2" borderId="41" xfId="0" applyNumberFormat="1" applyFont="1" applyFill="1" applyBorder="1" applyAlignment="1">
      <alignment horizontal="center" vertical="center" wrapText="1"/>
    </xf>
    <xf numFmtId="3" fontId="19" fillId="2" borderId="10" xfId="0" applyNumberFormat="1" applyFont="1" applyFill="1" applyBorder="1" applyAlignment="1">
      <alignment horizontal="center" vertical="center" wrapText="1"/>
    </xf>
    <xf numFmtId="4" fontId="24" fillId="2" borderId="65" xfId="0" applyNumberFormat="1" applyFont="1" applyFill="1" applyBorder="1" applyAlignment="1">
      <alignment horizontal="center" vertical="center" wrapText="1"/>
    </xf>
    <xf numFmtId="4" fontId="25" fillId="2" borderId="65" xfId="0" applyNumberFormat="1" applyFont="1" applyFill="1" applyBorder="1" applyAlignment="1">
      <alignment horizontal="center" vertical="center" wrapText="1"/>
    </xf>
    <xf numFmtId="3" fontId="25" fillId="2" borderId="26" xfId="0" applyNumberFormat="1" applyFont="1" applyFill="1" applyBorder="1" applyAlignment="1">
      <alignment horizontal="center" vertical="center"/>
    </xf>
    <xf numFmtId="4" fontId="33" fillId="2" borderId="0" xfId="0" applyNumberFormat="1" applyFont="1" applyFill="1" applyBorder="1" applyAlignment="1">
      <alignment horizontal="center" vertical="center"/>
    </xf>
    <xf numFmtId="3" fontId="33" fillId="2" borderId="41" xfId="0" applyNumberFormat="1" applyFont="1" applyFill="1" applyBorder="1" applyAlignment="1">
      <alignment horizontal="center" vertical="center"/>
    </xf>
    <xf numFmtId="4" fontId="33" fillId="2" borderId="41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/>
    </xf>
    <xf numFmtId="4" fontId="18" fillId="2" borderId="44" xfId="0" applyNumberFormat="1" applyFont="1" applyFill="1" applyBorder="1" applyAlignment="1">
      <alignment horizontal="center" vertical="center"/>
    </xf>
    <xf numFmtId="49" fontId="24" fillId="2" borderId="42" xfId="0" applyNumberFormat="1" applyFont="1" applyFill="1" applyBorder="1" applyAlignment="1">
      <alignment horizontal="center" vertical="center" wrapText="1"/>
    </xf>
    <xf numFmtId="4" fontId="19" fillId="2" borderId="37" xfId="0" applyNumberFormat="1" applyFont="1" applyFill="1" applyBorder="1" applyAlignment="1">
      <alignment horizontal="center" vertical="center" wrapText="1"/>
    </xf>
    <xf numFmtId="4" fontId="18" fillId="2" borderId="38" xfId="0" applyNumberFormat="1" applyFont="1" applyFill="1" applyBorder="1" applyAlignment="1">
      <alignment horizontal="center" vertical="center"/>
    </xf>
    <xf numFmtId="4" fontId="18" fillId="2" borderId="55" xfId="0" applyNumberFormat="1" applyFont="1" applyFill="1" applyBorder="1" applyAlignment="1">
      <alignment horizontal="center" vertical="center"/>
    </xf>
    <xf numFmtId="4" fontId="26" fillId="2" borderId="25" xfId="0" applyNumberFormat="1" applyFont="1" applyFill="1" applyBorder="1" applyAlignment="1">
      <alignment horizontal="center" vertical="center"/>
    </xf>
    <xf numFmtId="4" fontId="19" fillId="2" borderId="50" xfId="0" applyNumberFormat="1" applyFont="1" applyFill="1" applyBorder="1" applyAlignment="1">
      <alignment horizontal="center" vertical="center" wrapText="1"/>
    </xf>
    <xf numFmtId="4" fontId="19" fillId="2" borderId="75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horizontal="left"/>
    </xf>
    <xf numFmtId="0" fontId="47" fillId="0" borderId="0" xfId="0" applyFont="1" applyBorder="1" applyAlignment="1" applyProtection="1">
      <alignment horizontal="center"/>
    </xf>
    <xf numFmtId="167" fontId="47" fillId="0" borderId="0" xfId="0" applyNumberFormat="1" applyFont="1" applyBorder="1" applyAlignment="1" applyProtection="1">
      <alignment horizontal="center"/>
    </xf>
    <xf numFmtId="0" fontId="45" fillId="0" borderId="0" xfId="0" applyFont="1" applyBorder="1" applyAlignment="1" applyProtection="1">
      <alignment horizontal="left" vertical="top" wrapText="1"/>
    </xf>
    <xf numFmtId="0" fontId="45" fillId="0" borderId="0" xfId="0" applyFont="1" applyBorder="1" applyAlignment="1" applyProtection="1">
      <alignment wrapText="1"/>
    </xf>
    <xf numFmtId="49" fontId="48" fillId="0" borderId="1" xfId="0" applyNumberFormat="1" applyFont="1" applyBorder="1" applyAlignment="1" applyProtection="1">
      <alignment horizontal="center" vertical="center" wrapText="1"/>
    </xf>
    <xf numFmtId="49" fontId="49" fillId="0" borderId="76" xfId="0" applyNumberFormat="1" applyFont="1" applyBorder="1" applyAlignment="1" applyProtection="1">
      <alignment horizontal="center"/>
    </xf>
    <xf numFmtId="49" fontId="49" fillId="0" borderId="77" xfId="0" applyNumberFormat="1" applyFont="1" applyBorder="1" applyAlignment="1" applyProtection="1">
      <alignment horizontal="left"/>
    </xf>
    <xf numFmtId="49" fontId="49" fillId="0" borderId="77" xfId="0" applyNumberFormat="1" applyFont="1" applyBorder="1" applyAlignment="1" applyProtection="1">
      <alignment horizontal="center"/>
    </xf>
    <xf numFmtId="4" fontId="49" fillId="0" borderId="77" xfId="0" applyNumberFormat="1" applyFont="1" applyBorder="1" applyAlignment="1" applyProtection="1">
      <alignment horizontal="right"/>
    </xf>
    <xf numFmtId="49" fontId="49" fillId="0" borderId="76" xfId="0" applyNumberFormat="1" applyFont="1" applyBorder="1" applyAlignment="1" applyProtection="1">
      <alignment horizontal="center" vertical="center" wrapText="1"/>
    </xf>
    <xf numFmtId="49" fontId="49" fillId="0" borderId="77" xfId="0" applyNumberFormat="1" applyFont="1" applyBorder="1" applyAlignment="1" applyProtection="1">
      <alignment horizontal="left" vertical="center" wrapText="1"/>
    </xf>
    <xf numFmtId="49" fontId="49" fillId="0" borderId="77" xfId="0" applyNumberFormat="1" applyFont="1" applyBorder="1" applyAlignment="1" applyProtection="1">
      <alignment horizontal="center" vertical="center" wrapText="1"/>
    </xf>
    <xf numFmtId="4" fontId="49" fillId="0" borderId="77" xfId="0" applyNumberFormat="1" applyFont="1" applyBorder="1" applyAlignment="1" applyProtection="1">
      <alignment horizontal="right" vertical="center" wrapText="1"/>
    </xf>
    <xf numFmtId="49" fontId="46" fillId="0" borderId="78" xfId="0" applyNumberFormat="1" applyFont="1" applyBorder="1" applyAlignment="1" applyProtection="1">
      <alignment horizontal="center" vertical="center" wrapText="1"/>
    </xf>
    <xf numFmtId="49" fontId="46" fillId="0" borderId="78" xfId="0" applyNumberFormat="1" applyFont="1" applyBorder="1" applyAlignment="1" applyProtection="1">
      <alignment horizontal="left" vertical="center" wrapText="1"/>
    </xf>
    <xf numFmtId="4" fontId="46" fillId="0" borderId="78" xfId="0" applyNumberFormat="1" applyFont="1" applyBorder="1" applyAlignment="1" applyProtection="1">
      <alignment horizontal="right" vertical="center" wrapText="1"/>
    </xf>
    <xf numFmtId="49" fontId="46" fillId="3" borderId="78" xfId="0" applyNumberFormat="1" applyFont="1" applyFill="1" applyBorder="1" applyAlignment="1" applyProtection="1">
      <alignment horizontal="center" vertical="center" wrapText="1"/>
    </xf>
    <xf numFmtId="49" fontId="46" fillId="3" borderId="78" xfId="0" applyNumberFormat="1" applyFont="1" applyFill="1" applyBorder="1" applyAlignment="1" applyProtection="1">
      <alignment horizontal="left" vertical="center" wrapText="1"/>
    </xf>
    <xf numFmtId="4" fontId="46" fillId="3" borderId="78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4" fontId="19" fillId="2" borderId="45" xfId="0" applyNumberFormat="1" applyFont="1" applyFill="1" applyBorder="1" applyAlignment="1">
      <alignment horizontal="center" vertical="center" wrapText="1"/>
    </xf>
    <xf numFmtId="4" fontId="19" fillId="2" borderId="18" xfId="0" applyNumberFormat="1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Border="1"/>
    <xf numFmtId="0" fontId="40" fillId="2" borderId="33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4" fontId="24" fillId="2" borderId="39" xfId="0" applyNumberFormat="1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24" fillId="2" borderId="71" xfId="0" applyFont="1" applyFill="1" applyBorder="1" applyAlignment="1">
      <alignment horizontal="center" vertical="center" wrapText="1"/>
    </xf>
    <xf numFmtId="0" fontId="24" fillId="2" borderId="73" xfId="0" applyFont="1" applyFill="1" applyBorder="1" applyAlignment="1">
      <alignment horizontal="center" vertical="center" wrapText="1"/>
    </xf>
    <xf numFmtId="0" fontId="24" fillId="2" borderId="72" xfId="0" applyFont="1" applyFill="1" applyBorder="1" applyAlignment="1">
      <alignment horizontal="center" vertical="center" wrapText="1"/>
    </xf>
    <xf numFmtId="0" fontId="33" fillId="2" borderId="72" xfId="0" applyFont="1" applyFill="1" applyBorder="1" applyAlignment="1">
      <alignment horizontal="center" vertical="center" wrapText="1"/>
    </xf>
    <xf numFmtId="0" fontId="24" fillId="2" borderId="74" xfId="0" applyFont="1" applyFill="1" applyBorder="1" applyAlignment="1">
      <alignment horizontal="center" vertical="center" wrapText="1"/>
    </xf>
    <xf numFmtId="4" fontId="32" fillId="2" borderId="70" xfId="0" applyNumberFormat="1" applyFont="1" applyFill="1" applyBorder="1" applyAlignment="1">
      <alignment horizontal="center" vertical="center" wrapText="1"/>
    </xf>
    <xf numFmtId="4" fontId="33" fillId="2" borderId="74" xfId="0" applyNumberFormat="1" applyFont="1" applyFill="1" applyBorder="1" applyAlignment="1">
      <alignment horizontal="center" vertical="center" wrapText="1"/>
    </xf>
    <xf numFmtId="4" fontId="33" fillId="2" borderId="4" xfId="0" applyNumberFormat="1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horizontal="center" vertical="center" wrapText="1"/>
    </xf>
    <xf numFmtId="4" fontId="25" fillId="2" borderId="56" xfId="0" applyNumberFormat="1" applyFont="1" applyFill="1" applyBorder="1" applyAlignment="1">
      <alignment horizontal="center" vertical="center" wrapText="1"/>
    </xf>
    <xf numFmtId="4" fontId="26" fillId="2" borderId="25" xfId="0" applyNumberFormat="1" applyFont="1" applyFill="1" applyBorder="1" applyAlignment="1">
      <alignment horizontal="center" vertical="center" wrapText="1"/>
    </xf>
    <xf numFmtId="4" fontId="25" fillId="2" borderId="71" xfId="0" applyNumberFormat="1" applyFont="1" applyFill="1" applyBorder="1" applyAlignment="1">
      <alignment horizontal="center" vertical="center" wrapText="1"/>
    </xf>
    <xf numFmtId="4" fontId="24" fillId="2" borderId="71" xfId="0" applyNumberFormat="1" applyFont="1" applyFill="1" applyBorder="1" applyAlignment="1">
      <alignment horizontal="center" vertical="center" wrapText="1"/>
    </xf>
    <xf numFmtId="4" fontId="24" fillId="2" borderId="72" xfId="0" applyNumberFormat="1" applyFont="1" applyFill="1" applyBorder="1" applyAlignment="1">
      <alignment horizontal="center" vertical="center" wrapText="1"/>
    </xf>
    <xf numFmtId="4" fontId="24" fillId="2" borderId="69" xfId="0" applyNumberFormat="1" applyFont="1" applyFill="1" applyBorder="1" applyAlignment="1">
      <alignment horizontal="center" vertical="center" wrapText="1"/>
    </xf>
    <xf numFmtId="4" fontId="19" fillId="2" borderId="71" xfId="0" applyNumberFormat="1" applyFont="1" applyFill="1" applyBorder="1" applyAlignment="1">
      <alignment horizontal="center" vertical="center" wrapText="1"/>
    </xf>
    <xf numFmtId="0" fontId="19" fillId="2" borderId="72" xfId="0" applyFont="1" applyFill="1" applyBorder="1" applyAlignment="1">
      <alignment horizontal="center" vertical="center" wrapText="1"/>
    </xf>
    <xf numFmtId="4" fontId="19" fillId="2" borderId="72" xfId="0" applyNumberFormat="1" applyFont="1" applyFill="1" applyBorder="1" applyAlignment="1">
      <alignment horizontal="center" vertical="center" wrapText="1"/>
    </xf>
    <xf numFmtId="4" fontId="24" fillId="2" borderId="74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49" fontId="15" fillId="2" borderId="0" xfId="5" applyNumberFormat="1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horizontal="center" vertical="center"/>
    </xf>
    <xf numFmtId="0" fontId="15" fillId="2" borderId="0" xfId="5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4" fontId="18" fillId="2" borderId="28" xfId="0" applyNumberFormat="1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top" wrapText="1"/>
    </xf>
    <xf numFmtId="0" fontId="11" fillId="2" borderId="0" xfId="5" applyFont="1" applyFill="1" applyBorder="1" applyAlignment="1">
      <alignment horizontal="left"/>
    </xf>
    <xf numFmtId="4" fontId="19" fillId="2" borderId="59" xfId="0" applyNumberFormat="1" applyFont="1" applyFill="1" applyBorder="1" applyAlignment="1">
      <alignment horizontal="center" vertical="top" wrapText="1"/>
    </xf>
    <xf numFmtId="0" fontId="11" fillId="2" borderId="0" xfId="5" applyFont="1" applyFill="1" applyBorder="1" applyAlignment="1">
      <alignment horizontal="center" vertical="center"/>
    </xf>
    <xf numFmtId="4" fontId="18" fillId="2" borderId="64" xfId="0" applyNumberFormat="1" applyFont="1" applyFill="1" applyBorder="1" applyAlignment="1">
      <alignment horizontal="center" vertical="center"/>
    </xf>
    <xf numFmtId="4" fontId="18" fillId="2" borderId="61" xfId="0" applyNumberFormat="1" applyFont="1" applyFill="1" applyBorder="1" applyAlignment="1">
      <alignment horizontal="center" vertical="center"/>
    </xf>
    <xf numFmtId="4" fontId="18" fillId="2" borderId="58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9" fillId="2" borderId="64" xfId="0" applyFont="1" applyFill="1" applyBorder="1" applyAlignment="1">
      <alignment horizontal="center" vertical="center" wrapText="1"/>
    </xf>
    <xf numFmtId="4" fontId="25" fillId="2" borderId="25" xfId="0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 wrapText="1"/>
    </xf>
    <xf numFmtId="4" fontId="18" fillId="2" borderId="24" xfId="0" applyNumberFormat="1" applyFont="1" applyFill="1" applyBorder="1" applyAlignment="1">
      <alignment horizontal="center" vertical="center" wrapText="1"/>
    </xf>
    <xf numFmtId="4" fontId="24" fillId="2" borderId="54" xfId="0" applyNumberFormat="1" applyFont="1" applyFill="1" applyBorder="1" applyAlignment="1">
      <alignment horizontal="center" vertical="center" wrapText="1"/>
    </xf>
    <xf numFmtId="4" fontId="19" fillId="2" borderId="54" xfId="0" applyNumberFormat="1" applyFont="1" applyFill="1" applyBorder="1" applyAlignment="1">
      <alignment horizontal="center" vertical="top" wrapText="1"/>
    </xf>
    <xf numFmtId="4" fontId="19" fillId="2" borderId="64" xfId="0" applyNumberFormat="1" applyFont="1" applyFill="1" applyBorder="1" applyAlignment="1">
      <alignment horizontal="center" vertical="top" wrapText="1"/>
    </xf>
    <xf numFmtId="3" fontId="18" fillId="2" borderId="64" xfId="0" applyNumberFormat="1" applyFont="1" applyFill="1" applyBorder="1" applyAlignment="1">
      <alignment horizontal="center" vertical="center"/>
    </xf>
    <xf numFmtId="3" fontId="18" fillId="2" borderId="19" xfId="0" applyNumberFormat="1" applyFont="1" applyFill="1" applyBorder="1" applyAlignment="1">
      <alignment horizontal="center" vertical="center"/>
    </xf>
    <xf numFmtId="4" fontId="19" fillId="2" borderId="19" xfId="0" applyNumberFormat="1" applyFont="1" applyFill="1" applyBorder="1" applyAlignment="1">
      <alignment horizontal="center" vertical="center" wrapText="1"/>
    </xf>
    <xf numFmtId="4" fontId="19" fillId="2" borderId="11" xfId="0" applyNumberFormat="1" applyFont="1" applyFill="1" applyBorder="1" applyAlignment="1">
      <alignment horizontal="center" vertical="top" wrapText="1"/>
    </xf>
    <xf numFmtId="166" fontId="18" fillId="2" borderId="19" xfId="0" applyNumberFormat="1" applyFont="1" applyFill="1" applyBorder="1" applyAlignment="1">
      <alignment horizontal="center" vertical="center"/>
    </xf>
    <xf numFmtId="166" fontId="18" fillId="2" borderId="21" xfId="0" applyNumberFormat="1" applyFont="1" applyFill="1" applyBorder="1" applyAlignment="1">
      <alignment horizontal="center" vertical="center"/>
    </xf>
    <xf numFmtId="165" fontId="18" fillId="2" borderId="64" xfId="0" applyNumberFormat="1" applyFont="1" applyFill="1" applyBorder="1" applyAlignment="1">
      <alignment horizontal="center" vertical="center"/>
    </xf>
    <xf numFmtId="165" fontId="18" fillId="2" borderId="61" xfId="0" applyNumberFormat="1" applyFont="1" applyFill="1" applyBorder="1" applyAlignment="1">
      <alignment horizontal="center" vertical="center"/>
    </xf>
    <xf numFmtId="165" fontId="18" fillId="2" borderId="58" xfId="0" applyNumberFormat="1" applyFont="1" applyFill="1" applyBorder="1" applyAlignment="1">
      <alignment horizontal="center" vertical="center"/>
    </xf>
    <xf numFmtId="0" fontId="19" fillId="2" borderId="64" xfId="0" applyFont="1" applyFill="1" applyBorder="1" applyAlignment="1">
      <alignment horizontal="left" vertical="center" wrapText="1"/>
    </xf>
    <xf numFmtId="0" fontId="19" fillId="2" borderId="61" xfId="0" applyFont="1" applyFill="1" applyBorder="1" applyAlignment="1">
      <alignment horizontal="left" vertical="center" wrapText="1"/>
    </xf>
    <xf numFmtId="0" fontId="19" fillId="2" borderId="58" xfId="0" applyFont="1" applyFill="1" applyBorder="1" applyAlignment="1">
      <alignment horizontal="left" vertical="center" wrapText="1"/>
    </xf>
    <xf numFmtId="0" fontId="40" fillId="2" borderId="28" xfId="0" applyFont="1" applyFill="1" applyBorder="1" applyAlignment="1">
      <alignment horizontal="center" vertical="center" wrapText="1"/>
    </xf>
    <xf numFmtId="0" fontId="40" fillId="2" borderId="55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40" fillId="2" borderId="34" xfId="0" applyFont="1" applyFill="1" applyBorder="1" applyAlignment="1">
      <alignment horizontal="center" vertical="center" wrapText="1"/>
    </xf>
    <xf numFmtId="4" fontId="25" fillId="2" borderId="25" xfId="0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 wrapText="1"/>
    </xf>
    <xf numFmtId="0" fontId="34" fillId="2" borderId="25" xfId="0" applyFont="1" applyFill="1" applyBorder="1" applyAlignment="1">
      <alignment horizontal="left"/>
    </xf>
    <xf numFmtId="0" fontId="34" fillId="2" borderId="0" xfId="0" applyFont="1" applyFill="1" applyAlignment="1">
      <alignment horizontal="left"/>
    </xf>
    <xf numFmtId="0" fontId="40" fillId="2" borderId="64" xfId="0" applyFont="1" applyFill="1" applyBorder="1" applyAlignment="1">
      <alignment horizontal="center" vertical="center" wrapText="1"/>
    </xf>
    <xf numFmtId="0" fontId="40" fillId="2" borderId="61" xfId="0" applyFont="1" applyFill="1" applyBorder="1" applyAlignment="1">
      <alignment horizontal="center" vertical="center" wrapText="1"/>
    </xf>
    <xf numFmtId="0" fontId="40" fillId="2" borderId="56" xfId="0" applyFont="1" applyFill="1" applyBorder="1" applyAlignment="1">
      <alignment horizontal="center" vertical="center" wrapText="1"/>
    </xf>
    <xf numFmtId="0" fontId="40" fillId="2" borderId="58" xfId="0" applyFont="1" applyFill="1" applyBorder="1" applyAlignment="1">
      <alignment horizontal="center" vertical="center" wrapText="1"/>
    </xf>
    <xf numFmtId="4" fontId="18" fillId="2" borderId="24" xfId="0" applyNumberFormat="1" applyFont="1" applyFill="1" applyBorder="1" applyAlignment="1">
      <alignment horizontal="center" vertical="center" wrapText="1"/>
    </xf>
    <xf numFmtId="4" fontId="18" fillId="2" borderId="33" xfId="0" applyNumberFormat="1" applyFont="1" applyFill="1" applyBorder="1" applyAlignment="1">
      <alignment horizontal="center" vertical="center" wrapText="1"/>
    </xf>
    <xf numFmtId="4" fontId="24" fillId="2" borderId="70" xfId="0" applyNumberFormat="1" applyFont="1" applyFill="1" applyBorder="1" applyAlignment="1">
      <alignment horizontal="center" vertical="center" wrapText="1"/>
    </xf>
    <xf numFmtId="4" fontId="24" fillId="2" borderId="67" xfId="0" applyNumberFormat="1" applyFont="1" applyFill="1" applyBorder="1" applyAlignment="1">
      <alignment horizontal="center" vertical="center" wrapText="1"/>
    </xf>
    <xf numFmtId="4" fontId="24" fillId="2" borderId="54" xfId="0" applyNumberFormat="1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9" fillId="2" borderId="61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left" vertical="top" wrapText="1"/>
    </xf>
    <xf numFmtId="0" fontId="19" fillId="2" borderId="61" xfId="0" applyFont="1" applyFill="1" applyBorder="1" applyAlignment="1">
      <alignment horizontal="left" vertical="top" wrapText="1"/>
    </xf>
    <xf numFmtId="0" fontId="19" fillId="2" borderId="58" xfId="0" applyFont="1" applyFill="1" applyBorder="1" applyAlignment="1">
      <alignment horizontal="left" vertical="top" wrapText="1"/>
    </xf>
    <xf numFmtId="4" fontId="18" fillId="2" borderId="10" xfId="0" applyNumberFormat="1" applyFont="1" applyFill="1" applyBorder="1" applyAlignment="1">
      <alignment horizontal="left" vertical="center" wrapText="1"/>
    </xf>
    <xf numFmtId="4" fontId="18" fillId="2" borderId="11" xfId="0" applyNumberFormat="1" applyFont="1" applyFill="1" applyBorder="1" applyAlignment="1">
      <alignment horizontal="left" vertical="center" wrapText="1"/>
    </xf>
    <xf numFmtId="4" fontId="18" fillId="2" borderId="68" xfId="0" applyNumberFormat="1" applyFont="1" applyFill="1" applyBorder="1" applyAlignment="1">
      <alignment horizontal="left" vertical="center" wrapText="1"/>
    </xf>
    <xf numFmtId="4" fontId="18" fillId="2" borderId="48" xfId="0" applyNumberFormat="1" applyFont="1" applyFill="1" applyBorder="1" applyAlignment="1">
      <alignment horizontal="left" vertical="center" wrapText="1"/>
    </xf>
    <xf numFmtId="4" fontId="18" fillId="2" borderId="2" xfId="0" applyNumberFormat="1" applyFont="1" applyFill="1" applyBorder="1" applyAlignment="1">
      <alignment horizontal="left" vertical="center" wrapText="1"/>
    </xf>
    <xf numFmtId="4" fontId="18" fillId="2" borderId="75" xfId="0" applyNumberFormat="1" applyFont="1" applyFill="1" applyBorder="1" applyAlignment="1">
      <alignment horizontal="left" vertical="center" wrapText="1"/>
    </xf>
    <xf numFmtId="49" fontId="19" fillId="2" borderId="40" xfId="0" applyNumberFormat="1" applyFont="1" applyFill="1" applyBorder="1" applyAlignment="1">
      <alignment horizontal="center" vertical="center" wrapText="1"/>
    </xf>
    <xf numFmtId="49" fontId="19" fillId="2" borderId="42" xfId="0" applyNumberFormat="1" applyFont="1" applyFill="1" applyBorder="1" applyAlignment="1">
      <alignment horizontal="center" vertical="center" wrapText="1"/>
    </xf>
    <xf numFmtId="4" fontId="18" fillId="2" borderId="64" xfId="0" applyNumberFormat="1" applyFont="1" applyFill="1" applyBorder="1" applyAlignment="1">
      <alignment horizontal="center" vertical="center"/>
    </xf>
    <xf numFmtId="4" fontId="18" fillId="2" borderId="61" xfId="0" applyNumberFormat="1" applyFont="1" applyFill="1" applyBorder="1" applyAlignment="1">
      <alignment horizontal="center" vertical="center"/>
    </xf>
    <xf numFmtId="4" fontId="18" fillId="2" borderId="58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left"/>
    </xf>
    <xf numFmtId="0" fontId="33" fillId="2" borderId="0" xfId="0" applyFont="1" applyFill="1" applyAlignment="1">
      <alignment horizontal="left"/>
    </xf>
    <xf numFmtId="0" fontId="19" fillId="2" borderId="28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horizontal="center" vertical="center" wrapText="1"/>
    </xf>
    <xf numFmtId="4" fontId="25" fillId="2" borderId="26" xfId="0" applyNumberFormat="1" applyFont="1" applyFill="1" applyBorder="1" applyAlignment="1">
      <alignment horizontal="center" vertical="center" wrapText="1"/>
    </xf>
    <xf numFmtId="4" fontId="25" fillId="2" borderId="63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40" fillId="2" borderId="63" xfId="0" applyFont="1" applyFill="1" applyBorder="1" applyAlignment="1">
      <alignment horizontal="center" vertical="center" wrapText="1"/>
    </xf>
    <xf numFmtId="0" fontId="43" fillId="2" borderId="64" xfId="0" applyFont="1" applyFill="1" applyBorder="1" applyAlignment="1">
      <alignment horizontal="center" vertical="center" wrapText="1"/>
    </xf>
    <xf numFmtId="0" fontId="43" fillId="2" borderId="61" xfId="0" applyFont="1" applyFill="1" applyBorder="1" applyAlignment="1">
      <alignment horizontal="center" vertical="center" wrapText="1"/>
    </xf>
    <xf numFmtId="0" fontId="43" fillId="2" borderId="58" xfId="0" applyFont="1" applyFill="1" applyBorder="1" applyAlignment="1">
      <alignment horizontal="center" vertical="center" wrapText="1"/>
    </xf>
    <xf numFmtId="0" fontId="24" fillId="2" borderId="60" xfId="0" applyFont="1" applyFill="1" applyBorder="1" applyAlignment="1">
      <alignment horizontal="center" vertical="top" wrapText="1"/>
    </xf>
    <xf numFmtId="0" fontId="24" fillId="2" borderId="52" xfId="0" applyFont="1" applyFill="1" applyBorder="1" applyAlignment="1">
      <alignment horizontal="center" vertical="top" wrapTex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62" xfId="0" applyFont="1" applyFill="1" applyBorder="1" applyAlignment="1">
      <alignment horizontal="center" vertical="center" wrapText="1"/>
    </xf>
    <xf numFmtId="4" fontId="11" fillId="2" borderId="2" xfId="5" applyNumberFormat="1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40" fillId="2" borderId="62" xfId="0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left"/>
    </xf>
    <xf numFmtId="0" fontId="19" fillId="2" borderId="60" xfId="0" applyFont="1" applyFill="1" applyBorder="1" applyAlignment="1">
      <alignment horizontal="center" vertical="top" wrapText="1"/>
    </xf>
    <xf numFmtId="0" fontId="19" fillId="2" borderId="52" xfId="0" applyFont="1" applyFill="1" applyBorder="1" applyAlignment="1">
      <alignment horizontal="center" vertical="top" wrapText="1"/>
    </xf>
    <xf numFmtId="4" fontId="19" fillId="2" borderId="65" xfId="0" applyNumberFormat="1" applyFont="1" applyFill="1" applyBorder="1" applyAlignment="1">
      <alignment horizontal="center" vertical="top" wrapText="1"/>
    </xf>
    <xf numFmtId="4" fontId="19" fillId="2" borderId="59" xfId="0" applyNumberFormat="1" applyFont="1" applyFill="1" applyBorder="1" applyAlignment="1">
      <alignment horizontal="center" vertical="top" wrapText="1"/>
    </xf>
    <xf numFmtId="0" fontId="19" fillId="2" borderId="47" xfId="0" applyFont="1" applyFill="1" applyBorder="1" applyAlignment="1">
      <alignment horizontal="center" vertical="top" wrapText="1"/>
    </xf>
    <xf numFmtId="0" fontId="19" fillId="2" borderId="11" xfId="0" applyFont="1" applyFill="1" applyBorder="1" applyAlignment="1">
      <alignment horizontal="center" vertical="top" wrapText="1"/>
    </xf>
    <xf numFmtId="165" fontId="19" fillId="2" borderId="64" xfId="0" applyNumberFormat="1" applyFont="1" applyFill="1" applyBorder="1" applyAlignment="1">
      <alignment horizontal="center" vertical="center" wrapText="1"/>
    </xf>
    <xf numFmtId="165" fontId="19" fillId="2" borderId="61" xfId="0" applyNumberFormat="1" applyFont="1" applyFill="1" applyBorder="1" applyAlignment="1">
      <alignment horizontal="center" vertical="center" wrapText="1"/>
    </xf>
    <xf numFmtId="165" fontId="19" fillId="2" borderId="58" xfId="0" applyNumberFormat="1" applyFont="1" applyFill="1" applyBorder="1" applyAlignment="1">
      <alignment horizontal="center" vertical="center" wrapText="1"/>
    </xf>
    <xf numFmtId="4" fontId="11" fillId="2" borderId="0" xfId="5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left" vertical="center"/>
    </xf>
    <xf numFmtId="0" fontId="18" fillId="2" borderId="64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70" xfId="0" applyFont="1" applyFill="1" applyBorder="1" applyAlignment="1">
      <alignment horizontal="center" vertical="center" wrapText="1"/>
    </xf>
    <xf numFmtId="0" fontId="19" fillId="2" borderId="54" xfId="0" applyFont="1" applyFill="1" applyBorder="1" applyAlignment="1">
      <alignment horizontal="center" vertical="center" wrapText="1"/>
    </xf>
    <xf numFmtId="0" fontId="19" fillId="2" borderId="71" xfId="0" applyFont="1" applyFill="1" applyBorder="1" applyAlignment="1">
      <alignment horizontal="center" vertical="top" wrapText="1"/>
    </xf>
    <xf numFmtId="0" fontId="19" fillId="2" borderId="74" xfId="0" applyFont="1" applyFill="1" applyBorder="1" applyAlignment="1">
      <alignment horizontal="center" vertical="top" wrapText="1"/>
    </xf>
    <xf numFmtId="4" fontId="18" fillId="2" borderId="28" xfId="0" applyNumberFormat="1" applyFont="1" applyFill="1" applyBorder="1" applyAlignment="1">
      <alignment horizontal="center" vertical="center" wrapText="1"/>
    </xf>
    <xf numFmtId="4" fontId="18" fillId="2" borderId="57" xfId="0" applyNumberFormat="1" applyFont="1" applyFill="1" applyBorder="1" applyAlignment="1">
      <alignment horizontal="center" vertical="center" wrapText="1"/>
    </xf>
    <xf numFmtId="0" fontId="40" fillId="2" borderId="47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40" fillId="2" borderId="68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45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5" fillId="0" borderId="0" xfId="0" applyFont="1" applyBorder="1" applyAlignment="1" applyProtection="1">
      <alignment horizontal="left"/>
    </xf>
    <xf numFmtId="4" fontId="19" fillId="2" borderId="58" xfId="0" applyNumberFormat="1" applyFont="1" applyFill="1" applyBorder="1" applyAlignment="1">
      <alignment horizontal="center" vertical="top" wrapText="1"/>
    </xf>
    <xf numFmtId="4" fontId="18" fillId="2" borderId="42" xfId="0" applyNumberFormat="1" applyFont="1" applyFill="1" applyBorder="1" applyAlignment="1">
      <alignment horizontal="center" vertical="center"/>
    </xf>
    <xf numFmtId="4" fontId="18" fillId="2" borderId="23" xfId="0" applyNumberFormat="1" applyFont="1" applyFill="1" applyBorder="1" applyAlignment="1">
      <alignment horizontal="center" vertical="center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0</xdr:rowOff>
    </xdr:from>
    <xdr:to>
      <xdr:col>4</xdr:col>
      <xdr:colOff>556260</xdr:colOff>
      <xdr:row>61</xdr:row>
      <xdr:rowOff>45720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22326600"/>
          <a:ext cx="3840480" cy="365760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62</xdr:row>
      <xdr:rowOff>76200</xdr:rowOff>
    </xdr:from>
    <xdr:to>
      <xdr:col>4</xdr:col>
      <xdr:colOff>556260</xdr:colOff>
      <xdr:row>64</xdr:row>
      <xdr:rowOff>91440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22882860"/>
          <a:ext cx="3840480" cy="33528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05"/>
  <sheetViews>
    <sheetView tabSelected="1" view="pageBreakPreview" topLeftCell="F1" zoomScale="55" zoomScaleNormal="70" zoomScaleSheetLayoutView="55" workbookViewId="0">
      <pane ySplit="3" topLeftCell="A19" activePane="bottomLeft" state="frozen"/>
      <selection activeCell="A5" sqref="A5"/>
      <selection pane="bottomLeft" activeCell="P32" sqref="P32"/>
    </sheetView>
  </sheetViews>
  <sheetFormatPr defaultColWidth="9.109375" defaultRowHeight="14.4" x14ac:dyDescent="0.3"/>
  <cols>
    <col min="1" max="1" width="4.6640625" style="67" customWidth="1"/>
    <col min="2" max="2" width="95" style="109" customWidth="1"/>
    <col min="3" max="3" width="11.88671875" style="110" hidden="1" customWidth="1"/>
    <col min="4" max="4" width="17.33203125" style="548" customWidth="1"/>
    <col min="5" max="5" width="17.21875" style="185" customWidth="1"/>
    <col min="6" max="6" width="16.33203125" style="62" customWidth="1"/>
    <col min="7" max="7" width="17.33203125" style="62" customWidth="1"/>
    <col min="8" max="8" width="14" style="62" customWidth="1"/>
    <col min="9" max="9" width="15.109375" style="62" customWidth="1"/>
    <col min="10" max="10" width="17.109375" style="62" customWidth="1"/>
    <col min="11" max="11" width="16.109375" style="62" customWidth="1"/>
    <col min="12" max="12" width="16" style="62" customWidth="1"/>
    <col min="13" max="13" width="13.88671875" style="62" customWidth="1"/>
    <col min="14" max="14" width="16" style="62" customWidth="1"/>
    <col min="15" max="15" width="15.88671875" style="62" customWidth="1"/>
    <col min="16" max="16" width="16.21875" style="62" customWidth="1"/>
    <col min="17" max="17" width="18.5546875" style="62" customWidth="1"/>
    <col min="18" max="18" width="13.77734375" style="62" customWidth="1"/>
    <col min="19" max="19" width="14.21875" style="62" customWidth="1"/>
    <col min="20" max="20" width="15" style="62" customWidth="1"/>
    <col min="21" max="21" width="8.5546875" style="62" customWidth="1"/>
    <col min="22" max="22" width="11.33203125" style="62" customWidth="1"/>
    <col min="23" max="23" width="14.77734375" style="62" customWidth="1"/>
    <col min="24" max="24" width="11" style="62" customWidth="1"/>
    <col min="25" max="25" width="9.88671875" style="62" customWidth="1"/>
    <col min="26" max="26" width="12.6640625" style="62" customWidth="1"/>
    <col min="27" max="27" width="11.77734375" style="62" customWidth="1"/>
    <col min="28" max="28" width="14.33203125" style="62" customWidth="1"/>
    <col min="29" max="29" width="11" style="62" customWidth="1"/>
    <col min="30" max="30" width="9.6640625" style="62" customWidth="1"/>
    <col min="31" max="31" width="18.33203125" style="62" hidden="1" customWidth="1"/>
    <col min="32" max="32" width="15.6640625" style="62" hidden="1" customWidth="1"/>
    <col min="33" max="33" width="15.109375" style="3" hidden="1" customWidth="1"/>
    <col min="34" max="34" width="14.88671875" style="62" hidden="1" customWidth="1"/>
    <col min="35" max="35" width="118.33203125" style="63" hidden="1" customWidth="1"/>
    <col min="36" max="36" width="18.5546875" style="63" hidden="1" customWidth="1"/>
    <col min="37" max="38" width="0" style="63" hidden="1" customWidth="1"/>
    <col min="39" max="39" width="18" style="63" hidden="1" customWidth="1"/>
    <col min="40" max="40" width="17.33203125" style="63" hidden="1" customWidth="1"/>
    <col min="41" max="41" width="14.88671875" style="63" hidden="1" customWidth="1"/>
    <col min="42" max="43" width="0" style="63" hidden="1" customWidth="1"/>
    <col min="44" max="44" width="15.109375" style="63" hidden="1" customWidth="1"/>
    <col min="45" max="45" width="21.109375" style="63" hidden="1" customWidth="1"/>
    <col min="46" max="65" width="0" style="63" hidden="1" customWidth="1"/>
    <col min="66" max="148" width="9.109375" style="63"/>
    <col min="149" max="16384" width="9.109375" style="62"/>
  </cols>
  <sheetData>
    <row r="1" spans="1:148" ht="41.4" customHeight="1" thickBot="1" x14ac:dyDescent="0.35">
      <c r="A1" s="652" t="s">
        <v>253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</row>
    <row r="2" spans="1:148" s="517" customFormat="1" ht="21.6" customHeight="1" thickBot="1" x14ac:dyDescent="0.35">
      <c r="A2" s="616" t="s">
        <v>36</v>
      </c>
      <c r="B2" s="516" t="s">
        <v>133</v>
      </c>
      <c r="C2" s="609" t="s">
        <v>42</v>
      </c>
      <c r="D2" s="654" t="s">
        <v>37</v>
      </c>
      <c r="E2" s="656" t="s">
        <v>8</v>
      </c>
      <c r="F2" s="660" t="s">
        <v>131</v>
      </c>
      <c r="G2" s="661"/>
      <c r="H2" s="661"/>
      <c r="I2" s="661"/>
      <c r="J2" s="662"/>
      <c r="K2" s="660" t="s">
        <v>142</v>
      </c>
      <c r="L2" s="661"/>
      <c r="M2" s="661"/>
      <c r="N2" s="661"/>
      <c r="O2" s="662"/>
      <c r="P2" s="660" t="s">
        <v>252</v>
      </c>
      <c r="Q2" s="661"/>
      <c r="R2" s="661"/>
      <c r="S2" s="661"/>
      <c r="T2" s="662"/>
      <c r="U2" s="588" t="s">
        <v>143</v>
      </c>
      <c r="V2" s="589"/>
      <c r="W2" s="589"/>
      <c r="X2" s="589"/>
      <c r="Y2" s="591"/>
      <c r="Z2" s="588" t="s">
        <v>128</v>
      </c>
      <c r="AA2" s="589"/>
      <c r="AB2" s="589"/>
      <c r="AC2" s="589"/>
      <c r="AD2" s="591"/>
      <c r="AG2" s="3"/>
      <c r="AI2" s="518"/>
      <c r="AJ2" s="518"/>
      <c r="AK2" s="518"/>
      <c r="AL2" s="518"/>
      <c r="AM2" s="518"/>
      <c r="AN2" s="518"/>
      <c r="AO2" s="518"/>
      <c r="AP2" s="518"/>
      <c r="AQ2" s="518"/>
      <c r="AR2" s="518"/>
      <c r="AS2" s="518"/>
      <c r="AT2" s="518"/>
      <c r="AU2" s="518"/>
      <c r="AV2" s="518"/>
      <c r="AW2" s="518"/>
      <c r="AX2" s="518"/>
      <c r="AY2" s="518"/>
      <c r="AZ2" s="518"/>
      <c r="BA2" s="518"/>
      <c r="BB2" s="518"/>
      <c r="BC2" s="518"/>
      <c r="BD2" s="518"/>
      <c r="BE2" s="518"/>
      <c r="BF2" s="518"/>
      <c r="BG2" s="518"/>
      <c r="BH2" s="518"/>
      <c r="BI2" s="518"/>
      <c r="BJ2" s="518"/>
      <c r="BK2" s="518"/>
      <c r="BL2" s="518"/>
      <c r="BM2" s="518"/>
      <c r="BN2" s="518"/>
      <c r="BO2" s="518"/>
      <c r="BP2" s="518"/>
      <c r="BQ2" s="518"/>
      <c r="BR2" s="518"/>
      <c r="BS2" s="518"/>
      <c r="BT2" s="518"/>
      <c r="BU2" s="518"/>
      <c r="BV2" s="518"/>
      <c r="BW2" s="518"/>
      <c r="BX2" s="518"/>
      <c r="BY2" s="518"/>
      <c r="BZ2" s="518"/>
      <c r="CA2" s="518"/>
      <c r="CB2" s="518"/>
      <c r="CC2" s="518"/>
      <c r="CD2" s="518"/>
      <c r="CE2" s="518"/>
      <c r="CF2" s="518"/>
      <c r="CG2" s="518"/>
      <c r="CH2" s="518"/>
      <c r="CI2" s="518"/>
      <c r="CJ2" s="518"/>
      <c r="CK2" s="518"/>
      <c r="CL2" s="518"/>
      <c r="CM2" s="518"/>
      <c r="CN2" s="518"/>
      <c r="CO2" s="518"/>
      <c r="CP2" s="518"/>
      <c r="CQ2" s="518"/>
      <c r="CR2" s="518"/>
      <c r="CS2" s="518"/>
      <c r="CT2" s="518"/>
      <c r="CU2" s="518"/>
      <c r="CV2" s="518"/>
      <c r="CW2" s="518"/>
      <c r="CX2" s="518"/>
      <c r="CY2" s="518"/>
      <c r="CZ2" s="518"/>
      <c r="DA2" s="518"/>
      <c r="DB2" s="518"/>
      <c r="DC2" s="518"/>
      <c r="DD2" s="518"/>
      <c r="DE2" s="518"/>
      <c r="DF2" s="518"/>
      <c r="DG2" s="518"/>
      <c r="DH2" s="518"/>
      <c r="DI2" s="518"/>
      <c r="DJ2" s="518"/>
      <c r="DK2" s="518"/>
      <c r="DL2" s="518"/>
      <c r="DM2" s="518"/>
      <c r="DN2" s="518"/>
      <c r="DO2" s="518"/>
      <c r="DP2" s="518"/>
      <c r="DQ2" s="518"/>
      <c r="DR2" s="518"/>
      <c r="DS2" s="518"/>
      <c r="DT2" s="518"/>
      <c r="DU2" s="518"/>
      <c r="DV2" s="518"/>
      <c r="DW2" s="518"/>
      <c r="DX2" s="518"/>
      <c r="DY2" s="518"/>
      <c r="DZ2" s="518"/>
      <c r="EA2" s="518"/>
      <c r="EB2" s="518"/>
      <c r="EC2" s="518"/>
      <c r="ED2" s="518"/>
      <c r="EE2" s="518"/>
      <c r="EF2" s="518"/>
      <c r="EG2" s="518"/>
      <c r="EH2" s="518"/>
      <c r="EI2" s="518"/>
      <c r="EJ2" s="518"/>
      <c r="EK2" s="518"/>
      <c r="EL2" s="518"/>
      <c r="EM2" s="518"/>
      <c r="EN2" s="518"/>
      <c r="EO2" s="518"/>
      <c r="EP2" s="518"/>
      <c r="EQ2" s="518"/>
      <c r="ER2" s="518"/>
    </row>
    <row r="3" spans="1:148" s="67" customFormat="1" ht="32.25" customHeight="1" thickBot="1" x14ac:dyDescent="0.35">
      <c r="A3" s="653"/>
      <c r="B3" s="519" t="s">
        <v>35</v>
      </c>
      <c r="C3" s="610"/>
      <c r="D3" s="655"/>
      <c r="E3" s="657"/>
      <c r="F3" s="520" t="s">
        <v>251</v>
      </c>
      <c r="G3" s="521" t="s">
        <v>3</v>
      </c>
      <c r="H3" s="521" t="s">
        <v>4</v>
      </c>
      <c r="I3" s="521" t="s">
        <v>33</v>
      </c>
      <c r="J3" s="522" t="s">
        <v>5</v>
      </c>
      <c r="K3" s="520" t="s">
        <v>250</v>
      </c>
      <c r="L3" s="521" t="s">
        <v>3</v>
      </c>
      <c r="M3" s="521" t="s">
        <v>4</v>
      </c>
      <c r="N3" s="521" t="s">
        <v>33</v>
      </c>
      <c r="O3" s="522" t="s">
        <v>5</v>
      </c>
      <c r="P3" s="520" t="s">
        <v>250</v>
      </c>
      <c r="Q3" s="521" t="s">
        <v>3</v>
      </c>
      <c r="R3" s="521" t="s">
        <v>4</v>
      </c>
      <c r="S3" s="521" t="s">
        <v>33</v>
      </c>
      <c r="T3" s="522" t="s">
        <v>5</v>
      </c>
      <c r="U3" s="550" t="s">
        <v>251</v>
      </c>
      <c r="V3" s="551" t="s">
        <v>3</v>
      </c>
      <c r="W3" s="551" t="s">
        <v>4</v>
      </c>
      <c r="X3" s="551" t="s">
        <v>33</v>
      </c>
      <c r="Y3" s="552" t="s">
        <v>5</v>
      </c>
      <c r="Z3" s="550" t="s">
        <v>251</v>
      </c>
      <c r="AA3" s="551" t="s">
        <v>3</v>
      </c>
      <c r="AB3" s="551" t="s">
        <v>4</v>
      </c>
      <c r="AC3" s="551" t="s">
        <v>33</v>
      </c>
      <c r="AD3" s="552" t="s">
        <v>5</v>
      </c>
      <c r="AG3" s="3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</row>
    <row r="4" spans="1:148" s="21" customFormat="1" ht="15.6" customHeight="1" thickBot="1" x14ac:dyDescent="0.35">
      <c r="A4" s="64">
        <v>1</v>
      </c>
      <c r="B4" s="65">
        <v>2</v>
      </c>
      <c r="C4" s="484" t="s">
        <v>70</v>
      </c>
      <c r="D4" s="524">
        <v>3</v>
      </c>
      <c r="E4" s="171">
        <v>4</v>
      </c>
      <c r="F4" s="66">
        <v>4</v>
      </c>
      <c r="G4" s="65">
        <v>5</v>
      </c>
      <c r="H4" s="65">
        <v>6</v>
      </c>
      <c r="I4" s="65">
        <v>7</v>
      </c>
      <c r="J4" s="127">
        <v>8</v>
      </c>
      <c r="K4" s="66">
        <v>9</v>
      </c>
      <c r="L4" s="65">
        <v>10</v>
      </c>
      <c r="M4" s="65">
        <v>11</v>
      </c>
      <c r="N4" s="65">
        <v>12</v>
      </c>
      <c r="O4" s="127">
        <v>13</v>
      </c>
      <c r="P4" s="66">
        <v>14</v>
      </c>
      <c r="Q4" s="65">
        <v>15</v>
      </c>
      <c r="R4" s="65">
        <v>16</v>
      </c>
      <c r="S4" s="65">
        <v>17</v>
      </c>
      <c r="T4" s="127">
        <v>18</v>
      </c>
      <c r="U4" s="66">
        <v>19</v>
      </c>
      <c r="V4" s="65">
        <v>20</v>
      </c>
      <c r="W4" s="65">
        <v>21</v>
      </c>
      <c r="X4" s="65">
        <v>22</v>
      </c>
      <c r="Y4" s="127">
        <v>23</v>
      </c>
      <c r="Z4" s="66">
        <v>24</v>
      </c>
      <c r="AA4" s="65">
        <v>25</v>
      </c>
      <c r="AB4" s="65">
        <v>26</v>
      </c>
      <c r="AC4" s="65">
        <v>27</v>
      </c>
      <c r="AD4" s="127">
        <v>28</v>
      </c>
      <c r="AG4" s="145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</row>
    <row r="5" spans="1:148" s="411" customFormat="1" ht="22.5" customHeight="1" thickBot="1" x14ac:dyDescent="0.35">
      <c r="A5" s="626" t="s">
        <v>132</v>
      </c>
      <c r="B5" s="627"/>
      <c r="C5" s="627"/>
      <c r="D5" s="627"/>
      <c r="E5" s="627"/>
      <c r="F5" s="627"/>
      <c r="G5" s="627"/>
      <c r="H5" s="627"/>
      <c r="I5" s="627"/>
      <c r="J5" s="627"/>
      <c r="K5" s="627"/>
      <c r="L5" s="627"/>
      <c r="M5" s="627"/>
      <c r="N5" s="627"/>
      <c r="O5" s="627"/>
      <c r="P5" s="627"/>
      <c r="Q5" s="627"/>
      <c r="R5" s="627"/>
      <c r="S5" s="627"/>
      <c r="T5" s="627"/>
      <c r="U5" s="627"/>
      <c r="V5" s="627"/>
      <c r="W5" s="627"/>
      <c r="X5" s="627"/>
      <c r="Y5" s="627"/>
      <c r="Z5" s="627"/>
      <c r="AA5" s="627"/>
      <c r="AB5" s="627"/>
      <c r="AC5" s="627"/>
      <c r="AD5" s="628"/>
      <c r="AG5" s="415"/>
      <c r="AI5" s="413"/>
      <c r="AJ5" s="413"/>
      <c r="AK5" s="413"/>
      <c r="AL5" s="413"/>
      <c r="AM5" s="413"/>
      <c r="AN5" s="413"/>
      <c r="AO5" s="413"/>
      <c r="AP5" s="413"/>
      <c r="AQ5" s="413"/>
      <c r="AR5" s="413"/>
      <c r="AS5" s="413"/>
      <c r="AT5" s="413"/>
      <c r="AU5" s="413"/>
      <c r="AV5" s="413"/>
      <c r="AW5" s="413"/>
      <c r="AX5" s="413"/>
      <c r="AY5" s="413"/>
      <c r="AZ5" s="413"/>
      <c r="BA5" s="413"/>
      <c r="BB5" s="413"/>
      <c r="BC5" s="413"/>
      <c r="BD5" s="413"/>
      <c r="BE5" s="413"/>
      <c r="BF5" s="413"/>
      <c r="BG5" s="413"/>
      <c r="BH5" s="413"/>
      <c r="BI5" s="413"/>
      <c r="BJ5" s="413"/>
      <c r="BK5" s="413"/>
      <c r="BL5" s="413"/>
      <c r="BM5" s="413"/>
      <c r="BN5" s="413"/>
      <c r="BO5" s="413"/>
      <c r="BP5" s="413"/>
      <c r="BQ5" s="413"/>
      <c r="BR5" s="413"/>
      <c r="BS5" s="413"/>
      <c r="BT5" s="413"/>
      <c r="BU5" s="413"/>
      <c r="BV5" s="413"/>
      <c r="BW5" s="413"/>
      <c r="BX5" s="413"/>
      <c r="BY5" s="413"/>
      <c r="BZ5" s="413"/>
      <c r="CA5" s="413"/>
      <c r="CB5" s="413"/>
      <c r="CC5" s="413"/>
      <c r="CD5" s="413"/>
      <c r="CE5" s="413"/>
      <c r="CF5" s="413"/>
      <c r="CG5" s="413"/>
      <c r="CH5" s="413"/>
      <c r="CI5" s="413"/>
      <c r="CJ5" s="413"/>
      <c r="CK5" s="413"/>
      <c r="CL5" s="413"/>
      <c r="CM5" s="413"/>
      <c r="CN5" s="413"/>
      <c r="CO5" s="413"/>
      <c r="CP5" s="413"/>
      <c r="CQ5" s="413"/>
      <c r="CR5" s="413"/>
      <c r="CS5" s="413"/>
      <c r="CT5" s="413"/>
      <c r="CU5" s="413"/>
      <c r="CV5" s="413"/>
      <c r="CW5" s="413"/>
      <c r="CX5" s="413"/>
      <c r="CY5" s="413"/>
      <c r="CZ5" s="413"/>
      <c r="DA5" s="413"/>
      <c r="DB5" s="413"/>
      <c r="DC5" s="413"/>
      <c r="DD5" s="413"/>
      <c r="DE5" s="413"/>
      <c r="DF5" s="413"/>
      <c r="DG5" s="413"/>
      <c r="DH5" s="413"/>
      <c r="DI5" s="413"/>
      <c r="DJ5" s="413"/>
      <c r="DK5" s="413"/>
      <c r="DL5" s="413"/>
      <c r="DM5" s="413"/>
      <c r="DN5" s="413"/>
      <c r="DO5" s="413"/>
      <c r="DP5" s="413"/>
      <c r="DQ5" s="413"/>
      <c r="DR5" s="413"/>
      <c r="DS5" s="413"/>
      <c r="DT5" s="413"/>
      <c r="DU5" s="413"/>
      <c r="DV5" s="413"/>
      <c r="DW5" s="413"/>
      <c r="DX5" s="413"/>
      <c r="DY5" s="413"/>
      <c r="DZ5" s="413"/>
      <c r="EA5" s="413"/>
      <c r="EB5" s="413"/>
      <c r="EC5" s="413"/>
      <c r="ED5" s="413"/>
      <c r="EE5" s="413"/>
      <c r="EF5" s="413"/>
      <c r="EG5" s="413"/>
      <c r="EH5" s="413"/>
      <c r="EI5" s="413"/>
      <c r="EJ5" s="413"/>
      <c r="EK5" s="413"/>
      <c r="EL5" s="413"/>
      <c r="EM5" s="413"/>
      <c r="EN5" s="413"/>
      <c r="EO5" s="413"/>
      <c r="EP5" s="413"/>
      <c r="EQ5" s="413"/>
      <c r="ER5" s="413"/>
    </row>
    <row r="6" spans="1:148" s="411" customFormat="1" ht="20.25" customHeight="1" thickBot="1" x14ac:dyDescent="0.35">
      <c r="A6" s="588" t="s">
        <v>122</v>
      </c>
      <c r="B6" s="589"/>
      <c r="C6" s="589"/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89"/>
      <c r="Z6" s="589"/>
      <c r="AA6" s="589"/>
      <c r="AB6" s="589"/>
      <c r="AC6" s="589"/>
      <c r="AD6" s="591"/>
      <c r="AG6" s="412"/>
      <c r="AI6" s="413"/>
      <c r="AJ6" s="413"/>
      <c r="AK6" s="413"/>
      <c r="AL6" s="413"/>
      <c r="AM6" s="413"/>
      <c r="AN6" s="413"/>
      <c r="AO6" s="413"/>
      <c r="AP6" s="413"/>
      <c r="AQ6" s="413"/>
      <c r="AR6" s="413"/>
      <c r="AS6" s="413"/>
      <c r="AT6" s="413"/>
      <c r="AU6" s="413"/>
      <c r="AV6" s="413"/>
      <c r="AW6" s="413"/>
      <c r="AX6" s="413"/>
      <c r="AY6" s="413"/>
      <c r="AZ6" s="413"/>
      <c r="BA6" s="413"/>
      <c r="BB6" s="413"/>
      <c r="BC6" s="413"/>
      <c r="BD6" s="413"/>
      <c r="BE6" s="413"/>
      <c r="BF6" s="413"/>
      <c r="BG6" s="413"/>
      <c r="BH6" s="413"/>
      <c r="BI6" s="413"/>
      <c r="BJ6" s="413"/>
      <c r="BK6" s="413"/>
      <c r="BL6" s="413"/>
      <c r="BM6" s="413"/>
      <c r="BN6" s="413"/>
      <c r="BO6" s="413"/>
      <c r="BP6" s="413"/>
      <c r="BQ6" s="413"/>
      <c r="BR6" s="413"/>
      <c r="BS6" s="413"/>
      <c r="BT6" s="413"/>
      <c r="BU6" s="413"/>
      <c r="BV6" s="413"/>
      <c r="BW6" s="413"/>
      <c r="BX6" s="413"/>
      <c r="BY6" s="413"/>
      <c r="BZ6" s="413"/>
      <c r="CA6" s="413"/>
      <c r="CB6" s="413"/>
      <c r="CC6" s="413"/>
      <c r="CD6" s="413"/>
      <c r="CE6" s="413"/>
      <c r="CF6" s="413"/>
      <c r="CG6" s="413"/>
      <c r="CH6" s="413"/>
      <c r="CI6" s="413"/>
      <c r="CJ6" s="413"/>
      <c r="CK6" s="413"/>
      <c r="CL6" s="413"/>
      <c r="CM6" s="413"/>
      <c r="CN6" s="413"/>
      <c r="CO6" s="413"/>
      <c r="CP6" s="413"/>
      <c r="CQ6" s="413"/>
      <c r="CR6" s="413"/>
      <c r="CS6" s="413"/>
      <c r="CT6" s="413"/>
      <c r="CU6" s="413"/>
      <c r="CV6" s="413"/>
      <c r="CW6" s="413"/>
      <c r="CX6" s="413"/>
      <c r="CY6" s="413"/>
      <c r="CZ6" s="413"/>
      <c r="DA6" s="413"/>
      <c r="DB6" s="413"/>
      <c r="DC6" s="413"/>
      <c r="DD6" s="413"/>
      <c r="DE6" s="413"/>
      <c r="DF6" s="413"/>
      <c r="DG6" s="413"/>
      <c r="DH6" s="413"/>
      <c r="DI6" s="413"/>
      <c r="DJ6" s="413"/>
      <c r="DK6" s="413"/>
      <c r="DL6" s="413"/>
      <c r="DM6" s="413"/>
      <c r="DN6" s="413"/>
      <c r="DO6" s="413"/>
      <c r="DP6" s="413"/>
      <c r="DQ6" s="413"/>
      <c r="DR6" s="413"/>
      <c r="DS6" s="413"/>
      <c r="DT6" s="413"/>
      <c r="DU6" s="413"/>
      <c r="DV6" s="413"/>
      <c r="DW6" s="413"/>
      <c r="DX6" s="413"/>
      <c r="DY6" s="413"/>
      <c r="DZ6" s="413"/>
      <c r="EA6" s="413"/>
      <c r="EB6" s="413"/>
      <c r="EC6" s="413"/>
      <c r="ED6" s="413"/>
      <c r="EE6" s="413"/>
      <c r="EF6" s="413"/>
      <c r="EG6" s="413"/>
      <c r="EH6" s="413"/>
      <c r="EI6" s="413"/>
      <c r="EJ6" s="413"/>
      <c r="EK6" s="413"/>
      <c r="EL6" s="413"/>
      <c r="EM6" s="413"/>
      <c r="EN6" s="413"/>
      <c r="EO6" s="413"/>
      <c r="EP6" s="413"/>
      <c r="EQ6" s="413"/>
      <c r="ER6" s="413"/>
    </row>
    <row r="7" spans="1:148" s="67" customFormat="1" ht="23.4" customHeight="1" thickBot="1" x14ac:dyDescent="0.35">
      <c r="A7" s="561" t="s">
        <v>10</v>
      </c>
      <c r="B7" s="663" t="s">
        <v>114</v>
      </c>
      <c r="C7" s="664"/>
      <c r="D7" s="665"/>
      <c r="E7" s="172"/>
      <c r="F7" s="611"/>
      <c r="G7" s="612"/>
      <c r="H7" s="612"/>
      <c r="I7" s="612"/>
      <c r="J7" s="612"/>
      <c r="K7" s="612"/>
      <c r="L7" s="612"/>
      <c r="M7" s="612"/>
      <c r="N7" s="612"/>
      <c r="O7" s="612"/>
      <c r="P7" s="612"/>
      <c r="Q7" s="612"/>
      <c r="R7" s="612"/>
      <c r="S7" s="612"/>
      <c r="T7" s="612"/>
      <c r="U7" s="612"/>
      <c r="V7" s="612"/>
      <c r="W7" s="612"/>
      <c r="X7" s="612"/>
      <c r="Y7" s="612"/>
      <c r="Z7" s="612"/>
      <c r="AA7" s="612"/>
      <c r="AB7" s="612"/>
      <c r="AC7" s="612"/>
      <c r="AD7" s="613"/>
      <c r="AG7" s="68"/>
      <c r="AH7" s="69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</row>
    <row r="8" spans="1:148" s="21" customFormat="1" ht="44.25" customHeight="1" x14ac:dyDescent="0.3">
      <c r="A8" s="60"/>
      <c r="B8" s="191" t="s">
        <v>89</v>
      </c>
      <c r="C8" s="192" t="s">
        <v>82</v>
      </c>
      <c r="D8" s="525" t="s">
        <v>11</v>
      </c>
      <c r="E8" s="193" t="s">
        <v>12</v>
      </c>
      <c r="F8" s="194">
        <f>G8+H8+J8</f>
        <v>908522200</v>
      </c>
      <c r="G8" s="195">
        <v>908522200</v>
      </c>
      <c r="H8" s="195">
        <v>0</v>
      </c>
      <c r="I8" s="195">
        <v>0</v>
      </c>
      <c r="J8" s="196">
        <v>0</v>
      </c>
      <c r="K8" s="194">
        <f>L8+M8+N8+O8</f>
        <v>180306500</v>
      </c>
      <c r="L8" s="195">
        <v>180306500</v>
      </c>
      <c r="M8" s="195">
        <v>0</v>
      </c>
      <c r="N8" s="195">
        <v>0</v>
      </c>
      <c r="O8" s="196">
        <v>0</v>
      </c>
      <c r="P8" s="194">
        <f t="shared" ref="P8:P22" si="0">Q8+R8+S8+T8</f>
        <v>151715942.5</v>
      </c>
      <c r="Q8" s="195">
        <v>151715942.5</v>
      </c>
      <c r="R8" s="195">
        <v>0</v>
      </c>
      <c r="S8" s="195">
        <v>0</v>
      </c>
      <c r="T8" s="196">
        <v>0</v>
      </c>
      <c r="U8" s="52">
        <f>V8+W8+X8+Y8</f>
        <v>84.143357283292616</v>
      </c>
      <c r="V8" s="197">
        <f>Q8/L8*100</f>
        <v>84.143357283292616</v>
      </c>
      <c r="W8" s="198">
        <v>0</v>
      </c>
      <c r="X8" s="198">
        <v>0</v>
      </c>
      <c r="Y8" s="101">
        <v>0</v>
      </c>
      <c r="Z8" s="52">
        <f t="shared" ref="Z8:Z22" si="1">P8/F8*100</f>
        <v>16.699200360761683</v>
      </c>
      <c r="AA8" s="197">
        <f t="shared" ref="AA8:AA22" si="2">Q8/G8*100</f>
        <v>16.699200360761683</v>
      </c>
      <c r="AB8" s="198">
        <v>0</v>
      </c>
      <c r="AC8" s="198">
        <v>0</v>
      </c>
      <c r="AD8" s="101">
        <v>0</v>
      </c>
      <c r="AG8" s="560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</row>
    <row r="9" spans="1:148" s="21" customFormat="1" ht="42.75" customHeight="1" x14ac:dyDescent="0.3">
      <c r="A9" s="60"/>
      <c r="B9" s="199" t="s">
        <v>90</v>
      </c>
      <c r="C9" s="200" t="s">
        <v>83</v>
      </c>
      <c r="D9" s="526" t="s">
        <v>11</v>
      </c>
      <c r="E9" s="193" t="s">
        <v>12</v>
      </c>
      <c r="F9" s="194">
        <f>G9+H9+J9</f>
        <v>195861300</v>
      </c>
      <c r="G9" s="195">
        <v>195861300</v>
      </c>
      <c r="H9" s="195">
        <v>0</v>
      </c>
      <c r="I9" s="195">
        <v>0</v>
      </c>
      <c r="J9" s="196">
        <v>0</v>
      </c>
      <c r="K9" s="194">
        <f>L9+M9+N9+O9</f>
        <v>35107500</v>
      </c>
      <c r="L9" s="195">
        <v>35107500</v>
      </c>
      <c r="M9" s="195">
        <v>0</v>
      </c>
      <c r="N9" s="195">
        <v>0</v>
      </c>
      <c r="O9" s="196">
        <v>0</v>
      </c>
      <c r="P9" s="194">
        <f t="shared" si="0"/>
        <v>34662221</v>
      </c>
      <c r="Q9" s="195">
        <v>34662221</v>
      </c>
      <c r="R9" s="195">
        <v>0</v>
      </c>
      <c r="S9" s="195">
        <v>0</v>
      </c>
      <c r="T9" s="196">
        <v>0</v>
      </c>
      <c r="U9" s="52">
        <f>V9+W9+X9+Y9</f>
        <v>98.731669871110157</v>
      </c>
      <c r="V9" s="197">
        <f>Q9/L9*100</f>
        <v>98.731669871110157</v>
      </c>
      <c r="W9" s="198">
        <v>0</v>
      </c>
      <c r="X9" s="198">
        <v>0</v>
      </c>
      <c r="Y9" s="101">
        <v>0</v>
      </c>
      <c r="Z9" s="52">
        <f t="shared" ref="Z9" si="3">P9/F9*100</f>
        <v>17.697330202546393</v>
      </c>
      <c r="AA9" s="197">
        <f t="shared" ref="AA9" si="4">Q9/G9*100</f>
        <v>17.697330202546393</v>
      </c>
      <c r="AB9" s="198">
        <v>0</v>
      </c>
      <c r="AC9" s="198">
        <v>0</v>
      </c>
      <c r="AD9" s="101">
        <v>0</v>
      </c>
      <c r="AG9" s="560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</row>
    <row r="10" spans="1:148" s="21" customFormat="1" ht="44.25" customHeight="1" x14ac:dyDescent="0.3">
      <c r="A10" s="61"/>
      <c r="B10" s="201" t="s">
        <v>91</v>
      </c>
      <c r="C10" s="202" t="s">
        <v>84</v>
      </c>
      <c r="D10" s="527" t="s">
        <v>11</v>
      </c>
      <c r="E10" s="203" t="s">
        <v>12</v>
      </c>
      <c r="F10" s="194">
        <f t="shared" ref="F10:F31" si="5">G10+H10+J10</f>
        <v>2089720900</v>
      </c>
      <c r="G10" s="138">
        <v>2089720900</v>
      </c>
      <c r="H10" s="138">
        <v>0</v>
      </c>
      <c r="I10" s="138">
        <v>0</v>
      </c>
      <c r="J10" s="137">
        <v>0</v>
      </c>
      <c r="K10" s="204">
        <f t="shared" ref="K10:K22" si="6">L10+M10+N10+O10</f>
        <v>382597364</v>
      </c>
      <c r="L10" s="138">
        <v>382597364</v>
      </c>
      <c r="M10" s="138">
        <v>0</v>
      </c>
      <c r="N10" s="138">
        <v>0</v>
      </c>
      <c r="O10" s="137">
        <v>0</v>
      </c>
      <c r="P10" s="204">
        <f t="shared" si="0"/>
        <v>321924767.58999997</v>
      </c>
      <c r="Q10" s="138">
        <v>321924767.58999997</v>
      </c>
      <c r="R10" s="138">
        <v>0</v>
      </c>
      <c r="S10" s="138">
        <v>0</v>
      </c>
      <c r="T10" s="137">
        <v>0</v>
      </c>
      <c r="U10" s="52">
        <f t="shared" ref="U10:U21" si="7">V10+W10+X10+Y10</f>
        <v>84.141919908784317</v>
      </c>
      <c r="V10" s="150">
        <f t="shared" ref="V10:V23" si="8">Q10/L10*100</f>
        <v>84.141919908784317</v>
      </c>
      <c r="W10" s="49">
        <v>0</v>
      </c>
      <c r="X10" s="49">
        <v>0</v>
      </c>
      <c r="Y10" s="39">
        <v>0</v>
      </c>
      <c r="Z10" s="33">
        <f t="shared" si="1"/>
        <v>15.405156142621724</v>
      </c>
      <c r="AA10" s="150">
        <f t="shared" si="2"/>
        <v>15.405156142621724</v>
      </c>
      <c r="AB10" s="49">
        <v>0</v>
      </c>
      <c r="AC10" s="49">
        <v>0</v>
      </c>
      <c r="AD10" s="39">
        <v>0</v>
      </c>
      <c r="AG10" s="560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</row>
    <row r="11" spans="1:148" s="21" customFormat="1" ht="45" customHeight="1" x14ac:dyDescent="0.3">
      <c r="A11" s="61"/>
      <c r="B11" s="201" t="s">
        <v>92</v>
      </c>
      <c r="C11" s="202" t="s">
        <v>85</v>
      </c>
      <c r="D11" s="527" t="s">
        <v>11</v>
      </c>
      <c r="E11" s="203" t="s">
        <v>12</v>
      </c>
      <c r="F11" s="194">
        <f t="shared" si="5"/>
        <v>24456400</v>
      </c>
      <c r="G11" s="138">
        <v>24456400</v>
      </c>
      <c r="H11" s="138">
        <v>0</v>
      </c>
      <c r="I11" s="138">
        <v>0</v>
      </c>
      <c r="J11" s="137">
        <v>0</v>
      </c>
      <c r="K11" s="204">
        <f t="shared" si="6"/>
        <v>4447000</v>
      </c>
      <c r="L11" s="138">
        <v>4447000</v>
      </c>
      <c r="M11" s="138">
        <v>0</v>
      </c>
      <c r="N11" s="138">
        <v>0</v>
      </c>
      <c r="O11" s="137">
        <v>0</v>
      </c>
      <c r="P11" s="204">
        <f t="shared" si="0"/>
        <v>4447000</v>
      </c>
      <c r="Q11" s="138">
        <v>4447000</v>
      </c>
      <c r="R11" s="138">
        <v>0</v>
      </c>
      <c r="S11" s="138">
        <v>0</v>
      </c>
      <c r="T11" s="137">
        <v>0</v>
      </c>
      <c r="U11" s="52">
        <f t="shared" ref="U11" si="9">V11+W11+X11+Y11</f>
        <v>100</v>
      </c>
      <c r="V11" s="150">
        <f t="shared" ref="V11" si="10">Q11/L11*100</f>
        <v>100</v>
      </c>
      <c r="W11" s="49">
        <v>0</v>
      </c>
      <c r="X11" s="49">
        <v>0</v>
      </c>
      <c r="Y11" s="39">
        <v>0</v>
      </c>
      <c r="Z11" s="33">
        <f t="shared" ref="Z11" si="11">P11/F11*100</f>
        <v>18.183379401710802</v>
      </c>
      <c r="AA11" s="150">
        <f t="shared" ref="AA11" si="12">Q11/G11*100</f>
        <v>18.183379401710802</v>
      </c>
      <c r="AB11" s="49">
        <v>0</v>
      </c>
      <c r="AC11" s="49">
        <v>0</v>
      </c>
      <c r="AD11" s="39">
        <v>0</v>
      </c>
      <c r="AG11" s="560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</row>
    <row r="12" spans="1:148" s="21" customFormat="1" ht="72.599999999999994" customHeight="1" x14ac:dyDescent="0.3">
      <c r="A12" s="42"/>
      <c r="B12" s="205" t="s">
        <v>93</v>
      </c>
      <c r="C12" s="202" t="s">
        <v>54</v>
      </c>
      <c r="D12" s="527" t="s">
        <v>11</v>
      </c>
      <c r="E12" s="206" t="s">
        <v>12</v>
      </c>
      <c r="F12" s="194">
        <f t="shared" si="5"/>
        <v>116180600</v>
      </c>
      <c r="G12" s="138">
        <v>116180600</v>
      </c>
      <c r="H12" s="138">
        <v>0</v>
      </c>
      <c r="I12" s="138">
        <v>0</v>
      </c>
      <c r="J12" s="137">
        <v>0</v>
      </c>
      <c r="K12" s="204">
        <f t="shared" si="6"/>
        <v>25897746</v>
      </c>
      <c r="L12" s="138">
        <v>25897746</v>
      </c>
      <c r="M12" s="138">
        <v>0</v>
      </c>
      <c r="N12" s="138">
        <v>0</v>
      </c>
      <c r="O12" s="137">
        <v>0</v>
      </c>
      <c r="P12" s="204">
        <f t="shared" si="0"/>
        <v>25370506.600000001</v>
      </c>
      <c r="Q12" s="138">
        <v>25370506.600000001</v>
      </c>
      <c r="R12" s="138">
        <v>0</v>
      </c>
      <c r="S12" s="138">
        <v>0</v>
      </c>
      <c r="T12" s="137">
        <v>0</v>
      </c>
      <c r="U12" s="52">
        <f t="shared" si="7"/>
        <v>97.964149466907287</v>
      </c>
      <c r="V12" s="150">
        <f t="shared" si="8"/>
        <v>97.964149466907287</v>
      </c>
      <c r="W12" s="198">
        <v>0</v>
      </c>
      <c r="X12" s="198">
        <v>0</v>
      </c>
      <c r="Y12" s="101">
        <v>0</v>
      </c>
      <c r="Z12" s="52">
        <f t="shared" si="1"/>
        <v>21.837128229670014</v>
      </c>
      <c r="AA12" s="197">
        <f t="shared" si="2"/>
        <v>21.837128229670014</v>
      </c>
      <c r="AB12" s="198">
        <v>0</v>
      </c>
      <c r="AC12" s="198">
        <v>0</v>
      </c>
      <c r="AD12" s="101">
        <v>0</v>
      </c>
      <c r="AG12" s="560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</row>
    <row r="13" spans="1:148" s="21" customFormat="1" ht="46.5" customHeight="1" x14ac:dyDescent="0.3">
      <c r="A13" s="42"/>
      <c r="B13" s="205" t="s">
        <v>88</v>
      </c>
      <c r="C13" s="202" t="s">
        <v>56</v>
      </c>
      <c r="D13" s="527" t="s">
        <v>11</v>
      </c>
      <c r="E13" s="206" t="s">
        <v>12</v>
      </c>
      <c r="F13" s="194">
        <f t="shared" si="5"/>
        <v>84067000</v>
      </c>
      <c r="G13" s="138">
        <v>84067000</v>
      </c>
      <c r="H13" s="138">
        <v>0</v>
      </c>
      <c r="I13" s="138">
        <v>0</v>
      </c>
      <c r="J13" s="137">
        <v>0</v>
      </c>
      <c r="K13" s="204">
        <f t="shared" si="6"/>
        <v>27006900</v>
      </c>
      <c r="L13" s="138">
        <v>27006900</v>
      </c>
      <c r="M13" s="138">
        <v>0</v>
      </c>
      <c r="N13" s="138">
        <v>0</v>
      </c>
      <c r="O13" s="137">
        <v>0</v>
      </c>
      <c r="P13" s="204">
        <f t="shared" si="0"/>
        <v>25949582.16</v>
      </c>
      <c r="Q13" s="138">
        <v>25949582.16</v>
      </c>
      <c r="R13" s="138">
        <v>0</v>
      </c>
      <c r="S13" s="138">
        <v>0</v>
      </c>
      <c r="T13" s="137">
        <v>0</v>
      </c>
      <c r="U13" s="52">
        <f t="shared" si="7"/>
        <v>96.085008497828326</v>
      </c>
      <c r="V13" s="150">
        <f t="shared" si="8"/>
        <v>96.085008497828326</v>
      </c>
      <c r="W13" s="49">
        <v>0</v>
      </c>
      <c r="X13" s="49">
        <v>0</v>
      </c>
      <c r="Y13" s="39">
        <v>0</v>
      </c>
      <c r="Z13" s="33">
        <f t="shared" si="1"/>
        <v>30.867739017688272</v>
      </c>
      <c r="AA13" s="150">
        <f t="shared" si="2"/>
        <v>30.867739017688272</v>
      </c>
      <c r="AB13" s="49">
        <v>0</v>
      </c>
      <c r="AC13" s="49">
        <v>0</v>
      </c>
      <c r="AD13" s="39">
        <v>0</v>
      </c>
      <c r="AG13" s="560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</row>
    <row r="14" spans="1:148" s="21" customFormat="1" ht="58.2" customHeight="1" x14ac:dyDescent="0.3">
      <c r="A14" s="42"/>
      <c r="B14" s="205" t="s">
        <v>87</v>
      </c>
      <c r="C14" s="202" t="s">
        <v>46</v>
      </c>
      <c r="D14" s="527" t="s">
        <v>11</v>
      </c>
      <c r="E14" s="206" t="s">
        <v>12</v>
      </c>
      <c r="F14" s="194">
        <f t="shared" si="5"/>
        <v>37872000</v>
      </c>
      <c r="G14" s="138">
        <v>37872000</v>
      </c>
      <c r="H14" s="138">
        <v>0</v>
      </c>
      <c r="I14" s="138">
        <v>0</v>
      </c>
      <c r="J14" s="137">
        <v>0</v>
      </c>
      <c r="K14" s="204">
        <f t="shared" si="6"/>
        <v>4971000</v>
      </c>
      <c r="L14" s="138">
        <v>4971000</v>
      </c>
      <c r="M14" s="138">
        <v>0</v>
      </c>
      <c r="N14" s="138">
        <v>0</v>
      </c>
      <c r="O14" s="137">
        <v>0</v>
      </c>
      <c r="P14" s="204">
        <f t="shared" si="0"/>
        <v>4509000</v>
      </c>
      <c r="Q14" s="138">
        <v>4509000</v>
      </c>
      <c r="R14" s="138">
        <v>0</v>
      </c>
      <c r="S14" s="138">
        <v>0</v>
      </c>
      <c r="T14" s="137">
        <v>0</v>
      </c>
      <c r="U14" s="52">
        <f t="shared" si="7"/>
        <v>90.706095353047672</v>
      </c>
      <c r="V14" s="150">
        <f t="shared" si="8"/>
        <v>90.706095353047672</v>
      </c>
      <c r="W14" s="49">
        <v>0</v>
      </c>
      <c r="X14" s="49">
        <v>0</v>
      </c>
      <c r="Y14" s="39">
        <v>0</v>
      </c>
      <c r="Z14" s="151">
        <f t="shared" si="1"/>
        <v>11.905893536121672</v>
      </c>
      <c r="AA14" s="49">
        <f t="shared" si="2"/>
        <v>11.905893536121672</v>
      </c>
      <c r="AB14" s="49">
        <v>0</v>
      </c>
      <c r="AC14" s="49">
        <v>0</v>
      </c>
      <c r="AD14" s="39">
        <v>0</v>
      </c>
      <c r="AG14" s="560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</row>
    <row r="15" spans="1:148" s="21" customFormat="1" ht="46.5" customHeight="1" x14ac:dyDescent="0.3">
      <c r="A15" s="42"/>
      <c r="B15" s="205" t="s">
        <v>57</v>
      </c>
      <c r="C15" s="202" t="s">
        <v>81</v>
      </c>
      <c r="D15" s="527" t="s">
        <v>11</v>
      </c>
      <c r="E15" s="206" t="s">
        <v>5</v>
      </c>
      <c r="F15" s="194">
        <f t="shared" si="5"/>
        <v>633600</v>
      </c>
      <c r="G15" s="150">
        <v>0</v>
      </c>
      <c r="H15" s="150">
        <v>0</v>
      </c>
      <c r="I15" s="150">
        <v>0</v>
      </c>
      <c r="J15" s="34">
        <v>633600</v>
      </c>
      <c r="K15" s="204">
        <f t="shared" si="6"/>
        <v>140000</v>
      </c>
      <c r="L15" s="150">
        <v>0</v>
      </c>
      <c r="M15" s="150">
        <v>0</v>
      </c>
      <c r="N15" s="150">
        <v>0</v>
      </c>
      <c r="O15" s="34">
        <v>140000</v>
      </c>
      <c r="P15" s="204">
        <f t="shared" si="0"/>
        <v>125004</v>
      </c>
      <c r="Q15" s="150">
        <v>0</v>
      </c>
      <c r="R15" s="150">
        <v>0</v>
      </c>
      <c r="S15" s="150">
        <v>0</v>
      </c>
      <c r="T15" s="34">
        <v>125004</v>
      </c>
      <c r="U15" s="52">
        <f t="shared" si="7"/>
        <v>89.28857142857143</v>
      </c>
      <c r="V15" s="49">
        <v>0</v>
      </c>
      <c r="W15" s="49">
        <v>0</v>
      </c>
      <c r="X15" s="49">
        <v>0</v>
      </c>
      <c r="Y15" s="35">
        <f>T15/O15*100</f>
        <v>89.28857142857143</v>
      </c>
      <c r="Z15" s="151">
        <f t="shared" si="1"/>
        <v>19.729166666666668</v>
      </c>
      <c r="AA15" s="49">
        <v>0</v>
      </c>
      <c r="AB15" s="49">
        <v>0</v>
      </c>
      <c r="AC15" s="49">
        <v>0</v>
      </c>
      <c r="AD15" s="39">
        <f t="shared" ref="AD15:AD21" si="13">T15/J15*100</f>
        <v>19.729166666666668</v>
      </c>
      <c r="AG15" s="560"/>
      <c r="AI15" s="393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</row>
    <row r="16" spans="1:148" s="21" customFormat="1" ht="28.8" customHeight="1" x14ac:dyDescent="0.3">
      <c r="A16" s="42"/>
      <c r="B16" s="205" t="s">
        <v>58</v>
      </c>
      <c r="C16" s="202" t="s">
        <v>55</v>
      </c>
      <c r="D16" s="527" t="s">
        <v>11</v>
      </c>
      <c r="E16" s="206" t="s">
        <v>5</v>
      </c>
      <c r="F16" s="194">
        <f t="shared" si="5"/>
        <v>577043113</v>
      </c>
      <c r="G16" s="150">
        <v>0</v>
      </c>
      <c r="H16" s="150">
        <v>0</v>
      </c>
      <c r="I16" s="150">
        <v>0</v>
      </c>
      <c r="J16" s="34">
        <f>579279135-2236022</f>
        <v>577043113</v>
      </c>
      <c r="K16" s="204">
        <f t="shared" si="6"/>
        <v>139065610</v>
      </c>
      <c r="L16" s="150">
        <v>0</v>
      </c>
      <c r="M16" s="150">
        <v>0</v>
      </c>
      <c r="N16" s="150">
        <v>0</v>
      </c>
      <c r="O16" s="34">
        <v>139065610</v>
      </c>
      <c r="P16" s="204">
        <f t="shared" si="0"/>
        <v>106997180.06999999</v>
      </c>
      <c r="Q16" s="150">
        <v>0</v>
      </c>
      <c r="R16" s="150">
        <v>0</v>
      </c>
      <c r="S16" s="150">
        <v>0</v>
      </c>
      <c r="T16" s="34">
        <v>106997180.06999999</v>
      </c>
      <c r="U16" s="52">
        <f t="shared" si="7"/>
        <v>76.940071718665735</v>
      </c>
      <c r="V16" s="49">
        <v>0</v>
      </c>
      <c r="W16" s="49">
        <v>0</v>
      </c>
      <c r="X16" s="49">
        <v>0</v>
      </c>
      <c r="Y16" s="35">
        <f t="shared" ref="Y16:Y21" si="14">T16/O16*100</f>
        <v>76.940071718665735</v>
      </c>
      <c r="Z16" s="33">
        <f t="shared" si="1"/>
        <v>18.542319916744244</v>
      </c>
      <c r="AA16" s="49">
        <v>0</v>
      </c>
      <c r="AB16" s="49">
        <v>0</v>
      </c>
      <c r="AC16" s="49">
        <v>0</v>
      </c>
      <c r="AD16" s="35">
        <f t="shared" si="13"/>
        <v>18.542319916744244</v>
      </c>
      <c r="AG16" s="560"/>
      <c r="AI16" s="394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</row>
    <row r="17" spans="1:148" s="124" customFormat="1" ht="28.5" customHeight="1" x14ac:dyDescent="0.3">
      <c r="A17" s="123"/>
      <c r="B17" s="207" t="s">
        <v>130</v>
      </c>
      <c r="C17" s="208"/>
      <c r="D17" s="528" t="s">
        <v>11</v>
      </c>
      <c r="E17" s="209" t="s">
        <v>13</v>
      </c>
      <c r="F17" s="210">
        <f>G17+H17+I17+J17</f>
        <v>341067780</v>
      </c>
      <c r="G17" s="211">
        <v>0</v>
      </c>
      <c r="H17" s="211">
        <v>0</v>
      </c>
      <c r="I17" s="212">
        <v>341067780</v>
      </c>
      <c r="J17" s="213">
        <v>0</v>
      </c>
      <c r="K17" s="214">
        <f>L17+M17+N17+O17</f>
        <v>341067780</v>
      </c>
      <c r="L17" s="211">
        <v>0</v>
      </c>
      <c r="M17" s="211">
        <v>0</v>
      </c>
      <c r="N17" s="211">
        <f>I17</f>
        <v>341067780</v>
      </c>
      <c r="O17" s="215">
        <v>0</v>
      </c>
      <c r="P17" s="214">
        <f>Q17+R17+S17+T17</f>
        <v>58278706.609999999</v>
      </c>
      <c r="Q17" s="211">
        <v>0</v>
      </c>
      <c r="R17" s="211">
        <v>0</v>
      </c>
      <c r="S17" s="211">
        <v>58278706.609999999</v>
      </c>
      <c r="T17" s="215">
        <v>0</v>
      </c>
      <c r="U17" s="216">
        <f t="shared" si="7"/>
        <v>17.087133416706791</v>
      </c>
      <c r="V17" s="217">
        <v>0</v>
      </c>
      <c r="W17" s="217">
        <v>0</v>
      </c>
      <c r="X17" s="211">
        <f>S17/N17*100</f>
        <v>17.087133416706791</v>
      </c>
      <c r="Y17" s="218">
        <v>0</v>
      </c>
      <c r="Z17" s="219">
        <f t="shared" si="1"/>
        <v>17.087133416706791</v>
      </c>
      <c r="AA17" s="217">
        <v>0</v>
      </c>
      <c r="AB17" s="217">
        <v>0</v>
      </c>
      <c r="AC17" s="211">
        <f t="shared" ref="AC17:AC21" si="15">S17/I17*100</f>
        <v>17.087133416706791</v>
      </c>
      <c r="AD17" s="218">
        <v>0</v>
      </c>
      <c r="AE17" s="586" t="s">
        <v>76</v>
      </c>
      <c r="AF17" s="587"/>
      <c r="AG17" s="587"/>
      <c r="AI17" s="648" t="s">
        <v>129</v>
      </c>
      <c r="AJ17" s="648"/>
      <c r="AK17" s="648"/>
      <c r="AL17" s="648"/>
      <c r="AM17" s="648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</row>
    <row r="18" spans="1:148" s="21" customFormat="1" ht="30" customHeight="1" x14ac:dyDescent="0.3">
      <c r="A18" s="42"/>
      <c r="B18" s="205" t="s">
        <v>0</v>
      </c>
      <c r="C18" s="202" t="s">
        <v>68</v>
      </c>
      <c r="D18" s="527" t="s">
        <v>11</v>
      </c>
      <c r="E18" s="206" t="s">
        <v>5</v>
      </c>
      <c r="F18" s="194">
        <f t="shared" si="5"/>
        <v>3994900</v>
      </c>
      <c r="G18" s="150">
        <v>0</v>
      </c>
      <c r="H18" s="150">
        <v>0</v>
      </c>
      <c r="I18" s="150">
        <v>0</v>
      </c>
      <c r="J18" s="34">
        <v>3994900</v>
      </c>
      <c r="K18" s="204">
        <f t="shared" si="6"/>
        <v>599520</v>
      </c>
      <c r="L18" s="150">
        <v>0</v>
      </c>
      <c r="M18" s="150">
        <v>0</v>
      </c>
      <c r="N18" s="150">
        <v>0</v>
      </c>
      <c r="O18" s="34">
        <v>599520</v>
      </c>
      <c r="P18" s="204">
        <f t="shared" si="0"/>
        <v>251464.26</v>
      </c>
      <c r="Q18" s="150">
        <v>0</v>
      </c>
      <c r="R18" s="150">
        <v>0</v>
      </c>
      <c r="S18" s="150">
        <v>0</v>
      </c>
      <c r="T18" s="34">
        <v>251464.26</v>
      </c>
      <c r="U18" s="52">
        <f t="shared" si="7"/>
        <v>41.944265412329869</v>
      </c>
      <c r="V18" s="49">
        <v>0</v>
      </c>
      <c r="W18" s="49">
        <v>0</v>
      </c>
      <c r="X18" s="49">
        <v>0</v>
      </c>
      <c r="Y18" s="35">
        <f t="shared" si="14"/>
        <v>41.944265412329869</v>
      </c>
      <c r="Z18" s="33">
        <f t="shared" si="1"/>
        <v>6.2946321559988982</v>
      </c>
      <c r="AA18" s="49">
        <v>0</v>
      </c>
      <c r="AB18" s="49">
        <v>0</v>
      </c>
      <c r="AC18" s="49">
        <v>0</v>
      </c>
      <c r="AD18" s="35">
        <f t="shared" si="13"/>
        <v>6.2946321559988982</v>
      </c>
      <c r="AG18" s="560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</row>
    <row r="19" spans="1:148" s="21" customFormat="1" ht="28.5" customHeight="1" x14ac:dyDescent="0.3">
      <c r="A19" s="42"/>
      <c r="B19" s="205" t="s">
        <v>66</v>
      </c>
      <c r="C19" s="202" t="s">
        <v>44</v>
      </c>
      <c r="D19" s="527" t="s">
        <v>11</v>
      </c>
      <c r="E19" s="206" t="s">
        <v>12</v>
      </c>
      <c r="F19" s="194">
        <f t="shared" si="5"/>
        <v>72700</v>
      </c>
      <c r="G19" s="150">
        <v>72700</v>
      </c>
      <c r="H19" s="150">
        <v>0</v>
      </c>
      <c r="I19" s="150">
        <v>0</v>
      </c>
      <c r="J19" s="34">
        <v>0</v>
      </c>
      <c r="K19" s="204">
        <f t="shared" si="6"/>
        <v>0</v>
      </c>
      <c r="L19" s="150">
        <v>0</v>
      </c>
      <c r="M19" s="150">
        <v>0</v>
      </c>
      <c r="N19" s="150">
        <v>0</v>
      </c>
      <c r="O19" s="34">
        <v>0</v>
      </c>
      <c r="P19" s="204">
        <f t="shared" si="0"/>
        <v>0</v>
      </c>
      <c r="Q19" s="150">
        <v>0</v>
      </c>
      <c r="R19" s="150">
        <v>0</v>
      </c>
      <c r="S19" s="150">
        <v>0</v>
      </c>
      <c r="T19" s="34">
        <v>0</v>
      </c>
      <c r="U19" s="220">
        <f t="shared" si="7"/>
        <v>0</v>
      </c>
      <c r="V19" s="49">
        <v>0</v>
      </c>
      <c r="W19" s="49">
        <v>0</v>
      </c>
      <c r="X19" s="49">
        <v>0</v>
      </c>
      <c r="Y19" s="39">
        <v>0</v>
      </c>
      <c r="Z19" s="221">
        <f t="shared" si="1"/>
        <v>0</v>
      </c>
      <c r="AA19" s="49">
        <f t="shared" si="2"/>
        <v>0</v>
      </c>
      <c r="AB19" s="49">
        <f t="shared" ref="AB19:AB21" si="16">Q19/G19*100</f>
        <v>0</v>
      </c>
      <c r="AC19" s="49">
        <v>0</v>
      </c>
      <c r="AD19" s="39">
        <v>0</v>
      </c>
      <c r="AE19" s="584" t="s">
        <v>77</v>
      </c>
      <c r="AF19" s="585"/>
      <c r="AG19" s="563">
        <v>72690</v>
      </c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</row>
    <row r="20" spans="1:148" s="21" customFormat="1" ht="21.75" hidden="1" customHeight="1" x14ac:dyDescent="0.3">
      <c r="A20" s="42"/>
      <c r="B20" s="205"/>
      <c r="C20" s="202"/>
      <c r="D20" s="527" t="s">
        <v>11</v>
      </c>
      <c r="E20" s="206" t="s">
        <v>12</v>
      </c>
      <c r="F20" s="194">
        <f t="shared" si="5"/>
        <v>0</v>
      </c>
      <c r="G20" s="150"/>
      <c r="H20" s="150"/>
      <c r="I20" s="150"/>
      <c r="J20" s="34"/>
      <c r="K20" s="204">
        <f t="shared" si="6"/>
        <v>0</v>
      </c>
      <c r="L20" s="150"/>
      <c r="M20" s="150"/>
      <c r="N20" s="150"/>
      <c r="O20" s="34"/>
      <c r="P20" s="204">
        <f t="shared" si="0"/>
        <v>0</v>
      </c>
      <c r="Q20" s="150"/>
      <c r="R20" s="150"/>
      <c r="S20" s="150"/>
      <c r="T20" s="34"/>
      <c r="U20" s="52" t="e">
        <f t="shared" si="7"/>
        <v>#DIV/0!</v>
      </c>
      <c r="V20" s="150" t="e">
        <f t="shared" si="8"/>
        <v>#DIV/0!</v>
      </c>
      <c r="W20" s="49" t="e">
        <f>L20/#REF!*100</f>
        <v>#REF!</v>
      </c>
      <c r="X20" s="150" t="e">
        <f t="shared" ref="X20:X21" si="17">N20/D20*100</f>
        <v>#VALUE!</v>
      </c>
      <c r="Y20" s="35" t="e">
        <f t="shared" si="14"/>
        <v>#DIV/0!</v>
      </c>
      <c r="Z20" s="222" t="e">
        <f t="shared" si="1"/>
        <v>#DIV/0!</v>
      </c>
      <c r="AA20" s="150" t="e">
        <f t="shared" si="2"/>
        <v>#DIV/0!</v>
      </c>
      <c r="AB20" s="49" t="e">
        <f t="shared" si="16"/>
        <v>#DIV/0!</v>
      </c>
      <c r="AC20" s="150" t="e">
        <f t="shared" si="15"/>
        <v>#DIV/0!</v>
      </c>
      <c r="AD20" s="35" t="e">
        <f t="shared" si="13"/>
        <v>#DIV/0!</v>
      </c>
      <c r="AG20" s="3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</row>
    <row r="21" spans="1:148" s="21" customFormat="1" ht="18.75" hidden="1" customHeight="1" x14ac:dyDescent="0.3">
      <c r="A21" s="43"/>
      <c r="B21" s="223"/>
      <c r="C21" s="224"/>
      <c r="D21" s="527" t="s">
        <v>11</v>
      </c>
      <c r="E21" s="225" t="s">
        <v>5</v>
      </c>
      <c r="F21" s="194">
        <f t="shared" si="5"/>
        <v>0</v>
      </c>
      <c r="G21" s="226"/>
      <c r="H21" s="226"/>
      <c r="I21" s="226"/>
      <c r="J21" s="227"/>
      <c r="K21" s="204">
        <f t="shared" si="6"/>
        <v>0</v>
      </c>
      <c r="L21" s="226"/>
      <c r="M21" s="226"/>
      <c r="N21" s="226"/>
      <c r="O21" s="227"/>
      <c r="P21" s="204">
        <f t="shared" si="0"/>
        <v>0</v>
      </c>
      <c r="Q21" s="226"/>
      <c r="R21" s="226"/>
      <c r="S21" s="226"/>
      <c r="T21" s="227"/>
      <c r="U21" s="52" t="e">
        <f t="shared" si="7"/>
        <v>#DIV/0!</v>
      </c>
      <c r="V21" s="150" t="e">
        <f t="shared" si="8"/>
        <v>#DIV/0!</v>
      </c>
      <c r="W21" s="49" t="e">
        <f>L21/#REF!*100</f>
        <v>#REF!</v>
      </c>
      <c r="X21" s="150" t="e">
        <f t="shared" si="17"/>
        <v>#VALUE!</v>
      </c>
      <c r="Y21" s="35" t="e">
        <f t="shared" si="14"/>
        <v>#DIV/0!</v>
      </c>
      <c r="Z21" s="222" t="e">
        <f t="shared" si="1"/>
        <v>#DIV/0!</v>
      </c>
      <c r="AA21" s="150" t="e">
        <f t="shared" si="2"/>
        <v>#DIV/0!</v>
      </c>
      <c r="AB21" s="49" t="e">
        <f t="shared" si="16"/>
        <v>#DIV/0!</v>
      </c>
      <c r="AC21" s="150" t="e">
        <f t="shared" si="15"/>
        <v>#DIV/0!</v>
      </c>
      <c r="AD21" s="35" t="e">
        <f t="shared" si="13"/>
        <v>#DIV/0!</v>
      </c>
      <c r="AG21" s="3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</row>
    <row r="22" spans="1:148" s="21" customFormat="1" ht="29.4" customHeight="1" thickBot="1" x14ac:dyDescent="0.35">
      <c r="A22" s="435"/>
      <c r="B22" s="228" t="s">
        <v>59</v>
      </c>
      <c r="C22" s="229" t="s">
        <v>45</v>
      </c>
      <c r="D22" s="529" t="s">
        <v>11</v>
      </c>
      <c r="E22" s="230" t="s">
        <v>12</v>
      </c>
      <c r="F22" s="231">
        <f t="shared" si="5"/>
        <v>1100000</v>
      </c>
      <c r="G22" s="232">
        <v>1100000</v>
      </c>
      <c r="H22" s="233">
        <v>0</v>
      </c>
      <c r="I22" s="233">
        <v>0</v>
      </c>
      <c r="J22" s="56">
        <v>0</v>
      </c>
      <c r="K22" s="231">
        <f t="shared" si="6"/>
        <v>350000</v>
      </c>
      <c r="L22" s="232">
        <v>350000</v>
      </c>
      <c r="M22" s="233">
        <v>0</v>
      </c>
      <c r="N22" s="233">
        <v>0</v>
      </c>
      <c r="O22" s="56">
        <v>0</v>
      </c>
      <c r="P22" s="231">
        <f t="shared" si="0"/>
        <v>350000</v>
      </c>
      <c r="Q22" s="232">
        <v>350000</v>
      </c>
      <c r="R22" s="233">
        <v>0</v>
      </c>
      <c r="S22" s="233">
        <v>0</v>
      </c>
      <c r="T22" s="56">
        <v>0</v>
      </c>
      <c r="U22" s="50">
        <f>V22+W22+X22+Y22</f>
        <v>100</v>
      </c>
      <c r="V22" s="226">
        <f t="shared" si="8"/>
        <v>100</v>
      </c>
      <c r="W22" s="234">
        <v>0</v>
      </c>
      <c r="X22" s="234">
        <v>0</v>
      </c>
      <c r="Y22" s="235">
        <v>0</v>
      </c>
      <c r="Z22" s="404">
        <f t="shared" si="1"/>
        <v>31.818181818181817</v>
      </c>
      <c r="AA22" s="234">
        <f t="shared" si="2"/>
        <v>31.818181818181817</v>
      </c>
      <c r="AB22" s="234">
        <v>0</v>
      </c>
      <c r="AC22" s="234">
        <v>0</v>
      </c>
      <c r="AD22" s="235">
        <v>0</v>
      </c>
      <c r="AG22" s="3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</row>
    <row r="23" spans="1:148" s="67" customFormat="1" ht="19.5" customHeight="1" thickBot="1" x14ac:dyDescent="0.35">
      <c r="A23" s="77"/>
      <c r="B23" s="597" t="s">
        <v>73</v>
      </c>
      <c r="C23" s="598"/>
      <c r="D23" s="599"/>
      <c r="E23" s="173"/>
      <c r="F23" s="153">
        <f>F8+F10+F12+F13+F14+F15+F16+F17+F18+F19+F22+F9+F11</f>
        <v>4380592493</v>
      </c>
      <c r="G23" s="119">
        <f t="shared" ref="G23:J23" si="18">G8+G10+G12+G13+G14+G15+G16+G17+G18+G19+G22+G9+G11</f>
        <v>3457853100</v>
      </c>
      <c r="H23" s="119">
        <f t="shared" si="18"/>
        <v>0</v>
      </c>
      <c r="I23" s="119">
        <f t="shared" si="18"/>
        <v>341067780</v>
      </c>
      <c r="J23" s="92">
        <f t="shared" si="18"/>
        <v>581671613</v>
      </c>
      <c r="K23" s="91">
        <f t="shared" ref="G23:T23" si="19">K8+K10+K12+K13+K14+K15+K16+K17+K18+K19+K22+K9+K11</f>
        <v>1141556920</v>
      </c>
      <c r="L23" s="119">
        <f t="shared" si="19"/>
        <v>660684010</v>
      </c>
      <c r="M23" s="119">
        <f t="shared" si="19"/>
        <v>0</v>
      </c>
      <c r="N23" s="119">
        <f t="shared" si="19"/>
        <v>341067780</v>
      </c>
      <c r="O23" s="92">
        <f t="shared" si="19"/>
        <v>139805130</v>
      </c>
      <c r="P23" s="91">
        <f t="shared" si="19"/>
        <v>734581374.79000008</v>
      </c>
      <c r="Q23" s="119">
        <f t="shared" si="19"/>
        <v>568929019.85000002</v>
      </c>
      <c r="R23" s="119">
        <f t="shared" si="19"/>
        <v>0</v>
      </c>
      <c r="S23" s="119">
        <f t="shared" si="19"/>
        <v>58278706.609999999</v>
      </c>
      <c r="T23" s="92">
        <f t="shared" si="19"/>
        <v>107373648.33</v>
      </c>
      <c r="U23" s="128">
        <f>P23/K23*100</f>
        <v>64.349079920605277</v>
      </c>
      <c r="V23" s="186">
        <f t="shared" si="8"/>
        <v>86.112121867456736</v>
      </c>
      <c r="W23" s="237">
        <v>0</v>
      </c>
      <c r="X23" s="186">
        <f t="shared" ref="X23" si="20">S23/N23*100</f>
        <v>17.087133416706791</v>
      </c>
      <c r="Y23" s="92">
        <f t="shared" ref="Y23" si="21">T23/O23*100</f>
        <v>76.80236650114341</v>
      </c>
      <c r="Z23" s="91">
        <f>P23/F23*100</f>
        <v>16.768995882722024</v>
      </c>
      <c r="AA23" s="119">
        <f>Q23/G23*100</f>
        <v>16.453244351242105</v>
      </c>
      <c r="AB23" s="78">
        <v>0</v>
      </c>
      <c r="AC23" s="119">
        <f>S23/I23*100</f>
        <v>17.087133416706791</v>
      </c>
      <c r="AD23" s="92">
        <f>T23/J23*100</f>
        <v>18.459496033546337</v>
      </c>
      <c r="AG23" s="73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</row>
    <row r="24" spans="1:148" s="452" customFormat="1" ht="19.2" customHeight="1" x14ac:dyDescent="0.3">
      <c r="A24" s="658" t="s">
        <v>14</v>
      </c>
      <c r="B24" s="120" t="s">
        <v>101</v>
      </c>
      <c r="C24" s="462"/>
      <c r="D24" s="530"/>
      <c r="E24" s="463" t="s">
        <v>9</v>
      </c>
      <c r="F24" s="549">
        <f>F25</f>
        <v>30222370</v>
      </c>
      <c r="G24" s="464">
        <f t="shared" ref="G24:J24" si="22">G25</f>
        <v>0</v>
      </c>
      <c r="H24" s="464">
        <f t="shared" si="22"/>
        <v>0</v>
      </c>
      <c r="I24" s="464">
        <f t="shared" si="22"/>
        <v>0</v>
      </c>
      <c r="J24" s="448">
        <f t="shared" si="22"/>
        <v>30222370</v>
      </c>
      <c r="K24" s="447">
        <f>K25</f>
        <v>499000</v>
      </c>
      <c r="L24" s="447">
        <f t="shared" ref="L24:O24" si="23">L25</f>
        <v>0</v>
      </c>
      <c r="M24" s="447">
        <f t="shared" si="23"/>
        <v>0</v>
      </c>
      <c r="N24" s="447">
        <f t="shared" si="23"/>
        <v>0</v>
      </c>
      <c r="O24" s="447">
        <f t="shared" si="23"/>
        <v>499000</v>
      </c>
      <c r="P24" s="408">
        <f t="shared" ref="P24:T24" si="24">P29</f>
        <v>0</v>
      </c>
      <c r="Q24" s="448">
        <f t="shared" si="24"/>
        <v>0</v>
      </c>
      <c r="R24" s="448">
        <f t="shared" si="24"/>
        <v>0</v>
      </c>
      <c r="S24" s="448">
        <f t="shared" si="24"/>
        <v>0</v>
      </c>
      <c r="T24" s="449">
        <f t="shared" si="24"/>
        <v>0</v>
      </c>
      <c r="U24" s="450">
        <v>0</v>
      </c>
      <c r="V24" s="95">
        <v>0</v>
      </c>
      <c r="W24" s="95">
        <v>0</v>
      </c>
      <c r="X24" s="95">
        <v>0</v>
      </c>
      <c r="Y24" s="451">
        <v>0</v>
      </c>
      <c r="Z24" s="450">
        <v>0</v>
      </c>
      <c r="AA24" s="95">
        <v>0</v>
      </c>
      <c r="AB24" s="95">
        <v>0</v>
      </c>
      <c r="AC24" s="95">
        <v>0</v>
      </c>
      <c r="AD24" s="451">
        <v>0</v>
      </c>
      <c r="AG24" s="4"/>
      <c r="AI24" s="453"/>
      <c r="AJ24" s="453"/>
      <c r="AK24" s="453"/>
      <c r="AL24" s="453"/>
      <c r="AM24" s="453"/>
      <c r="AN24" s="453"/>
      <c r="AO24" s="453"/>
      <c r="AP24" s="453"/>
      <c r="AQ24" s="453"/>
      <c r="AR24" s="453"/>
      <c r="AS24" s="453"/>
      <c r="AT24" s="453"/>
      <c r="AU24" s="453"/>
      <c r="AV24" s="453"/>
      <c r="AW24" s="453"/>
      <c r="AX24" s="453"/>
      <c r="AY24" s="453"/>
      <c r="AZ24" s="453"/>
      <c r="BA24" s="453"/>
      <c r="BB24" s="453"/>
      <c r="BC24" s="453"/>
      <c r="BD24" s="453"/>
      <c r="BE24" s="453"/>
      <c r="BF24" s="453"/>
      <c r="BG24" s="453"/>
      <c r="BH24" s="453"/>
      <c r="BI24" s="453"/>
      <c r="BJ24" s="453"/>
      <c r="BK24" s="453"/>
      <c r="BL24" s="453"/>
      <c r="BM24" s="453"/>
      <c r="BN24" s="453"/>
      <c r="BO24" s="453"/>
      <c r="BP24" s="453"/>
      <c r="BQ24" s="453"/>
      <c r="BR24" s="453"/>
      <c r="BS24" s="453"/>
      <c r="BT24" s="453"/>
      <c r="BU24" s="453"/>
      <c r="BV24" s="453"/>
      <c r="BW24" s="453"/>
      <c r="BX24" s="453"/>
      <c r="BY24" s="453"/>
      <c r="BZ24" s="453"/>
      <c r="CA24" s="453"/>
      <c r="CB24" s="453"/>
      <c r="CC24" s="453"/>
      <c r="CD24" s="453"/>
      <c r="CE24" s="453"/>
      <c r="CF24" s="453"/>
      <c r="CG24" s="453"/>
      <c r="CH24" s="453"/>
      <c r="CI24" s="453"/>
      <c r="CJ24" s="453"/>
      <c r="CK24" s="453"/>
      <c r="CL24" s="453"/>
      <c r="CM24" s="453"/>
      <c r="CN24" s="453"/>
      <c r="CO24" s="453"/>
      <c r="CP24" s="453"/>
      <c r="CQ24" s="453"/>
      <c r="CR24" s="453"/>
      <c r="CS24" s="453"/>
      <c r="CT24" s="453"/>
      <c r="CU24" s="453"/>
      <c r="CV24" s="453"/>
      <c r="CW24" s="453"/>
      <c r="CX24" s="453"/>
      <c r="CY24" s="453"/>
      <c r="CZ24" s="453"/>
      <c r="DA24" s="453"/>
      <c r="DB24" s="453"/>
      <c r="DC24" s="453"/>
      <c r="DD24" s="453"/>
      <c r="DE24" s="453"/>
      <c r="DF24" s="453"/>
      <c r="DG24" s="453"/>
      <c r="DH24" s="453"/>
      <c r="DI24" s="453"/>
      <c r="DJ24" s="453"/>
      <c r="DK24" s="453"/>
      <c r="DL24" s="453"/>
      <c r="DM24" s="453"/>
      <c r="DN24" s="453"/>
      <c r="DO24" s="453"/>
      <c r="DP24" s="453"/>
      <c r="DQ24" s="453"/>
      <c r="DR24" s="453"/>
      <c r="DS24" s="453"/>
      <c r="DT24" s="453"/>
      <c r="DU24" s="453"/>
      <c r="DV24" s="453"/>
      <c r="DW24" s="453"/>
      <c r="DX24" s="453"/>
      <c r="DY24" s="453"/>
      <c r="DZ24" s="453"/>
      <c r="EA24" s="453"/>
      <c r="EB24" s="453"/>
      <c r="EC24" s="453"/>
      <c r="ED24" s="453"/>
      <c r="EE24" s="453"/>
      <c r="EF24" s="453"/>
      <c r="EG24" s="453"/>
      <c r="EH24" s="453"/>
      <c r="EI24" s="453"/>
      <c r="EJ24" s="453"/>
      <c r="EK24" s="453"/>
      <c r="EL24" s="453"/>
      <c r="EM24" s="453"/>
      <c r="EN24" s="453"/>
      <c r="EO24" s="453"/>
      <c r="EP24" s="453"/>
      <c r="EQ24" s="453"/>
      <c r="ER24" s="453"/>
    </row>
    <row r="25" spans="1:148" s="15" customFormat="1" ht="18" customHeight="1" thickBot="1" x14ac:dyDescent="0.35">
      <c r="A25" s="659"/>
      <c r="B25" s="135"/>
      <c r="C25" s="224"/>
      <c r="D25" s="531" t="s">
        <v>15</v>
      </c>
      <c r="E25" s="230" t="s">
        <v>9</v>
      </c>
      <c r="F25" s="138">
        <f>F26+F27+F28+F29</f>
        <v>30222370</v>
      </c>
      <c r="G25" s="138">
        <f t="shared" ref="G25:J25" si="25">G26+G27+G28+G29</f>
        <v>0</v>
      </c>
      <c r="H25" s="138">
        <f t="shared" si="25"/>
        <v>0</v>
      </c>
      <c r="I25" s="138">
        <f t="shared" si="25"/>
        <v>0</v>
      </c>
      <c r="J25" s="138">
        <f t="shared" si="25"/>
        <v>30222370</v>
      </c>
      <c r="K25" s="446">
        <f>L25+M25+N25+O25</f>
        <v>499000</v>
      </c>
      <c r="L25" s="446">
        <f t="shared" ref="L25" si="26">L26+L27+L28+L29</f>
        <v>0</v>
      </c>
      <c r="M25" s="446">
        <f t="shared" ref="M25" si="27">M26+M27+M28+M29</f>
        <v>0</v>
      </c>
      <c r="N25" s="446">
        <f t="shared" ref="N25" si="28">N26+N27+N28+N29</f>
        <v>0</v>
      </c>
      <c r="O25" s="461">
        <v>499000</v>
      </c>
      <c r="P25" s="270">
        <f t="shared" ref="P25:T25" si="29">P30</f>
        <v>0</v>
      </c>
      <c r="Q25" s="466">
        <f t="shared" si="29"/>
        <v>0</v>
      </c>
      <c r="R25" s="466">
        <f t="shared" si="29"/>
        <v>0</v>
      </c>
      <c r="S25" s="466">
        <f t="shared" si="29"/>
        <v>0</v>
      </c>
      <c r="T25" s="419">
        <f t="shared" si="29"/>
        <v>0</v>
      </c>
      <c r="U25" s="243">
        <f t="shared" ref="U25:U29" si="30">V25+W25+X25+Y25</f>
        <v>0</v>
      </c>
      <c r="V25" s="234">
        <v>0</v>
      </c>
      <c r="W25" s="234">
        <v>0</v>
      </c>
      <c r="X25" s="234">
        <v>0</v>
      </c>
      <c r="Y25" s="235">
        <v>0</v>
      </c>
      <c r="Z25" s="445">
        <v>0</v>
      </c>
      <c r="AA25" s="234">
        <v>0</v>
      </c>
      <c r="AB25" s="234">
        <v>0</v>
      </c>
      <c r="AC25" s="234">
        <v>0</v>
      </c>
      <c r="AD25" s="235">
        <v>0</v>
      </c>
      <c r="AG25" s="117"/>
      <c r="AI25" s="118"/>
      <c r="AJ25" s="118"/>
      <c r="AK25" s="118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</row>
    <row r="26" spans="1:148" s="15" customFormat="1" ht="18" hidden="1" customHeight="1" x14ac:dyDescent="0.3">
      <c r="A26" s="435"/>
      <c r="B26" s="444" t="s">
        <v>139</v>
      </c>
      <c r="C26" s="202" t="s">
        <v>140</v>
      </c>
      <c r="D26" s="532" t="s">
        <v>15</v>
      </c>
      <c r="E26" s="206"/>
      <c r="F26" s="138">
        <f t="shared" ref="F26:F29" si="31">G26+H26+I26+J26</f>
        <v>4497</v>
      </c>
      <c r="G26" s="138">
        <v>0</v>
      </c>
      <c r="H26" s="138">
        <v>0</v>
      </c>
      <c r="I26" s="138">
        <v>0</v>
      </c>
      <c r="J26" s="138">
        <v>4497</v>
      </c>
      <c r="K26" s="138"/>
      <c r="L26" s="138"/>
      <c r="M26" s="138"/>
      <c r="N26" s="138"/>
      <c r="O26" s="137"/>
      <c r="P26" s="195">
        <f t="shared" ref="P26:S26" si="32">P31</f>
        <v>0</v>
      </c>
      <c r="Q26" s="437">
        <f t="shared" si="32"/>
        <v>0</v>
      </c>
      <c r="R26" s="437">
        <f t="shared" si="32"/>
        <v>0</v>
      </c>
      <c r="S26" s="437">
        <f t="shared" si="32"/>
        <v>0</v>
      </c>
      <c r="T26" s="465">
        <v>0</v>
      </c>
      <c r="U26" s="49"/>
      <c r="V26" s="49"/>
      <c r="W26" s="49"/>
      <c r="X26" s="49"/>
      <c r="Y26" s="49"/>
      <c r="Z26" s="445">
        <v>0</v>
      </c>
      <c r="AA26" s="234">
        <v>0</v>
      </c>
      <c r="AB26" s="234">
        <v>0</v>
      </c>
      <c r="AC26" s="234">
        <v>0</v>
      </c>
      <c r="AD26" s="235">
        <v>0</v>
      </c>
      <c r="AG26" s="117"/>
      <c r="AI26" s="118"/>
      <c r="AJ26" s="118"/>
      <c r="AK26" s="118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</row>
    <row r="27" spans="1:148" s="15" customFormat="1" ht="27.6" hidden="1" customHeight="1" x14ac:dyDescent="0.3">
      <c r="A27" s="435"/>
      <c r="B27" s="444" t="s">
        <v>138</v>
      </c>
      <c r="C27" s="202" t="s">
        <v>140</v>
      </c>
      <c r="D27" s="533" t="s">
        <v>15</v>
      </c>
      <c r="E27" s="206"/>
      <c r="F27" s="138">
        <f t="shared" si="31"/>
        <v>613476</v>
      </c>
      <c r="G27" s="138">
        <v>0</v>
      </c>
      <c r="H27" s="138">
        <v>0</v>
      </c>
      <c r="I27" s="138">
        <v>0</v>
      </c>
      <c r="J27" s="138">
        <v>613476</v>
      </c>
      <c r="K27" s="138"/>
      <c r="L27" s="138"/>
      <c r="M27" s="138"/>
      <c r="N27" s="138"/>
      <c r="O27" s="137"/>
      <c r="P27" s="138">
        <f t="shared" ref="P27:S27" si="33">P32</f>
        <v>0</v>
      </c>
      <c r="Q27" s="299">
        <f t="shared" si="33"/>
        <v>0</v>
      </c>
      <c r="R27" s="299">
        <f t="shared" si="33"/>
        <v>0</v>
      </c>
      <c r="S27" s="299">
        <f t="shared" si="33"/>
        <v>0</v>
      </c>
      <c r="T27" s="297">
        <v>0</v>
      </c>
      <c r="U27" s="49"/>
      <c r="V27" s="49"/>
      <c r="W27" s="49"/>
      <c r="X27" s="49"/>
      <c r="Y27" s="49"/>
      <c r="Z27" s="445">
        <v>0</v>
      </c>
      <c r="AA27" s="234">
        <v>0</v>
      </c>
      <c r="AB27" s="234">
        <v>0</v>
      </c>
      <c r="AC27" s="234">
        <v>0</v>
      </c>
      <c r="AD27" s="235">
        <v>0</v>
      </c>
      <c r="AG27" s="117"/>
      <c r="AI27" s="118"/>
      <c r="AJ27" s="118"/>
      <c r="AK27" s="118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</row>
    <row r="28" spans="1:148" s="15" customFormat="1" ht="27.6" hidden="1" customHeight="1" x14ac:dyDescent="0.3">
      <c r="A28" s="435"/>
      <c r="B28" s="444" t="s">
        <v>141</v>
      </c>
      <c r="C28" s="202" t="s">
        <v>121</v>
      </c>
      <c r="D28" s="533" t="s">
        <v>15</v>
      </c>
      <c r="E28" s="230"/>
      <c r="F28" s="138">
        <f t="shared" si="31"/>
        <v>29318834</v>
      </c>
      <c r="G28" s="138">
        <v>0</v>
      </c>
      <c r="H28" s="138">
        <v>0</v>
      </c>
      <c r="I28" s="138">
        <v>0</v>
      </c>
      <c r="J28" s="138">
        <v>29318834</v>
      </c>
      <c r="K28" s="437"/>
      <c r="L28" s="437"/>
      <c r="M28" s="437"/>
      <c r="N28" s="437"/>
      <c r="O28" s="437"/>
      <c r="P28" s="138">
        <v>0</v>
      </c>
      <c r="Q28" s="299">
        <f t="shared" ref="Q28:S28" si="34">Q33</f>
        <v>0</v>
      </c>
      <c r="R28" s="299">
        <f t="shared" si="34"/>
        <v>0</v>
      </c>
      <c r="S28" s="299">
        <f t="shared" si="34"/>
        <v>0</v>
      </c>
      <c r="T28" s="297">
        <v>0</v>
      </c>
      <c r="U28" s="49"/>
      <c r="V28" s="49"/>
      <c r="W28" s="49"/>
      <c r="X28" s="49"/>
      <c r="Y28" s="49"/>
      <c r="Z28" s="445">
        <v>0</v>
      </c>
      <c r="AA28" s="234">
        <v>0</v>
      </c>
      <c r="AB28" s="234">
        <v>0</v>
      </c>
      <c r="AC28" s="234">
        <v>0</v>
      </c>
      <c r="AD28" s="235">
        <v>0</v>
      </c>
      <c r="AG28" s="117"/>
      <c r="AI28" s="118"/>
      <c r="AJ28" s="118"/>
      <c r="AK28" s="118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</row>
    <row r="29" spans="1:148" s="277" customFormat="1" ht="18" hidden="1" customHeight="1" thickBot="1" x14ac:dyDescent="0.3">
      <c r="A29" s="562"/>
      <c r="B29" s="444" t="s">
        <v>137</v>
      </c>
      <c r="C29" s="202" t="s">
        <v>121</v>
      </c>
      <c r="D29" s="533" t="s">
        <v>15</v>
      </c>
      <c r="E29" s="230" t="s">
        <v>5</v>
      </c>
      <c r="F29" s="131">
        <f t="shared" si="31"/>
        <v>285563</v>
      </c>
      <c r="G29" s="436">
        <v>0</v>
      </c>
      <c r="H29" s="436">
        <v>0</v>
      </c>
      <c r="I29" s="436">
        <v>0</v>
      </c>
      <c r="J29" s="437">
        <v>285563</v>
      </c>
      <c r="K29" s="437">
        <v>0</v>
      </c>
      <c r="L29" s="437">
        <v>0</v>
      </c>
      <c r="M29" s="437">
        <v>0</v>
      </c>
      <c r="N29" s="437">
        <v>0</v>
      </c>
      <c r="O29" s="437">
        <v>0</v>
      </c>
      <c r="P29" s="138">
        <v>0</v>
      </c>
      <c r="Q29" s="299">
        <f t="shared" ref="Q29:S29" si="35">Q34</f>
        <v>0</v>
      </c>
      <c r="R29" s="299">
        <f t="shared" si="35"/>
        <v>0</v>
      </c>
      <c r="S29" s="299">
        <f t="shared" si="35"/>
        <v>0</v>
      </c>
      <c r="T29" s="297">
        <v>0</v>
      </c>
      <c r="U29" s="49" t="e">
        <f t="shared" si="30"/>
        <v>#DIV/0!</v>
      </c>
      <c r="V29" s="49">
        <v>0</v>
      </c>
      <c r="W29" s="49">
        <v>0</v>
      </c>
      <c r="X29" s="49">
        <v>0</v>
      </c>
      <c r="Y29" s="49" t="e">
        <f t="shared" ref="Y29" si="36">T29/O29*100</f>
        <v>#DIV/0!</v>
      </c>
      <c r="Z29" s="49">
        <v>0</v>
      </c>
      <c r="AA29" s="49">
        <v>0</v>
      </c>
      <c r="AB29" s="49">
        <v>0</v>
      </c>
      <c r="AC29" s="49">
        <v>0</v>
      </c>
      <c r="AD29" s="49">
        <v>0</v>
      </c>
      <c r="AE29" s="454" t="s">
        <v>71</v>
      </c>
      <c r="AF29" s="244"/>
      <c r="AI29" s="278"/>
      <c r="AJ29" s="278"/>
      <c r="AK29" s="278"/>
      <c r="AL29" s="278"/>
      <c r="AM29" s="278"/>
      <c r="AN29" s="278"/>
      <c r="AO29" s="278"/>
      <c r="AP29" s="278"/>
      <c r="AQ29" s="278"/>
      <c r="AR29" s="278"/>
      <c r="AS29" s="278"/>
      <c r="AT29" s="278"/>
      <c r="AU29" s="278"/>
      <c r="AV29" s="278"/>
      <c r="AW29" s="278"/>
      <c r="AX29" s="278"/>
      <c r="AY29" s="278"/>
      <c r="AZ29" s="278"/>
      <c r="BA29" s="278"/>
      <c r="BB29" s="278"/>
      <c r="BC29" s="278"/>
      <c r="BD29" s="278"/>
      <c r="BE29" s="278"/>
      <c r="BF29" s="278"/>
      <c r="BG29" s="278"/>
      <c r="BH29" s="278"/>
      <c r="BI29" s="278"/>
      <c r="BJ29" s="278"/>
      <c r="BK29" s="278"/>
      <c r="BL29" s="278"/>
      <c r="BM29" s="278"/>
      <c r="BN29" s="278"/>
      <c r="BO29" s="278"/>
      <c r="BP29" s="278"/>
      <c r="BQ29" s="278"/>
      <c r="BR29" s="278"/>
      <c r="BS29" s="278"/>
      <c r="BT29" s="278"/>
      <c r="BU29" s="278"/>
      <c r="BV29" s="278"/>
      <c r="BW29" s="278"/>
      <c r="BX29" s="278"/>
      <c r="BY29" s="278"/>
      <c r="BZ29" s="278"/>
      <c r="CA29" s="278"/>
      <c r="CB29" s="278"/>
      <c r="CC29" s="278"/>
      <c r="CD29" s="278"/>
      <c r="CE29" s="278"/>
      <c r="CF29" s="278"/>
      <c r="CG29" s="278"/>
      <c r="CH29" s="278"/>
      <c r="CI29" s="278"/>
      <c r="CJ29" s="278"/>
      <c r="CK29" s="278"/>
      <c r="CL29" s="278"/>
      <c r="CM29" s="278"/>
      <c r="CN29" s="278"/>
      <c r="CO29" s="278"/>
      <c r="CP29" s="278"/>
      <c r="CQ29" s="278"/>
      <c r="CR29" s="278"/>
      <c r="CS29" s="278"/>
      <c r="CT29" s="278"/>
      <c r="CU29" s="278"/>
      <c r="CV29" s="278"/>
      <c r="CW29" s="278"/>
      <c r="CX29" s="278"/>
      <c r="CY29" s="278"/>
      <c r="CZ29" s="278"/>
      <c r="DA29" s="278"/>
      <c r="DB29" s="278"/>
      <c r="DC29" s="278"/>
      <c r="DD29" s="278"/>
      <c r="DE29" s="278"/>
      <c r="DF29" s="278"/>
      <c r="DG29" s="278"/>
      <c r="DH29" s="278"/>
      <c r="DI29" s="278"/>
      <c r="DJ29" s="278"/>
      <c r="DK29" s="278"/>
      <c r="DL29" s="278"/>
      <c r="DM29" s="278"/>
      <c r="DN29" s="278"/>
      <c r="DO29" s="278"/>
      <c r="DP29" s="278"/>
      <c r="DQ29" s="278"/>
      <c r="DR29" s="278"/>
      <c r="DS29" s="278"/>
      <c r="DT29" s="278"/>
      <c r="DU29" s="278"/>
      <c r="DV29" s="278"/>
      <c r="DW29" s="278"/>
      <c r="DX29" s="278"/>
      <c r="DY29" s="278"/>
      <c r="DZ29" s="278"/>
      <c r="EA29" s="278"/>
      <c r="EB29" s="278"/>
      <c r="EC29" s="278"/>
      <c r="ED29" s="278"/>
      <c r="EE29" s="278"/>
      <c r="EF29" s="278"/>
      <c r="EG29" s="278"/>
      <c r="EH29" s="278"/>
      <c r="EI29" s="278"/>
      <c r="EJ29" s="278"/>
      <c r="EK29" s="278"/>
      <c r="EL29" s="278"/>
      <c r="EM29" s="278"/>
      <c r="EN29" s="278"/>
      <c r="EO29" s="278"/>
      <c r="EP29" s="278"/>
      <c r="EQ29" s="278"/>
      <c r="ER29" s="278"/>
    </row>
    <row r="30" spans="1:148" s="277" customFormat="1" ht="18.600000000000001" hidden="1" customHeight="1" thickBot="1" x14ac:dyDescent="0.3">
      <c r="A30" s="438"/>
      <c r="B30" s="618"/>
      <c r="C30" s="619"/>
      <c r="D30" s="534" t="s">
        <v>16</v>
      </c>
      <c r="E30" s="439" t="s">
        <v>5</v>
      </c>
      <c r="F30" s="440">
        <f>F31</f>
        <v>0</v>
      </c>
      <c r="G30" s="441">
        <f>G31</f>
        <v>0</v>
      </c>
      <c r="H30" s="441">
        <f>H31</f>
        <v>0</v>
      </c>
      <c r="I30" s="441">
        <f>I31</f>
        <v>0</v>
      </c>
      <c r="J30" s="442">
        <f>J31</f>
        <v>0</v>
      </c>
      <c r="K30" s="443">
        <v>0</v>
      </c>
      <c r="L30" s="441">
        <f t="shared" ref="L30:N30" si="37">L32</f>
        <v>0</v>
      </c>
      <c r="M30" s="441">
        <f t="shared" si="37"/>
        <v>0</v>
      </c>
      <c r="N30" s="441">
        <f t="shared" si="37"/>
        <v>0</v>
      </c>
      <c r="O30" s="442">
        <v>0</v>
      </c>
      <c r="P30" s="455">
        <f>P31</f>
        <v>0</v>
      </c>
      <c r="Q30" s="456">
        <f>Q31</f>
        <v>0</v>
      </c>
      <c r="R30" s="456">
        <f>R31</f>
        <v>0</v>
      </c>
      <c r="S30" s="456">
        <f>S31</f>
        <v>0</v>
      </c>
      <c r="T30" s="457">
        <f>T31</f>
        <v>0</v>
      </c>
      <c r="U30" s="458">
        <f t="shared" ref="U30" si="38">V30+W30+X30+Y30</f>
        <v>0</v>
      </c>
      <c r="V30" s="459">
        <v>0</v>
      </c>
      <c r="W30" s="459">
        <f>SUM(W33:W33)</f>
        <v>0</v>
      </c>
      <c r="X30" s="459">
        <v>0</v>
      </c>
      <c r="Y30" s="460">
        <v>0</v>
      </c>
      <c r="Z30" s="458">
        <f t="shared" ref="Z30" si="39">AA30+AB30+AC30+AD30</f>
        <v>0</v>
      </c>
      <c r="AA30" s="459">
        <v>0</v>
      </c>
      <c r="AB30" s="459">
        <f>SUM(AB33:AB33)</f>
        <v>0</v>
      </c>
      <c r="AC30" s="459">
        <v>0</v>
      </c>
      <c r="AD30" s="460">
        <v>0</v>
      </c>
      <c r="AE30" s="277" t="s">
        <v>69</v>
      </c>
      <c r="AI30" s="278"/>
      <c r="AJ30" s="278"/>
      <c r="AK30" s="278"/>
      <c r="AL30" s="278"/>
      <c r="AM30" s="278"/>
      <c r="AN30" s="278"/>
      <c r="AO30" s="278"/>
      <c r="AP30" s="278"/>
      <c r="AQ30" s="278"/>
      <c r="AR30" s="278"/>
      <c r="AS30" s="278"/>
      <c r="AT30" s="278"/>
      <c r="AU30" s="278"/>
      <c r="AV30" s="278"/>
      <c r="AW30" s="278"/>
      <c r="AX30" s="278"/>
      <c r="AY30" s="278"/>
      <c r="AZ30" s="278"/>
      <c r="BA30" s="278"/>
      <c r="BB30" s="278"/>
      <c r="BC30" s="278"/>
      <c r="BD30" s="278"/>
      <c r="BE30" s="278"/>
      <c r="BF30" s="278"/>
      <c r="BG30" s="278"/>
      <c r="BH30" s="278"/>
      <c r="BI30" s="278"/>
      <c r="BJ30" s="278"/>
      <c r="BK30" s="278"/>
      <c r="BL30" s="278"/>
      <c r="BM30" s="278"/>
      <c r="BN30" s="278"/>
      <c r="BO30" s="278"/>
      <c r="BP30" s="278"/>
      <c r="BQ30" s="278"/>
      <c r="BR30" s="278"/>
      <c r="BS30" s="278"/>
      <c r="BT30" s="278"/>
      <c r="BU30" s="278"/>
      <c r="BV30" s="278"/>
      <c r="BW30" s="278"/>
      <c r="BX30" s="278"/>
      <c r="BY30" s="278"/>
      <c r="BZ30" s="278"/>
      <c r="CA30" s="278"/>
      <c r="CB30" s="278"/>
      <c r="CC30" s="278"/>
      <c r="CD30" s="278"/>
      <c r="CE30" s="278"/>
      <c r="CF30" s="278"/>
      <c r="CG30" s="278"/>
      <c r="CH30" s="278"/>
      <c r="CI30" s="278"/>
      <c r="CJ30" s="278"/>
      <c r="CK30" s="278"/>
      <c r="CL30" s="278"/>
      <c r="CM30" s="278"/>
      <c r="CN30" s="278"/>
      <c r="CO30" s="278"/>
      <c r="CP30" s="278"/>
      <c r="CQ30" s="278"/>
      <c r="CR30" s="278"/>
      <c r="CS30" s="278"/>
      <c r="CT30" s="278"/>
      <c r="CU30" s="278"/>
      <c r="CV30" s="278"/>
      <c r="CW30" s="278"/>
      <c r="CX30" s="278"/>
      <c r="CY30" s="278"/>
      <c r="CZ30" s="278"/>
      <c r="DA30" s="278"/>
      <c r="DB30" s="278"/>
      <c r="DC30" s="278"/>
      <c r="DD30" s="278"/>
      <c r="DE30" s="278"/>
      <c r="DF30" s="278"/>
      <c r="DG30" s="278"/>
      <c r="DH30" s="278"/>
      <c r="DI30" s="278"/>
      <c r="DJ30" s="278"/>
      <c r="DK30" s="278"/>
      <c r="DL30" s="278"/>
      <c r="DM30" s="278"/>
      <c r="DN30" s="278"/>
      <c r="DO30" s="278"/>
      <c r="DP30" s="278"/>
      <c r="DQ30" s="278"/>
      <c r="DR30" s="278"/>
      <c r="DS30" s="278"/>
      <c r="DT30" s="278"/>
      <c r="DU30" s="278"/>
      <c r="DV30" s="278"/>
      <c r="DW30" s="278"/>
      <c r="DX30" s="278"/>
      <c r="DY30" s="278"/>
      <c r="DZ30" s="278"/>
      <c r="EA30" s="278"/>
      <c r="EB30" s="278"/>
      <c r="EC30" s="278"/>
      <c r="ED30" s="278"/>
      <c r="EE30" s="278"/>
      <c r="EF30" s="278"/>
      <c r="EG30" s="278"/>
      <c r="EH30" s="278"/>
      <c r="EI30" s="278"/>
      <c r="EJ30" s="278"/>
      <c r="EK30" s="278"/>
      <c r="EL30" s="278"/>
      <c r="EM30" s="278"/>
      <c r="EN30" s="278"/>
      <c r="EO30" s="278"/>
      <c r="EP30" s="278"/>
      <c r="EQ30" s="278"/>
      <c r="ER30" s="278"/>
    </row>
    <row r="31" spans="1:148" s="74" customFormat="1" ht="42.75" hidden="1" customHeight="1" thickBot="1" x14ac:dyDescent="0.3">
      <c r="A31" s="130"/>
      <c r="B31" s="246"/>
      <c r="C31" s="247"/>
      <c r="D31" s="535" t="s">
        <v>16</v>
      </c>
      <c r="E31" s="248"/>
      <c r="F31" s="249">
        <f t="shared" si="5"/>
        <v>0</v>
      </c>
      <c r="G31" s="250">
        <v>0</v>
      </c>
      <c r="H31" s="250">
        <v>0</v>
      </c>
      <c r="I31" s="250">
        <v>0</v>
      </c>
      <c r="J31" s="251">
        <v>0</v>
      </c>
      <c r="K31" s="488">
        <v>0</v>
      </c>
      <c r="L31" s="250">
        <v>0</v>
      </c>
      <c r="M31" s="250">
        <v>0</v>
      </c>
      <c r="N31" s="250">
        <v>0</v>
      </c>
      <c r="O31" s="251">
        <v>0</v>
      </c>
      <c r="P31" s="253">
        <f>Q31+R31+T31</f>
        <v>0</v>
      </c>
      <c r="Q31" s="252">
        <v>0</v>
      </c>
      <c r="R31" s="252">
        <v>0</v>
      </c>
      <c r="S31" s="252">
        <v>0</v>
      </c>
      <c r="T31" s="254">
        <v>0</v>
      </c>
      <c r="U31" s="255">
        <v>0</v>
      </c>
      <c r="V31" s="256">
        <v>0</v>
      </c>
      <c r="W31" s="256">
        <v>0</v>
      </c>
      <c r="X31" s="256">
        <v>0</v>
      </c>
      <c r="Y31" s="257">
        <v>0</v>
      </c>
      <c r="Z31" s="255">
        <v>0</v>
      </c>
      <c r="AA31" s="256">
        <v>0</v>
      </c>
      <c r="AB31" s="256">
        <v>0</v>
      </c>
      <c r="AC31" s="256">
        <v>0</v>
      </c>
      <c r="AD31" s="257">
        <v>0</v>
      </c>
      <c r="AG31" s="75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</row>
    <row r="32" spans="1:148" s="21" customFormat="1" ht="19.5" customHeight="1" thickBot="1" x14ac:dyDescent="0.35">
      <c r="A32" s="88"/>
      <c r="B32" s="616" t="s">
        <v>74</v>
      </c>
      <c r="C32" s="617"/>
      <c r="D32" s="617"/>
      <c r="E32" s="173" t="s">
        <v>9</v>
      </c>
      <c r="F32" s="375">
        <f>F24</f>
        <v>30222370</v>
      </c>
      <c r="G32" s="128">
        <f t="shared" ref="G32:J32" si="40">G24+G25</f>
        <v>0</v>
      </c>
      <c r="H32" s="119">
        <f t="shared" si="40"/>
        <v>0</v>
      </c>
      <c r="I32" s="119">
        <f t="shared" si="40"/>
        <v>0</v>
      </c>
      <c r="J32" s="420">
        <f>J24</f>
        <v>30222370</v>
      </c>
      <c r="K32" s="23">
        <f>K24</f>
        <v>499000</v>
      </c>
      <c r="L32" s="72">
        <f t="shared" ref="L32:O32" si="41">L24</f>
        <v>0</v>
      </c>
      <c r="M32" s="72">
        <f t="shared" si="41"/>
        <v>0</v>
      </c>
      <c r="N32" s="72">
        <f t="shared" si="41"/>
        <v>0</v>
      </c>
      <c r="O32" s="25">
        <f t="shared" si="41"/>
        <v>499000</v>
      </c>
      <c r="P32" s="487">
        <f t="shared" ref="G32:T32" si="42">P24+P25</f>
        <v>0</v>
      </c>
      <c r="Q32" s="119">
        <f t="shared" si="42"/>
        <v>0</v>
      </c>
      <c r="R32" s="119">
        <f t="shared" si="42"/>
        <v>0</v>
      </c>
      <c r="S32" s="119">
        <f t="shared" si="42"/>
        <v>0</v>
      </c>
      <c r="T32" s="92">
        <f t="shared" si="42"/>
        <v>0</v>
      </c>
      <c r="U32" s="143">
        <v>0</v>
      </c>
      <c r="V32" s="78">
        <v>0</v>
      </c>
      <c r="W32" s="78">
        <v>0</v>
      </c>
      <c r="X32" s="78">
        <v>0</v>
      </c>
      <c r="Y32" s="142">
        <v>0</v>
      </c>
      <c r="Z32" s="143">
        <v>0</v>
      </c>
      <c r="AA32" s="78">
        <v>0</v>
      </c>
      <c r="AB32" s="78">
        <v>0</v>
      </c>
      <c r="AC32" s="78">
        <v>0</v>
      </c>
      <c r="AD32" s="142">
        <v>0</v>
      </c>
      <c r="AG32" s="73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</row>
    <row r="33" spans="1:148" s="67" customFormat="1" ht="16.5" customHeight="1" x14ac:dyDescent="0.3">
      <c r="A33" s="408" t="s">
        <v>2</v>
      </c>
      <c r="B33" s="603" t="s">
        <v>80</v>
      </c>
      <c r="C33" s="604"/>
      <c r="D33" s="605"/>
      <c r="E33" s="258" t="s">
        <v>9</v>
      </c>
      <c r="F33" s="259">
        <f>F34</f>
        <v>116614780</v>
      </c>
      <c r="G33" s="259">
        <f t="shared" ref="G33:J33" si="43">G34</f>
        <v>0</v>
      </c>
      <c r="H33" s="71">
        <f t="shared" si="43"/>
        <v>0</v>
      </c>
      <c r="I33" s="71">
        <f t="shared" si="43"/>
        <v>0</v>
      </c>
      <c r="J33" s="468">
        <f t="shared" si="43"/>
        <v>116614780</v>
      </c>
      <c r="K33" s="79">
        <f>K34</f>
        <v>35557795</v>
      </c>
      <c r="L33" s="489">
        <f t="shared" ref="L33:O33" si="44">L34</f>
        <v>0</v>
      </c>
      <c r="M33" s="489">
        <f t="shared" si="44"/>
        <v>0</v>
      </c>
      <c r="N33" s="489">
        <f t="shared" si="44"/>
        <v>0</v>
      </c>
      <c r="O33" s="490">
        <f t="shared" si="44"/>
        <v>35557795</v>
      </c>
      <c r="P33" s="259">
        <f>P34</f>
        <v>35557747.939999998</v>
      </c>
      <c r="Q33" s="71">
        <f t="shared" ref="Q33:Y33" si="45">Q34</f>
        <v>0</v>
      </c>
      <c r="R33" s="71">
        <f t="shared" si="45"/>
        <v>0</v>
      </c>
      <c r="S33" s="71">
        <f t="shared" si="45"/>
        <v>0</v>
      </c>
      <c r="T33" s="71">
        <f t="shared" si="45"/>
        <v>35557747.939999998</v>
      </c>
      <c r="U33" s="259">
        <f t="shared" si="45"/>
        <v>99.99986765208584</v>
      </c>
      <c r="V33" s="475">
        <f t="shared" si="45"/>
        <v>0</v>
      </c>
      <c r="W33" s="475">
        <f t="shared" si="45"/>
        <v>0</v>
      </c>
      <c r="X33" s="475">
        <f t="shared" si="45"/>
        <v>0</v>
      </c>
      <c r="Y33" s="468">
        <f t="shared" si="45"/>
        <v>99.99986765208584</v>
      </c>
      <c r="Z33" s="93">
        <f>P33/F33*100</f>
        <v>30.491630597768136</v>
      </c>
      <c r="AA33" s="95">
        <v>0</v>
      </c>
      <c r="AB33" s="95">
        <v>0</v>
      </c>
      <c r="AC33" s="95">
        <v>0</v>
      </c>
      <c r="AD33" s="90">
        <f>T33/J33*100</f>
        <v>30.491630597768136</v>
      </c>
      <c r="AG33" s="3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</row>
    <row r="34" spans="1:148" s="21" customFormat="1" ht="30.75" customHeight="1" thickBot="1" x14ac:dyDescent="0.35">
      <c r="A34" s="136"/>
      <c r="B34" s="416" t="s">
        <v>0</v>
      </c>
      <c r="C34" s="229" t="s">
        <v>136</v>
      </c>
      <c r="D34" s="418" t="s">
        <v>11</v>
      </c>
      <c r="E34" s="260" t="s">
        <v>5</v>
      </c>
      <c r="F34" s="476">
        <f t="shared" ref="F34" si="46">G34+H34+J34</f>
        <v>116614780</v>
      </c>
      <c r="G34" s="433">
        <v>0</v>
      </c>
      <c r="H34" s="429">
        <v>0</v>
      </c>
      <c r="I34" s="429">
        <v>0</v>
      </c>
      <c r="J34" s="430">
        <v>116614780</v>
      </c>
      <c r="K34" s="428">
        <f t="shared" ref="K34" si="47">L34+M34+N34+O34</f>
        <v>35557795</v>
      </c>
      <c r="L34" s="431">
        <v>0</v>
      </c>
      <c r="M34" s="431">
        <v>0</v>
      </c>
      <c r="N34" s="431">
        <v>0</v>
      </c>
      <c r="O34" s="430">
        <v>35557795</v>
      </c>
      <c r="P34" s="428">
        <f>T34</f>
        <v>35557747.939999998</v>
      </c>
      <c r="Q34" s="431">
        <v>0</v>
      </c>
      <c r="R34" s="431">
        <v>0</v>
      </c>
      <c r="S34" s="431">
        <v>0</v>
      </c>
      <c r="T34" s="430">
        <v>35557747.939999998</v>
      </c>
      <c r="U34" s="428">
        <f t="shared" ref="U34" si="48">V34+W34+X34+Y34</f>
        <v>99.99986765208584</v>
      </c>
      <c r="V34" s="432">
        <v>0</v>
      </c>
      <c r="W34" s="432">
        <v>0</v>
      </c>
      <c r="X34" s="432">
        <v>0</v>
      </c>
      <c r="Y34" s="430">
        <f>T34/O34*100</f>
        <v>99.99986765208584</v>
      </c>
      <c r="Z34" s="433">
        <f>P34/F34*100</f>
        <v>30.491630597768136</v>
      </c>
      <c r="AA34" s="384">
        <v>0</v>
      </c>
      <c r="AB34" s="384">
        <v>0</v>
      </c>
      <c r="AC34" s="384">
        <v>0</v>
      </c>
      <c r="AD34" s="30">
        <f>T34/J34*100</f>
        <v>30.491630597768136</v>
      </c>
      <c r="AG34" s="3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</row>
    <row r="35" spans="1:148" s="140" customFormat="1" ht="15" customHeight="1" x14ac:dyDescent="0.25">
      <c r="A35" s="592" t="s">
        <v>38</v>
      </c>
      <c r="B35" s="606" t="s">
        <v>113</v>
      </c>
      <c r="C35" s="607"/>
      <c r="D35" s="608"/>
      <c r="E35" s="421" t="s">
        <v>9</v>
      </c>
      <c r="F35" s="265">
        <f>F36</f>
        <v>83006880</v>
      </c>
      <c r="G35" s="265">
        <f t="shared" ref="G35:J35" si="49">G36</f>
        <v>0</v>
      </c>
      <c r="H35" s="422">
        <f t="shared" si="49"/>
        <v>0</v>
      </c>
      <c r="I35" s="423">
        <f t="shared" si="49"/>
        <v>0</v>
      </c>
      <c r="J35" s="424">
        <f t="shared" si="49"/>
        <v>83006880</v>
      </c>
      <c r="K35" s="265">
        <f t="shared" ref="G35:AG35" si="50">K36</f>
        <v>0</v>
      </c>
      <c r="L35" s="422">
        <f t="shared" si="50"/>
        <v>0</v>
      </c>
      <c r="M35" s="423">
        <f t="shared" si="50"/>
        <v>0</v>
      </c>
      <c r="N35" s="422">
        <f t="shared" si="50"/>
        <v>0</v>
      </c>
      <c r="O35" s="424">
        <f t="shared" si="50"/>
        <v>0</v>
      </c>
      <c r="P35" s="265">
        <f t="shared" si="50"/>
        <v>0</v>
      </c>
      <c r="Q35" s="422">
        <f t="shared" si="50"/>
        <v>0</v>
      </c>
      <c r="R35" s="422">
        <f t="shared" si="50"/>
        <v>0</v>
      </c>
      <c r="S35" s="422">
        <f t="shared" si="50"/>
        <v>0</v>
      </c>
      <c r="T35" s="422">
        <f t="shared" si="50"/>
        <v>0</v>
      </c>
      <c r="U35" s="470">
        <f t="shared" si="50"/>
        <v>0</v>
      </c>
      <c r="V35" s="471">
        <f t="shared" si="50"/>
        <v>0</v>
      </c>
      <c r="W35" s="471">
        <f t="shared" si="50"/>
        <v>0</v>
      </c>
      <c r="X35" s="471">
        <f t="shared" si="50"/>
        <v>0</v>
      </c>
      <c r="Y35" s="472">
        <f t="shared" si="50"/>
        <v>0</v>
      </c>
      <c r="Z35" s="469">
        <f t="shared" si="50"/>
        <v>0</v>
      </c>
      <c r="AA35" s="425">
        <f t="shared" si="50"/>
        <v>0</v>
      </c>
      <c r="AB35" s="426">
        <f t="shared" si="50"/>
        <v>0</v>
      </c>
      <c r="AC35" s="426">
        <f t="shared" si="50"/>
        <v>0</v>
      </c>
      <c r="AD35" s="427">
        <f t="shared" si="50"/>
        <v>0</v>
      </c>
      <c r="AE35" s="267">
        <f t="shared" si="50"/>
        <v>0</v>
      </c>
      <c r="AF35" s="267">
        <f t="shared" si="50"/>
        <v>0</v>
      </c>
      <c r="AG35" s="267">
        <f t="shared" si="50"/>
        <v>0</v>
      </c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  <c r="EN35" s="144"/>
      <c r="EO35" s="144"/>
      <c r="EP35" s="144"/>
      <c r="EQ35" s="144"/>
      <c r="ER35" s="144"/>
    </row>
    <row r="36" spans="1:148" s="277" customFormat="1" ht="42" customHeight="1" thickBot="1" x14ac:dyDescent="0.3">
      <c r="A36" s="593"/>
      <c r="B36" s="417" t="s">
        <v>124</v>
      </c>
      <c r="C36" s="268" t="s">
        <v>134</v>
      </c>
      <c r="D36" s="418" t="s">
        <v>17</v>
      </c>
      <c r="E36" s="269" t="s">
        <v>5</v>
      </c>
      <c r="F36" s="477">
        <f>G36+H36+J36</f>
        <v>83006880</v>
      </c>
      <c r="G36" s="270">
        <v>0</v>
      </c>
      <c r="H36" s="131">
        <v>0</v>
      </c>
      <c r="I36" s="131">
        <v>0</v>
      </c>
      <c r="J36" s="271">
        <v>83006880</v>
      </c>
      <c r="K36" s="270">
        <f>L36+M36+O36</f>
        <v>0</v>
      </c>
      <c r="L36" s="131">
        <v>0</v>
      </c>
      <c r="M36" s="131">
        <v>0</v>
      </c>
      <c r="N36" s="131">
        <v>0</v>
      </c>
      <c r="O36" s="271">
        <v>0</v>
      </c>
      <c r="P36" s="270">
        <f>Q36+R36+T36</f>
        <v>0</v>
      </c>
      <c r="Q36" s="131">
        <v>0</v>
      </c>
      <c r="R36" s="131">
        <v>0</v>
      </c>
      <c r="S36" s="131">
        <v>0</v>
      </c>
      <c r="T36" s="272">
        <v>0</v>
      </c>
      <c r="U36" s="275">
        <v>0</v>
      </c>
      <c r="V36" s="274">
        <v>0</v>
      </c>
      <c r="W36" s="274">
        <v>0</v>
      </c>
      <c r="X36" s="274">
        <v>0</v>
      </c>
      <c r="Y36" s="276">
        <v>0</v>
      </c>
      <c r="Z36" s="273">
        <f t="shared" ref="Z36" si="51">P36/F36*100</f>
        <v>0</v>
      </c>
      <c r="AA36" s="274">
        <v>0</v>
      </c>
      <c r="AB36" s="274">
        <v>0</v>
      </c>
      <c r="AC36" s="274">
        <v>0</v>
      </c>
      <c r="AD36" s="276">
        <f t="shared" ref="AD36" si="52">T36/J36*100</f>
        <v>0</v>
      </c>
      <c r="AG36" s="245"/>
      <c r="AI36" s="278"/>
      <c r="AJ36" s="278"/>
      <c r="AK36" s="278"/>
      <c r="AL36" s="278"/>
      <c r="AM36" s="278"/>
      <c r="AN36" s="278"/>
      <c r="AO36" s="278"/>
      <c r="AP36" s="278"/>
      <c r="AQ36" s="278"/>
      <c r="AR36" s="278"/>
      <c r="AS36" s="278"/>
      <c r="AT36" s="278"/>
      <c r="AU36" s="278"/>
      <c r="AV36" s="278"/>
      <c r="AW36" s="278"/>
      <c r="AX36" s="278"/>
      <c r="AY36" s="278"/>
      <c r="AZ36" s="278"/>
      <c r="BA36" s="278"/>
      <c r="BB36" s="278"/>
      <c r="BC36" s="278"/>
      <c r="BD36" s="278"/>
      <c r="BE36" s="278"/>
      <c r="BF36" s="278"/>
      <c r="BG36" s="278"/>
      <c r="BH36" s="278"/>
      <c r="BI36" s="278"/>
      <c r="BJ36" s="278"/>
      <c r="BK36" s="278"/>
      <c r="BL36" s="278"/>
      <c r="BM36" s="278"/>
      <c r="BN36" s="278"/>
      <c r="BO36" s="278"/>
      <c r="BP36" s="278"/>
      <c r="BQ36" s="278"/>
      <c r="BR36" s="278"/>
      <c r="BS36" s="278"/>
      <c r="BT36" s="278"/>
      <c r="BU36" s="278"/>
      <c r="BV36" s="278"/>
      <c r="BW36" s="278"/>
      <c r="BX36" s="278"/>
      <c r="BY36" s="278"/>
      <c r="BZ36" s="278"/>
      <c r="CA36" s="278"/>
      <c r="CB36" s="278"/>
      <c r="CC36" s="278"/>
      <c r="CD36" s="278"/>
      <c r="CE36" s="278"/>
      <c r="CF36" s="278"/>
      <c r="CG36" s="278"/>
      <c r="CH36" s="278"/>
      <c r="CI36" s="278"/>
      <c r="CJ36" s="278"/>
      <c r="CK36" s="278"/>
      <c r="CL36" s="278"/>
      <c r="CM36" s="278"/>
      <c r="CN36" s="278"/>
      <c r="CO36" s="278"/>
      <c r="CP36" s="278"/>
      <c r="CQ36" s="278"/>
      <c r="CR36" s="278"/>
      <c r="CS36" s="278"/>
      <c r="CT36" s="278"/>
      <c r="CU36" s="278"/>
      <c r="CV36" s="278"/>
      <c r="CW36" s="278"/>
      <c r="CX36" s="278"/>
      <c r="CY36" s="278"/>
      <c r="CZ36" s="278"/>
      <c r="DA36" s="278"/>
      <c r="DB36" s="278"/>
      <c r="DC36" s="278"/>
      <c r="DD36" s="278"/>
      <c r="DE36" s="278"/>
      <c r="DF36" s="278"/>
      <c r="DG36" s="278"/>
      <c r="DH36" s="278"/>
      <c r="DI36" s="278"/>
      <c r="DJ36" s="278"/>
      <c r="DK36" s="278"/>
      <c r="DL36" s="278"/>
      <c r="DM36" s="278"/>
      <c r="DN36" s="278"/>
      <c r="DO36" s="278"/>
      <c r="DP36" s="278"/>
      <c r="DQ36" s="278"/>
      <c r="DR36" s="278"/>
      <c r="DS36" s="278"/>
      <c r="DT36" s="278"/>
      <c r="DU36" s="278"/>
      <c r="DV36" s="278"/>
      <c r="DW36" s="278"/>
      <c r="DX36" s="278"/>
      <c r="DY36" s="278"/>
      <c r="DZ36" s="278"/>
      <c r="EA36" s="278"/>
      <c r="EB36" s="278"/>
      <c r="EC36" s="278"/>
      <c r="ED36" s="278"/>
      <c r="EE36" s="278"/>
      <c r="EF36" s="278"/>
      <c r="EG36" s="278"/>
      <c r="EH36" s="278"/>
      <c r="EI36" s="278"/>
      <c r="EJ36" s="278"/>
      <c r="EK36" s="278"/>
      <c r="EL36" s="278"/>
      <c r="EM36" s="278"/>
      <c r="EN36" s="278"/>
      <c r="EO36" s="278"/>
      <c r="EP36" s="278"/>
      <c r="EQ36" s="278"/>
      <c r="ER36" s="278"/>
    </row>
    <row r="37" spans="1:148" s="21" customFormat="1" ht="31.5" hidden="1" customHeight="1" thickBot="1" x14ac:dyDescent="0.35">
      <c r="A37" s="141" t="s">
        <v>39</v>
      </c>
      <c r="B37" s="279" t="s">
        <v>40</v>
      </c>
      <c r="C37" s="280"/>
      <c r="D37" s="196" t="s">
        <v>11</v>
      </c>
      <c r="E37" s="174" t="s">
        <v>9</v>
      </c>
      <c r="F37" s="467">
        <f t="shared" ref="F37" si="53">G37+H37+J37</f>
        <v>0</v>
      </c>
      <c r="G37" s="353">
        <v>0</v>
      </c>
      <c r="H37" s="197">
        <v>0</v>
      </c>
      <c r="I37" s="197">
        <v>0</v>
      </c>
      <c r="J37" s="283">
        <v>0</v>
      </c>
      <c r="K37" s="295">
        <f t="shared" ref="K37" si="54">L37+M37+O37</f>
        <v>0</v>
      </c>
      <c r="L37" s="233">
        <v>0</v>
      </c>
      <c r="M37" s="233">
        <v>0</v>
      </c>
      <c r="N37" s="232">
        <v>0</v>
      </c>
      <c r="O37" s="523">
        <v>0</v>
      </c>
      <c r="P37" s="295">
        <f t="shared" ref="P37" si="55">Q37+R37+S37+T37</f>
        <v>0</v>
      </c>
      <c r="Q37" s="232">
        <v>0</v>
      </c>
      <c r="R37" s="232">
        <v>0</v>
      </c>
      <c r="S37" s="232">
        <v>0</v>
      </c>
      <c r="T37" s="523">
        <v>0</v>
      </c>
      <c r="U37" s="473">
        <v>0</v>
      </c>
      <c r="V37" s="396">
        <v>0</v>
      </c>
      <c r="W37" s="396">
        <v>0</v>
      </c>
      <c r="X37" s="396">
        <v>0</v>
      </c>
      <c r="Y37" s="474">
        <v>0</v>
      </c>
      <c r="Z37" s="286">
        <v>0</v>
      </c>
      <c r="AA37" s="285">
        <v>0</v>
      </c>
      <c r="AB37" s="285">
        <v>0</v>
      </c>
      <c r="AC37" s="285">
        <v>0</v>
      </c>
      <c r="AD37" s="287">
        <v>0</v>
      </c>
      <c r="AG37" s="3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</row>
    <row r="38" spans="1:148" s="21" customFormat="1" ht="17.25" customHeight="1" thickBot="1" x14ac:dyDescent="0.35">
      <c r="A38" s="79"/>
      <c r="B38" s="621" t="s">
        <v>18</v>
      </c>
      <c r="C38" s="622"/>
      <c r="D38" s="622"/>
      <c r="E38" s="566"/>
      <c r="F38" s="557">
        <f>F23+F33+F35+F32</f>
        <v>4610436523</v>
      </c>
      <c r="G38" s="557">
        <f t="shared" ref="G38:J38" si="56">G23+G33+G35+G32</f>
        <v>3457853100</v>
      </c>
      <c r="H38" s="86">
        <f t="shared" si="56"/>
        <v>0</v>
      </c>
      <c r="I38" s="86">
        <f t="shared" si="56"/>
        <v>341067780</v>
      </c>
      <c r="J38" s="86">
        <f t="shared" si="56"/>
        <v>811515643</v>
      </c>
      <c r="K38" s="23">
        <f t="shared" ref="G38:T38" si="57">K23+K33+K35+K32</f>
        <v>1177613715</v>
      </c>
      <c r="L38" s="72">
        <f t="shared" si="57"/>
        <v>660684010</v>
      </c>
      <c r="M38" s="72">
        <f t="shared" si="57"/>
        <v>0</v>
      </c>
      <c r="N38" s="72">
        <f t="shared" si="57"/>
        <v>341067780</v>
      </c>
      <c r="O38" s="25">
        <f t="shared" si="57"/>
        <v>175861925</v>
      </c>
      <c r="P38" s="23">
        <f t="shared" si="57"/>
        <v>770139122.73000002</v>
      </c>
      <c r="Q38" s="72">
        <f t="shared" si="57"/>
        <v>568929019.85000002</v>
      </c>
      <c r="R38" s="72">
        <f t="shared" si="57"/>
        <v>0</v>
      </c>
      <c r="S38" s="72">
        <f t="shared" si="57"/>
        <v>58278706.609999999</v>
      </c>
      <c r="T38" s="25">
        <f t="shared" si="57"/>
        <v>142931396.26999998</v>
      </c>
      <c r="U38" s="558">
        <f>P38/K38*100</f>
        <v>65.398280685784982</v>
      </c>
      <c r="V38" s="86">
        <f t="shared" ref="V38" si="58">Q38/L38*100</f>
        <v>86.112121867456736</v>
      </c>
      <c r="W38" s="86">
        <v>0</v>
      </c>
      <c r="X38" s="86">
        <f t="shared" ref="X38:Y38" si="59">S38/N38*100</f>
        <v>17.087133416706791</v>
      </c>
      <c r="Y38" s="25">
        <f t="shared" si="59"/>
        <v>81.274782059846089</v>
      </c>
      <c r="Z38" s="146">
        <f>Z23+Z33+Z35</f>
        <v>47.26062648049016</v>
      </c>
      <c r="AA38" s="146">
        <f t="shared" ref="AA38:AD38" si="60">AA23+AA33+AA35</f>
        <v>16.453244351242105</v>
      </c>
      <c r="AB38" s="405">
        <f t="shared" si="60"/>
        <v>0</v>
      </c>
      <c r="AC38" s="146">
        <f t="shared" si="60"/>
        <v>17.087133416706791</v>
      </c>
      <c r="AD38" s="559">
        <f t="shared" si="60"/>
        <v>48.951126631314473</v>
      </c>
      <c r="AG38" s="73"/>
      <c r="AI38" s="147">
        <f>F38-F35-F17</f>
        <v>4186361863</v>
      </c>
      <c r="AJ38" s="147">
        <f t="shared" ref="AJ38" si="61">G38-G35-G17</f>
        <v>3457853100</v>
      </c>
      <c r="AK38" s="147">
        <f t="shared" ref="AK38" si="62">H38-H35-H17</f>
        <v>0</v>
      </c>
      <c r="AL38" s="147">
        <f t="shared" ref="AL38" si="63">I38-I35-I17</f>
        <v>0</v>
      </c>
      <c r="AM38" s="147">
        <f t="shared" ref="AM38" si="64">J38-J35-J17</f>
        <v>728508763</v>
      </c>
      <c r="AN38" s="147">
        <f t="shared" ref="AN38" si="65">K38-K35-K17</f>
        <v>836545935</v>
      </c>
      <c r="AO38" s="147">
        <f t="shared" ref="AO38" si="66">L38-L35-L17</f>
        <v>660684010</v>
      </c>
      <c r="AP38" s="147">
        <f t="shared" ref="AP38" si="67">M38-M35-M17</f>
        <v>0</v>
      </c>
      <c r="AQ38" s="147">
        <f t="shared" ref="AQ38" si="68">N38-N35-N17</f>
        <v>0</v>
      </c>
      <c r="AR38" s="147">
        <f t="shared" ref="AR38" si="69">O38-O35-O17</f>
        <v>175861925</v>
      </c>
      <c r="AS38" s="147">
        <f t="shared" ref="AS38" si="70">P38-P35-P17</f>
        <v>711860416.12</v>
      </c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</row>
    <row r="39" spans="1:148" s="411" customFormat="1" ht="20.25" customHeight="1" thickBot="1" x14ac:dyDescent="0.35">
      <c r="A39" s="588" t="s">
        <v>102</v>
      </c>
      <c r="B39" s="589"/>
      <c r="C39" s="589"/>
      <c r="D39" s="589"/>
      <c r="E39" s="589"/>
      <c r="F39" s="590"/>
      <c r="G39" s="590"/>
      <c r="H39" s="590"/>
      <c r="I39" s="590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  <c r="W39" s="590"/>
      <c r="X39" s="590"/>
      <c r="Y39" s="590"/>
      <c r="Z39" s="589"/>
      <c r="AA39" s="589"/>
      <c r="AB39" s="589"/>
      <c r="AC39" s="589"/>
      <c r="AD39" s="591"/>
      <c r="AG39" s="414"/>
      <c r="AI39" s="413"/>
      <c r="AJ39" s="413"/>
      <c r="AK39" s="413"/>
      <c r="AL39" s="413"/>
      <c r="AM39" s="413"/>
      <c r="AN39" s="413"/>
      <c r="AO39" s="413"/>
      <c r="AP39" s="413"/>
      <c r="AQ39" s="413"/>
      <c r="AR39" s="413"/>
      <c r="AS39" s="413"/>
      <c r="AT39" s="413"/>
      <c r="AU39" s="413"/>
      <c r="AV39" s="413"/>
      <c r="AW39" s="413"/>
      <c r="AX39" s="413"/>
      <c r="AY39" s="413"/>
      <c r="AZ39" s="413"/>
      <c r="BA39" s="413"/>
      <c r="BB39" s="413"/>
      <c r="BC39" s="413"/>
      <c r="BD39" s="413"/>
      <c r="BE39" s="413"/>
      <c r="BF39" s="413"/>
      <c r="BG39" s="413"/>
      <c r="BH39" s="413"/>
      <c r="BI39" s="413"/>
      <c r="BJ39" s="413"/>
      <c r="BK39" s="413"/>
      <c r="BL39" s="413"/>
      <c r="BM39" s="413"/>
      <c r="BN39" s="413"/>
      <c r="BO39" s="413"/>
      <c r="BP39" s="413"/>
      <c r="BQ39" s="413"/>
      <c r="BR39" s="413"/>
      <c r="BS39" s="413"/>
      <c r="BT39" s="413"/>
      <c r="BU39" s="413"/>
      <c r="BV39" s="413"/>
      <c r="BW39" s="413"/>
      <c r="BX39" s="413"/>
      <c r="BY39" s="413"/>
      <c r="BZ39" s="413"/>
      <c r="CA39" s="413"/>
      <c r="CB39" s="413"/>
      <c r="CC39" s="413"/>
      <c r="CD39" s="413"/>
      <c r="CE39" s="413"/>
      <c r="CF39" s="413"/>
      <c r="CG39" s="413"/>
      <c r="CH39" s="413"/>
      <c r="CI39" s="413"/>
      <c r="CJ39" s="413"/>
      <c r="CK39" s="413"/>
      <c r="CL39" s="413"/>
      <c r="CM39" s="413"/>
      <c r="CN39" s="413"/>
      <c r="CO39" s="413"/>
      <c r="CP39" s="413"/>
      <c r="CQ39" s="413"/>
      <c r="CR39" s="413"/>
      <c r="CS39" s="413"/>
      <c r="CT39" s="413"/>
      <c r="CU39" s="413"/>
      <c r="CV39" s="413"/>
      <c r="CW39" s="413"/>
      <c r="CX39" s="413"/>
      <c r="CY39" s="413"/>
      <c r="CZ39" s="413"/>
      <c r="DA39" s="413"/>
      <c r="DB39" s="413"/>
      <c r="DC39" s="413"/>
      <c r="DD39" s="413"/>
      <c r="DE39" s="413"/>
      <c r="DF39" s="413"/>
      <c r="DG39" s="413"/>
      <c r="DH39" s="413"/>
      <c r="DI39" s="413"/>
      <c r="DJ39" s="413"/>
      <c r="DK39" s="413"/>
      <c r="DL39" s="413"/>
      <c r="DM39" s="413"/>
      <c r="DN39" s="413"/>
      <c r="DO39" s="413"/>
      <c r="DP39" s="413"/>
      <c r="DQ39" s="413"/>
      <c r="DR39" s="413"/>
      <c r="DS39" s="413"/>
      <c r="DT39" s="413"/>
      <c r="DU39" s="413"/>
      <c r="DV39" s="413"/>
      <c r="DW39" s="413"/>
      <c r="DX39" s="413"/>
      <c r="DY39" s="413"/>
      <c r="DZ39" s="413"/>
      <c r="EA39" s="413"/>
      <c r="EB39" s="413"/>
      <c r="EC39" s="413"/>
      <c r="ED39" s="413"/>
      <c r="EE39" s="413"/>
      <c r="EF39" s="413"/>
      <c r="EG39" s="413"/>
      <c r="EH39" s="413"/>
      <c r="EI39" s="413"/>
      <c r="EJ39" s="413"/>
      <c r="EK39" s="413"/>
      <c r="EL39" s="413"/>
      <c r="EM39" s="413"/>
      <c r="EN39" s="413"/>
      <c r="EO39" s="413"/>
      <c r="EP39" s="413"/>
      <c r="EQ39" s="413"/>
      <c r="ER39" s="413"/>
    </row>
    <row r="40" spans="1:148" s="21" customFormat="1" ht="15" customHeight="1" thickBot="1" x14ac:dyDescent="0.35">
      <c r="A40" s="434" t="s">
        <v>19</v>
      </c>
      <c r="B40" s="577" t="s">
        <v>103</v>
      </c>
      <c r="C40" s="578"/>
      <c r="D40" s="579"/>
      <c r="E40" s="175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1"/>
      <c r="Z40" s="80"/>
      <c r="AA40" s="80"/>
      <c r="AB40" s="80"/>
      <c r="AC40" s="80"/>
      <c r="AD40" s="81"/>
      <c r="AG40" s="3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</row>
    <row r="41" spans="1:148" s="21" customFormat="1" ht="44.25" customHeight="1" x14ac:dyDescent="0.3">
      <c r="A41" s="564"/>
      <c r="B41" s="288" t="s">
        <v>94</v>
      </c>
      <c r="C41" s="200" t="s">
        <v>52</v>
      </c>
      <c r="D41" s="536" t="s">
        <v>11</v>
      </c>
      <c r="E41" s="289" t="s">
        <v>12</v>
      </c>
      <c r="F41" s="290">
        <f t="shared" ref="F41:F42" si="71">G41+H41+J41</f>
        <v>3192800</v>
      </c>
      <c r="G41" s="132">
        <v>3192800</v>
      </c>
      <c r="H41" s="132">
        <v>0</v>
      </c>
      <c r="I41" s="132">
        <v>0</v>
      </c>
      <c r="J41" s="133">
        <v>0</v>
      </c>
      <c r="K41" s="194">
        <f t="shared" ref="K41:K42" si="72">L41+M41+N41+O41</f>
        <v>0</v>
      </c>
      <c r="L41" s="195">
        <v>0</v>
      </c>
      <c r="M41" s="195">
        <v>0</v>
      </c>
      <c r="N41" s="195">
        <v>0</v>
      </c>
      <c r="O41" s="196">
        <v>0</v>
      </c>
      <c r="P41" s="194">
        <f t="shared" ref="P41:P42" si="73">Q41+R41+S41+T41</f>
        <v>0</v>
      </c>
      <c r="Q41" s="195">
        <v>0</v>
      </c>
      <c r="R41" s="195">
        <v>0</v>
      </c>
      <c r="S41" s="195">
        <v>0</v>
      </c>
      <c r="T41" s="291">
        <v>0</v>
      </c>
      <c r="U41" s="238">
        <v>0</v>
      </c>
      <c r="V41" s="36">
        <v>0</v>
      </c>
      <c r="W41" s="36">
        <v>0</v>
      </c>
      <c r="X41" s="36">
        <v>0</v>
      </c>
      <c r="Y41" s="240">
        <v>0</v>
      </c>
      <c r="Z41" s="284">
        <f t="shared" ref="Z41" si="74">AA41+AB41+AC41+AD41</f>
        <v>0</v>
      </c>
      <c r="AA41" s="285">
        <f>Q41/G41*100</f>
        <v>0</v>
      </c>
      <c r="AB41" s="285">
        <f>SUM(AB42:AB43)</f>
        <v>0</v>
      </c>
      <c r="AC41" s="285">
        <v>0</v>
      </c>
      <c r="AD41" s="287">
        <v>0</v>
      </c>
      <c r="AF41" s="292"/>
      <c r="AG41" s="620">
        <v>210184305</v>
      </c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</row>
    <row r="42" spans="1:148" s="21" customFormat="1" ht="31.8" customHeight="1" thickBot="1" x14ac:dyDescent="0.35">
      <c r="A42" s="44"/>
      <c r="B42" s="293" t="s">
        <v>0</v>
      </c>
      <c r="C42" s="224" t="s">
        <v>135</v>
      </c>
      <c r="D42" s="418" t="s">
        <v>11</v>
      </c>
      <c r="E42" s="294" t="s">
        <v>12</v>
      </c>
      <c r="F42" s="295">
        <f t="shared" si="71"/>
        <v>693200</v>
      </c>
      <c r="G42" s="296">
        <v>0</v>
      </c>
      <c r="H42" s="296">
        <v>0</v>
      </c>
      <c r="I42" s="296">
        <v>0</v>
      </c>
      <c r="J42" s="297">
        <v>693200</v>
      </c>
      <c r="K42" s="298">
        <f t="shared" si="72"/>
        <v>0</v>
      </c>
      <c r="L42" s="296">
        <v>0</v>
      </c>
      <c r="M42" s="296">
        <v>0</v>
      </c>
      <c r="N42" s="296">
        <v>0</v>
      </c>
      <c r="O42" s="299">
        <v>0</v>
      </c>
      <c r="P42" s="298">
        <f t="shared" si="73"/>
        <v>0</v>
      </c>
      <c r="Q42" s="296">
        <v>0</v>
      </c>
      <c r="R42" s="296">
        <v>0</v>
      </c>
      <c r="S42" s="296">
        <v>0</v>
      </c>
      <c r="T42" s="297">
        <v>0</v>
      </c>
      <c r="U42" s="478">
        <v>0</v>
      </c>
      <c r="V42" s="38">
        <v>0</v>
      </c>
      <c r="W42" s="38">
        <v>0</v>
      </c>
      <c r="X42" s="38">
        <v>0</v>
      </c>
      <c r="Y42" s="300">
        <v>0</v>
      </c>
      <c r="Z42" s="395">
        <v>0</v>
      </c>
      <c r="AA42" s="396">
        <v>0</v>
      </c>
      <c r="AB42" s="302">
        <f>SUM(AB43:AB43)</f>
        <v>0</v>
      </c>
      <c r="AC42" s="302">
        <v>0</v>
      </c>
      <c r="AD42" s="303">
        <v>0</v>
      </c>
      <c r="AG42" s="620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</row>
    <row r="43" spans="1:148" s="21" customFormat="1" ht="15.75" customHeight="1" thickBot="1" x14ac:dyDescent="0.35">
      <c r="A43" s="48"/>
      <c r="B43" s="631" t="s">
        <v>20</v>
      </c>
      <c r="C43" s="617"/>
      <c r="D43" s="617"/>
      <c r="E43" s="567" t="s">
        <v>9</v>
      </c>
      <c r="F43" s="23">
        <f>F41+F42</f>
        <v>3886000</v>
      </c>
      <c r="G43" s="72">
        <f t="shared" ref="G43:J43" si="75">G41+G42</f>
        <v>3192800</v>
      </c>
      <c r="H43" s="72">
        <f t="shared" si="75"/>
        <v>0</v>
      </c>
      <c r="I43" s="72">
        <f t="shared" si="75"/>
        <v>0</v>
      </c>
      <c r="J43" s="25">
        <f t="shared" si="75"/>
        <v>693200</v>
      </c>
      <c r="K43" s="23">
        <f>K41+K42</f>
        <v>0</v>
      </c>
      <c r="L43" s="72">
        <f t="shared" ref="L43" si="76">L41+L42</f>
        <v>0</v>
      </c>
      <c r="M43" s="72">
        <f t="shared" ref="M43" si="77">M41+M42</f>
        <v>0</v>
      </c>
      <c r="N43" s="72">
        <f t="shared" ref="N43" si="78">N41+N42</f>
        <v>0</v>
      </c>
      <c r="O43" s="25">
        <f t="shared" ref="O43" si="79">O41+O42</f>
        <v>0</v>
      </c>
      <c r="P43" s="23">
        <f>P41+P42</f>
        <v>0</v>
      </c>
      <c r="Q43" s="72">
        <f t="shared" ref="Q43" si="80">Q41+Q42</f>
        <v>0</v>
      </c>
      <c r="R43" s="72">
        <f t="shared" ref="R43" si="81">R41+R42</f>
        <v>0</v>
      </c>
      <c r="S43" s="72">
        <f t="shared" ref="S43" si="82">S41+S42</f>
        <v>0</v>
      </c>
      <c r="T43" s="25">
        <f t="shared" ref="T43" si="83">T41+T42</f>
        <v>0</v>
      </c>
      <c r="U43" s="568">
        <v>0</v>
      </c>
      <c r="V43" s="87">
        <v>0</v>
      </c>
      <c r="W43" s="87">
        <v>0</v>
      </c>
      <c r="X43" s="87">
        <v>0</v>
      </c>
      <c r="Y43" s="82">
        <v>0</v>
      </c>
      <c r="Z43" s="569">
        <f>P43/F43*100</f>
        <v>0</v>
      </c>
      <c r="AA43" s="24">
        <f>Q43/G43*100</f>
        <v>0</v>
      </c>
      <c r="AB43" s="24">
        <v>0</v>
      </c>
      <c r="AC43" s="24">
        <v>0</v>
      </c>
      <c r="AD43" s="82">
        <v>0</v>
      </c>
      <c r="AG43" s="3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</row>
    <row r="44" spans="1:148" s="411" customFormat="1" ht="21.75" customHeight="1" thickBot="1" x14ac:dyDescent="0.35">
      <c r="A44" s="588" t="s">
        <v>104</v>
      </c>
      <c r="B44" s="589"/>
      <c r="C44" s="589"/>
      <c r="D44" s="589"/>
      <c r="E44" s="589"/>
      <c r="F44" s="590"/>
      <c r="G44" s="590"/>
      <c r="H44" s="590"/>
      <c r="I44" s="590"/>
      <c r="J44" s="590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  <c r="W44" s="589"/>
      <c r="X44" s="589"/>
      <c r="Y44" s="589"/>
      <c r="Z44" s="589"/>
      <c r="AA44" s="589"/>
      <c r="AB44" s="589"/>
      <c r="AC44" s="589"/>
      <c r="AD44" s="591"/>
      <c r="AG44" s="412"/>
      <c r="AI44" s="413"/>
      <c r="AJ44" s="413"/>
      <c r="AK44" s="413"/>
      <c r="AL44" s="413"/>
      <c r="AM44" s="413"/>
      <c r="AN44" s="413"/>
      <c r="AO44" s="413"/>
      <c r="AP44" s="413"/>
      <c r="AQ44" s="413"/>
      <c r="AR44" s="413"/>
      <c r="AS44" s="413"/>
      <c r="AT44" s="413"/>
      <c r="AU44" s="413"/>
      <c r="AV44" s="413"/>
      <c r="AW44" s="413"/>
      <c r="AX44" s="413"/>
      <c r="AY44" s="413"/>
      <c r="AZ44" s="413"/>
      <c r="BA44" s="413"/>
      <c r="BB44" s="413"/>
      <c r="BC44" s="413"/>
      <c r="BD44" s="413"/>
      <c r="BE44" s="413"/>
      <c r="BF44" s="413"/>
      <c r="BG44" s="413"/>
      <c r="BH44" s="413"/>
      <c r="BI44" s="413"/>
      <c r="BJ44" s="413"/>
      <c r="BK44" s="413"/>
      <c r="BL44" s="413"/>
      <c r="BM44" s="413"/>
      <c r="BN44" s="413"/>
      <c r="BO44" s="413"/>
      <c r="BP44" s="413"/>
      <c r="BQ44" s="413"/>
      <c r="BR44" s="413"/>
      <c r="BS44" s="413"/>
      <c r="BT44" s="413"/>
      <c r="BU44" s="413"/>
      <c r="BV44" s="413"/>
      <c r="BW44" s="413"/>
      <c r="BX44" s="413"/>
      <c r="BY44" s="413"/>
      <c r="BZ44" s="413"/>
      <c r="CA44" s="413"/>
      <c r="CB44" s="413"/>
      <c r="CC44" s="413"/>
      <c r="CD44" s="413"/>
      <c r="CE44" s="413"/>
      <c r="CF44" s="413"/>
      <c r="CG44" s="413"/>
      <c r="CH44" s="413"/>
      <c r="CI44" s="413"/>
      <c r="CJ44" s="413"/>
      <c r="CK44" s="413"/>
      <c r="CL44" s="413"/>
      <c r="CM44" s="413"/>
      <c r="CN44" s="413"/>
      <c r="CO44" s="413"/>
      <c r="CP44" s="413"/>
      <c r="CQ44" s="413"/>
      <c r="CR44" s="413"/>
      <c r="CS44" s="413"/>
      <c r="CT44" s="413"/>
      <c r="CU44" s="413"/>
      <c r="CV44" s="413"/>
      <c r="CW44" s="413"/>
      <c r="CX44" s="413"/>
      <c r="CY44" s="413"/>
      <c r="CZ44" s="413"/>
      <c r="DA44" s="413"/>
      <c r="DB44" s="413"/>
      <c r="DC44" s="413"/>
      <c r="DD44" s="413"/>
      <c r="DE44" s="413"/>
      <c r="DF44" s="413"/>
      <c r="DG44" s="413"/>
      <c r="DH44" s="413"/>
      <c r="DI44" s="413"/>
      <c r="DJ44" s="413"/>
      <c r="DK44" s="413"/>
      <c r="DL44" s="413"/>
      <c r="DM44" s="413"/>
      <c r="DN44" s="413"/>
      <c r="DO44" s="413"/>
      <c r="DP44" s="413"/>
      <c r="DQ44" s="413"/>
      <c r="DR44" s="413"/>
      <c r="DS44" s="413"/>
      <c r="DT44" s="413"/>
      <c r="DU44" s="413"/>
      <c r="DV44" s="413"/>
      <c r="DW44" s="413"/>
      <c r="DX44" s="413"/>
      <c r="DY44" s="413"/>
      <c r="DZ44" s="413"/>
      <c r="EA44" s="413"/>
      <c r="EB44" s="413"/>
      <c r="EC44" s="413"/>
      <c r="ED44" s="413"/>
      <c r="EE44" s="413"/>
      <c r="EF44" s="413"/>
      <c r="EG44" s="413"/>
      <c r="EH44" s="413"/>
      <c r="EI44" s="413"/>
      <c r="EJ44" s="413"/>
      <c r="EK44" s="413"/>
      <c r="EL44" s="413"/>
      <c r="EM44" s="413"/>
      <c r="EN44" s="413"/>
      <c r="EO44" s="413"/>
      <c r="EP44" s="413"/>
      <c r="EQ44" s="413"/>
      <c r="ER44" s="413"/>
    </row>
    <row r="45" spans="1:148" s="67" customFormat="1" ht="19.5" customHeight="1" thickBot="1" x14ac:dyDescent="0.35">
      <c r="A45" s="83" t="s">
        <v>21</v>
      </c>
      <c r="B45" s="623" t="s">
        <v>22</v>
      </c>
      <c r="C45" s="598"/>
      <c r="D45" s="598"/>
      <c r="E45" s="176"/>
      <c r="F45" s="164"/>
      <c r="G45" s="84"/>
      <c r="H45" s="84"/>
      <c r="I45" s="84"/>
      <c r="J45" s="85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  <c r="Z45" s="84"/>
      <c r="AA45" s="84"/>
      <c r="AB45" s="84"/>
      <c r="AC45" s="84"/>
      <c r="AD45" s="85"/>
      <c r="AG45" s="3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</row>
    <row r="46" spans="1:148" s="21" customFormat="1" ht="29.25" customHeight="1" x14ac:dyDescent="0.3">
      <c r="A46" s="45"/>
      <c r="B46" s="304" t="s">
        <v>64</v>
      </c>
      <c r="C46" s="200" t="s">
        <v>63</v>
      </c>
      <c r="D46" s="537" t="s">
        <v>11</v>
      </c>
      <c r="E46" s="305" t="s">
        <v>12</v>
      </c>
      <c r="F46" s="194">
        <f t="shared" ref="F46:F49" si="84">G46+H46+I46+J46</f>
        <v>26174800</v>
      </c>
      <c r="G46" s="195">
        <v>26174800</v>
      </c>
      <c r="H46" s="195">
        <v>0</v>
      </c>
      <c r="I46" s="195">
        <v>0</v>
      </c>
      <c r="J46" s="291">
        <v>0</v>
      </c>
      <c r="K46" s="281">
        <f t="shared" ref="K46:K49" si="85">L46+M46+N46+O46</f>
        <v>7668600</v>
      </c>
      <c r="L46" s="195">
        <v>7668600</v>
      </c>
      <c r="M46" s="195">
        <v>0</v>
      </c>
      <c r="N46" s="195">
        <v>0</v>
      </c>
      <c r="O46" s="196">
        <v>0</v>
      </c>
      <c r="P46" s="194">
        <f t="shared" ref="P46:P49" si="86">Q46+R46+S46+T46</f>
        <v>261766.51</v>
      </c>
      <c r="Q46" s="195">
        <v>261766.51</v>
      </c>
      <c r="R46" s="195">
        <v>0</v>
      </c>
      <c r="S46" s="195">
        <v>0</v>
      </c>
      <c r="T46" s="291">
        <v>0</v>
      </c>
      <c r="U46" s="31">
        <f>P46/K46*100</f>
        <v>3.4134849907414653</v>
      </c>
      <c r="V46" s="116">
        <f t="shared" ref="V46" si="87">Q46/L46*100</f>
        <v>3.4134849907414653</v>
      </c>
      <c r="W46" s="36">
        <v>0</v>
      </c>
      <c r="X46" s="36">
        <v>0</v>
      </c>
      <c r="Y46" s="240">
        <v>0</v>
      </c>
      <c r="Z46" s="52">
        <f>P46/F46*100</f>
        <v>1.0000707168727174</v>
      </c>
      <c r="AA46" s="197">
        <f>Q46/G46*100</f>
        <v>1.0000707168727174</v>
      </c>
      <c r="AB46" s="285">
        <f t="shared" ref="AB46:AB47" si="88">SUM(AB47:AB49)</f>
        <v>0</v>
      </c>
      <c r="AC46" s="285">
        <v>0</v>
      </c>
      <c r="AD46" s="287">
        <v>0</v>
      </c>
      <c r="AG46" s="3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</row>
    <row r="47" spans="1:148" s="21" customFormat="1" ht="58.2" customHeight="1" x14ac:dyDescent="0.3">
      <c r="A47" s="46"/>
      <c r="B47" s="306" t="s">
        <v>95</v>
      </c>
      <c r="C47" s="307" t="s">
        <v>61</v>
      </c>
      <c r="D47" s="538" t="s">
        <v>11</v>
      </c>
      <c r="E47" s="308" t="s">
        <v>12</v>
      </c>
      <c r="F47" s="204">
        <f t="shared" si="84"/>
        <v>17745398</v>
      </c>
      <c r="G47" s="262">
        <f>17786244-40846</f>
        <v>17745398</v>
      </c>
      <c r="H47" s="262">
        <v>0</v>
      </c>
      <c r="I47" s="262">
        <v>0</v>
      </c>
      <c r="J47" s="309">
        <v>0</v>
      </c>
      <c r="K47" s="261">
        <f t="shared" si="85"/>
        <v>0</v>
      </c>
      <c r="L47" s="262">
        <v>0</v>
      </c>
      <c r="M47" s="262">
        <v>0</v>
      </c>
      <c r="N47" s="262">
        <v>0</v>
      </c>
      <c r="O47" s="310">
        <v>0</v>
      </c>
      <c r="P47" s="204">
        <f t="shared" si="86"/>
        <v>0</v>
      </c>
      <c r="Q47" s="138">
        <v>0</v>
      </c>
      <c r="R47" s="262">
        <v>0</v>
      </c>
      <c r="S47" s="262">
        <v>0</v>
      </c>
      <c r="T47" s="309">
        <v>0</v>
      </c>
      <c r="U47" s="220">
        <v>0</v>
      </c>
      <c r="V47" s="53">
        <v>0</v>
      </c>
      <c r="W47" s="53">
        <v>0</v>
      </c>
      <c r="X47" s="53">
        <v>0</v>
      </c>
      <c r="Y47" s="101">
        <v>0</v>
      </c>
      <c r="Z47" s="151">
        <f>P47/F47*100</f>
        <v>0</v>
      </c>
      <c r="AA47" s="49">
        <f>Q47/G47*100</f>
        <v>0</v>
      </c>
      <c r="AB47" s="263">
        <f t="shared" si="88"/>
        <v>0</v>
      </c>
      <c r="AC47" s="263">
        <v>0</v>
      </c>
      <c r="AD47" s="264">
        <v>0</v>
      </c>
      <c r="AG47" s="3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</row>
    <row r="48" spans="1:148" s="21" customFormat="1" ht="31.2" customHeight="1" x14ac:dyDescent="0.3">
      <c r="A48" s="46"/>
      <c r="B48" s="306" t="s">
        <v>60</v>
      </c>
      <c r="C48" s="307" t="s">
        <v>62</v>
      </c>
      <c r="D48" s="538" t="s">
        <v>11</v>
      </c>
      <c r="E48" s="308" t="s">
        <v>5</v>
      </c>
      <c r="F48" s="204">
        <f t="shared" si="84"/>
        <v>8768088</v>
      </c>
      <c r="G48" s="262">
        <v>0</v>
      </c>
      <c r="H48" s="262">
        <v>0</v>
      </c>
      <c r="I48" s="262">
        <v>0</v>
      </c>
      <c r="J48" s="309">
        <v>8768088</v>
      </c>
      <c r="K48" s="261">
        <f t="shared" si="85"/>
        <v>73000</v>
      </c>
      <c r="L48" s="262">
        <v>0</v>
      </c>
      <c r="M48" s="262">
        <v>0</v>
      </c>
      <c r="N48" s="262">
        <v>0</v>
      </c>
      <c r="O48" s="310">
        <v>73000</v>
      </c>
      <c r="P48" s="204">
        <f t="shared" si="86"/>
        <v>39900</v>
      </c>
      <c r="Q48" s="262">
        <v>0</v>
      </c>
      <c r="R48" s="262">
        <v>0</v>
      </c>
      <c r="S48" s="310">
        <v>0</v>
      </c>
      <c r="T48" s="309">
        <v>39900</v>
      </c>
      <c r="U48" s="52">
        <f t="shared" ref="U48:U49" si="89">V48+W48+X48+Y48</f>
        <v>54.657534246575345</v>
      </c>
      <c r="V48" s="49">
        <v>0</v>
      </c>
      <c r="W48" s="49">
        <v>0</v>
      </c>
      <c r="X48" s="49">
        <v>0</v>
      </c>
      <c r="Y48" s="35">
        <f t="shared" ref="Y48:Y50" si="90">T48/O48*100</f>
        <v>54.657534246575345</v>
      </c>
      <c r="Z48" s="221">
        <f>P48/F48*100</f>
        <v>0.45505930141212086</v>
      </c>
      <c r="AA48" s="49">
        <v>0</v>
      </c>
      <c r="AB48" s="49">
        <v>0</v>
      </c>
      <c r="AC48" s="49">
        <v>0</v>
      </c>
      <c r="AD48" s="49">
        <f>T48/J48*100</f>
        <v>0.45505930141212086</v>
      </c>
      <c r="AG48" s="3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</row>
    <row r="49" spans="1:148" s="21" customFormat="1" ht="32.25" customHeight="1" thickBot="1" x14ac:dyDescent="0.35">
      <c r="A49" s="47"/>
      <c r="B49" s="311" t="s">
        <v>65</v>
      </c>
      <c r="C49" s="312" t="s">
        <v>50</v>
      </c>
      <c r="D49" s="565" t="s">
        <v>11</v>
      </c>
      <c r="E49" s="313" t="s">
        <v>5</v>
      </c>
      <c r="F49" s="298">
        <f t="shared" si="84"/>
        <v>7605172</v>
      </c>
      <c r="G49" s="314">
        <v>0</v>
      </c>
      <c r="H49" s="314">
        <v>0</v>
      </c>
      <c r="I49" s="314">
        <v>0</v>
      </c>
      <c r="J49" s="315">
        <f>7622678-17506</f>
        <v>7605172</v>
      </c>
      <c r="K49" s="301">
        <f t="shared" si="85"/>
        <v>0</v>
      </c>
      <c r="L49" s="314">
        <v>0</v>
      </c>
      <c r="M49" s="314">
        <v>0</v>
      </c>
      <c r="N49" s="314">
        <v>0</v>
      </c>
      <c r="O49" s="316">
        <v>0</v>
      </c>
      <c r="P49" s="298">
        <f t="shared" si="86"/>
        <v>0</v>
      </c>
      <c r="Q49" s="314">
        <v>0</v>
      </c>
      <c r="R49" s="314">
        <v>0</v>
      </c>
      <c r="S49" s="314">
        <v>0</v>
      </c>
      <c r="T49" s="315">
        <v>0</v>
      </c>
      <c r="U49" s="220">
        <f t="shared" si="89"/>
        <v>0</v>
      </c>
      <c r="V49" s="49">
        <v>0</v>
      </c>
      <c r="W49" s="49">
        <v>0</v>
      </c>
      <c r="X49" s="49">
        <v>0</v>
      </c>
      <c r="Y49" s="39">
        <v>0</v>
      </c>
      <c r="Z49" s="317">
        <f>P49/F49*100</f>
        <v>0</v>
      </c>
      <c r="AA49" s="241">
        <v>0</v>
      </c>
      <c r="AB49" s="241">
        <f>SUM(AB50:AB50)</f>
        <v>0</v>
      </c>
      <c r="AC49" s="241">
        <v>0</v>
      </c>
      <c r="AD49" s="242">
        <f>T49/J49*100</f>
        <v>0</v>
      </c>
      <c r="AG49" s="3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</row>
    <row r="50" spans="1:148" s="21" customFormat="1" ht="15.75" customHeight="1" thickBot="1" x14ac:dyDescent="0.35">
      <c r="A50" s="570"/>
      <c r="B50" s="597" t="s">
        <v>23</v>
      </c>
      <c r="C50" s="598"/>
      <c r="D50" s="598"/>
      <c r="E50" s="567" t="s">
        <v>9</v>
      </c>
      <c r="F50" s="23">
        <f>F46+F47+F48+F49</f>
        <v>60293458</v>
      </c>
      <c r="G50" s="72">
        <f t="shared" ref="G50:J50" si="91">G46+G47+G48+G49</f>
        <v>43920198</v>
      </c>
      <c r="H50" s="72">
        <f t="shared" si="91"/>
        <v>0</v>
      </c>
      <c r="I50" s="72">
        <f t="shared" si="91"/>
        <v>0</v>
      </c>
      <c r="J50" s="25">
        <f t="shared" si="91"/>
        <v>16373260</v>
      </c>
      <c r="K50" s="146">
        <f>K46+K47+K48+K49</f>
        <v>7741600</v>
      </c>
      <c r="L50" s="72">
        <f t="shared" ref="L50" si="92">L46+L47+L48+L49</f>
        <v>7668600</v>
      </c>
      <c r="M50" s="72">
        <f t="shared" ref="M50" si="93">M46+M47+M48+M49</f>
        <v>0</v>
      </c>
      <c r="N50" s="72">
        <f t="shared" ref="N50" si="94">N46+N47+N48+N49</f>
        <v>0</v>
      </c>
      <c r="O50" s="25">
        <f t="shared" ref="O50" si="95">O46+O47+O48+O49</f>
        <v>73000</v>
      </c>
      <c r="P50" s="23">
        <f>P46+P47+P48+P49</f>
        <v>301666.51</v>
      </c>
      <c r="Q50" s="72">
        <f t="shared" ref="Q50" si="96">Q46+Q47+Q48+Q49</f>
        <v>261766.51</v>
      </c>
      <c r="R50" s="72">
        <f t="shared" ref="R50" si="97">R46+R47+R48+R49</f>
        <v>0</v>
      </c>
      <c r="S50" s="72">
        <f t="shared" ref="S50" si="98">S46+S47+S48+S49</f>
        <v>0</v>
      </c>
      <c r="T50" s="25">
        <f t="shared" ref="T50" si="99">T46+T47+T48+T49</f>
        <v>39900</v>
      </c>
      <c r="U50" s="568">
        <f>P50/K50*100</f>
        <v>3.8966946109331406</v>
      </c>
      <c r="V50" s="87">
        <f t="shared" ref="V50" si="100">Q50/L50*100</f>
        <v>3.4134849907414653</v>
      </c>
      <c r="W50" s="87">
        <v>0</v>
      </c>
      <c r="X50" s="87">
        <v>0</v>
      </c>
      <c r="Y50" s="82">
        <f t="shared" si="90"/>
        <v>54.657534246575345</v>
      </c>
      <c r="Z50" s="557">
        <f>P50/F50*100</f>
        <v>0.50033041727346284</v>
      </c>
      <c r="AA50" s="72">
        <f>Q50/G50*100</f>
        <v>0.596004849522764</v>
      </c>
      <c r="AB50" s="24">
        <v>0</v>
      </c>
      <c r="AC50" s="24">
        <v>0</v>
      </c>
      <c r="AD50" s="82">
        <f>T50/J50*100</f>
        <v>0.24369001652694697</v>
      </c>
      <c r="AG50" s="3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</row>
    <row r="51" spans="1:148" s="411" customFormat="1" ht="21" customHeight="1" thickBot="1" x14ac:dyDescent="0.35">
      <c r="A51" s="624" t="s">
        <v>105</v>
      </c>
      <c r="B51" s="582"/>
      <c r="C51" s="582"/>
      <c r="D51" s="582"/>
      <c r="E51" s="590"/>
      <c r="F51" s="590"/>
      <c r="G51" s="590"/>
      <c r="H51" s="590"/>
      <c r="I51" s="590"/>
      <c r="J51" s="590"/>
      <c r="K51" s="590"/>
      <c r="L51" s="590"/>
      <c r="M51" s="590"/>
      <c r="N51" s="590"/>
      <c r="O51" s="590"/>
      <c r="P51" s="590"/>
      <c r="Q51" s="590"/>
      <c r="R51" s="590"/>
      <c r="S51" s="590"/>
      <c r="T51" s="590"/>
      <c r="U51" s="590"/>
      <c r="V51" s="590"/>
      <c r="W51" s="590"/>
      <c r="X51" s="590"/>
      <c r="Y51" s="590"/>
      <c r="Z51" s="590"/>
      <c r="AA51" s="590"/>
      <c r="AB51" s="590"/>
      <c r="AC51" s="590"/>
      <c r="AD51" s="625"/>
      <c r="AG51" s="412"/>
      <c r="AI51" s="413"/>
      <c r="AJ51" s="413"/>
      <c r="AK51" s="413"/>
      <c r="AL51" s="413"/>
      <c r="AM51" s="413"/>
      <c r="AN51" s="413"/>
      <c r="AO51" s="413"/>
      <c r="AP51" s="413"/>
      <c r="AQ51" s="413"/>
      <c r="AR51" s="413"/>
      <c r="AS51" s="413"/>
      <c r="AT51" s="413"/>
      <c r="AU51" s="413"/>
      <c r="AV51" s="413"/>
      <c r="AW51" s="413"/>
      <c r="AX51" s="413"/>
      <c r="AY51" s="413"/>
      <c r="AZ51" s="413"/>
      <c r="BA51" s="413"/>
      <c r="BB51" s="413"/>
      <c r="BC51" s="413"/>
      <c r="BD51" s="413"/>
      <c r="BE51" s="413"/>
      <c r="BF51" s="413"/>
      <c r="BG51" s="413"/>
      <c r="BH51" s="413"/>
      <c r="BI51" s="413"/>
      <c r="BJ51" s="413"/>
      <c r="BK51" s="413"/>
      <c r="BL51" s="413"/>
      <c r="BM51" s="413"/>
      <c r="BN51" s="413"/>
      <c r="BO51" s="413"/>
      <c r="BP51" s="413"/>
      <c r="BQ51" s="413"/>
      <c r="BR51" s="413"/>
      <c r="BS51" s="413"/>
      <c r="BT51" s="413"/>
      <c r="BU51" s="413"/>
      <c r="BV51" s="413"/>
      <c r="BW51" s="413"/>
      <c r="BX51" s="413"/>
      <c r="BY51" s="413"/>
      <c r="BZ51" s="413"/>
      <c r="CA51" s="413"/>
      <c r="CB51" s="413"/>
      <c r="CC51" s="413"/>
      <c r="CD51" s="413"/>
      <c r="CE51" s="413"/>
      <c r="CF51" s="413"/>
      <c r="CG51" s="413"/>
      <c r="CH51" s="413"/>
      <c r="CI51" s="413"/>
      <c r="CJ51" s="413"/>
      <c r="CK51" s="413"/>
      <c r="CL51" s="413"/>
      <c r="CM51" s="413"/>
      <c r="CN51" s="413"/>
      <c r="CO51" s="413"/>
      <c r="CP51" s="413"/>
      <c r="CQ51" s="413"/>
      <c r="CR51" s="413"/>
      <c r="CS51" s="413"/>
      <c r="CT51" s="413"/>
      <c r="CU51" s="413"/>
      <c r="CV51" s="413"/>
      <c r="CW51" s="413"/>
      <c r="CX51" s="413"/>
      <c r="CY51" s="413"/>
      <c r="CZ51" s="413"/>
      <c r="DA51" s="413"/>
      <c r="DB51" s="413"/>
      <c r="DC51" s="413"/>
      <c r="DD51" s="413"/>
      <c r="DE51" s="413"/>
      <c r="DF51" s="413"/>
      <c r="DG51" s="413"/>
      <c r="DH51" s="413"/>
      <c r="DI51" s="413"/>
      <c r="DJ51" s="413"/>
      <c r="DK51" s="413"/>
      <c r="DL51" s="413"/>
      <c r="DM51" s="413"/>
      <c r="DN51" s="413"/>
      <c r="DO51" s="413"/>
      <c r="DP51" s="413"/>
      <c r="DQ51" s="413"/>
      <c r="DR51" s="413"/>
      <c r="DS51" s="413"/>
      <c r="DT51" s="413"/>
      <c r="DU51" s="413"/>
      <c r="DV51" s="413"/>
      <c r="DW51" s="413"/>
      <c r="DX51" s="413"/>
      <c r="DY51" s="413"/>
      <c r="DZ51" s="413"/>
      <c r="EA51" s="413"/>
      <c r="EB51" s="413"/>
      <c r="EC51" s="413"/>
      <c r="ED51" s="413"/>
      <c r="EE51" s="413"/>
      <c r="EF51" s="413"/>
      <c r="EG51" s="413"/>
      <c r="EH51" s="413"/>
      <c r="EI51" s="413"/>
      <c r="EJ51" s="413"/>
      <c r="EK51" s="413"/>
      <c r="EL51" s="413"/>
      <c r="EM51" s="413"/>
      <c r="EN51" s="413"/>
      <c r="EO51" s="413"/>
      <c r="EP51" s="413"/>
      <c r="EQ51" s="413"/>
      <c r="ER51" s="413"/>
    </row>
    <row r="52" spans="1:148" s="67" customFormat="1" ht="17.25" customHeight="1" thickBot="1" x14ac:dyDescent="0.35">
      <c r="A52" s="88" t="s">
        <v>24</v>
      </c>
      <c r="B52" s="623" t="s">
        <v>106</v>
      </c>
      <c r="C52" s="598"/>
      <c r="D52" s="599"/>
      <c r="E52" s="344" t="s">
        <v>9</v>
      </c>
      <c r="F52" s="557">
        <f>F53+F54+F55+F56+F57+F58</f>
        <v>65646255</v>
      </c>
      <c r="G52" s="86">
        <f t="shared" ref="G52:J52" si="101">G53+G54+G55+G56+G57+G58</f>
        <v>3578800</v>
      </c>
      <c r="H52" s="86">
        <f t="shared" si="101"/>
        <v>0</v>
      </c>
      <c r="I52" s="86">
        <f t="shared" si="101"/>
        <v>0</v>
      </c>
      <c r="J52" s="86">
        <f t="shared" si="101"/>
        <v>62067455</v>
      </c>
      <c r="K52" s="557">
        <f>K53+K54+K55+K56+K57+K58</f>
        <v>13573989</v>
      </c>
      <c r="L52" s="86">
        <f t="shared" ref="L52" si="102">L53+L54+L55+L56+L57+L58</f>
        <v>615250</v>
      </c>
      <c r="M52" s="86">
        <f t="shared" ref="M52" si="103">M53+M54+M55+M56+M57+M58</f>
        <v>0</v>
      </c>
      <c r="N52" s="86">
        <f t="shared" ref="N52" si="104">N53+N54+N55+N56+N57+N58</f>
        <v>0</v>
      </c>
      <c r="O52" s="86">
        <f t="shared" ref="O52" si="105">O53+O54+O55+O56+O57+O58</f>
        <v>12958739</v>
      </c>
      <c r="P52" s="557">
        <f>P53+P54+P55+P56+P57+P58</f>
        <v>10248190.439999999</v>
      </c>
      <c r="Q52" s="86">
        <f t="shared" ref="Q52" si="106">Q53+Q54+Q55+Q56+Q57+Q58</f>
        <v>612789.53</v>
      </c>
      <c r="R52" s="86">
        <f t="shared" ref="R52" si="107">R53+R54+R55+R56+R57+R58</f>
        <v>0</v>
      </c>
      <c r="S52" s="86">
        <f t="shared" ref="S52" si="108">S53+S54+S55+S56+S57+S58</f>
        <v>0</v>
      </c>
      <c r="T52" s="25">
        <f t="shared" ref="T52" si="109">T53+T54+T55+T56+T57+T58</f>
        <v>9635400.9100000001</v>
      </c>
      <c r="U52" s="23">
        <f t="shared" ref="U52:Y52" si="110">U37+U47+U49</f>
        <v>0</v>
      </c>
      <c r="V52" s="72">
        <f t="shared" si="110"/>
        <v>0</v>
      </c>
      <c r="W52" s="72">
        <f t="shared" si="110"/>
        <v>0</v>
      </c>
      <c r="X52" s="72">
        <f t="shared" si="110"/>
        <v>0</v>
      </c>
      <c r="Y52" s="25">
        <f t="shared" si="110"/>
        <v>0</v>
      </c>
      <c r="Z52" s="23">
        <f>P52/F52*100</f>
        <v>15.611233938630619</v>
      </c>
      <c r="AA52" s="24">
        <v>0</v>
      </c>
      <c r="AB52" s="24">
        <v>0</v>
      </c>
      <c r="AC52" s="24">
        <v>0</v>
      </c>
      <c r="AD52" s="25">
        <f t="shared" ref="AD52" si="111">T52/J52*100</f>
        <v>15.524079261828923</v>
      </c>
      <c r="AG52" s="3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  <c r="EO52" s="70"/>
      <c r="EP52" s="70"/>
      <c r="EQ52" s="70"/>
      <c r="ER52" s="70"/>
    </row>
    <row r="53" spans="1:148" s="21" customFormat="1" ht="26.4" customHeight="1" x14ac:dyDescent="0.3">
      <c r="A53" s="48"/>
      <c r="B53" s="318" t="s">
        <v>58</v>
      </c>
      <c r="C53" s="319" t="s">
        <v>49</v>
      </c>
      <c r="D53" s="537" t="s">
        <v>11</v>
      </c>
      <c r="E53" s="320" t="s">
        <v>5</v>
      </c>
      <c r="F53" s="290">
        <f t="shared" ref="F53:F57" si="112">G53+H53+I53+J53</f>
        <v>40790600</v>
      </c>
      <c r="G53" s="321">
        <v>0</v>
      </c>
      <c r="H53" s="321">
        <v>0</v>
      </c>
      <c r="I53" s="321">
        <v>0</v>
      </c>
      <c r="J53" s="322">
        <v>40790600</v>
      </c>
      <c r="K53" s="290">
        <f t="shared" ref="K53:K57" si="113">L53+M53+N53+O53</f>
        <v>8616239</v>
      </c>
      <c r="L53" s="321">
        <v>0</v>
      </c>
      <c r="M53" s="321">
        <v>0</v>
      </c>
      <c r="N53" s="321">
        <v>0</v>
      </c>
      <c r="O53" s="323">
        <v>8616239</v>
      </c>
      <c r="P53" s="290">
        <f t="shared" ref="P53:P57" si="114">Q53+R53+S53+T53</f>
        <v>6972698.7300000004</v>
      </c>
      <c r="Q53" s="321">
        <v>0</v>
      </c>
      <c r="R53" s="321">
        <v>0</v>
      </c>
      <c r="S53" s="321">
        <v>0</v>
      </c>
      <c r="T53" s="323">
        <v>6972698.7300000004</v>
      </c>
      <c r="U53" s="154">
        <f>P53/K53*100</f>
        <v>80.925084947156179</v>
      </c>
      <c r="V53" s="36">
        <v>0</v>
      </c>
      <c r="W53" s="36">
        <v>0</v>
      </c>
      <c r="X53" s="36">
        <v>0</v>
      </c>
      <c r="Y53" s="116">
        <f t="shared" ref="Y53" si="115">T53/O53*100</f>
        <v>80.925084947156179</v>
      </c>
      <c r="Z53" s="353">
        <f t="shared" ref="Z53:Z61" si="116">P53/F53*100</f>
        <v>17.093886164949769</v>
      </c>
      <c r="AA53" s="198">
        <v>0</v>
      </c>
      <c r="AB53" s="198">
        <v>0</v>
      </c>
      <c r="AC53" s="198">
        <v>0</v>
      </c>
      <c r="AD53" s="98">
        <f t="shared" ref="AD53:AD61" si="117">T53/J53*100</f>
        <v>17.093886164949769</v>
      </c>
      <c r="AG53" s="3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</row>
    <row r="54" spans="1:148" s="15" customFormat="1" ht="29.4" customHeight="1" x14ac:dyDescent="0.3">
      <c r="A54" s="129"/>
      <c r="B54" s="324" t="s">
        <v>1</v>
      </c>
      <c r="C54" s="202" t="s">
        <v>51</v>
      </c>
      <c r="D54" s="538" t="s">
        <v>11</v>
      </c>
      <c r="E54" s="206" t="s">
        <v>5</v>
      </c>
      <c r="F54" s="325">
        <f t="shared" si="112"/>
        <v>5170300</v>
      </c>
      <c r="G54" s="138">
        <v>0</v>
      </c>
      <c r="H54" s="138">
        <v>0</v>
      </c>
      <c r="I54" s="138">
        <v>0</v>
      </c>
      <c r="J54" s="137">
        <v>5170300</v>
      </c>
      <c r="K54" s="325">
        <f t="shared" si="113"/>
        <v>1944800</v>
      </c>
      <c r="L54" s="138">
        <v>0</v>
      </c>
      <c r="M54" s="138">
        <v>0</v>
      </c>
      <c r="N54" s="138">
        <v>0</v>
      </c>
      <c r="O54" s="139">
        <v>1944800</v>
      </c>
      <c r="P54" s="325">
        <f t="shared" si="114"/>
        <v>915212</v>
      </c>
      <c r="Q54" s="138">
        <v>0</v>
      </c>
      <c r="R54" s="138">
        <v>0</v>
      </c>
      <c r="S54" s="138">
        <v>0</v>
      </c>
      <c r="T54" s="139">
        <v>915212</v>
      </c>
      <c r="U54" s="169">
        <f t="shared" ref="U54:U59" si="118">P54/K54*100</f>
        <v>47.05944055944056</v>
      </c>
      <c r="V54" s="37">
        <v>0</v>
      </c>
      <c r="W54" s="37">
        <v>0</v>
      </c>
      <c r="X54" s="37">
        <v>0</v>
      </c>
      <c r="Y54" s="34">
        <f t="shared" ref="Y54:Y57" si="119">T54/O54*100</f>
        <v>47.05944055944056</v>
      </c>
      <c r="Z54" s="222">
        <f t="shared" si="116"/>
        <v>17.701332611260469</v>
      </c>
      <c r="AA54" s="49">
        <v>0</v>
      </c>
      <c r="AB54" s="49">
        <v>0</v>
      </c>
      <c r="AC54" s="49">
        <v>0</v>
      </c>
      <c r="AD54" s="35">
        <f t="shared" si="117"/>
        <v>17.701332611260469</v>
      </c>
      <c r="AG54" s="4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</row>
    <row r="55" spans="1:148" s="21" customFormat="1" ht="30.75" customHeight="1" x14ac:dyDescent="0.3">
      <c r="A55" s="46"/>
      <c r="B55" s="306" t="s">
        <v>67</v>
      </c>
      <c r="C55" s="307" t="s">
        <v>48</v>
      </c>
      <c r="D55" s="538" t="s">
        <v>11</v>
      </c>
      <c r="E55" s="326" t="s">
        <v>12</v>
      </c>
      <c r="F55" s="204">
        <f t="shared" si="112"/>
        <v>150000</v>
      </c>
      <c r="G55" s="262">
        <v>150000</v>
      </c>
      <c r="H55" s="262">
        <v>0</v>
      </c>
      <c r="I55" s="262">
        <v>0</v>
      </c>
      <c r="J55" s="310">
        <v>0</v>
      </c>
      <c r="K55" s="204">
        <f t="shared" si="113"/>
        <v>0</v>
      </c>
      <c r="L55" s="262">
        <v>0</v>
      </c>
      <c r="M55" s="262">
        <v>0</v>
      </c>
      <c r="N55" s="262">
        <v>0</v>
      </c>
      <c r="O55" s="309">
        <v>0</v>
      </c>
      <c r="P55" s="204">
        <f t="shared" si="114"/>
        <v>0</v>
      </c>
      <c r="Q55" s="262">
        <v>0</v>
      </c>
      <c r="R55" s="262">
        <v>0</v>
      </c>
      <c r="S55" s="262">
        <v>0</v>
      </c>
      <c r="T55" s="309">
        <v>0</v>
      </c>
      <c r="U55" s="170">
        <v>0</v>
      </c>
      <c r="V55" s="37">
        <v>0</v>
      </c>
      <c r="W55" s="37">
        <v>0</v>
      </c>
      <c r="X55" s="37">
        <v>0</v>
      </c>
      <c r="Y55" s="37">
        <v>0</v>
      </c>
      <c r="Z55" s="221">
        <f t="shared" si="116"/>
        <v>0</v>
      </c>
      <c r="AA55" s="49">
        <v>0</v>
      </c>
      <c r="AB55" s="49">
        <v>0</v>
      </c>
      <c r="AC55" s="49">
        <v>0</v>
      </c>
      <c r="AD55" s="39">
        <v>0</v>
      </c>
      <c r="AG55" s="3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</row>
    <row r="56" spans="1:148" s="21" customFormat="1" ht="30" customHeight="1" x14ac:dyDescent="0.3">
      <c r="A56" s="46"/>
      <c r="B56" s="306" t="s">
        <v>66</v>
      </c>
      <c r="C56" s="307" t="s">
        <v>43</v>
      </c>
      <c r="D56" s="538" t="s">
        <v>11</v>
      </c>
      <c r="E56" s="326" t="s">
        <v>12</v>
      </c>
      <c r="F56" s="204">
        <f t="shared" si="112"/>
        <v>3428800</v>
      </c>
      <c r="G56" s="262">
        <v>3428800</v>
      </c>
      <c r="H56" s="262">
        <v>0</v>
      </c>
      <c r="I56" s="262">
        <v>0</v>
      </c>
      <c r="J56" s="310">
        <v>0</v>
      </c>
      <c r="K56" s="204">
        <f t="shared" si="113"/>
        <v>615250</v>
      </c>
      <c r="L56" s="262">
        <v>615250</v>
      </c>
      <c r="M56" s="262">
        <v>0</v>
      </c>
      <c r="N56" s="262">
        <v>0</v>
      </c>
      <c r="O56" s="309">
        <v>0</v>
      </c>
      <c r="P56" s="204">
        <f t="shared" si="114"/>
        <v>612789.53</v>
      </c>
      <c r="Q56" s="262">
        <v>612789.53</v>
      </c>
      <c r="R56" s="262">
        <v>0</v>
      </c>
      <c r="S56" s="262">
        <v>0</v>
      </c>
      <c r="T56" s="309">
        <v>0</v>
      </c>
      <c r="U56" s="169">
        <f t="shared" si="118"/>
        <v>99.600086143843967</v>
      </c>
      <c r="V56" s="34">
        <f t="shared" ref="V56" si="120">Q56/L56*100</f>
        <v>99.600086143843967</v>
      </c>
      <c r="W56" s="37">
        <v>0</v>
      </c>
      <c r="X56" s="37">
        <v>0</v>
      </c>
      <c r="Y56" s="37">
        <v>0</v>
      </c>
      <c r="Z56" s="221">
        <f t="shared" si="116"/>
        <v>17.871836502566495</v>
      </c>
      <c r="AA56" s="49">
        <v>0</v>
      </c>
      <c r="AB56" s="49">
        <v>0</v>
      </c>
      <c r="AC56" s="49">
        <v>0</v>
      </c>
      <c r="AD56" s="39">
        <v>0</v>
      </c>
      <c r="AG56" s="3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</row>
    <row r="57" spans="1:148" s="21" customFormat="1" ht="36" customHeight="1" thickBot="1" x14ac:dyDescent="0.35">
      <c r="A57" s="46"/>
      <c r="B57" s="306" t="s">
        <v>96</v>
      </c>
      <c r="C57" s="307" t="s">
        <v>47</v>
      </c>
      <c r="D57" s="538" t="s">
        <v>11</v>
      </c>
      <c r="E57" s="326" t="s">
        <v>5</v>
      </c>
      <c r="F57" s="204">
        <f t="shared" si="112"/>
        <v>16106555</v>
      </c>
      <c r="G57" s="262">
        <v>0</v>
      </c>
      <c r="H57" s="262">
        <v>0</v>
      </c>
      <c r="I57" s="262">
        <v>0</v>
      </c>
      <c r="J57" s="310">
        <v>16106555</v>
      </c>
      <c r="K57" s="204">
        <f t="shared" si="113"/>
        <v>2397700</v>
      </c>
      <c r="L57" s="262">
        <v>0</v>
      </c>
      <c r="M57" s="262">
        <v>0</v>
      </c>
      <c r="N57" s="262">
        <v>0</v>
      </c>
      <c r="O57" s="309">
        <v>2397700</v>
      </c>
      <c r="P57" s="204">
        <f t="shared" si="114"/>
        <v>1747490.18</v>
      </c>
      <c r="Q57" s="262">
        <v>0</v>
      </c>
      <c r="R57" s="262">
        <v>0</v>
      </c>
      <c r="S57" s="262">
        <v>0</v>
      </c>
      <c r="T57" s="309">
        <v>1747490.18</v>
      </c>
      <c r="U57" s="170">
        <f t="shared" si="118"/>
        <v>72.881936022021094</v>
      </c>
      <c r="V57" s="37">
        <v>0</v>
      </c>
      <c r="W57" s="37">
        <v>0</v>
      </c>
      <c r="X57" s="49">
        <v>0</v>
      </c>
      <c r="Y57" s="37">
        <f t="shared" si="119"/>
        <v>72.881936022021094</v>
      </c>
      <c r="Z57" s="221">
        <f t="shared" si="116"/>
        <v>10.849558952861118</v>
      </c>
      <c r="AA57" s="49">
        <v>0</v>
      </c>
      <c r="AB57" s="49">
        <v>0</v>
      </c>
      <c r="AC57" s="49">
        <v>0</v>
      </c>
      <c r="AD57" s="39">
        <f t="shared" si="117"/>
        <v>10.849558952861118</v>
      </c>
      <c r="AG57" s="3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</row>
    <row r="58" spans="1:148" s="338" customFormat="1" ht="29.25" hidden="1" customHeight="1" thickBot="1" x14ac:dyDescent="0.3">
      <c r="A58" s="122"/>
      <c r="B58" s="327" t="s">
        <v>34</v>
      </c>
      <c r="C58" s="328"/>
      <c r="D58" s="531" t="s">
        <v>11</v>
      </c>
      <c r="E58" s="209" t="s">
        <v>13</v>
      </c>
      <c r="F58" s="329">
        <f>G58+H58+I58+J58</f>
        <v>0</v>
      </c>
      <c r="G58" s="330">
        <v>0</v>
      </c>
      <c r="H58" s="330">
        <v>0</v>
      </c>
      <c r="I58" s="212">
        <v>0</v>
      </c>
      <c r="J58" s="331">
        <v>0</v>
      </c>
      <c r="K58" s="332">
        <f>L58+M58+N58+O58</f>
        <v>0</v>
      </c>
      <c r="L58" s="333">
        <v>0</v>
      </c>
      <c r="M58" s="333">
        <v>0</v>
      </c>
      <c r="N58" s="334">
        <v>0</v>
      </c>
      <c r="O58" s="335">
        <v>0</v>
      </c>
      <c r="P58" s="336">
        <f>Q58+R58+S58+T58</f>
        <v>0</v>
      </c>
      <c r="Q58" s="330">
        <v>0</v>
      </c>
      <c r="R58" s="330">
        <v>0</v>
      </c>
      <c r="S58" s="212">
        <v>0</v>
      </c>
      <c r="T58" s="337">
        <v>0</v>
      </c>
      <c r="U58" s="479" t="e">
        <f t="shared" si="118"/>
        <v>#DIV/0!</v>
      </c>
      <c r="V58" s="480">
        <v>0</v>
      </c>
      <c r="W58" s="480">
        <v>0</v>
      </c>
      <c r="X58" s="481" t="e">
        <f t="shared" ref="X58" si="121">S58/N58*100</f>
        <v>#DIV/0!</v>
      </c>
      <c r="Y58" s="481">
        <v>0</v>
      </c>
      <c r="Z58" s="404">
        <v>0</v>
      </c>
      <c r="AA58" s="234">
        <v>0</v>
      </c>
      <c r="AB58" s="234">
        <v>0</v>
      </c>
      <c r="AC58" s="234">
        <v>0</v>
      </c>
      <c r="AD58" s="235">
        <v>0</v>
      </c>
      <c r="AE58" s="614" t="s">
        <v>72</v>
      </c>
      <c r="AF58" s="615"/>
      <c r="AG58" s="615"/>
      <c r="AI58" s="339"/>
      <c r="AJ58" s="339"/>
      <c r="AK58" s="339"/>
      <c r="AL58" s="339"/>
      <c r="AM58" s="339"/>
      <c r="AN58" s="339"/>
      <c r="AO58" s="339"/>
      <c r="AP58" s="339"/>
      <c r="AQ58" s="339"/>
      <c r="AR58" s="339"/>
      <c r="AS58" s="339"/>
      <c r="AT58" s="339"/>
      <c r="AU58" s="339"/>
      <c r="AV58" s="339"/>
      <c r="AW58" s="339"/>
      <c r="AX58" s="339"/>
      <c r="AY58" s="339"/>
      <c r="AZ58" s="339"/>
      <c r="BA58" s="339"/>
      <c r="BB58" s="339"/>
      <c r="BC58" s="339"/>
      <c r="BD58" s="339"/>
      <c r="BE58" s="339"/>
      <c r="BF58" s="339"/>
      <c r="BG58" s="339"/>
      <c r="BH58" s="339"/>
      <c r="BI58" s="339"/>
      <c r="BJ58" s="339"/>
      <c r="BK58" s="339"/>
      <c r="BL58" s="339"/>
      <c r="BM58" s="339"/>
      <c r="BN58" s="339"/>
      <c r="BO58" s="339"/>
      <c r="BP58" s="339"/>
      <c r="BQ58" s="339"/>
      <c r="BR58" s="339"/>
      <c r="BS58" s="339"/>
      <c r="BT58" s="339"/>
      <c r="BU58" s="339"/>
      <c r="BV58" s="339"/>
      <c r="BW58" s="339"/>
      <c r="BX58" s="339"/>
      <c r="BY58" s="339"/>
      <c r="BZ58" s="339"/>
      <c r="CA58" s="339"/>
      <c r="CB58" s="339"/>
      <c r="CC58" s="339"/>
      <c r="CD58" s="339"/>
      <c r="CE58" s="339"/>
      <c r="CF58" s="339"/>
      <c r="CG58" s="339"/>
      <c r="CH58" s="339"/>
      <c r="CI58" s="339"/>
      <c r="CJ58" s="339"/>
      <c r="CK58" s="339"/>
      <c r="CL58" s="339"/>
      <c r="CM58" s="339"/>
      <c r="CN58" s="339"/>
      <c r="CO58" s="339"/>
      <c r="CP58" s="339"/>
      <c r="CQ58" s="339"/>
      <c r="CR58" s="339"/>
      <c r="CS58" s="339"/>
      <c r="CT58" s="339"/>
      <c r="CU58" s="339"/>
      <c r="CV58" s="339"/>
      <c r="CW58" s="339"/>
      <c r="CX58" s="339"/>
      <c r="CY58" s="339"/>
      <c r="CZ58" s="339"/>
      <c r="DA58" s="339"/>
      <c r="DB58" s="339"/>
      <c r="DC58" s="339"/>
      <c r="DD58" s="339"/>
      <c r="DE58" s="339"/>
      <c r="DF58" s="339"/>
      <c r="DG58" s="339"/>
      <c r="DH58" s="339"/>
      <c r="DI58" s="339"/>
      <c r="DJ58" s="339"/>
      <c r="DK58" s="339"/>
      <c r="DL58" s="339"/>
      <c r="DM58" s="339"/>
      <c r="DN58" s="339"/>
      <c r="DO58" s="339"/>
      <c r="DP58" s="339"/>
      <c r="DQ58" s="339"/>
      <c r="DR58" s="339"/>
      <c r="DS58" s="339"/>
      <c r="DT58" s="339"/>
      <c r="DU58" s="339"/>
      <c r="DV58" s="339"/>
      <c r="DW58" s="339"/>
      <c r="DX58" s="339"/>
      <c r="DY58" s="339"/>
      <c r="DZ58" s="339"/>
      <c r="EA58" s="339"/>
      <c r="EB58" s="339"/>
      <c r="EC58" s="339"/>
      <c r="ED58" s="339"/>
      <c r="EE58" s="339"/>
      <c r="EF58" s="339"/>
      <c r="EG58" s="339"/>
      <c r="EH58" s="339"/>
      <c r="EI58" s="339"/>
      <c r="EJ58" s="339"/>
      <c r="EK58" s="339"/>
      <c r="EL58" s="339"/>
      <c r="EM58" s="339"/>
      <c r="EN58" s="339"/>
      <c r="EO58" s="339"/>
      <c r="EP58" s="339"/>
      <c r="EQ58" s="339"/>
      <c r="ER58" s="339"/>
    </row>
    <row r="59" spans="1:148" s="67" customFormat="1" ht="44.25" customHeight="1" thickBot="1" x14ac:dyDescent="0.35">
      <c r="A59" s="88" t="s">
        <v>125</v>
      </c>
      <c r="B59" s="600" t="s">
        <v>126</v>
      </c>
      <c r="C59" s="601"/>
      <c r="D59" s="602"/>
      <c r="E59" s="177" t="s">
        <v>9</v>
      </c>
      <c r="F59" s="23">
        <f>F60</f>
        <v>12000</v>
      </c>
      <c r="G59" s="72">
        <f t="shared" ref="G59:J59" si="122">G60</f>
        <v>0</v>
      </c>
      <c r="H59" s="72">
        <f t="shared" si="122"/>
        <v>0</v>
      </c>
      <c r="I59" s="72">
        <f t="shared" si="122"/>
        <v>0</v>
      </c>
      <c r="J59" s="25">
        <f t="shared" si="122"/>
        <v>12000</v>
      </c>
      <c r="K59" s="23">
        <f>K60</f>
        <v>12000</v>
      </c>
      <c r="L59" s="72">
        <f t="shared" ref="L59" si="123">L60</f>
        <v>0</v>
      </c>
      <c r="M59" s="72">
        <f t="shared" ref="M59" si="124">M60</f>
        <v>0</v>
      </c>
      <c r="N59" s="72">
        <f t="shared" ref="N59" si="125">N60</f>
        <v>0</v>
      </c>
      <c r="O59" s="25">
        <f t="shared" ref="O59" si="126">O60</f>
        <v>12000</v>
      </c>
      <c r="P59" s="23">
        <f>P60</f>
        <v>0</v>
      </c>
      <c r="Q59" s="72">
        <f t="shared" ref="Q59" si="127">Q60</f>
        <v>0</v>
      </c>
      <c r="R59" s="72">
        <f t="shared" ref="R59" si="128">R60</f>
        <v>0</v>
      </c>
      <c r="S59" s="72">
        <f t="shared" ref="S59" si="129">S60</f>
        <v>0</v>
      </c>
      <c r="T59" s="86">
        <f t="shared" ref="T59" si="130">T60</f>
        <v>0</v>
      </c>
      <c r="U59" s="406">
        <f t="shared" si="118"/>
        <v>0</v>
      </c>
      <c r="V59" s="41">
        <v>0</v>
      </c>
      <c r="W59" s="134">
        <f t="shared" ref="W59:X59" si="131">W44+W54+W56</f>
        <v>0</v>
      </c>
      <c r="X59" s="134">
        <f t="shared" si="131"/>
        <v>0</v>
      </c>
      <c r="Y59" s="407">
        <f t="shared" ref="Y59" si="132">T59/O59*100</f>
        <v>0</v>
      </c>
      <c r="Z59" s="405">
        <f t="shared" si="116"/>
        <v>0</v>
      </c>
      <c r="AA59" s="24">
        <v>0</v>
      </c>
      <c r="AB59" s="24">
        <v>0</v>
      </c>
      <c r="AC59" s="24">
        <v>0</v>
      </c>
      <c r="AD59" s="82">
        <f t="shared" si="117"/>
        <v>0</v>
      </c>
      <c r="AE59" s="409">
        <f t="shared" ref="AE59:AH59" si="133">AE60</f>
        <v>0</v>
      </c>
      <c r="AF59" s="93">
        <f t="shared" si="133"/>
        <v>0</v>
      </c>
      <c r="AG59" s="93">
        <f t="shared" si="133"/>
        <v>0</v>
      </c>
      <c r="AH59" s="93">
        <f t="shared" si="133"/>
        <v>0</v>
      </c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0"/>
      <c r="EE59" s="70"/>
      <c r="EF59" s="70"/>
      <c r="EG59" s="70"/>
      <c r="EH59" s="70"/>
      <c r="EI59" s="70"/>
      <c r="EJ59" s="70"/>
      <c r="EK59" s="70"/>
      <c r="EL59" s="70"/>
      <c r="EM59" s="70"/>
      <c r="EN59" s="70"/>
      <c r="EO59" s="70"/>
      <c r="EP59" s="70"/>
      <c r="EQ59" s="70"/>
      <c r="ER59" s="70"/>
    </row>
    <row r="60" spans="1:148" s="21" customFormat="1" ht="31.8" customHeight="1" thickBot="1" x14ac:dyDescent="0.35">
      <c r="A60" s="48"/>
      <c r="B60" s="392" t="s">
        <v>58</v>
      </c>
      <c r="C60" s="352" t="s">
        <v>127</v>
      </c>
      <c r="D60" s="565" t="s">
        <v>11</v>
      </c>
      <c r="E60" s="320" t="s">
        <v>5</v>
      </c>
      <c r="F60" s="340">
        <f t="shared" ref="F60" si="134">G60+H60+I60+J60</f>
        <v>12000</v>
      </c>
      <c r="G60" s="341">
        <v>0</v>
      </c>
      <c r="H60" s="341">
        <v>0</v>
      </c>
      <c r="I60" s="341">
        <v>0</v>
      </c>
      <c r="J60" s="342">
        <v>12000</v>
      </c>
      <c r="K60" s="281">
        <f t="shared" ref="K60" si="135">L60+M60+N60+O60</f>
        <v>12000</v>
      </c>
      <c r="L60" s="282">
        <v>0</v>
      </c>
      <c r="M60" s="282">
        <v>0</v>
      </c>
      <c r="N60" s="282">
        <v>0</v>
      </c>
      <c r="O60" s="283">
        <v>12000</v>
      </c>
      <c r="P60" s="194">
        <f t="shared" ref="P60" si="136">Q60+R60+S60+T60</f>
        <v>0</v>
      </c>
      <c r="Q60" s="282">
        <v>0</v>
      </c>
      <c r="R60" s="282">
        <v>0</v>
      </c>
      <c r="S60" s="282">
        <v>0</v>
      </c>
      <c r="T60" s="283">
        <v>0</v>
      </c>
      <c r="U60" s="482">
        <f>P60/K60*100</f>
        <v>0</v>
      </c>
      <c r="V60" s="51">
        <v>0</v>
      </c>
      <c r="W60" s="51">
        <v>0</v>
      </c>
      <c r="X60" s="51">
        <v>0</v>
      </c>
      <c r="Y60" s="56">
        <f t="shared" ref="Y60" si="137">T60/O60*100</f>
        <v>0</v>
      </c>
      <c r="Z60" s="410">
        <f t="shared" si="116"/>
        <v>0</v>
      </c>
      <c r="AA60" s="198">
        <v>0</v>
      </c>
      <c r="AB60" s="198">
        <v>0</v>
      </c>
      <c r="AC60" s="198">
        <v>0</v>
      </c>
      <c r="AD60" s="101">
        <f t="shared" si="117"/>
        <v>0</v>
      </c>
      <c r="AE60" s="343"/>
      <c r="AG60" s="3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</row>
    <row r="61" spans="1:148" s="21" customFormat="1" ht="18.75" customHeight="1" thickBot="1" x14ac:dyDescent="0.35">
      <c r="A61" s="570"/>
      <c r="B61" s="597" t="s">
        <v>25</v>
      </c>
      <c r="C61" s="598"/>
      <c r="D61" s="599"/>
      <c r="E61" s="571"/>
      <c r="F61" s="557">
        <f>F52+F59</f>
        <v>65658255</v>
      </c>
      <c r="G61" s="86">
        <f t="shared" ref="G61:J61" si="138">G52+G59</f>
        <v>3578800</v>
      </c>
      <c r="H61" s="86">
        <f t="shared" si="138"/>
        <v>0</v>
      </c>
      <c r="I61" s="86">
        <f t="shared" si="138"/>
        <v>0</v>
      </c>
      <c r="J61" s="25">
        <f t="shared" si="138"/>
        <v>62079455</v>
      </c>
      <c r="K61" s="557">
        <f t="shared" ref="G61:Y61" si="139">K52+K59</f>
        <v>13585989</v>
      </c>
      <c r="L61" s="72">
        <f t="shared" si="139"/>
        <v>615250</v>
      </c>
      <c r="M61" s="72">
        <f t="shared" si="139"/>
        <v>0</v>
      </c>
      <c r="N61" s="72">
        <f t="shared" si="139"/>
        <v>0</v>
      </c>
      <c r="O61" s="25">
        <f t="shared" si="139"/>
        <v>12970739</v>
      </c>
      <c r="P61" s="557">
        <f t="shared" si="139"/>
        <v>10248190.439999999</v>
      </c>
      <c r="Q61" s="86">
        <f t="shared" si="139"/>
        <v>612789.53</v>
      </c>
      <c r="R61" s="72">
        <f t="shared" si="139"/>
        <v>0</v>
      </c>
      <c r="S61" s="72">
        <f t="shared" si="139"/>
        <v>0</v>
      </c>
      <c r="T61" s="86">
        <f t="shared" si="139"/>
        <v>9635400.9100000001</v>
      </c>
      <c r="U61" s="572">
        <f t="shared" si="139"/>
        <v>0</v>
      </c>
      <c r="V61" s="134">
        <f t="shared" si="139"/>
        <v>0</v>
      </c>
      <c r="W61" s="134">
        <f t="shared" si="139"/>
        <v>0</v>
      </c>
      <c r="X61" s="134">
        <f t="shared" si="139"/>
        <v>0</v>
      </c>
      <c r="Y61" s="573">
        <f t="shared" si="139"/>
        <v>0</v>
      </c>
      <c r="Z61" s="146">
        <f t="shared" si="116"/>
        <v>15.608380758824614</v>
      </c>
      <c r="AA61" s="24">
        <v>0</v>
      </c>
      <c r="AB61" s="24">
        <v>0</v>
      </c>
      <c r="AC61" s="24">
        <v>0</v>
      </c>
      <c r="AD61" s="25">
        <f t="shared" si="117"/>
        <v>15.521078446967682</v>
      </c>
      <c r="AE61" s="67"/>
      <c r="AF61" s="67"/>
      <c r="AG61" s="3"/>
      <c r="AH61" s="67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</row>
    <row r="62" spans="1:148" s="411" customFormat="1" ht="21.75" customHeight="1" thickBot="1" x14ac:dyDescent="0.35">
      <c r="A62" s="580" t="s">
        <v>107</v>
      </c>
      <c r="B62" s="581"/>
      <c r="C62" s="581"/>
      <c r="D62" s="581"/>
      <c r="E62" s="581"/>
      <c r="F62" s="582"/>
      <c r="G62" s="582"/>
      <c r="H62" s="582"/>
      <c r="I62" s="582"/>
      <c r="J62" s="582"/>
      <c r="K62" s="582"/>
      <c r="L62" s="582"/>
      <c r="M62" s="582"/>
      <c r="N62" s="582"/>
      <c r="O62" s="582"/>
      <c r="P62" s="582"/>
      <c r="Q62" s="582"/>
      <c r="R62" s="582"/>
      <c r="S62" s="582"/>
      <c r="T62" s="582"/>
      <c r="U62" s="582"/>
      <c r="V62" s="582"/>
      <c r="W62" s="582"/>
      <c r="X62" s="582"/>
      <c r="Y62" s="582"/>
      <c r="Z62" s="582"/>
      <c r="AA62" s="582"/>
      <c r="AB62" s="582"/>
      <c r="AC62" s="582"/>
      <c r="AD62" s="583"/>
      <c r="AG62" s="412"/>
      <c r="AI62" s="413"/>
      <c r="AJ62" s="413"/>
      <c r="AK62" s="413"/>
      <c r="AL62" s="413"/>
      <c r="AM62" s="413"/>
      <c r="AN62" s="413"/>
      <c r="AO62" s="413"/>
      <c r="AP62" s="413"/>
      <c r="AQ62" s="413"/>
      <c r="AR62" s="413"/>
      <c r="AS62" s="413"/>
      <c r="AT62" s="413"/>
      <c r="AU62" s="413"/>
      <c r="AV62" s="413"/>
      <c r="AW62" s="413"/>
      <c r="AX62" s="413"/>
      <c r="AY62" s="413"/>
      <c r="AZ62" s="413"/>
      <c r="BA62" s="413"/>
      <c r="BB62" s="413"/>
      <c r="BC62" s="413"/>
      <c r="BD62" s="413"/>
      <c r="BE62" s="413"/>
      <c r="BF62" s="413"/>
      <c r="BG62" s="413"/>
      <c r="BH62" s="413"/>
      <c r="BI62" s="413"/>
      <c r="BJ62" s="413"/>
      <c r="BK62" s="413"/>
      <c r="BL62" s="413"/>
      <c r="BM62" s="413"/>
      <c r="BN62" s="413"/>
      <c r="BO62" s="413"/>
      <c r="BP62" s="413"/>
      <c r="BQ62" s="413"/>
      <c r="BR62" s="413"/>
      <c r="BS62" s="413"/>
      <c r="BT62" s="413"/>
      <c r="BU62" s="413"/>
      <c r="BV62" s="413"/>
      <c r="BW62" s="413"/>
      <c r="BX62" s="413"/>
      <c r="BY62" s="413"/>
      <c r="BZ62" s="413"/>
      <c r="CA62" s="413"/>
      <c r="CB62" s="413"/>
      <c r="CC62" s="413"/>
      <c r="CD62" s="413"/>
      <c r="CE62" s="413"/>
      <c r="CF62" s="413"/>
      <c r="CG62" s="413"/>
      <c r="CH62" s="413"/>
      <c r="CI62" s="413"/>
      <c r="CJ62" s="413"/>
      <c r="CK62" s="413"/>
      <c r="CL62" s="413"/>
      <c r="CM62" s="413"/>
      <c r="CN62" s="413"/>
      <c r="CO62" s="413"/>
      <c r="CP62" s="413"/>
      <c r="CQ62" s="413"/>
      <c r="CR62" s="413"/>
      <c r="CS62" s="413"/>
      <c r="CT62" s="413"/>
      <c r="CU62" s="413"/>
      <c r="CV62" s="413"/>
      <c r="CW62" s="413"/>
      <c r="CX62" s="413"/>
      <c r="CY62" s="413"/>
      <c r="CZ62" s="413"/>
      <c r="DA62" s="413"/>
      <c r="DB62" s="413"/>
      <c r="DC62" s="413"/>
      <c r="DD62" s="413"/>
      <c r="DE62" s="413"/>
      <c r="DF62" s="413"/>
      <c r="DG62" s="413"/>
      <c r="DH62" s="413"/>
      <c r="DI62" s="413"/>
      <c r="DJ62" s="413"/>
      <c r="DK62" s="413"/>
      <c r="DL62" s="413"/>
      <c r="DM62" s="413"/>
      <c r="DN62" s="413"/>
      <c r="DO62" s="413"/>
      <c r="DP62" s="413"/>
      <c r="DQ62" s="413"/>
      <c r="DR62" s="413"/>
      <c r="DS62" s="413"/>
      <c r="DT62" s="413"/>
      <c r="DU62" s="413"/>
      <c r="DV62" s="413"/>
      <c r="DW62" s="413"/>
      <c r="DX62" s="413"/>
      <c r="DY62" s="413"/>
      <c r="DZ62" s="413"/>
      <c r="EA62" s="413"/>
      <c r="EB62" s="413"/>
      <c r="EC62" s="413"/>
      <c r="ED62" s="413"/>
      <c r="EE62" s="413"/>
      <c r="EF62" s="413"/>
      <c r="EG62" s="413"/>
      <c r="EH62" s="413"/>
      <c r="EI62" s="413"/>
      <c r="EJ62" s="413"/>
      <c r="EK62" s="413"/>
      <c r="EL62" s="413"/>
      <c r="EM62" s="413"/>
      <c r="EN62" s="413"/>
      <c r="EO62" s="413"/>
      <c r="EP62" s="413"/>
      <c r="EQ62" s="413"/>
      <c r="ER62" s="413"/>
    </row>
    <row r="63" spans="1:148" s="57" customFormat="1" ht="28.5" customHeight="1" thickBot="1" x14ac:dyDescent="0.35">
      <c r="A63" s="89" t="s">
        <v>26</v>
      </c>
      <c r="B63" s="577" t="s">
        <v>115</v>
      </c>
      <c r="C63" s="578"/>
      <c r="D63" s="579"/>
      <c r="E63" s="344" t="s">
        <v>9</v>
      </c>
      <c r="F63" s="574"/>
      <c r="G63" s="575"/>
      <c r="H63" s="575"/>
      <c r="I63" s="575"/>
      <c r="J63" s="575"/>
      <c r="K63" s="575"/>
      <c r="L63" s="575"/>
      <c r="M63" s="575"/>
      <c r="N63" s="575"/>
      <c r="O63" s="575"/>
      <c r="P63" s="575"/>
      <c r="Q63" s="575"/>
      <c r="R63" s="575"/>
      <c r="S63" s="575"/>
      <c r="T63" s="575"/>
      <c r="U63" s="575"/>
      <c r="V63" s="575"/>
      <c r="W63" s="575"/>
      <c r="X63" s="575"/>
      <c r="Y63" s="575"/>
      <c r="Z63" s="575"/>
      <c r="AA63" s="575"/>
      <c r="AB63" s="575"/>
      <c r="AC63" s="575"/>
      <c r="AD63" s="576"/>
      <c r="AE63" s="345"/>
      <c r="AF63" s="345"/>
      <c r="AG63" s="346"/>
      <c r="AH63" s="345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/>
      <c r="EE63" s="59"/>
      <c r="EF63" s="59"/>
      <c r="EG63" s="59"/>
      <c r="EH63" s="59"/>
      <c r="EI63" s="59"/>
      <c r="EJ63" s="59"/>
      <c r="EK63" s="59"/>
      <c r="EL63" s="59"/>
      <c r="EM63" s="59"/>
      <c r="EN63" s="59"/>
      <c r="EO63" s="59"/>
      <c r="EP63" s="59"/>
      <c r="EQ63" s="59"/>
      <c r="ER63" s="59"/>
    </row>
    <row r="64" spans="1:148" s="18" customFormat="1" ht="18" customHeight="1" x14ac:dyDescent="0.3">
      <c r="A64" s="54"/>
      <c r="B64" s="347" t="s">
        <v>97</v>
      </c>
      <c r="C64" s="319" t="s">
        <v>99</v>
      </c>
      <c r="D64" s="594" t="s">
        <v>11</v>
      </c>
      <c r="E64" s="320" t="s">
        <v>5</v>
      </c>
      <c r="F64" s="348">
        <f>G64+H64+I64+J64</f>
        <v>699442</v>
      </c>
      <c r="G64" s="349">
        <v>0</v>
      </c>
      <c r="H64" s="349">
        <v>0</v>
      </c>
      <c r="I64" s="349">
        <v>0</v>
      </c>
      <c r="J64" s="32">
        <f>634800+64642</f>
        <v>699442</v>
      </c>
      <c r="K64" s="348">
        <f>L64+M64+N64+O64</f>
        <v>152650</v>
      </c>
      <c r="L64" s="349">
        <v>0</v>
      </c>
      <c r="M64" s="349">
        <v>0</v>
      </c>
      <c r="N64" s="349">
        <v>0</v>
      </c>
      <c r="O64" s="32">
        <v>152650</v>
      </c>
      <c r="P64" s="348">
        <f>Q64+R64+S64+T64</f>
        <v>136648</v>
      </c>
      <c r="Q64" s="349">
        <v>0</v>
      </c>
      <c r="R64" s="349">
        <v>0</v>
      </c>
      <c r="S64" s="349">
        <v>0</v>
      </c>
      <c r="T64" s="32">
        <v>136648</v>
      </c>
      <c r="U64" s="31">
        <f t="shared" ref="U64:U65" si="140">P64/K64*100</f>
        <v>89.517196200458571</v>
      </c>
      <c r="V64" s="36">
        <v>0</v>
      </c>
      <c r="W64" s="36">
        <v>0</v>
      </c>
      <c r="X64" s="36">
        <v>0</v>
      </c>
      <c r="Y64" s="116">
        <f t="shared" ref="Y64:Y65" si="141">T64/O64*100</f>
        <v>89.517196200458571</v>
      </c>
      <c r="Z64" s="348">
        <f t="shared" ref="Z64:Z65" si="142">P64/F64*100</f>
        <v>19.536716411081979</v>
      </c>
      <c r="AA64" s="239">
        <v>0</v>
      </c>
      <c r="AB64" s="239">
        <v>0</v>
      </c>
      <c r="AC64" s="239">
        <v>0</v>
      </c>
      <c r="AD64" s="32">
        <f t="shared" ref="AD64:AD65" si="143">T64/J64*100</f>
        <v>19.536716411081979</v>
      </c>
      <c r="AE64" s="19"/>
      <c r="AF64" s="19"/>
      <c r="AG64" s="350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</row>
    <row r="65" spans="1:148" s="18" customFormat="1" ht="15" customHeight="1" thickBot="1" x14ac:dyDescent="0.35">
      <c r="A65" s="54"/>
      <c r="B65" s="351" t="s">
        <v>98</v>
      </c>
      <c r="C65" s="352" t="s">
        <v>86</v>
      </c>
      <c r="D65" s="595"/>
      <c r="E65" s="320" t="s">
        <v>5</v>
      </c>
      <c r="F65" s="353">
        <f>G65+H65+I65+J65</f>
        <v>57759728</v>
      </c>
      <c r="G65" s="197">
        <v>0</v>
      </c>
      <c r="H65" s="197">
        <v>0</v>
      </c>
      <c r="I65" s="197">
        <v>0</v>
      </c>
      <c r="J65" s="98">
        <f>57754900+4828</f>
        <v>57759728</v>
      </c>
      <c r="K65" s="353">
        <f>L65+M65+N65+O65</f>
        <v>14116605</v>
      </c>
      <c r="L65" s="197">
        <v>0</v>
      </c>
      <c r="M65" s="197">
        <v>0</v>
      </c>
      <c r="N65" s="197">
        <v>0</v>
      </c>
      <c r="O65" s="98">
        <v>14116605</v>
      </c>
      <c r="P65" s="353">
        <f>Q65+R65+S65+T65</f>
        <v>12116865.630000001</v>
      </c>
      <c r="Q65" s="197">
        <v>0</v>
      </c>
      <c r="R65" s="197">
        <v>0</v>
      </c>
      <c r="S65" s="197">
        <v>0</v>
      </c>
      <c r="T65" s="98">
        <v>12116865.630000001</v>
      </c>
      <c r="U65" s="52">
        <f t="shared" si="140"/>
        <v>85.834133844504407</v>
      </c>
      <c r="V65" s="53">
        <v>0</v>
      </c>
      <c r="W65" s="53">
        <v>0</v>
      </c>
      <c r="X65" s="53">
        <v>0</v>
      </c>
      <c r="Y65" s="55">
        <f t="shared" si="141"/>
        <v>85.834133844504407</v>
      </c>
      <c r="Z65" s="353">
        <f t="shared" si="142"/>
        <v>20.978051749135663</v>
      </c>
      <c r="AA65" s="198">
        <v>0</v>
      </c>
      <c r="AB65" s="198">
        <v>0</v>
      </c>
      <c r="AC65" s="198">
        <v>0</v>
      </c>
      <c r="AD65" s="98">
        <f t="shared" si="143"/>
        <v>20.978051749135663</v>
      </c>
      <c r="AE65" s="19"/>
      <c r="AF65" s="19"/>
      <c r="AG65" s="350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</row>
    <row r="66" spans="1:148" s="18" customFormat="1" ht="27.75" hidden="1" customHeight="1" thickBot="1" x14ac:dyDescent="0.35">
      <c r="A66" s="54"/>
      <c r="B66" s="354" t="s">
        <v>118</v>
      </c>
      <c r="C66" s="484" t="s">
        <v>119</v>
      </c>
      <c r="D66" s="596"/>
      <c r="E66" s="355"/>
      <c r="F66" s="353">
        <f>H66</f>
        <v>0</v>
      </c>
      <c r="G66" s="233">
        <v>0</v>
      </c>
      <c r="H66" s="233">
        <v>0</v>
      </c>
      <c r="I66" s="233">
        <v>0</v>
      </c>
      <c r="J66" s="356">
        <v>0</v>
      </c>
      <c r="K66" s="353">
        <f>L66+M66+N66+O66</f>
        <v>0</v>
      </c>
      <c r="L66" s="233">
        <v>0</v>
      </c>
      <c r="M66" s="233">
        <v>0</v>
      </c>
      <c r="N66" s="233">
        <v>0</v>
      </c>
      <c r="O66" s="356">
        <v>0</v>
      </c>
      <c r="P66" s="353">
        <f>R66</f>
        <v>0</v>
      </c>
      <c r="Q66" s="233">
        <v>0</v>
      </c>
      <c r="R66" s="233">
        <v>0</v>
      </c>
      <c r="S66" s="233">
        <v>0</v>
      </c>
      <c r="T66" s="356">
        <v>0</v>
      </c>
      <c r="U66" s="50"/>
      <c r="V66" s="51"/>
      <c r="W66" s="51"/>
      <c r="X66" s="51"/>
      <c r="Y66" s="56"/>
      <c r="Z66" s="357">
        <v>0</v>
      </c>
      <c r="AA66" s="241">
        <v>0</v>
      </c>
      <c r="AB66" s="233">
        <v>0</v>
      </c>
      <c r="AC66" s="241">
        <v>0</v>
      </c>
      <c r="AD66" s="356">
        <v>0</v>
      </c>
      <c r="AE66" s="19"/>
      <c r="AF66" s="19"/>
      <c r="AG66" s="350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</row>
    <row r="67" spans="1:148" s="57" customFormat="1" ht="17.25" customHeight="1" thickBot="1" x14ac:dyDescent="0.35">
      <c r="A67" s="88"/>
      <c r="B67" s="631" t="s">
        <v>100</v>
      </c>
      <c r="C67" s="617"/>
      <c r="D67" s="632"/>
      <c r="E67" s="358"/>
      <c r="F67" s="128">
        <f>F64+F65+F66</f>
        <v>58459170</v>
      </c>
      <c r="G67" s="86">
        <f t="shared" ref="G67:J67" si="144">G64+G65+G66</f>
        <v>0</v>
      </c>
      <c r="H67" s="86">
        <f t="shared" si="144"/>
        <v>0</v>
      </c>
      <c r="I67" s="86">
        <f t="shared" si="144"/>
        <v>0</v>
      </c>
      <c r="J67" s="25">
        <f t="shared" si="144"/>
        <v>58459170</v>
      </c>
      <c r="K67" s="128">
        <f t="shared" ref="G67:O67" si="145">K64+K65+K66</f>
        <v>14269255</v>
      </c>
      <c r="L67" s="86">
        <f t="shared" si="145"/>
        <v>0</v>
      </c>
      <c r="M67" s="86">
        <f t="shared" si="145"/>
        <v>0</v>
      </c>
      <c r="N67" s="86">
        <f t="shared" si="145"/>
        <v>0</v>
      </c>
      <c r="O67" s="25">
        <f t="shared" si="145"/>
        <v>14269255</v>
      </c>
      <c r="P67" s="557">
        <f>P64+P65+P66</f>
        <v>12253513.630000001</v>
      </c>
      <c r="Q67" s="86">
        <f t="shared" ref="Q67:S67" si="146">Q64+Q65</f>
        <v>0</v>
      </c>
      <c r="R67" s="72">
        <f>R64+R65+R66</f>
        <v>0</v>
      </c>
      <c r="S67" s="86">
        <f t="shared" si="146"/>
        <v>0</v>
      </c>
      <c r="T67" s="25">
        <f>T64+T65+T66</f>
        <v>12253513.630000001</v>
      </c>
      <c r="U67" s="557">
        <f t="shared" ref="U67" si="147">P67/K67*100</f>
        <v>85.873534602892732</v>
      </c>
      <c r="V67" s="87">
        <v>0</v>
      </c>
      <c r="W67" s="87">
        <v>0</v>
      </c>
      <c r="X67" s="87">
        <v>0</v>
      </c>
      <c r="Y67" s="86">
        <f t="shared" ref="Y67" si="148">T67/O67*100</f>
        <v>85.873534602892732</v>
      </c>
      <c r="Z67" s="557">
        <f t="shared" ref="Z67" si="149">P67/F67*100</f>
        <v>20.960806713471985</v>
      </c>
      <c r="AA67" s="87">
        <v>0</v>
      </c>
      <c r="AB67" s="87">
        <v>0</v>
      </c>
      <c r="AC67" s="87">
        <v>0</v>
      </c>
      <c r="AD67" s="72">
        <f t="shared" ref="AD67" si="150">T67/J67*100</f>
        <v>20.960806713471985</v>
      </c>
      <c r="AE67" s="59"/>
      <c r="AF67" s="59"/>
      <c r="AG67" s="3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  <c r="CV67" s="59"/>
      <c r="CW67" s="59"/>
      <c r="CX67" s="59"/>
      <c r="CY67" s="59"/>
      <c r="CZ67" s="59"/>
      <c r="DA67" s="59"/>
      <c r="DB67" s="59"/>
      <c r="DC67" s="59"/>
      <c r="DD67" s="59"/>
      <c r="DE67" s="59"/>
      <c r="DF67" s="59"/>
      <c r="DG67" s="59"/>
      <c r="DH67" s="59"/>
      <c r="DI67" s="59"/>
      <c r="DJ67" s="59"/>
      <c r="DK67" s="59"/>
      <c r="DL67" s="59"/>
      <c r="DM67" s="59"/>
      <c r="DN67" s="59"/>
      <c r="DO67" s="59"/>
      <c r="DP67" s="59"/>
      <c r="DQ67" s="59"/>
      <c r="DR67" s="59"/>
      <c r="DS67" s="59"/>
      <c r="DT67" s="59"/>
      <c r="DU67" s="59"/>
      <c r="DV67" s="59"/>
      <c r="DW67" s="59"/>
      <c r="DX67" s="59"/>
      <c r="DY67" s="59"/>
      <c r="DZ67" s="59"/>
      <c r="EA67" s="59"/>
      <c r="EB67" s="59"/>
      <c r="EC67" s="59"/>
      <c r="ED67" s="59"/>
      <c r="EE67" s="59"/>
      <c r="EF67" s="59"/>
      <c r="EG67" s="59"/>
      <c r="EH67" s="59"/>
      <c r="EI67" s="59"/>
      <c r="EJ67" s="59"/>
      <c r="EK67" s="59"/>
      <c r="EL67" s="59"/>
      <c r="EM67" s="59"/>
      <c r="EN67" s="59"/>
      <c r="EO67" s="59"/>
      <c r="EP67" s="59"/>
      <c r="EQ67" s="59"/>
      <c r="ER67" s="59"/>
    </row>
    <row r="68" spans="1:148" s="18" customFormat="1" ht="18.75" customHeight="1" thickBot="1" x14ac:dyDescent="0.35">
      <c r="A68" s="164" t="s">
        <v>27</v>
      </c>
      <c r="B68" s="577" t="s">
        <v>116</v>
      </c>
      <c r="C68" s="578"/>
      <c r="D68" s="579"/>
      <c r="E68" s="177" t="s">
        <v>9</v>
      </c>
      <c r="F68" s="574"/>
      <c r="G68" s="575"/>
      <c r="H68" s="575"/>
      <c r="I68" s="575"/>
      <c r="J68" s="575"/>
      <c r="K68" s="575"/>
      <c r="L68" s="575"/>
      <c r="M68" s="575"/>
      <c r="N68" s="575"/>
      <c r="O68" s="575"/>
      <c r="P68" s="575"/>
      <c r="Q68" s="575"/>
      <c r="R68" s="575"/>
      <c r="S68" s="575"/>
      <c r="T68" s="575"/>
      <c r="U68" s="575"/>
      <c r="V68" s="575"/>
      <c r="W68" s="575"/>
      <c r="X68" s="575"/>
      <c r="Y68" s="575"/>
      <c r="Z68" s="575"/>
      <c r="AA68" s="575"/>
      <c r="AB68" s="575"/>
      <c r="AC68" s="575"/>
      <c r="AD68" s="576"/>
      <c r="AE68" s="360"/>
      <c r="AF68" s="360"/>
      <c r="AG68" s="361"/>
      <c r="AH68" s="360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</row>
    <row r="69" spans="1:148" s="18" customFormat="1" ht="28.2" customHeight="1" thickBot="1" x14ac:dyDescent="0.35">
      <c r="A69" s="165"/>
      <c r="B69" s="362" t="s">
        <v>58</v>
      </c>
      <c r="C69" s="319" t="s">
        <v>53</v>
      </c>
      <c r="D69" s="537" t="s">
        <v>11</v>
      </c>
      <c r="E69" s="320" t="s">
        <v>5</v>
      </c>
      <c r="F69" s="348">
        <f t="shared" ref="F69" si="151">G69+H69+I69+J69</f>
        <v>67519500</v>
      </c>
      <c r="G69" s="363">
        <v>0</v>
      </c>
      <c r="H69" s="363">
        <v>0</v>
      </c>
      <c r="I69" s="363">
        <v>0</v>
      </c>
      <c r="J69" s="32">
        <v>67519500</v>
      </c>
      <c r="K69" s="348">
        <f t="shared" ref="K69:K70" si="152">L69+M69+N69+O69</f>
        <v>20097050</v>
      </c>
      <c r="L69" s="349">
        <v>0</v>
      </c>
      <c r="M69" s="349">
        <v>0</v>
      </c>
      <c r="N69" s="349">
        <v>0</v>
      </c>
      <c r="O69" s="32">
        <v>20097050</v>
      </c>
      <c r="P69" s="348">
        <f>Q69+R69+S69+T69</f>
        <v>17031416.670000002</v>
      </c>
      <c r="Q69" s="363">
        <v>0</v>
      </c>
      <c r="R69" s="363">
        <v>0</v>
      </c>
      <c r="S69" s="363">
        <v>0</v>
      </c>
      <c r="T69" s="32">
        <v>17031416.670000002</v>
      </c>
      <c r="U69" s="154">
        <f t="shared" ref="U69" si="153">P69/K69*100</f>
        <v>84.745854093013662</v>
      </c>
      <c r="V69" s="116">
        <v>0</v>
      </c>
      <c r="W69" s="116">
        <v>0</v>
      </c>
      <c r="X69" s="116">
        <v>0</v>
      </c>
      <c r="Y69" s="116">
        <f t="shared" ref="Y69" si="154">T69/O69*100</f>
        <v>84.745854093013662</v>
      </c>
      <c r="Z69" s="348">
        <f>P69/F69*100</f>
        <v>25.224441339168685</v>
      </c>
      <c r="AA69" s="239">
        <v>0</v>
      </c>
      <c r="AB69" s="239">
        <v>0</v>
      </c>
      <c r="AC69" s="239">
        <v>0</v>
      </c>
      <c r="AD69" s="32">
        <f>T69/J69*100</f>
        <v>25.224441339168685</v>
      </c>
      <c r="AE69" s="19"/>
      <c r="AF69" s="19"/>
      <c r="AG69" s="350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</row>
    <row r="70" spans="1:148" s="373" customFormat="1" ht="31.5" hidden="1" customHeight="1" thickBot="1" x14ac:dyDescent="0.35">
      <c r="A70" s="364"/>
      <c r="B70" s="365" t="s">
        <v>120</v>
      </c>
      <c r="C70" s="224" t="s">
        <v>123</v>
      </c>
      <c r="D70" s="565" t="s">
        <v>17</v>
      </c>
      <c r="E70" s="225"/>
      <c r="F70" s="369">
        <f t="shared" ref="F70" si="155">G70+H70+J70</f>
        <v>0</v>
      </c>
      <c r="G70" s="366">
        <v>0</v>
      </c>
      <c r="H70" s="366">
        <v>0</v>
      </c>
      <c r="I70" s="366">
        <v>0</v>
      </c>
      <c r="J70" s="367">
        <v>0</v>
      </c>
      <c r="K70" s="353">
        <f t="shared" si="152"/>
        <v>0</v>
      </c>
      <c r="L70" s="296">
        <v>0</v>
      </c>
      <c r="M70" s="296">
        <v>0</v>
      </c>
      <c r="N70" s="296">
        <v>0</v>
      </c>
      <c r="O70" s="368">
        <v>0</v>
      </c>
      <c r="P70" s="369">
        <f t="shared" ref="P70" si="156">Q70+R70+T70</f>
        <v>0</v>
      </c>
      <c r="Q70" s="366">
        <v>0</v>
      </c>
      <c r="R70" s="366">
        <v>0</v>
      </c>
      <c r="S70" s="366">
        <v>0</v>
      </c>
      <c r="T70" s="367">
        <v>0</v>
      </c>
      <c r="U70" s="370"/>
      <c r="V70" s="226"/>
      <c r="W70" s="226"/>
      <c r="X70" s="226"/>
      <c r="Y70" s="227"/>
      <c r="Z70" s="236">
        <v>0</v>
      </c>
      <c r="AA70" s="234"/>
      <c r="AB70" s="234"/>
      <c r="AC70" s="234"/>
      <c r="AD70" s="371"/>
      <c r="AE70" s="372"/>
      <c r="AF70" s="372"/>
      <c r="AG70" s="372"/>
      <c r="AH70" s="372"/>
      <c r="AI70" s="372"/>
      <c r="AJ70" s="372"/>
      <c r="AK70" s="372"/>
      <c r="AL70" s="372"/>
      <c r="AM70" s="372"/>
      <c r="AN70" s="372"/>
      <c r="AO70" s="372"/>
      <c r="AP70" s="372"/>
      <c r="AQ70" s="372"/>
      <c r="AR70" s="372"/>
      <c r="AS70" s="372"/>
      <c r="AT70" s="372"/>
      <c r="AU70" s="372"/>
      <c r="AV70" s="372"/>
      <c r="AW70" s="372"/>
      <c r="AX70" s="372"/>
      <c r="AY70" s="372"/>
      <c r="AZ70" s="372"/>
      <c r="BA70" s="372"/>
      <c r="BB70" s="372"/>
      <c r="BC70" s="372"/>
      <c r="BD70" s="372"/>
      <c r="BE70" s="372"/>
      <c r="BF70" s="372"/>
      <c r="BG70" s="372"/>
      <c r="BH70" s="372"/>
      <c r="BI70" s="372"/>
      <c r="BJ70" s="372"/>
      <c r="BK70" s="372"/>
      <c r="BL70" s="372"/>
      <c r="BM70" s="372"/>
      <c r="BN70" s="372"/>
      <c r="BO70" s="372"/>
      <c r="BP70" s="372"/>
      <c r="BQ70" s="372"/>
      <c r="BR70" s="372"/>
      <c r="BS70" s="372"/>
      <c r="BT70" s="372"/>
      <c r="BU70" s="372"/>
      <c r="BV70" s="372"/>
      <c r="BW70" s="372"/>
      <c r="BX70" s="372"/>
      <c r="BY70" s="372"/>
      <c r="BZ70" s="372"/>
      <c r="CA70" s="372"/>
      <c r="CB70" s="372"/>
      <c r="CC70" s="372"/>
      <c r="CD70" s="372"/>
      <c r="CE70" s="372"/>
      <c r="CF70" s="372"/>
      <c r="CG70" s="372"/>
      <c r="CH70" s="372"/>
      <c r="CI70" s="372"/>
      <c r="CJ70" s="372"/>
      <c r="CK70" s="372"/>
      <c r="CL70" s="372"/>
      <c r="CM70" s="372"/>
      <c r="CN70" s="372"/>
      <c r="CO70" s="372"/>
      <c r="CP70" s="372"/>
      <c r="CQ70" s="372"/>
      <c r="CR70" s="372"/>
      <c r="CS70" s="372"/>
      <c r="CT70" s="372"/>
      <c r="CU70" s="372"/>
      <c r="CV70" s="372"/>
      <c r="CW70" s="372"/>
      <c r="CX70" s="372"/>
      <c r="CY70" s="372"/>
      <c r="CZ70" s="372"/>
      <c r="DA70" s="372"/>
      <c r="DB70" s="372"/>
      <c r="DC70" s="372"/>
      <c r="DD70" s="372"/>
      <c r="DE70" s="372"/>
      <c r="DF70" s="372"/>
      <c r="DG70" s="372"/>
      <c r="DH70" s="372"/>
      <c r="DI70" s="372"/>
      <c r="DJ70" s="372"/>
      <c r="DK70" s="372"/>
      <c r="DL70" s="372"/>
      <c r="DM70" s="372"/>
      <c r="DN70" s="372"/>
      <c r="DO70" s="372"/>
      <c r="DP70" s="372"/>
      <c r="DQ70" s="372"/>
      <c r="DR70" s="372"/>
      <c r="DS70" s="372"/>
      <c r="DT70" s="372"/>
      <c r="DU70" s="372"/>
      <c r="DV70" s="372"/>
      <c r="DW70" s="372"/>
      <c r="DX70" s="372"/>
      <c r="DY70" s="372"/>
      <c r="DZ70" s="372"/>
      <c r="EA70" s="372"/>
      <c r="EB70" s="372"/>
      <c r="EC70" s="372"/>
      <c r="ED70" s="372"/>
      <c r="EE70" s="372"/>
      <c r="EF70" s="372"/>
      <c r="EG70" s="372"/>
      <c r="EH70" s="372"/>
      <c r="EI70" s="372"/>
      <c r="EJ70" s="372"/>
      <c r="EK70" s="372"/>
      <c r="EL70" s="372"/>
      <c r="EM70" s="372"/>
      <c r="EN70" s="372"/>
      <c r="EO70" s="372"/>
      <c r="EP70" s="372"/>
      <c r="EQ70" s="372"/>
      <c r="ER70" s="372"/>
    </row>
    <row r="71" spans="1:148" s="378" customFormat="1" ht="16.5" customHeight="1" thickBot="1" x14ac:dyDescent="0.35">
      <c r="A71" s="434"/>
      <c r="B71" s="649" t="s">
        <v>100</v>
      </c>
      <c r="C71" s="650"/>
      <c r="D71" s="651"/>
      <c r="E71" s="374"/>
      <c r="F71" s="557">
        <f>F69+F70</f>
        <v>67519500</v>
      </c>
      <c r="G71" s="149">
        <f t="shared" ref="G71:J71" si="157">G69+G70</f>
        <v>0</v>
      </c>
      <c r="H71" s="149">
        <f t="shared" si="157"/>
        <v>0</v>
      </c>
      <c r="I71" s="149">
        <f t="shared" si="157"/>
        <v>0</v>
      </c>
      <c r="J71" s="25">
        <f t="shared" si="157"/>
        <v>67519500</v>
      </c>
      <c r="K71" s="557">
        <f t="shared" ref="K71:O71" si="158">K69</f>
        <v>20097050</v>
      </c>
      <c r="L71" s="86">
        <f t="shared" si="158"/>
        <v>0</v>
      </c>
      <c r="M71" s="86">
        <f t="shared" si="158"/>
        <v>0</v>
      </c>
      <c r="N71" s="86">
        <f t="shared" si="158"/>
        <v>0</v>
      </c>
      <c r="O71" s="25">
        <f t="shared" si="158"/>
        <v>20097050</v>
      </c>
      <c r="P71" s="557">
        <f>P70+P69</f>
        <v>17031416.670000002</v>
      </c>
      <c r="Q71" s="149">
        <f t="shared" ref="Q71:Y71" si="159">Q70+Q69</f>
        <v>0</v>
      </c>
      <c r="R71" s="149">
        <f t="shared" si="159"/>
        <v>0</v>
      </c>
      <c r="S71" s="149">
        <f t="shared" si="159"/>
        <v>0</v>
      </c>
      <c r="T71" s="86">
        <f t="shared" si="159"/>
        <v>17031416.670000002</v>
      </c>
      <c r="U71" s="23">
        <f t="shared" si="159"/>
        <v>84.745854093013662</v>
      </c>
      <c r="V71" s="72">
        <f t="shared" si="159"/>
        <v>0</v>
      </c>
      <c r="W71" s="72">
        <f t="shared" si="159"/>
        <v>0</v>
      </c>
      <c r="X71" s="72">
        <f t="shared" si="159"/>
        <v>0</v>
      </c>
      <c r="Y71" s="25">
        <f t="shared" si="159"/>
        <v>84.745854093013662</v>
      </c>
      <c r="Z71" s="146">
        <f t="shared" ref="Z71" si="160">P71/F71*100</f>
        <v>25.224441339168685</v>
      </c>
      <c r="AA71" s="24">
        <v>0</v>
      </c>
      <c r="AB71" s="24">
        <v>0</v>
      </c>
      <c r="AC71" s="24">
        <v>0</v>
      </c>
      <c r="AD71" s="25">
        <f t="shared" ref="AD71" si="161">T71/J71*100</f>
        <v>25.224441339168685</v>
      </c>
      <c r="AE71" s="376"/>
      <c r="AF71" s="376"/>
      <c r="AG71" s="377"/>
      <c r="AH71" s="376"/>
      <c r="AI71" s="376"/>
      <c r="AJ71" s="376"/>
      <c r="AK71" s="376"/>
      <c r="AL71" s="376"/>
      <c r="AM71" s="376"/>
      <c r="AN71" s="376"/>
      <c r="AO71" s="376"/>
      <c r="AP71" s="376"/>
      <c r="AQ71" s="376"/>
      <c r="AR71" s="376"/>
      <c r="AS71" s="376"/>
      <c r="AT71" s="376"/>
      <c r="AU71" s="376"/>
      <c r="AV71" s="376"/>
      <c r="AW71" s="376"/>
      <c r="AX71" s="376"/>
      <c r="AY71" s="376"/>
      <c r="AZ71" s="376"/>
      <c r="BA71" s="376"/>
      <c r="BB71" s="376"/>
      <c r="BC71" s="376"/>
      <c r="BD71" s="376"/>
      <c r="BE71" s="376"/>
      <c r="BF71" s="376"/>
      <c r="BG71" s="376"/>
      <c r="BH71" s="376"/>
      <c r="BI71" s="376"/>
      <c r="BJ71" s="376"/>
      <c r="BK71" s="376"/>
      <c r="BL71" s="376"/>
      <c r="BM71" s="376"/>
      <c r="BN71" s="376"/>
      <c r="BO71" s="376"/>
      <c r="BP71" s="376"/>
      <c r="BQ71" s="376"/>
      <c r="BR71" s="376"/>
      <c r="BS71" s="376"/>
      <c r="BT71" s="376"/>
      <c r="BU71" s="376"/>
      <c r="BV71" s="376"/>
      <c r="BW71" s="376"/>
      <c r="BX71" s="376"/>
      <c r="BY71" s="376"/>
      <c r="BZ71" s="376"/>
      <c r="CA71" s="376"/>
      <c r="CB71" s="376"/>
      <c r="CC71" s="376"/>
      <c r="CD71" s="376"/>
      <c r="CE71" s="376"/>
      <c r="CF71" s="376"/>
      <c r="CG71" s="376"/>
      <c r="CH71" s="376"/>
      <c r="CI71" s="376"/>
      <c r="CJ71" s="376"/>
      <c r="CK71" s="376"/>
      <c r="CL71" s="376"/>
      <c r="CM71" s="376"/>
      <c r="CN71" s="376"/>
      <c r="CO71" s="376"/>
      <c r="CP71" s="376"/>
      <c r="CQ71" s="376"/>
      <c r="CR71" s="376"/>
      <c r="CS71" s="376"/>
      <c r="CT71" s="376"/>
      <c r="CU71" s="376"/>
      <c r="CV71" s="376"/>
      <c r="CW71" s="376"/>
      <c r="CX71" s="376"/>
      <c r="CY71" s="376"/>
      <c r="CZ71" s="376"/>
      <c r="DA71" s="376"/>
      <c r="DB71" s="376"/>
      <c r="DC71" s="376"/>
      <c r="DD71" s="376"/>
      <c r="DE71" s="376"/>
      <c r="DF71" s="376"/>
      <c r="DG71" s="376"/>
      <c r="DH71" s="376"/>
      <c r="DI71" s="376"/>
      <c r="DJ71" s="376"/>
      <c r="DK71" s="376"/>
      <c r="DL71" s="376"/>
      <c r="DM71" s="376"/>
      <c r="DN71" s="376"/>
      <c r="DO71" s="376"/>
      <c r="DP71" s="376"/>
      <c r="DQ71" s="376"/>
      <c r="DR71" s="376"/>
      <c r="DS71" s="376"/>
      <c r="DT71" s="376"/>
      <c r="DU71" s="376"/>
      <c r="DV71" s="376"/>
      <c r="DW71" s="376"/>
      <c r="DX71" s="376"/>
      <c r="DY71" s="376"/>
      <c r="DZ71" s="376"/>
      <c r="EA71" s="376"/>
      <c r="EB71" s="376"/>
      <c r="EC71" s="376"/>
      <c r="ED71" s="376"/>
      <c r="EE71" s="376"/>
      <c r="EF71" s="376"/>
      <c r="EG71" s="376"/>
      <c r="EH71" s="376"/>
      <c r="EI71" s="376"/>
      <c r="EJ71" s="376"/>
      <c r="EK71" s="376"/>
      <c r="EL71" s="376"/>
      <c r="EM71" s="376"/>
      <c r="EN71" s="376"/>
      <c r="EO71" s="376"/>
      <c r="EP71" s="376"/>
      <c r="EQ71" s="376"/>
      <c r="ER71" s="376"/>
    </row>
    <row r="72" spans="1:148" s="18" customFormat="1" ht="19.5" hidden="1" customHeight="1" thickBot="1" x14ac:dyDescent="0.35">
      <c r="A72" s="54"/>
      <c r="B72" s="379"/>
      <c r="C72" s="380"/>
      <c r="D72" s="342" t="s">
        <v>17</v>
      </c>
      <c r="E72" s="320"/>
      <c r="F72" s="50"/>
      <c r="G72" s="381"/>
      <c r="H72" s="381"/>
      <c r="I72" s="381"/>
      <c r="J72" s="30"/>
      <c r="K72" s="52"/>
      <c r="L72" s="56"/>
      <c r="M72" s="56"/>
      <c r="N72" s="56"/>
      <c r="O72" s="356"/>
      <c r="P72" s="52"/>
      <c r="Q72" s="382"/>
      <c r="R72" s="382"/>
      <c r="S72" s="382"/>
      <c r="T72" s="356"/>
      <c r="U72" s="155"/>
      <c r="V72" s="38"/>
      <c r="W72" s="38"/>
      <c r="X72" s="38"/>
      <c r="Y72" s="156"/>
      <c r="Z72" s="383"/>
      <c r="AA72" s="384"/>
      <c r="AB72" s="384"/>
      <c r="AC72" s="384"/>
      <c r="AD72" s="30"/>
      <c r="AG72" s="385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</row>
    <row r="73" spans="1:148" s="21" customFormat="1" ht="16.5" customHeight="1" thickBot="1" x14ac:dyDescent="0.35">
      <c r="A73" s="88"/>
      <c r="B73" s="623" t="s">
        <v>28</v>
      </c>
      <c r="C73" s="598"/>
      <c r="D73" s="599"/>
      <c r="E73" s="669" t="s">
        <v>9</v>
      </c>
      <c r="F73" s="557">
        <f>F67+F71</f>
        <v>125978670</v>
      </c>
      <c r="G73" s="134">
        <f t="shared" ref="G73:J73" si="162">G67+G71</f>
        <v>0</v>
      </c>
      <c r="H73" s="134">
        <f t="shared" si="162"/>
        <v>0</v>
      </c>
      <c r="I73" s="134">
        <f t="shared" si="162"/>
        <v>0</v>
      </c>
      <c r="J73" s="25">
        <f t="shared" si="162"/>
        <v>125978670</v>
      </c>
      <c r="K73" s="557">
        <f>K67+K71</f>
        <v>34366305</v>
      </c>
      <c r="L73" s="72">
        <f t="shared" ref="G73:T73" si="163">L67+L71</f>
        <v>0</v>
      </c>
      <c r="M73" s="72">
        <f t="shared" si="163"/>
        <v>0</v>
      </c>
      <c r="N73" s="72">
        <f t="shared" si="163"/>
        <v>0</v>
      </c>
      <c r="O73" s="25">
        <f t="shared" si="163"/>
        <v>34366305</v>
      </c>
      <c r="P73" s="557">
        <f>P67+P71</f>
        <v>29284930.300000004</v>
      </c>
      <c r="Q73" s="134">
        <f t="shared" si="163"/>
        <v>0</v>
      </c>
      <c r="R73" s="134">
        <f t="shared" si="163"/>
        <v>0</v>
      </c>
      <c r="S73" s="134">
        <f t="shared" si="163"/>
        <v>0</v>
      </c>
      <c r="T73" s="25">
        <f t="shared" si="163"/>
        <v>29284930.300000004</v>
      </c>
      <c r="U73" s="558">
        <f t="shared" ref="U73" si="164">P73/K73*100</f>
        <v>85.21407902304307</v>
      </c>
      <c r="V73" s="24">
        <v>0</v>
      </c>
      <c r="W73" s="87">
        <v>0</v>
      </c>
      <c r="X73" s="87">
        <v>0</v>
      </c>
      <c r="Y73" s="670">
        <f t="shared" ref="Y73" si="165">T73/O73*100</f>
        <v>85.21407902304307</v>
      </c>
      <c r="Z73" s="26">
        <f>P73/F73*100</f>
        <v>23.24594338073263</v>
      </c>
      <c r="AA73" s="24">
        <v>0</v>
      </c>
      <c r="AB73" s="87">
        <v>0</v>
      </c>
      <c r="AC73" s="24">
        <v>0</v>
      </c>
      <c r="AD73" s="25">
        <f>T73/J73*100</f>
        <v>23.24594338073263</v>
      </c>
      <c r="AG73" s="3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</row>
    <row r="74" spans="1:148" s="411" customFormat="1" ht="24" customHeight="1" thickBot="1" x14ac:dyDescent="0.35">
      <c r="A74" s="580" t="s">
        <v>108</v>
      </c>
      <c r="B74" s="581"/>
      <c r="C74" s="581"/>
      <c r="D74" s="581"/>
      <c r="E74" s="581"/>
      <c r="F74" s="581"/>
      <c r="G74" s="581"/>
      <c r="H74" s="581"/>
      <c r="I74" s="581"/>
      <c r="J74" s="581"/>
      <c r="K74" s="581"/>
      <c r="L74" s="581"/>
      <c r="M74" s="581"/>
      <c r="N74" s="581"/>
      <c r="O74" s="581"/>
      <c r="P74" s="581"/>
      <c r="Q74" s="581"/>
      <c r="R74" s="581"/>
      <c r="S74" s="581"/>
      <c r="T74" s="581"/>
      <c r="U74" s="581"/>
      <c r="V74" s="581"/>
      <c r="W74" s="581"/>
      <c r="X74" s="581"/>
      <c r="Y74" s="581"/>
      <c r="Z74" s="581"/>
      <c r="AA74" s="581"/>
      <c r="AB74" s="581"/>
      <c r="AC74" s="581"/>
      <c r="AD74" s="635"/>
      <c r="AG74" s="412"/>
      <c r="AI74" s="413"/>
      <c r="AJ74" s="413"/>
      <c r="AK74" s="413"/>
      <c r="AL74" s="413"/>
      <c r="AM74" s="413"/>
      <c r="AN74" s="413"/>
      <c r="AO74" s="413"/>
      <c r="AP74" s="413"/>
      <c r="AQ74" s="413"/>
      <c r="AR74" s="413"/>
      <c r="AS74" s="413"/>
      <c r="AT74" s="413"/>
      <c r="AU74" s="413"/>
      <c r="AV74" s="413"/>
      <c r="AW74" s="413"/>
      <c r="AX74" s="413"/>
      <c r="AY74" s="413"/>
      <c r="AZ74" s="413"/>
      <c r="BA74" s="413"/>
      <c r="BB74" s="413"/>
      <c r="BC74" s="413"/>
      <c r="BD74" s="413"/>
      <c r="BE74" s="413"/>
      <c r="BF74" s="413"/>
      <c r="BG74" s="413"/>
      <c r="BH74" s="413"/>
      <c r="BI74" s="413"/>
      <c r="BJ74" s="413"/>
      <c r="BK74" s="413"/>
      <c r="BL74" s="413"/>
      <c r="BM74" s="413"/>
      <c r="BN74" s="413"/>
      <c r="BO74" s="413"/>
      <c r="BP74" s="413"/>
      <c r="BQ74" s="413"/>
      <c r="BR74" s="413"/>
      <c r="BS74" s="413"/>
      <c r="BT74" s="413"/>
      <c r="BU74" s="413"/>
      <c r="BV74" s="413"/>
      <c r="BW74" s="413"/>
      <c r="BX74" s="413"/>
      <c r="BY74" s="413"/>
      <c r="BZ74" s="413"/>
      <c r="CA74" s="413"/>
      <c r="CB74" s="413"/>
      <c r="CC74" s="413"/>
      <c r="CD74" s="413"/>
      <c r="CE74" s="413"/>
      <c r="CF74" s="413"/>
      <c r="CG74" s="413"/>
      <c r="CH74" s="413"/>
      <c r="CI74" s="413"/>
      <c r="CJ74" s="413"/>
      <c r="CK74" s="413"/>
      <c r="CL74" s="413"/>
      <c r="CM74" s="413"/>
      <c r="CN74" s="413"/>
      <c r="CO74" s="413"/>
      <c r="CP74" s="413"/>
      <c r="CQ74" s="413"/>
      <c r="CR74" s="413"/>
      <c r="CS74" s="413"/>
      <c r="CT74" s="413"/>
      <c r="CU74" s="413"/>
      <c r="CV74" s="413"/>
      <c r="CW74" s="413"/>
      <c r="CX74" s="413"/>
      <c r="CY74" s="413"/>
      <c r="CZ74" s="413"/>
      <c r="DA74" s="413"/>
      <c r="DB74" s="413"/>
      <c r="DC74" s="413"/>
      <c r="DD74" s="413"/>
      <c r="DE74" s="413"/>
      <c r="DF74" s="413"/>
      <c r="DG74" s="413"/>
      <c r="DH74" s="413"/>
      <c r="DI74" s="413"/>
      <c r="DJ74" s="413"/>
      <c r="DK74" s="413"/>
      <c r="DL74" s="413"/>
      <c r="DM74" s="413"/>
      <c r="DN74" s="413"/>
      <c r="DO74" s="413"/>
      <c r="DP74" s="413"/>
      <c r="DQ74" s="413"/>
      <c r="DR74" s="413"/>
      <c r="DS74" s="413"/>
      <c r="DT74" s="413"/>
      <c r="DU74" s="413"/>
      <c r="DV74" s="413"/>
      <c r="DW74" s="413"/>
      <c r="DX74" s="413"/>
      <c r="DY74" s="413"/>
      <c r="DZ74" s="413"/>
      <c r="EA74" s="413"/>
      <c r="EB74" s="413"/>
      <c r="EC74" s="413"/>
      <c r="ED74" s="413"/>
      <c r="EE74" s="413"/>
      <c r="EF74" s="413"/>
      <c r="EG74" s="413"/>
      <c r="EH74" s="413"/>
      <c r="EI74" s="413"/>
      <c r="EJ74" s="413"/>
      <c r="EK74" s="413"/>
      <c r="EL74" s="413"/>
      <c r="EM74" s="413"/>
      <c r="EN74" s="413"/>
      <c r="EO74" s="413"/>
      <c r="EP74" s="413"/>
      <c r="EQ74" s="413"/>
      <c r="ER74" s="413"/>
    </row>
    <row r="75" spans="1:148" s="57" customFormat="1" ht="31.5" customHeight="1" thickBot="1" x14ac:dyDescent="0.35">
      <c r="A75" s="83" t="s">
        <v>29</v>
      </c>
      <c r="B75" s="577" t="s">
        <v>30</v>
      </c>
      <c r="C75" s="578"/>
      <c r="D75" s="579"/>
      <c r="E75" s="177" t="s">
        <v>9</v>
      </c>
      <c r="F75" s="643"/>
      <c r="G75" s="644"/>
      <c r="H75" s="644"/>
      <c r="I75" s="644"/>
      <c r="J75" s="644"/>
      <c r="K75" s="644"/>
      <c r="L75" s="644"/>
      <c r="M75" s="644"/>
      <c r="N75" s="644"/>
      <c r="O75" s="644"/>
      <c r="P75" s="644"/>
      <c r="Q75" s="644"/>
      <c r="R75" s="644"/>
      <c r="S75" s="644"/>
      <c r="T75" s="644"/>
      <c r="U75" s="644"/>
      <c r="V75" s="644"/>
      <c r="W75" s="644"/>
      <c r="X75" s="644"/>
      <c r="Y75" s="644"/>
      <c r="Z75" s="644"/>
      <c r="AA75" s="644"/>
      <c r="AB75" s="644"/>
      <c r="AC75" s="644"/>
      <c r="AD75" s="645"/>
      <c r="AG75" s="58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/>
      <c r="DF75" s="59"/>
      <c r="DG75" s="59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59"/>
      <c r="DS75" s="59"/>
      <c r="DT75" s="59"/>
      <c r="DU75" s="59"/>
      <c r="DV75" s="59"/>
      <c r="DW75" s="59"/>
      <c r="DX75" s="59"/>
      <c r="DY75" s="59"/>
      <c r="DZ75" s="59"/>
      <c r="EA75" s="59"/>
      <c r="EB75" s="59"/>
      <c r="EC75" s="59"/>
      <c r="ED75" s="59"/>
      <c r="EE75" s="59"/>
      <c r="EF75" s="59"/>
      <c r="EG75" s="59"/>
      <c r="EH75" s="59"/>
      <c r="EI75" s="59"/>
      <c r="EJ75" s="59"/>
      <c r="EK75" s="59"/>
      <c r="EL75" s="59"/>
      <c r="EM75" s="59"/>
      <c r="EN75" s="59"/>
      <c r="EO75" s="59"/>
      <c r="EP75" s="59"/>
      <c r="EQ75" s="59"/>
      <c r="ER75" s="59"/>
    </row>
    <row r="76" spans="1:148" s="18" customFormat="1" ht="28.8" customHeight="1" thickBot="1" x14ac:dyDescent="0.35">
      <c r="A76" s="83"/>
      <c r="B76" s="166" t="s">
        <v>0</v>
      </c>
      <c r="C76" s="17" t="s">
        <v>117</v>
      </c>
      <c r="D76" s="539" t="s">
        <v>11</v>
      </c>
      <c r="E76" s="178" t="s">
        <v>5</v>
      </c>
      <c r="F76" s="157">
        <f>G76+H76+I76+J76</f>
        <v>30000</v>
      </c>
      <c r="G76" s="158">
        <v>0</v>
      </c>
      <c r="H76" s="158">
        <v>0</v>
      </c>
      <c r="I76" s="158">
        <v>0</v>
      </c>
      <c r="J76" s="159">
        <v>30000</v>
      </c>
      <c r="K76" s="157">
        <f>L76+M76+N76+O76</f>
        <v>0</v>
      </c>
      <c r="L76" s="158">
        <v>0</v>
      </c>
      <c r="M76" s="158">
        <v>0</v>
      </c>
      <c r="N76" s="158">
        <v>0</v>
      </c>
      <c r="O76" s="160">
        <v>0</v>
      </c>
      <c r="P76" s="157">
        <f>Q76+R76+T76</f>
        <v>0</v>
      </c>
      <c r="Q76" s="158">
        <v>0</v>
      </c>
      <c r="R76" s="158">
        <v>0</v>
      </c>
      <c r="S76" s="158">
        <v>0</v>
      </c>
      <c r="T76" s="159">
        <v>0</v>
      </c>
      <c r="U76" s="40">
        <f>V76+W76+X76+Y76</f>
        <v>0</v>
      </c>
      <c r="V76" s="161">
        <v>0</v>
      </c>
      <c r="W76" s="161">
        <v>0</v>
      </c>
      <c r="X76" s="161">
        <v>0</v>
      </c>
      <c r="Y76" s="32">
        <v>0</v>
      </c>
      <c r="Z76" s="406">
        <f>P76/F76*100</f>
        <v>0</v>
      </c>
      <c r="AA76" s="41">
        <v>0</v>
      </c>
      <c r="AB76" s="41">
        <v>0</v>
      </c>
      <c r="AC76" s="41">
        <v>0</v>
      </c>
      <c r="AD76" s="407">
        <f>T76/J76*100</f>
        <v>0</v>
      </c>
      <c r="AG76" s="385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</row>
    <row r="77" spans="1:148" s="67" customFormat="1" ht="15" customHeight="1" thickBot="1" x14ac:dyDescent="0.35">
      <c r="A77" s="83"/>
      <c r="B77" s="663" t="s">
        <v>31</v>
      </c>
      <c r="C77" s="664"/>
      <c r="D77" s="665"/>
      <c r="E77" s="177" t="s">
        <v>9</v>
      </c>
      <c r="F77" s="128">
        <f>F76</f>
        <v>30000</v>
      </c>
      <c r="G77" s="186">
        <f t="shared" ref="G77:J77" si="166">G76</f>
        <v>0</v>
      </c>
      <c r="H77" s="186">
        <f t="shared" si="166"/>
        <v>0</v>
      </c>
      <c r="I77" s="119">
        <f t="shared" si="166"/>
        <v>0</v>
      </c>
      <c r="J77" s="119">
        <f t="shared" si="166"/>
        <v>30000</v>
      </c>
      <c r="K77" s="128">
        <f>K76</f>
        <v>0</v>
      </c>
      <c r="L77" s="186">
        <f t="shared" ref="L77" si="167">L76</f>
        <v>0</v>
      </c>
      <c r="M77" s="186">
        <f t="shared" ref="M77" si="168">M76</f>
        <v>0</v>
      </c>
      <c r="N77" s="119">
        <f t="shared" ref="N77" si="169">N76</f>
        <v>0</v>
      </c>
      <c r="O77" s="119">
        <f t="shared" ref="O77" si="170">O76</f>
        <v>0</v>
      </c>
      <c r="P77" s="128">
        <f>P76</f>
        <v>0</v>
      </c>
      <c r="Q77" s="186">
        <f t="shared" ref="Q77" si="171">Q76</f>
        <v>0</v>
      </c>
      <c r="R77" s="186">
        <f t="shared" ref="R77" si="172">R76</f>
        <v>0</v>
      </c>
      <c r="S77" s="119">
        <f t="shared" ref="S77" si="173">S76</f>
        <v>0</v>
      </c>
      <c r="T77" s="119">
        <f t="shared" ref="T77" si="174">T76</f>
        <v>0</v>
      </c>
      <c r="U77" s="671">
        <v>0</v>
      </c>
      <c r="V77" s="119">
        <v>0</v>
      </c>
      <c r="W77" s="119">
        <v>0</v>
      </c>
      <c r="X77" s="119">
        <v>0</v>
      </c>
      <c r="Y77" s="92">
        <v>0</v>
      </c>
      <c r="Z77" s="143">
        <f>P77/F77*100</f>
        <v>0</v>
      </c>
      <c r="AA77" s="78">
        <v>0</v>
      </c>
      <c r="AB77" s="78">
        <v>0</v>
      </c>
      <c r="AC77" s="78">
        <v>0</v>
      </c>
      <c r="AD77" s="142">
        <f>T77/J77*100</f>
        <v>0</v>
      </c>
      <c r="AG77" s="3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  <c r="EN77" s="70"/>
      <c r="EO77" s="70"/>
      <c r="EP77" s="70"/>
      <c r="EQ77" s="70"/>
      <c r="ER77" s="70"/>
    </row>
    <row r="78" spans="1:148" s="21" customFormat="1" ht="27.75" customHeight="1" x14ac:dyDescent="0.3">
      <c r="A78" s="641" t="s">
        <v>32</v>
      </c>
      <c r="B78" s="642"/>
      <c r="C78" s="642"/>
      <c r="D78" s="540" t="s">
        <v>11</v>
      </c>
      <c r="E78" s="386" t="s">
        <v>9</v>
      </c>
      <c r="F78" s="93">
        <f>F77+F71+F67+F59+F52+F50+F43+F33+F23</f>
        <v>4753053656</v>
      </c>
      <c r="G78" s="94">
        <f t="shared" ref="G78:J78" si="175">G77+G71+G67+G59+G52+G50+G43+G33+G23</f>
        <v>3508544898</v>
      </c>
      <c r="H78" s="94">
        <f t="shared" si="175"/>
        <v>0</v>
      </c>
      <c r="I78" s="94">
        <f t="shared" si="175"/>
        <v>341067780</v>
      </c>
      <c r="J78" s="90">
        <f t="shared" si="175"/>
        <v>903440978</v>
      </c>
      <c r="K78" s="409">
        <f t="shared" ref="G78:AH78" si="176">K77+K71+K67+K59+K52+K50+K43+K33+K23</f>
        <v>1232808609</v>
      </c>
      <c r="L78" s="94">
        <f t="shared" si="176"/>
        <v>668967860</v>
      </c>
      <c r="M78" s="94">
        <f t="shared" si="176"/>
        <v>0</v>
      </c>
      <c r="N78" s="94">
        <f t="shared" si="176"/>
        <v>341067780</v>
      </c>
      <c r="O78" s="168">
        <f t="shared" si="176"/>
        <v>222772969</v>
      </c>
      <c r="P78" s="93">
        <f t="shared" si="176"/>
        <v>809973909.98000002</v>
      </c>
      <c r="Q78" s="94">
        <f t="shared" si="176"/>
        <v>569803575.88999999</v>
      </c>
      <c r="R78" s="94">
        <f t="shared" si="176"/>
        <v>0</v>
      </c>
      <c r="S78" s="94">
        <f t="shared" si="176"/>
        <v>58278706.609999999</v>
      </c>
      <c r="T78" s="90">
        <f t="shared" si="176"/>
        <v>181891627.48000002</v>
      </c>
      <c r="U78" s="409">
        <f>P78/K78*100</f>
        <v>65.701513119462646</v>
      </c>
      <c r="V78" s="94">
        <f t="shared" ref="V78:Y78" si="177">Q78/L78*100</f>
        <v>85.176524906592661</v>
      </c>
      <c r="W78" s="94">
        <v>0</v>
      </c>
      <c r="X78" s="94">
        <f t="shared" si="177"/>
        <v>17.087133416706791</v>
      </c>
      <c r="Y78" s="168">
        <f t="shared" si="177"/>
        <v>81.648877014338311</v>
      </c>
      <c r="Z78" s="93">
        <f>P78/F78*100</f>
        <v>17.041127001744076</v>
      </c>
      <c r="AA78" s="95">
        <v>0</v>
      </c>
      <c r="AB78" s="95">
        <v>0</v>
      </c>
      <c r="AC78" s="95">
        <v>0</v>
      </c>
      <c r="AD78" s="90">
        <f>T78/J78*100</f>
        <v>20.133205368065564</v>
      </c>
      <c r="AE78" s="400">
        <f t="shared" si="176"/>
        <v>0</v>
      </c>
      <c r="AF78" s="167">
        <f t="shared" si="176"/>
        <v>0</v>
      </c>
      <c r="AG78" s="167">
        <f t="shared" si="176"/>
        <v>0</v>
      </c>
      <c r="AH78" s="167">
        <f t="shared" si="176"/>
        <v>0</v>
      </c>
      <c r="AI78" s="401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</row>
    <row r="79" spans="1:148" s="21" customFormat="1" ht="15" customHeight="1" x14ac:dyDescent="0.3">
      <c r="A79" s="629"/>
      <c r="B79" s="630"/>
      <c r="C79" s="630"/>
      <c r="D79" s="541"/>
      <c r="E79" s="553"/>
      <c r="F79" s="204"/>
      <c r="G79" s="397"/>
      <c r="H79" s="397"/>
      <c r="I79" s="397"/>
      <c r="J79" s="398"/>
      <c r="K79" s="261"/>
      <c r="L79" s="397"/>
      <c r="M79" s="397"/>
      <c r="N79" s="397"/>
      <c r="O79" s="399"/>
      <c r="P79" s="204"/>
      <c r="Q79" s="397"/>
      <c r="R79" s="397"/>
      <c r="S79" s="397"/>
      <c r="T79" s="398"/>
      <c r="U79" s="281"/>
      <c r="V79" s="397"/>
      <c r="W79" s="397"/>
      <c r="X79" s="397"/>
      <c r="Y79" s="399"/>
      <c r="Z79" s="204"/>
      <c r="AA79" s="397"/>
      <c r="AB79" s="387"/>
      <c r="AC79" s="397"/>
      <c r="AD79" s="398"/>
      <c r="AG79" s="3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</row>
    <row r="80" spans="1:148" s="21" customFormat="1" ht="13.5" customHeight="1" x14ac:dyDescent="0.3">
      <c r="A80" s="637" t="s">
        <v>32</v>
      </c>
      <c r="B80" s="638"/>
      <c r="C80" s="638"/>
      <c r="D80" s="542" t="s">
        <v>17</v>
      </c>
      <c r="E80" s="388" t="s">
        <v>9</v>
      </c>
      <c r="F80" s="96">
        <f>F36+F25</f>
        <v>113229250</v>
      </c>
      <c r="G80" s="152">
        <f t="shared" ref="G80:J80" si="178">G36+G25</f>
        <v>0</v>
      </c>
      <c r="H80" s="152">
        <f t="shared" si="178"/>
        <v>0</v>
      </c>
      <c r="I80" s="152">
        <f t="shared" si="178"/>
        <v>0</v>
      </c>
      <c r="J80" s="99">
        <f t="shared" si="178"/>
        <v>113229250</v>
      </c>
      <c r="K80" s="483">
        <f t="shared" ref="G80:T80" si="179">K36+K25</f>
        <v>499000</v>
      </c>
      <c r="L80" s="152">
        <f t="shared" si="179"/>
        <v>0</v>
      </c>
      <c r="M80" s="152">
        <f t="shared" si="179"/>
        <v>0</v>
      </c>
      <c r="N80" s="152">
        <f t="shared" si="179"/>
        <v>0</v>
      </c>
      <c r="O80" s="391">
        <f t="shared" si="179"/>
        <v>499000</v>
      </c>
      <c r="P80" s="96">
        <f t="shared" si="179"/>
        <v>0</v>
      </c>
      <c r="Q80" s="152">
        <f t="shared" si="179"/>
        <v>0</v>
      </c>
      <c r="R80" s="152">
        <f t="shared" si="179"/>
        <v>0</v>
      </c>
      <c r="S80" s="152">
        <f t="shared" si="179"/>
        <v>0</v>
      </c>
      <c r="T80" s="99">
        <f t="shared" si="179"/>
        <v>0</v>
      </c>
      <c r="U80" s="483">
        <f t="shared" ref="U80:AH80" si="180">U36</f>
        <v>0</v>
      </c>
      <c r="V80" s="152">
        <f t="shared" si="180"/>
        <v>0</v>
      </c>
      <c r="W80" s="152">
        <f t="shared" si="180"/>
        <v>0</v>
      </c>
      <c r="X80" s="152">
        <f t="shared" si="180"/>
        <v>0</v>
      </c>
      <c r="Y80" s="391">
        <f t="shared" si="180"/>
        <v>0</v>
      </c>
      <c r="Z80" s="100">
        <f t="shared" si="180"/>
        <v>0</v>
      </c>
      <c r="AA80" s="97">
        <f t="shared" si="180"/>
        <v>0</v>
      </c>
      <c r="AB80" s="97">
        <f t="shared" si="180"/>
        <v>0</v>
      </c>
      <c r="AC80" s="97">
        <f t="shared" si="180"/>
        <v>0</v>
      </c>
      <c r="AD80" s="102">
        <f t="shared" si="180"/>
        <v>0</v>
      </c>
      <c r="AE80" s="390">
        <f t="shared" si="180"/>
        <v>0</v>
      </c>
      <c r="AF80" s="389">
        <f t="shared" si="180"/>
        <v>0</v>
      </c>
      <c r="AG80" s="389">
        <f t="shared" si="180"/>
        <v>0</v>
      </c>
      <c r="AH80" s="389">
        <f t="shared" si="180"/>
        <v>0</v>
      </c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</row>
    <row r="81" spans="1:148" s="21" customFormat="1" ht="13.5" customHeight="1" x14ac:dyDescent="0.3">
      <c r="A81" s="637"/>
      <c r="B81" s="638"/>
      <c r="C81" s="638"/>
      <c r="D81" s="542"/>
      <c r="E81" s="388"/>
      <c r="F81" s="96"/>
      <c r="G81" s="152"/>
      <c r="H81" s="152"/>
      <c r="I81" s="152"/>
      <c r="J81" s="99"/>
      <c r="K81" s="483"/>
      <c r="L81" s="152"/>
      <c r="M81" s="152"/>
      <c r="N81" s="152"/>
      <c r="O81" s="391"/>
      <c r="P81" s="96"/>
      <c r="Q81" s="152"/>
      <c r="R81" s="152"/>
      <c r="S81" s="152"/>
      <c r="T81" s="99"/>
      <c r="U81" s="483"/>
      <c r="V81" s="152"/>
      <c r="W81" s="152"/>
      <c r="X81" s="152"/>
      <c r="Y81" s="485"/>
      <c r="Z81" s="96"/>
      <c r="AA81" s="152"/>
      <c r="AB81" s="97"/>
      <c r="AC81" s="152"/>
      <c r="AD81" s="266"/>
      <c r="AG81" s="3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</row>
    <row r="82" spans="1:148" s="21" customFormat="1" ht="19.5" customHeight="1" x14ac:dyDescent="0.3">
      <c r="A82" s="637" t="s">
        <v>32</v>
      </c>
      <c r="B82" s="638"/>
      <c r="C82" s="638"/>
      <c r="D82" s="542" t="s">
        <v>41</v>
      </c>
      <c r="E82" s="388" t="s">
        <v>9</v>
      </c>
      <c r="F82" s="96">
        <v>0</v>
      </c>
      <c r="G82" s="152">
        <f t="shared" ref="G82:J82" si="181">G25</f>
        <v>0</v>
      </c>
      <c r="H82" s="152">
        <f t="shared" si="181"/>
        <v>0</v>
      </c>
      <c r="I82" s="152">
        <f t="shared" si="181"/>
        <v>0</v>
      </c>
      <c r="J82" s="99">
        <v>0</v>
      </c>
      <c r="K82" s="483">
        <v>0</v>
      </c>
      <c r="L82" s="152">
        <f t="shared" ref="G82:N82" si="182">L25</f>
        <v>0</v>
      </c>
      <c r="M82" s="152">
        <f t="shared" si="182"/>
        <v>0</v>
      </c>
      <c r="N82" s="152">
        <f t="shared" si="182"/>
        <v>0</v>
      </c>
      <c r="O82" s="391">
        <v>0</v>
      </c>
      <c r="P82" s="96">
        <v>0</v>
      </c>
      <c r="Q82" s="152">
        <v>0</v>
      </c>
      <c r="R82" s="152">
        <v>0</v>
      </c>
      <c r="S82" s="152">
        <v>0</v>
      </c>
      <c r="T82" s="99">
        <v>0</v>
      </c>
      <c r="U82" s="162">
        <v>0</v>
      </c>
      <c r="V82" s="97">
        <v>0</v>
      </c>
      <c r="W82" s="97">
        <v>0</v>
      </c>
      <c r="X82" s="97">
        <v>0</v>
      </c>
      <c r="Y82" s="37">
        <v>0</v>
      </c>
      <c r="Z82" s="100">
        <v>0</v>
      </c>
      <c r="AA82" s="97">
        <v>0</v>
      </c>
      <c r="AB82" s="97">
        <v>0</v>
      </c>
      <c r="AC82" s="97">
        <v>0</v>
      </c>
      <c r="AD82" s="102">
        <v>0</v>
      </c>
      <c r="AG82" s="73"/>
      <c r="AH82" s="73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</row>
    <row r="83" spans="1:148" s="67" customFormat="1" ht="17.25" customHeight="1" thickBot="1" x14ac:dyDescent="0.35">
      <c r="A83" s="639" t="s">
        <v>75</v>
      </c>
      <c r="B83" s="640"/>
      <c r="C83" s="640"/>
      <c r="D83" s="543"/>
      <c r="E83" s="555"/>
      <c r="F83" s="402">
        <f>F78+F80+F82</f>
        <v>4866282906</v>
      </c>
      <c r="G83" s="403">
        <f t="shared" ref="G83:J83" si="183">G78+G80+G82</f>
        <v>3508544898</v>
      </c>
      <c r="H83" s="403">
        <f t="shared" si="183"/>
        <v>0</v>
      </c>
      <c r="I83" s="403">
        <f t="shared" si="183"/>
        <v>341067780</v>
      </c>
      <c r="J83" s="515">
        <f t="shared" si="183"/>
        <v>1016670228</v>
      </c>
      <c r="K83" s="514">
        <f t="shared" ref="G83:T83" si="184">K78+K80+K82</f>
        <v>1233307609</v>
      </c>
      <c r="L83" s="403">
        <f t="shared" si="184"/>
        <v>668967860</v>
      </c>
      <c r="M83" s="403">
        <f t="shared" si="184"/>
        <v>0</v>
      </c>
      <c r="N83" s="403">
        <f t="shared" si="184"/>
        <v>341067780</v>
      </c>
      <c r="O83" s="103">
        <f t="shared" si="184"/>
        <v>223271969</v>
      </c>
      <c r="P83" s="402">
        <f t="shared" si="184"/>
        <v>809973909.98000002</v>
      </c>
      <c r="Q83" s="403">
        <f t="shared" si="184"/>
        <v>569803575.88999999</v>
      </c>
      <c r="R83" s="403">
        <f t="shared" si="184"/>
        <v>0</v>
      </c>
      <c r="S83" s="403">
        <f t="shared" si="184"/>
        <v>58278706.609999999</v>
      </c>
      <c r="T83" s="515">
        <f t="shared" si="184"/>
        <v>181891627.48000002</v>
      </c>
      <c r="U83" s="163">
        <f>P83/K83*100</f>
        <v>65.674930087940453</v>
      </c>
      <c r="V83" s="27">
        <f>Q83/L83*100</f>
        <v>85.176524906592661</v>
      </c>
      <c r="W83" s="28">
        <v>0</v>
      </c>
      <c r="X83" s="27">
        <f>S83/N83*100</f>
        <v>17.087133416706791</v>
      </c>
      <c r="Y83" s="486">
        <f>T83/O83*100</f>
        <v>81.466396473620932</v>
      </c>
      <c r="Z83" s="26">
        <f>P83/F83*100</f>
        <v>16.644612029878562</v>
      </c>
      <c r="AA83" s="27">
        <f>Q83/G83*100</f>
        <v>16.24045273625568</v>
      </c>
      <c r="AB83" s="28">
        <v>0</v>
      </c>
      <c r="AC83" s="27">
        <f>S83/N83*100</f>
        <v>17.087133416706791</v>
      </c>
      <c r="AD83" s="29">
        <f>T83/J83*100</f>
        <v>17.890917081128496</v>
      </c>
      <c r="AG83" s="73"/>
      <c r="AH83" s="73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70"/>
      <c r="EI83" s="70"/>
      <c r="EJ83" s="70"/>
      <c r="EK83" s="70"/>
      <c r="EL83" s="70"/>
      <c r="EM83" s="70"/>
      <c r="EN83" s="70"/>
      <c r="EO83" s="70"/>
      <c r="EP83" s="70"/>
      <c r="EQ83" s="70"/>
      <c r="ER83" s="70"/>
    </row>
    <row r="84" spans="1:148" s="5" customFormat="1" x14ac:dyDescent="0.3">
      <c r="A84" s="104"/>
      <c r="B84" s="105"/>
      <c r="C84" s="106"/>
      <c r="D84" s="544"/>
      <c r="E84" s="179"/>
      <c r="F84" s="107"/>
      <c r="K84" s="107"/>
      <c r="P84" s="107"/>
      <c r="U84" s="107"/>
      <c r="Z84" s="107"/>
      <c r="AG84" s="3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</row>
    <row r="85" spans="1:148" s="5" customFormat="1" ht="70.5" hidden="1" customHeight="1" x14ac:dyDescent="0.35">
      <c r="A85" s="67"/>
      <c r="B85" s="1" t="s">
        <v>109</v>
      </c>
      <c r="C85" s="11"/>
      <c r="D85" s="545"/>
      <c r="E85" s="180"/>
      <c r="F85" s="7"/>
      <c r="G85" s="7"/>
      <c r="H85" s="633"/>
      <c r="I85" s="634"/>
      <c r="J85" s="636" t="s">
        <v>110</v>
      </c>
      <c r="K85" s="636"/>
      <c r="L85" s="7"/>
      <c r="M85" s="646"/>
      <c r="N85" s="647"/>
      <c r="O85" s="8"/>
      <c r="P85" s="108"/>
      <c r="AG85" s="73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</row>
    <row r="86" spans="1:148" s="5" customFormat="1" ht="69" hidden="1" customHeight="1" x14ac:dyDescent="0.35">
      <c r="A86" s="67"/>
      <c r="B86" s="554" t="s">
        <v>6</v>
      </c>
      <c r="C86" s="11"/>
      <c r="D86" s="546"/>
      <c r="E86" s="181"/>
      <c r="F86" s="556"/>
      <c r="G86" s="556"/>
      <c r="H86" s="633"/>
      <c r="I86" s="634"/>
      <c r="J86" s="113" t="s">
        <v>7</v>
      </c>
      <c r="K86" s="113"/>
      <c r="L86" s="556"/>
      <c r="M86" s="114"/>
      <c r="N86" s="115"/>
      <c r="O86" s="8"/>
      <c r="P86" s="108"/>
      <c r="AG86" s="3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</row>
    <row r="87" spans="1:148" s="5" customFormat="1" ht="21" hidden="1" customHeight="1" x14ac:dyDescent="0.3">
      <c r="A87" s="67"/>
      <c r="B87" s="14"/>
      <c r="C87" s="12"/>
      <c r="D87" s="547"/>
      <c r="E87" s="182"/>
      <c r="F87" s="2"/>
      <c r="G87" s="2"/>
      <c r="H87" s="9"/>
      <c r="I87" s="2"/>
      <c r="J87" s="2"/>
      <c r="K87" s="2"/>
      <c r="L87" s="2"/>
      <c r="M87" s="10"/>
      <c r="N87" s="2"/>
      <c r="O87" s="2"/>
      <c r="P87" s="6"/>
      <c r="AG87" s="3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</row>
    <row r="88" spans="1:148" s="5" customFormat="1" ht="34.5" hidden="1" customHeight="1" x14ac:dyDescent="0.3">
      <c r="A88" s="67"/>
      <c r="B88" s="109"/>
      <c r="C88" s="110"/>
      <c r="D88" s="546"/>
      <c r="E88" s="183"/>
      <c r="F88" s="2"/>
      <c r="G88" s="2"/>
      <c r="H88" s="2"/>
      <c r="I88" s="2"/>
      <c r="J88" s="2"/>
      <c r="K88" s="2"/>
      <c r="L88" s="2"/>
      <c r="M88" s="2"/>
      <c r="N88" s="2"/>
      <c r="O88" s="2"/>
      <c r="AG88" s="3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</row>
    <row r="89" spans="1:148" s="5" customFormat="1" ht="15.75" hidden="1" customHeight="1" x14ac:dyDescent="0.3">
      <c r="A89" s="67"/>
      <c r="B89" s="20" t="s">
        <v>79</v>
      </c>
      <c r="C89" s="13"/>
      <c r="D89" s="548"/>
      <c r="E89" s="184"/>
      <c r="AG89" s="3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</row>
    <row r="90" spans="1:148" s="5" customFormat="1" ht="15.75" hidden="1" customHeight="1" x14ac:dyDescent="0.3">
      <c r="A90" s="67"/>
      <c r="B90" s="20" t="s">
        <v>112</v>
      </c>
      <c r="C90" s="13"/>
      <c r="D90" s="548"/>
      <c r="E90" s="184"/>
      <c r="AG90" s="3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</row>
    <row r="91" spans="1:148" s="5" customFormat="1" ht="17.25" hidden="1" customHeight="1" x14ac:dyDescent="0.3">
      <c r="A91" s="67"/>
      <c r="B91" s="111" t="s">
        <v>111</v>
      </c>
      <c r="C91" s="110"/>
      <c r="D91" s="548"/>
      <c r="E91" s="184"/>
      <c r="AG91" s="3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</row>
    <row r="92" spans="1:148" s="5" customFormat="1" ht="14.4" hidden="1" customHeight="1" x14ac:dyDescent="0.3">
      <c r="A92" s="67"/>
      <c r="B92" s="112" t="s">
        <v>78</v>
      </c>
      <c r="C92" s="110"/>
      <c r="D92" s="548"/>
      <c r="E92" s="184"/>
      <c r="AG92" s="3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</row>
    <row r="93" spans="1:148" s="5" customFormat="1" ht="15.6" x14ac:dyDescent="0.3">
      <c r="A93" s="67"/>
      <c r="B93" s="109"/>
      <c r="C93" s="110"/>
      <c r="D93" s="548"/>
      <c r="E93" s="184"/>
      <c r="F93" s="148"/>
      <c r="G93" s="6"/>
      <c r="H93" s="6"/>
      <c r="I93" s="6"/>
      <c r="J93" s="6"/>
      <c r="K93" s="126"/>
      <c r="L93" s="6"/>
      <c r="M93" s="6"/>
      <c r="N93" s="6"/>
      <c r="O93" s="6"/>
      <c r="P93" s="148"/>
      <c r="AG93" s="3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</row>
    <row r="94" spans="1:148" s="21" customFormat="1" ht="14.4" hidden="1" customHeight="1" x14ac:dyDescent="0.3">
      <c r="A94" s="67"/>
      <c r="B94" s="187"/>
      <c r="C94" s="188"/>
      <c r="D94" s="18"/>
      <c r="E94" s="189"/>
      <c r="F94" s="190">
        <f>F78-F17-F69</f>
        <v>4344466376</v>
      </c>
      <c r="G94" s="190">
        <f t="shared" ref="G94:J94" si="185">G78-G17-G69</f>
        <v>3508544898</v>
      </c>
      <c r="H94" s="190">
        <f t="shared" si="185"/>
        <v>0</v>
      </c>
      <c r="I94" s="190">
        <f t="shared" si="185"/>
        <v>0</v>
      </c>
      <c r="J94" s="190">
        <f t="shared" si="185"/>
        <v>835921478</v>
      </c>
      <c r="K94" s="190">
        <f t="shared" ref="G94:AD94" si="186">K78-K17-K69</f>
        <v>871643779</v>
      </c>
      <c r="L94" s="190">
        <f t="shared" si="186"/>
        <v>668967860</v>
      </c>
      <c r="M94" s="190">
        <f t="shared" si="186"/>
        <v>0</v>
      </c>
      <c r="N94" s="190">
        <f t="shared" si="186"/>
        <v>0</v>
      </c>
      <c r="O94" s="190">
        <f t="shared" si="186"/>
        <v>202675919</v>
      </c>
      <c r="P94" s="190">
        <f t="shared" si="186"/>
        <v>734663786.70000005</v>
      </c>
      <c r="Q94" s="190">
        <f t="shared" si="186"/>
        <v>569803575.88999999</v>
      </c>
      <c r="R94" s="190">
        <f t="shared" si="186"/>
        <v>0</v>
      </c>
      <c r="S94" s="190">
        <f t="shared" si="186"/>
        <v>0</v>
      </c>
      <c r="T94" s="190">
        <f t="shared" si="186"/>
        <v>164860210.81</v>
      </c>
      <c r="U94" s="190">
        <f t="shared" si="186"/>
        <v>-36.131474390257807</v>
      </c>
      <c r="V94" s="190">
        <f t="shared" si="186"/>
        <v>85.176524906592661</v>
      </c>
      <c r="W94" s="190">
        <f t="shared" si="186"/>
        <v>0</v>
      </c>
      <c r="X94" s="190">
        <f t="shared" si="186"/>
        <v>0</v>
      </c>
      <c r="Y94" s="190">
        <f t="shared" si="186"/>
        <v>-3.0969770786753514</v>
      </c>
      <c r="Z94" s="190">
        <f t="shared" si="186"/>
        <v>-25.2704477541314</v>
      </c>
      <c r="AA94" s="190">
        <f t="shared" si="186"/>
        <v>0</v>
      </c>
      <c r="AB94" s="190">
        <f t="shared" si="186"/>
        <v>0</v>
      </c>
      <c r="AC94" s="190">
        <f t="shared" si="186"/>
        <v>-17.087133416706791</v>
      </c>
      <c r="AD94" s="190">
        <f t="shared" si="186"/>
        <v>-5.0912359711031208</v>
      </c>
      <c r="AG94" s="3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</row>
    <row r="95" spans="1:148" s="5" customFormat="1" x14ac:dyDescent="0.3">
      <c r="A95" s="67"/>
      <c r="B95" s="109"/>
      <c r="C95" s="110"/>
      <c r="D95" s="548"/>
      <c r="E95" s="184"/>
      <c r="F95" s="121"/>
      <c r="G95" s="6"/>
      <c r="H95" s="6"/>
      <c r="I95" s="6"/>
      <c r="J95" s="6"/>
      <c r="K95" s="126"/>
      <c r="L95" s="6"/>
      <c r="M95" s="6"/>
      <c r="N95" s="6"/>
      <c r="O95" s="6"/>
      <c r="P95" s="121"/>
      <c r="AG95" s="3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</row>
    <row r="96" spans="1:148" s="5" customFormat="1" x14ac:dyDescent="0.3">
      <c r="A96" s="67"/>
      <c r="B96" s="109"/>
      <c r="C96" s="110"/>
      <c r="D96" s="548"/>
      <c r="E96" s="184"/>
      <c r="F96" s="6"/>
      <c r="AG96" s="3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</row>
    <row r="97" spans="1:148" s="5" customFormat="1" x14ac:dyDescent="0.3">
      <c r="A97" s="67"/>
      <c r="B97" s="109"/>
      <c r="C97" s="110"/>
      <c r="D97" s="548"/>
      <c r="E97" s="184"/>
      <c r="AG97" s="3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</row>
    <row r="98" spans="1:148" s="5" customFormat="1" x14ac:dyDescent="0.3">
      <c r="A98" s="67"/>
      <c r="B98" s="109"/>
      <c r="C98" s="110"/>
      <c r="D98" s="548"/>
      <c r="E98" s="184"/>
      <c r="AG98" s="3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</row>
    <row r="99" spans="1:148" s="5" customFormat="1" x14ac:dyDescent="0.3">
      <c r="A99" s="67"/>
      <c r="B99" s="109"/>
      <c r="C99" s="110"/>
      <c r="D99" s="548"/>
      <c r="E99" s="184"/>
      <c r="AG99" s="3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</row>
    <row r="100" spans="1:148" s="5" customFormat="1" x14ac:dyDescent="0.3">
      <c r="A100" s="67"/>
      <c r="B100" s="109"/>
      <c r="C100" s="110"/>
      <c r="D100" s="548"/>
      <c r="E100" s="184"/>
      <c r="AG100" s="3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</row>
    <row r="101" spans="1:148" s="5" customFormat="1" x14ac:dyDescent="0.3">
      <c r="A101" s="67"/>
      <c r="B101" s="109"/>
      <c r="C101" s="110"/>
      <c r="D101" s="548"/>
      <c r="E101" s="184"/>
      <c r="AG101" s="3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</row>
    <row r="102" spans="1:148" s="5" customFormat="1" x14ac:dyDescent="0.3">
      <c r="A102" s="67"/>
      <c r="B102" s="109"/>
      <c r="C102" s="110"/>
      <c r="D102" s="548"/>
      <c r="E102" s="184"/>
      <c r="AG102" s="3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</row>
    <row r="103" spans="1:148" s="5" customFormat="1" x14ac:dyDescent="0.3">
      <c r="A103" s="67"/>
      <c r="B103" s="109"/>
      <c r="C103" s="110"/>
      <c r="D103" s="548"/>
      <c r="E103" s="184"/>
      <c r="AG103" s="3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</row>
    <row r="104" spans="1:148" s="5" customFormat="1" x14ac:dyDescent="0.3">
      <c r="A104" s="67"/>
      <c r="B104" s="109"/>
      <c r="C104" s="110"/>
      <c r="D104" s="548"/>
      <c r="E104" s="184"/>
      <c r="AG104" s="3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</row>
    <row r="105" spans="1:148" s="5" customFormat="1" x14ac:dyDescent="0.3">
      <c r="A105" s="67"/>
      <c r="B105" s="109"/>
      <c r="C105" s="110"/>
      <c r="D105" s="548"/>
      <c r="E105" s="184"/>
      <c r="AG105" s="3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</row>
  </sheetData>
  <mergeCells count="60">
    <mergeCell ref="AI17:AM17"/>
    <mergeCell ref="B71:D71"/>
    <mergeCell ref="A1:AD1"/>
    <mergeCell ref="A6:AD6"/>
    <mergeCell ref="Z2:AD2"/>
    <mergeCell ref="B43:D43"/>
    <mergeCell ref="A44:AD44"/>
    <mergeCell ref="A2:A3"/>
    <mergeCell ref="D2:D3"/>
    <mergeCell ref="E2:E3"/>
    <mergeCell ref="A24:A25"/>
    <mergeCell ref="K2:O2"/>
    <mergeCell ref="P2:T2"/>
    <mergeCell ref="B7:D7"/>
    <mergeCell ref="U2:Y2"/>
    <mergeCell ref="F2:J2"/>
    <mergeCell ref="B75:D75"/>
    <mergeCell ref="A79:C79"/>
    <mergeCell ref="B67:D67"/>
    <mergeCell ref="H86:I86"/>
    <mergeCell ref="H85:I85"/>
    <mergeCell ref="B77:D77"/>
    <mergeCell ref="B73:D73"/>
    <mergeCell ref="A74:AD74"/>
    <mergeCell ref="J85:K85"/>
    <mergeCell ref="A82:C82"/>
    <mergeCell ref="A83:C83"/>
    <mergeCell ref="A81:C81"/>
    <mergeCell ref="A78:C78"/>
    <mergeCell ref="A80:C80"/>
    <mergeCell ref="F75:AD75"/>
    <mergeCell ref="M85:N85"/>
    <mergeCell ref="C2:C3"/>
    <mergeCell ref="F7:AD7"/>
    <mergeCell ref="AE58:AG58"/>
    <mergeCell ref="B23:D23"/>
    <mergeCell ref="B32:D32"/>
    <mergeCell ref="B30:C30"/>
    <mergeCell ref="AG41:AG42"/>
    <mergeCell ref="B38:D38"/>
    <mergeCell ref="B45:D45"/>
    <mergeCell ref="B40:D40"/>
    <mergeCell ref="B50:D50"/>
    <mergeCell ref="A51:AD51"/>
    <mergeCell ref="B52:D52"/>
    <mergeCell ref="A5:AD5"/>
    <mergeCell ref="F68:AD68"/>
    <mergeCell ref="B68:D68"/>
    <mergeCell ref="A62:AD62"/>
    <mergeCell ref="AE19:AF19"/>
    <mergeCell ref="AE17:AG17"/>
    <mergeCell ref="A39:AD39"/>
    <mergeCell ref="A35:A36"/>
    <mergeCell ref="D64:D66"/>
    <mergeCell ref="F63:AD63"/>
    <mergeCell ref="B63:D63"/>
    <mergeCell ref="B61:D61"/>
    <mergeCell ref="B59:D59"/>
    <mergeCell ref="B33:D33"/>
    <mergeCell ref="B35:D35"/>
  </mergeCells>
  <pageMargins left="0" right="0" top="0" bottom="0" header="0.31496062992125984" footer="0.31496062992125984"/>
  <pageSetup paperSize="9" scale="29" fitToHeight="0" orientation="landscape" r:id="rId1"/>
  <rowBreaks count="1" manualBreakCount="1">
    <brk id="6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43" workbookViewId="0">
      <selection activeCell="A12" sqref="A12:G12"/>
    </sheetView>
  </sheetViews>
  <sheetFormatPr defaultRowHeight="12.75" customHeight="1" outlineLevelRow="7" x14ac:dyDescent="0.3"/>
  <cols>
    <col min="1" max="1" width="9.33203125" customWidth="1"/>
    <col min="2" max="2" width="25" customWidth="1"/>
    <col min="3" max="5" width="7.21875" customWidth="1"/>
    <col min="6" max="6" width="30.77734375" customWidth="1"/>
    <col min="7" max="7" width="7.109375" customWidth="1"/>
    <col min="8" max="8" width="30.77734375" customWidth="1"/>
    <col min="9" max="9" width="10.21875" customWidth="1"/>
    <col min="10" max="10" width="13.5546875" customWidth="1"/>
    <col min="11" max="11" width="12.88671875" customWidth="1"/>
    <col min="12" max="12" width="12.44140625" customWidth="1"/>
    <col min="13" max="13" width="12.88671875" customWidth="1"/>
    <col min="14" max="14" width="13.44140625" customWidth="1"/>
    <col min="15" max="15" width="13.21875" customWidth="1"/>
    <col min="16" max="16" width="12.88671875" customWidth="1"/>
  </cols>
  <sheetData>
    <row r="1" spans="1:16" ht="14.4" x14ac:dyDescent="0.3">
      <c r="A1" s="668" t="s">
        <v>144</v>
      </c>
      <c r="B1" s="668"/>
      <c r="C1" s="668"/>
      <c r="D1" s="668"/>
      <c r="E1" s="668"/>
      <c r="F1" s="668"/>
      <c r="G1" s="491"/>
      <c r="H1" s="491"/>
      <c r="I1" s="491"/>
      <c r="J1" s="491"/>
    </row>
    <row r="2" spans="1:16" ht="14.4" x14ac:dyDescent="0.3">
      <c r="A2" s="492" t="s">
        <v>145</v>
      </c>
      <c r="B2" s="491"/>
      <c r="C2" s="491"/>
      <c r="D2" s="491"/>
      <c r="E2" s="491"/>
      <c r="F2" s="491"/>
      <c r="G2" s="491"/>
      <c r="H2" s="491"/>
      <c r="I2" s="491"/>
      <c r="J2" s="491"/>
    </row>
    <row r="3" spans="1:16" ht="14.4" x14ac:dyDescent="0.3">
      <c r="A3" s="493"/>
      <c r="B3" s="494"/>
      <c r="C3" s="494"/>
      <c r="D3" s="494"/>
      <c r="E3" s="494"/>
      <c r="F3" s="494"/>
      <c r="G3" s="494"/>
      <c r="H3" s="494"/>
      <c r="I3" s="494"/>
      <c r="J3" s="494"/>
    </row>
    <row r="4" spans="1:16" ht="14.4" x14ac:dyDescent="0.3">
      <c r="A4" s="493" t="s">
        <v>146</v>
      </c>
      <c r="B4" s="494"/>
      <c r="C4" s="494"/>
      <c r="D4" s="494"/>
      <c r="E4" s="495"/>
      <c r="F4" s="494"/>
      <c r="G4" s="495"/>
      <c r="H4" s="495"/>
      <c r="I4" s="494"/>
      <c r="J4" s="494"/>
    </row>
    <row r="5" spans="1:16" ht="14.4" x14ac:dyDescent="0.3">
      <c r="A5" s="491" t="s">
        <v>147</v>
      </c>
      <c r="B5" s="491"/>
      <c r="C5" s="491"/>
      <c r="D5" s="491"/>
      <c r="E5" s="491"/>
      <c r="F5" s="491"/>
      <c r="G5" s="491"/>
      <c r="H5" s="491"/>
      <c r="I5" s="491"/>
      <c r="J5" s="491"/>
    </row>
    <row r="6" spans="1:16" ht="14.4" x14ac:dyDescent="0.3">
      <c r="A6" s="666"/>
      <c r="B6" s="667"/>
      <c r="C6" s="667"/>
      <c r="D6" s="667"/>
      <c r="E6" s="667"/>
      <c r="F6" s="667"/>
      <c r="G6" s="667"/>
      <c r="H6" s="667"/>
      <c r="I6" s="496"/>
      <c r="J6" s="496"/>
    </row>
    <row r="7" spans="1:16" ht="14.4" x14ac:dyDescent="0.3">
      <c r="A7" s="666" t="s">
        <v>148</v>
      </c>
      <c r="B7" s="667"/>
      <c r="C7" s="667"/>
      <c r="D7" s="667"/>
      <c r="E7" s="667"/>
      <c r="F7" s="667"/>
      <c r="G7" s="667"/>
    </row>
    <row r="8" spans="1:16" ht="14.4" x14ac:dyDescent="0.3">
      <c r="A8" s="666" t="s">
        <v>149</v>
      </c>
      <c r="B8" s="667"/>
      <c r="C8" s="667"/>
      <c r="D8" s="667"/>
      <c r="E8" s="667"/>
      <c r="F8" s="667"/>
      <c r="G8" s="667"/>
    </row>
    <row r="9" spans="1:16" ht="14.4" x14ac:dyDescent="0.3">
      <c r="A9" s="666" t="s">
        <v>150</v>
      </c>
      <c r="B9" s="667"/>
      <c r="C9" s="667"/>
      <c r="D9" s="667"/>
      <c r="E9" s="667"/>
      <c r="F9" s="667"/>
      <c r="G9" s="667"/>
    </row>
    <row r="10" spans="1:16" ht="14.4" x14ac:dyDescent="0.3">
      <c r="A10" s="666" t="s">
        <v>151</v>
      </c>
      <c r="B10" s="667"/>
      <c r="C10" s="667"/>
      <c r="D10" s="667"/>
      <c r="E10" s="667"/>
      <c r="F10" s="667"/>
      <c r="G10" s="667"/>
    </row>
    <row r="11" spans="1:16" ht="14.4" x14ac:dyDescent="0.3">
      <c r="A11" s="666" t="s">
        <v>152</v>
      </c>
      <c r="B11" s="667"/>
      <c r="C11" s="667"/>
      <c r="D11" s="667"/>
      <c r="E11" s="667"/>
      <c r="F11" s="667"/>
      <c r="G11" s="667"/>
    </row>
    <row r="12" spans="1:16" ht="14.4" x14ac:dyDescent="0.3">
      <c r="A12" s="666"/>
      <c r="B12" s="667"/>
      <c r="C12" s="667"/>
      <c r="D12" s="667"/>
      <c r="E12" s="667"/>
      <c r="F12" s="667"/>
      <c r="G12" s="667"/>
    </row>
    <row r="13" spans="1:16" ht="14.4" x14ac:dyDescent="0.3">
      <c r="A13" s="497" t="s">
        <v>153</v>
      </c>
      <c r="B13" s="497"/>
      <c r="C13" s="497"/>
      <c r="D13" s="497"/>
      <c r="E13" s="497"/>
      <c r="F13" s="497"/>
      <c r="G13" s="497"/>
      <c r="H13" s="497"/>
      <c r="I13" s="491"/>
      <c r="J13" s="491"/>
    </row>
    <row r="14" spans="1:16" ht="51" customHeight="1" x14ac:dyDescent="0.3">
      <c r="A14" s="498" t="s">
        <v>42</v>
      </c>
      <c r="B14" s="498" t="s">
        <v>154</v>
      </c>
      <c r="C14" s="498" t="s">
        <v>155</v>
      </c>
      <c r="D14" s="498" t="s">
        <v>156</v>
      </c>
      <c r="E14" s="498" t="s">
        <v>157</v>
      </c>
      <c r="F14" s="498" t="s">
        <v>158</v>
      </c>
      <c r="G14" s="498" t="s">
        <v>159</v>
      </c>
      <c r="H14" s="498" t="s">
        <v>160</v>
      </c>
      <c r="I14" s="498" t="s">
        <v>161</v>
      </c>
      <c r="J14" s="498" t="s">
        <v>162</v>
      </c>
      <c r="K14" s="498" t="s">
        <v>163</v>
      </c>
      <c r="L14" s="498" t="s">
        <v>164</v>
      </c>
      <c r="M14" s="498" t="s">
        <v>165</v>
      </c>
      <c r="N14" s="498" t="s">
        <v>166</v>
      </c>
      <c r="O14" s="498" t="s">
        <v>167</v>
      </c>
      <c r="P14" s="498" t="s">
        <v>168</v>
      </c>
    </row>
    <row r="15" spans="1:16" ht="14.4" x14ac:dyDescent="0.3">
      <c r="A15" s="499" t="s">
        <v>169</v>
      </c>
      <c r="B15" s="500"/>
      <c r="C15" s="501"/>
      <c r="D15" s="501"/>
      <c r="E15" s="501"/>
      <c r="F15" s="500"/>
      <c r="G15" s="501"/>
      <c r="H15" s="500"/>
      <c r="I15" s="501"/>
      <c r="J15" s="500"/>
      <c r="K15" s="502">
        <v>7764879.0700000003</v>
      </c>
      <c r="L15" s="502">
        <v>19179995</v>
      </c>
      <c r="M15" s="502">
        <v>5976908</v>
      </c>
      <c r="N15" s="502">
        <v>34673541</v>
      </c>
      <c r="O15" s="502">
        <v>84698930</v>
      </c>
      <c r="P15" s="502">
        <v>144529374</v>
      </c>
    </row>
    <row r="16" spans="1:16" ht="40.799999999999997" x14ac:dyDescent="0.3">
      <c r="A16" s="503" t="s">
        <v>170</v>
      </c>
      <c r="B16" s="504" t="s">
        <v>171</v>
      </c>
      <c r="C16" s="505"/>
      <c r="D16" s="505"/>
      <c r="E16" s="505"/>
      <c r="F16" s="504"/>
      <c r="G16" s="505"/>
      <c r="H16" s="504"/>
      <c r="I16" s="505"/>
      <c r="J16" s="504"/>
      <c r="K16" s="506">
        <v>7764879.0700000003</v>
      </c>
      <c r="L16" s="506">
        <v>19179995</v>
      </c>
      <c r="M16" s="506">
        <v>4476908</v>
      </c>
      <c r="N16" s="506">
        <v>34324949</v>
      </c>
      <c r="O16" s="506">
        <v>83620356</v>
      </c>
      <c r="P16" s="506">
        <v>141602208</v>
      </c>
    </row>
    <row r="17" spans="1:16" ht="30.6" outlineLevel="1" x14ac:dyDescent="0.3">
      <c r="A17" s="503" t="s">
        <v>172</v>
      </c>
      <c r="B17" s="504" t="s">
        <v>173</v>
      </c>
      <c r="C17" s="505"/>
      <c r="D17" s="505"/>
      <c r="E17" s="505"/>
      <c r="F17" s="504"/>
      <c r="G17" s="505"/>
      <c r="H17" s="504"/>
      <c r="I17" s="505"/>
      <c r="J17" s="504"/>
      <c r="K17" s="506">
        <v>7764879.0700000003</v>
      </c>
      <c r="L17" s="506">
        <v>19179995</v>
      </c>
      <c r="M17" s="506">
        <v>3967272</v>
      </c>
      <c r="N17" s="506">
        <v>34324949</v>
      </c>
      <c r="O17" s="506">
        <v>83620356</v>
      </c>
      <c r="P17" s="506">
        <v>141092572</v>
      </c>
    </row>
    <row r="18" spans="1:16" ht="40.799999999999997" outlineLevel="2" x14ac:dyDescent="0.3">
      <c r="A18" s="503" t="s">
        <v>174</v>
      </c>
      <c r="B18" s="504" t="s">
        <v>175</v>
      </c>
      <c r="C18" s="505"/>
      <c r="D18" s="505"/>
      <c r="E18" s="505"/>
      <c r="F18" s="504"/>
      <c r="G18" s="505"/>
      <c r="H18" s="504"/>
      <c r="I18" s="505"/>
      <c r="J18" s="504"/>
      <c r="K18" s="506">
        <v>7764879.0700000003</v>
      </c>
      <c r="L18" s="506">
        <v>19179995</v>
      </c>
      <c r="M18" s="506">
        <v>3967272</v>
      </c>
      <c r="N18" s="506">
        <v>34324949</v>
      </c>
      <c r="O18" s="506">
        <v>613476</v>
      </c>
      <c r="P18" s="506">
        <v>58085692</v>
      </c>
    </row>
    <row r="19" spans="1:16" ht="30.6" outlineLevel="3" x14ac:dyDescent="0.3">
      <c r="A19" s="503" t="s">
        <v>140</v>
      </c>
      <c r="B19" s="504" t="s">
        <v>176</v>
      </c>
      <c r="C19" s="505"/>
      <c r="D19" s="505"/>
      <c r="E19" s="505"/>
      <c r="F19" s="504"/>
      <c r="G19" s="505"/>
      <c r="H19" s="504"/>
      <c r="I19" s="505"/>
      <c r="J19" s="504"/>
      <c r="K19" s="506">
        <v>3678933</v>
      </c>
      <c r="L19" s="506">
        <v>6441568</v>
      </c>
      <c r="M19" s="506">
        <v>2750130</v>
      </c>
      <c r="N19" s="506">
        <v>4264365</v>
      </c>
      <c r="O19" s="506">
        <v>613476</v>
      </c>
      <c r="P19" s="506">
        <v>14069539</v>
      </c>
    </row>
    <row r="20" spans="1:16" ht="40.799999999999997" outlineLevel="7" x14ac:dyDescent="0.3">
      <c r="A20" s="507" t="s">
        <v>140</v>
      </c>
      <c r="B20" s="508" t="s">
        <v>176</v>
      </c>
      <c r="C20" s="507" t="s">
        <v>177</v>
      </c>
      <c r="D20" s="507" t="s">
        <v>178</v>
      </c>
      <c r="E20" s="507" t="s">
        <v>179</v>
      </c>
      <c r="F20" s="508" t="s">
        <v>180</v>
      </c>
      <c r="G20" s="507" t="s">
        <v>181</v>
      </c>
      <c r="H20" s="508" t="s">
        <v>139</v>
      </c>
      <c r="I20" s="507" t="s">
        <v>182</v>
      </c>
      <c r="J20" s="508" t="s">
        <v>183</v>
      </c>
      <c r="K20" s="509">
        <v>0</v>
      </c>
      <c r="L20" s="509">
        <v>0</v>
      </c>
      <c r="M20" s="509">
        <v>2745633</v>
      </c>
      <c r="N20" s="509">
        <v>0</v>
      </c>
      <c r="O20" s="509">
        <v>0</v>
      </c>
      <c r="P20" s="509">
        <v>2745633</v>
      </c>
    </row>
    <row r="21" spans="1:16" s="513" customFormat="1" ht="40.799999999999997" outlineLevel="7" x14ac:dyDescent="0.3">
      <c r="A21" s="510" t="s">
        <v>140</v>
      </c>
      <c r="B21" s="511" t="s">
        <v>176</v>
      </c>
      <c r="C21" s="510" t="s">
        <v>177</v>
      </c>
      <c r="D21" s="510" t="s">
        <v>178</v>
      </c>
      <c r="E21" s="510" t="s">
        <v>179</v>
      </c>
      <c r="F21" s="511" t="s">
        <v>180</v>
      </c>
      <c r="G21" s="510" t="s">
        <v>181</v>
      </c>
      <c r="H21" s="511" t="s">
        <v>139</v>
      </c>
      <c r="I21" s="510" t="s">
        <v>184</v>
      </c>
      <c r="J21" s="511" t="s">
        <v>183</v>
      </c>
      <c r="K21" s="512">
        <v>0</v>
      </c>
      <c r="L21" s="512">
        <v>0</v>
      </c>
      <c r="M21" s="512">
        <v>4497</v>
      </c>
      <c r="N21" s="512">
        <v>0</v>
      </c>
      <c r="O21" s="512">
        <v>0</v>
      </c>
      <c r="P21" s="512">
        <v>4497</v>
      </c>
    </row>
    <row r="22" spans="1:16" ht="40.799999999999997" outlineLevel="7" x14ac:dyDescent="0.3">
      <c r="A22" s="507" t="s">
        <v>140</v>
      </c>
      <c r="B22" s="508" t="s">
        <v>176</v>
      </c>
      <c r="C22" s="507" t="s">
        <v>177</v>
      </c>
      <c r="D22" s="507" t="s">
        <v>178</v>
      </c>
      <c r="E22" s="507" t="s">
        <v>179</v>
      </c>
      <c r="F22" s="508" t="s">
        <v>180</v>
      </c>
      <c r="G22" s="507" t="s">
        <v>185</v>
      </c>
      <c r="H22" s="508" t="s">
        <v>186</v>
      </c>
      <c r="I22" s="507" t="s">
        <v>187</v>
      </c>
      <c r="J22" s="508" t="s">
        <v>183</v>
      </c>
      <c r="K22" s="509">
        <v>0</v>
      </c>
      <c r="L22" s="509">
        <v>535000</v>
      </c>
      <c r="M22" s="509">
        <v>0</v>
      </c>
      <c r="N22" s="509">
        <v>0</v>
      </c>
      <c r="O22" s="509">
        <v>0</v>
      </c>
      <c r="P22" s="509">
        <v>535000</v>
      </c>
    </row>
    <row r="23" spans="1:16" ht="40.799999999999997" outlineLevel="7" x14ac:dyDescent="0.3">
      <c r="A23" s="507" t="s">
        <v>140</v>
      </c>
      <c r="B23" s="508" t="s">
        <v>176</v>
      </c>
      <c r="C23" s="507" t="s">
        <v>177</v>
      </c>
      <c r="D23" s="507" t="s">
        <v>178</v>
      </c>
      <c r="E23" s="507" t="s">
        <v>179</v>
      </c>
      <c r="F23" s="508" t="s">
        <v>180</v>
      </c>
      <c r="G23" s="507" t="s">
        <v>188</v>
      </c>
      <c r="H23" s="508" t="s">
        <v>189</v>
      </c>
      <c r="I23" s="507" t="s">
        <v>182</v>
      </c>
      <c r="J23" s="508" t="s">
        <v>183</v>
      </c>
      <c r="K23" s="509">
        <v>3678933</v>
      </c>
      <c r="L23" s="509">
        <v>3678933</v>
      </c>
      <c r="M23" s="509">
        <v>0</v>
      </c>
      <c r="N23" s="509">
        <v>0</v>
      </c>
      <c r="O23" s="509">
        <v>0</v>
      </c>
      <c r="P23" s="509">
        <v>3678933</v>
      </c>
    </row>
    <row r="24" spans="1:16" ht="40.799999999999997" outlineLevel="7" x14ac:dyDescent="0.3">
      <c r="A24" s="507" t="s">
        <v>140</v>
      </c>
      <c r="B24" s="508" t="s">
        <v>176</v>
      </c>
      <c r="C24" s="507" t="s">
        <v>190</v>
      </c>
      <c r="D24" s="507" t="s">
        <v>178</v>
      </c>
      <c r="E24" s="507" t="s">
        <v>179</v>
      </c>
      <c r="F24" s="508" t="s">
        <v>180</v>
      </c>
      <c r="G24" s="507" t="s">
        <v>191</v>
      </c>
      <c r="H24" s="508" t="s">
        <v>192</v>
      </c>
      <c r="I24" s="507" t="s">
        <v>182</v>
      </c>
      <c r="J24" s="508" t="s">
        <v>183</v>
      </c>
      <c r="K24" s="509">
        <v>0</v>
      </c>
      <c r="L24" s="509">
        <v>2100000</v>
      </c>
      <c r="M24" s="509">
        <v>0</v>
      </c>
      <c r="N24" s="509">
        <v>0</v>
      </c>
      <c r="O24" s="509">
        <v>0</v>
      </c>
      <c r="P24" s="509">
        <v>2100000</v>
      </c>
    </row>
    <row r="25" spans="1:16" ht="40.799999999999997" outlineLevel="7" x14ac:dyDescent="0.3">
      <c r="A25" s="507" t="s">
        <v>140</v>
      </c>
      <c r="B25" s="508" t="s">
        <v>176</v>
      </c>
      <c r="C25" s="507" t="s">
        <v>190</v>
      </c>
      <c r="D25" s="507" t="s">
        <v>178</v>
      </c>
      <c r="E25" s="507" t="s">
        <v>179</v>
      </c>
      <c r="F25" s="508" t="s">
        <v>180</v>
      </c>
      <c r="G25" s="507" t="s">
        <v>193</v>
      </c>
      <c r="H25" s="508" t="s">
        <v>194</v>
      </c>
      <c r="I25" s="507" t="s">
        <v>182</v>
      </c>
      <c r="J25" s="508" t="s">
        <v>183</v>
      </c>
      <c r="K25" s="509">
        <v>0</v>
      </c>
      <c r="L25" s="509">
        <v>127635</v>
      </c>
      <c r="M25" s="509">
        <v>0</v>
      </c>
      <c r="N25" s="509">
        <v>0</v>
      </c>
      <c r="O25" s="509">
        <v>0</v>
      </c>
      <c r="P25" s="509">
        <v>127635</v>
      </c>
    </row>
    <row r="26" spans="1:16" ht="40.799999999999997" outlineLevel="7" x14ac:dyDescent="0.3">
      <c r="A26" s="507" t="s">
        <v>140</v>
      </c>
      <c r="B26" s="508" t="s">
        <v>176</v>
      </c>
      <c r="C26" s="507" t="s">
        <v>190</v>
      </c>
      <c r="D26" s="507" t="s">
        <v>178</v>
      </c>
      <c r="E26" s="507" t="s">
        <v>179</v>
      </c>
      <c r="F26" s="508" t="s">
        <v>180</v>
      </c>
      <c r="G26" s="507" t="s">
        <v>193</v>
      </c>
      <c r="H26" s="508" t="s">
        <v>194</v>
      </c>
      <c r="I26" s="507" t="s">
        <v>195</v>
      </c>
      <c r="J26" s="508" t="s">
        <v>183</v>
      </c>
      <c r="K26" s="509">
        <v>0</v>
      </c>
      <c r="L26" s="509">
        <v>0</v>
      </c>
      <c r="M26" s="509">
        <v>0</v>
      </c>
      <c r="N26" s="509">
        <v>21492</v>
      </c>
      <c r="O26" s="509">
        <v>0</v>
      </c>
      <c r="P26" s="509">
        <v>21492</v>
      </c>
    </row>
    <row r="27" spans="1:16" ht="40.799999999999997" outlineLevel="7" x14ac:dyDescent="0.3">
      <c r="A27" s="507" t="s">
        <v>140</v>
      </c>
      <c r="B27" s="508" t="s">
        <v>176</v>
      </c>
      <c r="C27" s="507" t="s">
        <v>190</v>
      </c>
      <c r="D27" s="507" t="s">
        <v>178</v>
      </c>
      <c r="E27" s="507" t="s">
        <v>179</v>
      </c>
      <c r="F27" s="508" t="s">
        <v>180</v>
      </c>
      <c r="G27" s="507" t="s">
        <v>193</v>
      </c>
      <c r="H27" s="508" t="s">
        <v>194</v>
      </c>
      <c r="I27" s="507" t="s">
        <v>196</v>
      </c>
      <c r="J27" s="508" t="s">
        <v>183</v>
      </c>
      <c r="K27" s="509">
        <v>0</v>
      </c>
      <c r="L27" s="509">
        <v>0</v>
      </c>
      <c r="M27" s="509">
        <v>0</v>
      </c>
      <c r="N27" s="509">
        <v>18626</v>
      </c>
      <c r="O27" s="509">
        <v>0</v>
      </c>
      <c r="P27" s="509">
        <v>18626</v>
      </c>
    </row>
    <row r="28" spans="1:16" ht="40.799999999999997" outlineLevel="7" x14ac:dyDescent="0.3">
      <c r="A28" s="507" t="s">
        <v>140</v>
      </c>
      <c r="B28" s="508" t="s">
        <v>176</v>
      </c>
      <c r="C28" s="507" t="s">
        <v>190</v>
      </c>
      <c r="D28" s="507" t="s">
        <v>178</v>
      </c>
      <c r="E28" s="507" t="s">
        <v>179</v>
      </c>
      <c r="F28" s="508" t="s">
        <v>180</v>
      </c>
      <c r="G28" s="507" t="s">
        <v>193</v>
      </c>
      <c r="H28" s="508" t="s">
        <v>194</v>
      </c>
      <c r="I28" s="507" t="s">
        <v>197</v>
      </c>
      <c r="J28" s="508" t="s">
        <v>183</v>
      </c>
      <c r="K28" s="509">
        <v>0</v>
      </c>
      <c r="L28" s="509">
        <v>0</v>
      </c>
      <c r="M28" s="509">
        <v>0</v>
      </c>
      <c r="N28" s="509">
        <v>312247</v>
      </c>
      <c r="O28" s="509">
        <v>0</v>
      </c>
      <c r="P28" s="509">
        <v>312247</v>
      </c>
    </row>
    <row r="29" spans="1:16" ht="71.400000000000006" outlineLevel="7" x14ac:dyDescent="0.3">
      <c r="A29" s="507" t="s">
        <v>140</v>
      </c>
      <c r="B29" s="508" t="s">
        <v>176</v>
      </c>
      <c r="C29" s="507" t="s">
        <v>190</v>
      </c>
      <c r="D29" s="507" t="s">
        <v>178</v>
      </c>
      <c r="E29" s="507" t="s">
        <v>179</v>
      </c>
      <c r="F29" s="508" t="s">
        <v>180</v>
      </c>
      <c r="G29" s="507" t="s">
        <v>198</v>
      </c>
      <c r="H29" s="508" t="s">
        <v>199</v>
      </c>
      <c r="I29" s="507" t="s">
        <v>182</v>
      </c>
      <c r="J29" s="508" t="s">
        <v>183</v>
      </c>
      <c r="K29" s="509">
        <v>0</v>
      </c>
      <c r="L29" s="509">
        <v>0</v>
      </c>
      <c r="M29" s="509">
        <v>0</v>
      </c>
      <c r="N29" s="509">
        <v>3912000</v>
      </c>
      <c r="O29" s="509">
        <v>0</v>
      </c>
      <c r="P29" s="509">
        <v>3912000</v>
      </c>
    </row>
    <row r="30" spans="1:16" s="513" customFormat="1" ht="40.799999999999997" outlineLevel="7" x14ac:dyDescent="0.3">
      <c r="A30" s="510" t="s">
        <v>140</v>
      </c>
      <c r="B30" s="511" t="s">
        <v>176</v>
      </c>
      <c r="C30" s="510" t="s">
        <v>190</v>
      </c>
      <c r="D30" s="510" t="s">
        <v>178</v>
      </c>
      <c r="E30" s="510" t="s">
        <v>179</v>
      </c>
      <c r="F30" s="511" t="s">
        <v>180</v>
      </c>
      <c r="G30" s="510" t="s">
        <v>200</v>
      </c>
      <c r="H30" s="511" t="s">
        <v>138</v>
      </c>
      <c r="I30" s="510" t="s">
        <v>184</v>
      </c>
      <c r="J30" s="511" t="s">
        <v>183</v>
      </c>
      <c r="K30" s="512">
        <v>0</v>
      </c>
      <c r="L30" s="512">
        <v>0</v>
      </c>
      <c r="M30" s="512">
        <v>0</v>
      </c>
      <c r="N30" s="512">
        <v>0</v>
      </c>
      <c r="O30" s="512">
        <v>613476</v>
      </c>
      <c r="P30" s="512">
        <v>613476</v>
      </c>
    </row>
    <row r="31" spans="1:16" ht="14.4" outlineLevel="3" x14ac:dyDescent="0.3">
      <c r="A31" s="503" t="s">
        <v>121</v>
      </c>
      <c r="B31" s="504" t="s">
        <v>0</v>
      </c>
      <c r="C31" s="505"/>
      <c r="D31" s="505"/>
      <c r="E31" s="505"/>
      <c r="F31" s="504"/>
      <c r="G31" s="505"/>
      <c r="H31" s="504"/>
      <c r="I31" s="505"/>
      <c r="J31" s="504"/>
      <c r="K31" s="506">
        <v>4085946.07</v>
      </c>
      <c r="L31" s="506">
        <v>12738427</v>
      </c>
      <c r="M31" s="506">
        <v>1217142</v>
      </c>
      <c r="N31" s="506">
        <v>30060584</v>
      </c>
      <c r="O31" s="506">
        <v>0</v>
      </c>
      <c r="P31" s="506">
        <v>44016153</v>
      </c>
    </row>
    <row r="32" spans="1:16" s="513" customFormat="1" ht="40.799999999999997" outlineLevel="7" x14ac:dyDescent="0.3">
      <c r="A32" s="510" t="s">
        <v>121</v>
      </c>
      <c r="B32" s="511" t="s">
        <v>0</v>
      </c>
      <c r="C32" s="510" t="s">
        <v>177</v>
      </c>
      <c r="D32" s="510" t="s">
        <v>201</v>
      </c>
      <c r="E32" s="510" t="s">
        <v>202</v>
      </c>
      <c r="F32" s="511" t="s">
        <v>180</v>
      </c>
      <c r="G32" s="510" t="s">
        <v>203</v>
      </c>
      <c r="H32" s="511" t="s">
        <v>137</v>
      </c>
      <c r="I32" s="510" t="s">
        <v>184</v>
      </c>
      <c r="J32" s="511" t="s">
        <v>183</v>
      </c>
      <c r="K32" s="512">
        <v>0</v>
      </c>
      <c r="L32" s="512">
        <v>0</v>
      </c>
      <c r="M32" s="512">
        <v>0</v>
      </c>
      <c r="N32" s="512">
        <v>285563</v>
      </c>
      <c r="O32" s="512">
        <v>0</v>
      </c>
      <c r="P32" s="512">
        <v>285563</v>
      </c>
    </row>
    <row r="33" spans="1:16" ht="40.799999999999997" outlineLevel="7" x14ac:dyDescent="0.3">
      <c r="A33" s="507" t="s">
        <v>121</v>
      </c>
      <c r="B33" s="508" t="s">
        <v>0</v>
      </c>
      <c r="C33" s="507" t="s">
        <v>177</v>
      </c>
      <c r="D33" s="507" t="s">
        <v>201</v>
      </c>
      <c r="E33" s="507" t="s">
        <v>202</v>
      </c>
      <c r="F33" s="508" t="s">
        <v>180</v>
      </c>
      <c r="G33" s="507" t="s">
        <v>204</v>
      </c>
      <c r="H33" s="511" t="s">
        <v>141</v>
      </c>
      <c r="I33" s="507" t="s">
        <v>184</v>
      </c>
      <c r="J33" s="508" t="s">
        <v>183</v>
      </c>
      <c r="K33" s="509">
        <v>0</v>
      </c>
      <c r="L33" s="509">
        <v>0</v>
      </c>
      <c r="M33" s="509">
        <v>0</v>
      </c>
      <c r="N33" s="509">
        <v>4344510</v>
      </c>
      <c r="O33" s="509">
        <v>0</v>
      </c>
      <c r="P33" s="512">
        <v>4344510</v>
      </c>
    </row>
    <row r="34" spans="1:16" ht="40.799999999999997" outlineLevel="7" x14ac:dyDescent="0.3">
      <c r="A34" s="507" t="s">
        <v>121</v>
      </c>
      <c r="B34" s="508" t="s">
        <v>0</v>
      </c>
      <c r="C34" s="507" t="s">
        <v>177</v>
      </c>
      <c r="D34" s="507" t="s">
        <v>201</v>
      </c>
      <c r="E34" s="507" t="s">
        <v>202</v>
      </c>
      <c r="F34" s="508" t="s">
        <v>180</v>
      </c>
      <c r="G34" s="507" t="s">
        <v>204</v>
      </c>
      <c r="H34" s="511" t="s">
        <v>141</v>
      </c>
      <c r="I34" s="507" t="s">
        <v>197</v>
      </c>
      <c r="J34" s="508" t="s">
        <v>183</v>
      </c>
      <c r="K34" s="509">
        <v>0</v>
      </c>
      <c r="L34" s="509">
        <v>0</v>
      </c>
      <c r="M34" s="509">
        <v>0</v>
      </c>
      <c r="N34" s="509">
        <v>1086177</v>
      </c>
      <c r="O34" s="509">
        <v>0</v>
      </c>
      <c r="P34" s="512">
        <v>1086177</v>
      </c>
    </row>
    <row r="35" spans="1:16" ht="40.799999999999997" outlineLevel="7" x14ac:dyDescent="0.3">
      <c r="A35" s="507" t="s">
        <v>121</v>
      </c>
      <c r="B35" s="508" t="s">
        <v>0</v>
      </c>
      <c r="C35" s="507" t="s">
        <v>177</v>
      </c>
      <c r="D35" s="507" t="s">
        <v>201</v>
      </c>
      <c r="E35" s="507" t="s">
        <v>202</v>
      </c>
      <c r="F35" s="508" t="s">
        <v>180</v>
      </c>
      <c r="G35" s="507" t="s">
        <v>204</v>
      </c>
      <c r="H35" s="511" t="s">
        <v>141</v>
      </c>
      <c r="I35" s="507" t="s">
        <v>205</v>
      </c>
      <c r="J35" s="508" t="s">
        <v>183</v>
      </c>
      <c r="K35" s="509">
        <v>0</v>
      </c>
      <c r="L35" s="509">
        <v>0</v>
      </c>
      <c r="M35" s="509">
        <v>0</v>
      </c>
      <c r="N35" s="509">
        <v>5895000</v>
      </c>
      <c r="O35" s="509">
        <v>0</v>
      </c>
      <c r="P35" s="512">
        <v>5895000</v>
      </c>
    </row>
    <row r="36" spans="1:16" ht="40.799999999999997" outlineLevel="7" x14ac:dyDescent="0.3">
      <c r="A36" s="507" t="s">
        <v>121</v>
      </c>
      <c r="B36" s="508" t="s">
        <v>0</v>
      </c>
      <c r="C36" s="507" t="s">
        <v>177</v>
      </c>
      <c r="D36" s="507" t="s">
        <v>201</v>
      </c>
      <c r="E36" s="507" t="s">
        <v>202</v>
      </c>
      <c r="F36" s="508" t="s">
        <v>180</v>
      </c>
      <c r="G36" s="507" t="s">
        <v>204</v>
      </c>
      <c r="H36" s="511" t="s">
        <v>141</v>
      </c>
      <c r="I36" s="507" t="s">
        <v>206</v>
      </c>
      <c r="J36" s="508" t="s">
        <v>183</v>
      </c>
      <c r="K36" s="509">
        <v>0</v>
      </c>
      <c r="L36" s="509">
        <v>0</v>
      </c>
      <c r="M36" s="509">
        <v>0</v>
      </c>
      <c r="N36" s="509">
        <v>3530654</v>
      </c>
      <c r="O36" s="509">
        <v>0</v>
      </c>
      <c r="P36" s="512">
        <v>3530654</v>
      </c>
    </row>
    <row r="37" spans="1:16" ht="40.799999999999997" outlineLevel="7" x14ac:dyDescent="0.3">
      <c r="A37" s="507" t="s">
        <v>121</v>
      </c>
      <c r="B37" s="508" t="s">
        <v>0</v>
      </c>
      <c r="C37" s="507" t="s">
        <v>177</v>
      </c>
      <c r="D37" s="507" t="s">
        <v>201</v>
      </c>
      <c r="E37" s="507" t="s">
        <v>202</v>
      </c>
      <c r="F37" s="508" t="s">
        <v>180</v>
      </c>
      <c r="G37" s="507" t="s">
        <v>204</v>
      </c>
      <c r="H37" s="511" t="s">
        <v>141</v>
      </c>
      <c r="I37" s="507" t="s">
        <v>187</v>
      </c>
      <c r="J37" s="508" t="s">
        <v>183</v>
      </c>
      <c r="K37" s="509">
        <v>0</v>
      </c>
      <c r="L37" s="509">
        <v>0</v>
      </c>
      <c r="M37" s="509">
        <v>0</v>
      </c>
      <c r="N37" s="509">
        <v>14462493</v>
      </c>
      <c r="O37" s="509">
        <v>0</v>
      </c>
      <c r="P37" s="512">
        <v>14462493</v>
      </c>
    </row>
    <row r="38" spans="1:16" ht="40.799999999999997" outlineLevel="7" x14ac:dyDescent="0.3">
      <c r="A38" s="507" t="s">
        <v>121</v>
      </c>
      <c r="B38" s="508" t="s">
        <v>0</v>
      </c>
      <c r="C38" s="507" t="s">
        <v>177</v>
      </c>
      <c r="D38" s="507" t="s">
        <v>201</v>
      </c>
      <c r="E38" s="507" t="s">
        <v>207</v>
      </c>
      <c r="F38" s="508" t="s">
        <v>180</v>
      </c>
      <c r="G38" s="507" t="s">
        <v>208</v>
      </c>
      <c r="H38" s="508" t="s">
        <v>209</v>
      </c>
      <c r="I38" s="507" t="s">
        <v>187</v>
      </c>
      <c r="J38" s="508" t="s">
        <v>183</v>
      </c>
      <c r="K38" s="509">
        <v>0</v>
      </c>
      <c r="L38" s="509">
        <v>0</v>
      </c>
      <c r="M38" s="509">
        <v>0</v>
      </c>
      <c r="N38" s="509">
        <v>456187</v>
      </c>
      <c r="O38" s="509">
        <v>0</v>
      </c>
      <c r="P38" s="509">
        <v>456187</v>
      </c>
    </row>
    <row r="39" spans="1:16" ht="40.799999999999997" outlineLevel="7" x14ac:dyDescent="0.3">
      <c r="A39" s="507" t="s">
        <v>121</v>
      </c>
      <c r="B39" s="508" t="s">
        <v>0</v>
      </c>
      <c r="C39" s="507" t="s">
        <v>177</v>
      </c>
      <c r="D39" s="507" t="s">
        <v>201</v>
      </c>
      <c r="E39" s="507" t="s">
        <v>207</v>
      </c>
      <c r="F39" s="508" t="s">
        <v>180</v>
      </c>
      <c r="G39" s="507" t="s">
        <v>210</v>
      </c>
      <c r="H39" s="508" t="s">
        <v>141</v>
      </c>
      <c r="I39" s="507" t="s">
        <v>187</v>
      </c>
      <c r="J39" s="508" t="s">
        <v>183</v>
      </c>
      <c r="K39" s="509">
        <v>0</v>
      </c>
      <c r="L39" s="509">
        <v>499000</v>
      </c>
      <c r="M39" s="509">
        <v>0</v>
      </c>
      <c r="N39" s="509">
        <v>0</v>
      </c>
      <c r="O39" s="509">
        <v>0</v>
      </c>
      <c r="P39" s="509">
        <v>499000</v>
      </c>
    </row>
    <row r="40" spans="1:16" ht="40.799999999999997" outlineLevel="7" x14ac:dyDescent="0.3">
      <c r="A40" s="507" t="s">
        <v>121</v>
      </c>
      <c r="B40" s="508" t="s">
        <v>0</v>
      </c>
      <c r="C40" s="507" t="s">
        <v>190</v>
      </c>
      <c r="D40" s="507" t="s">
        <v>201</v>
      </c>
      <c r="E40" s="507" t="s">
        <v>202</v>
      </c>
      <c r="F40" s="508" t="s">
        <v>180</v>
      </c>
      <c r="G40" s="507" t="s">
        <v>211</v>
      </c>
      <c r="H40" s="508" t="s">
        <v>212</v>
      </c>
      <c r="I40" s="507" t="s">
        <v>187</v>
      </c>
      <c r="J40" s="508" t="s">
        <v>183</v>
      </c>
      <c r="K40" s="509">
        <v>4085946.07</v>
      </c>
      <c r="L40" s="509">
        <v>10774476</v>
      </c>
      <c r="M40" s="509">
        <v>0</v>
      </c>
      <c r="N40" s="509">
        <v>0</v>
      </c>
      <c r="O40" s="509">
        <v>0</v>
      </c>
      <c r="P40" s="509">
        <v>10774476</v>
      </c>
    </row>
    <row r="41" spans="1:16" ht="40.799999999999997" outlineLevel="7" x14ac:dyDescent="0.3">
      <c r="A41" s="507" t="s">
        <v>121</v>
      </c>
      <c r="B41" s="508" t="s">
        <v>0</v>
      </c>
      <c r="C41" s="507" t="s">
        <v>190</v>
      </c>
      <c r="D41" s="507" t="s">
        <v>213</v>
      </c>
      <c r="E41" s="507" t="s">
        <v>207</v>
      </c>
      <c r="F41" s="508" t="s">
        <v>180</v>
      </c>
      <c r="G41" s="507" t="s">
        <v>214</v>
      </c>
      <c r="H41" s="508" t="s">
        <v>215</v>
      </c>
      <c r="I41" s="507" t="s">
        <v>205</v>
      </c>
      <c r="J41" s="508" t="s">
        <v>183</v>
      </c>
      <c r="K41" s="509">
        <v>0</v>
      </c>
      <c r="L41" s="509">
        <v>1464951</v>
      </c>
      <c r="M41" s="509">
        <v>0</v>
      </c>
      <c r="N41" s="509">
        <v>0</v>
      </c>
      <c r="O41" s="509">
        <v>0</v>
      </c>
      <c r="P41" s="509">
        <v>1464951</v>
      </c>
    </row>
    <row r="42" spans="1:16" ht="40.799999999999997" outlineLevel="7" x14ac:dyDescent="0.3">
      <c r="A42" s="507" t="s">
        <v>121</v>
      </c>
      <c r="B42" s="508" t="s">
        <v>0</v>
      </c>
      <c r="C42" s="507" t="s">
        <v>190</v>
      </c>
      <c r="D42" s="507" t="s">
        <v>213</v>
      </c>
      <c r="E42" s="507" t="s">
        <v>207</v>
      </c>
      <c r="F42" s="508" t="s">
        <v>180</v>
      </c>
      <c r="G42" s="507" t="s">
        <v>216</v>
      </c>
      <c r="H42" s="508" t="s">
        <v>217</v>
      </c>
      <c r="I42" s="507" t="s">
        <v>206</v>
      </c>
      <c r="J42" s="508" t="s">
        <v>183</v>
      </c>
      <c r="K42" s="509">
        <v>0</v>
      </c>
      <c r="L42" s="509">
        <v>0</v>
      </c>
      <c r="M42" s="509">
        <v>24744</v>
      </c>
      <c r="N42" s="509">
        <v>0</v>
      </c>
      <c r="O42" s="509">
        <v>0</v>
      </c>
      <c r="P42" s="509">
        <v>24744</v>
      </c>
    </row>
    <row r="43" spans="1:16" ht="40.799999999999997" outlineLevel="7" x14ac:dyDescent="0.3">
      <c r="A43" s="507" t="s">
        <v>121</v>
      </c>
      <c r="B43" s="508" t="s">
        <v>0</v>
      </c>
      <c r="C43" s="507" t="s">
        <v>190</v>
      </c>
      <c r="D43" s="507" t="s">
        <v>213</v>
      </c>
      <c r="E43" s="507" t="s">
        <v>207</v>
      </c>
      <c r="F43" s="508" t="s">
        <v>180</v>
      </c>
      <c r="G43" s="507" t="s">
        <v>216</v>
      </c>
      <c r="H43" s="508" t="s">
        <v>217</v>
      </c>
      <c r="I43" s="507" t="s">
        <v>187</v>
      </c>
      <c r="J43" s="508" t="s">
        <v>183</v>
      </c>
      <c r="K43" s="509">
        <v>0</v>
      </c>
      <c r="L43" s="509">
        <v>0</v>
      </c>
      <c r="M43" s="509">
        <v>1192398</v>
      </c>
      <c r="N43" s="509">
        <v>0</v>
      </c>
      <c r="O43" s="509">
        <v>0</v>
      </c>
      <c r="P43" s="509">
        <v>1192398</v>
      </c>
    </row>
    <row r="44" spans="1:16" ht="30.6" outlineLevel="2" x14ac:dyDescent="0.3">
      <c r="A44" s="503" t="s">
        <v>218</v>
      </c>
      <c r="B44" s="504" t="s">
        <v>219</v>
      </c>
      <c r="C44" s="505"/>
      <c r="D44" s="505"/>
      <c r="E44" s="505"/>
      <c r="F44" s="504"/>
      <c r="G44" s="505"/>
      <c r="H44" s="504"/>
      <c r="I44" s="505"/>
      <c r="J44" s="504"/>
      <c r="K44" s="506">
        <v>0</v>
      </c>
      <c r="L44" s="506">
        <v>0</v>
      </c>
      <c r="M44" s="506">
        <v>0</v>
      </c>
      <c r="N44" s="506">
        <v>0</v>
      </c>
      <c r="O44" s="506">
        <v>83006880</v>
      </c>
      <c r="P44" s="506">
        <v>83006880</v>
      </c>
    </row>
    <row r="45" spans="1:16" ht="102" outlineLevel="3" x14ac:dyDescent="0.3">
      <c r="A45" s="503" t="s">
        <v>134</v>
      </c>
      <c r="B45" s="504" t="s">
        <v>124</v>
      </c>
      <c r="C45" s="505"/>
      <c r="D45" s="505"/>
      <c r="E45" s="505"/>
      <c r="F45" s="504"/>
      <c r="G45" s="505"/>
      <c r="H45" s="504"/>
      <c r="I45" s="505"/>
      <c r="J45" s="504"/>
      <c r="K45" s="506">
        <v>0</v>
      </c>
      <c r="L45" s="506">
        <v>0</v>
      </c>
      <c r="M45" s="506">
        <v>0</v>
      </c>
      <c r="N45" s="506">
        <v>0</v>
      </c>
      <c r="O45" s="506">
        <v>83006880</v>
      </c>
      <c r="P45" s="506">
        <v>83006880</v>
      </c>
    </row>
    <row r="46" spans="1:16" s="513" customFormat="1" ht="71.400000000000006" outlineLevel="7" x14ac:dyDescent="0.3">
      <c r="A46" s="510" t="s">
        <v>134</v>
      </c>
      <c r="B46" s="511" t="s">
        <v>124</v>
      </c>
      <c r="C46" s="510" t="s">
        <v>190</v>
      </c>
      <c r="D46" s="510" t="s">
        <v>220</v>
      </c>
      <c r="E46" s="510" t="s">
        <v>221</v>
      </c>
      <c r="F46" s="511" t="s">
        <v>180</v>
      </c>
      <c r="G46" s="510" t="s">
        <v>222</v>
      </c>
      <c r="H46" s="511" t="s">
        <v>223</v>
      </c>
      <c r="I46" s="510" t="s">
        <v>224</v>
      </c>
      <c r="J46" s="511" t="s">
        <v>225</v>
      </c>
      <c r="K46" s="512">
        <v>0</v>
      </c>
      <c r="L46" s="512">
        <v>0</v>
      </c>
      <c r="M46" s="512">
        <v>0</v>
      </c>
      <c r="N46" s="512">
        <v>0</v>
      </c>
      <c r="O46" s="512">
        <v>83006880</v>
      </c>
      <c r="P46" s="512">
        <v>83006880</v>
      </c>
    </row>
    <row r="47" spans="1:16" ht="43.8" customHeight="1" outlineLevel="1" x14ac:dyDescent="0.3">
      <c r="A47" s="503" t="s">
        <v>226</v>
      </c>
      <c r="B47" s="504" t="s">
        <v>227</v>
      </c>
      <c r="C47" s="505"/>
      <c r="D47" s="505"/>
      <c r="E47" s="505"/>
      <c r="F47" s="504"/>
      <c r="G47" s="505"/>
      <c r="H47" s="504"/>
      <c r="I47" s="505"/>
      <c r="J47" s="504"/>
      <c r="K47" s="506">
        <v>0</v>
      </c>
      <c r="L47" s="506">
        <v>0</v>
      </c>
      <c r="M47" s="506">
        <v>509636</v>
      </c>
      <c r="N47" s="506">
        <v>0</v>
      </c>
      <c r="O47" s="506">
        <v>0</v>
      </c>
      <c r="P47" s="506">
        <v>509636</v>
      </c>
    </row>
    <row r="48" spans="1:16" ht="53.4" customHeight="1" outlineLevel="2" x14ac:dyDescent="0.3">
      <c r="A48" s="503" t="s">
        <v>228</v>
      </c>
      <c r="B48" s="504" t="s">
        <v>229</v>
      </c>
      <c r="C48" s="505"/>
      <c r="D48" s="505"/>
      <c r="E48" s="505"/>
      <c r="F48" s="504"/>
      <c r="G48" s="505"/>
      <c r="H48" s="504"/>
      <c r="I48" s="505"/>
      <c r="J48" s="504"/>
      <c r="K48" s="506">
        <v>0</v>
      </c>
      <c r="L48" s="506">
        <v>0</v>
      </c>
      <c r="M48" s="506">
        <v>509636</v>
      </c>
      <c r="N48" s="506">
        <v>0</v>
      </c>
      <c r="O48" s="506">
        <v>0</v>
      </c>
      <c r="P48" s="506">
        <v>509636</v>
      </c>
    </row>
    <row r="49" spans="1:16" ht="14.4" outlineLevel="3" x14ac:dyDescent="0.3">
      <c r="A49" s="503" t="s">
        <v>230</v>
      </c>
      <c r="B49" s="504" t="s">
        <v>0</v>
      </c>
      <c r="C49" s="505"/>
      <c r="D49" s="505"/>
      <c r="E49" s="505"/>
      <c r="F49" s="504"/>
      <c r="G49" s="505"/>
      <c r="H49" s="504"/>
      <c r="I49" s="505"/>
      <c r="J49" s="504"/>
      <c r="K49" s="506">
        <v>0</v>
      </c>
      <c r="L49" s="506">
        <v>0</v>
      </c>
      <c r="M49" s="506">
        <v>509636</v>
      </c>
      <c r="N49" s="506">
        <v>0</v>
      </c>
      <c r="O49" s="506">
        <v>0</v>
      </c>
      <c r="P49" s="506">
        <v>509636</v>
      </c>
    </row>
    <row r="50" spans="1:16" ht="51" outlineLevel="7" x14ac:dyDescent="0.3">
      <c r="A50" s="507" t="s">
        <v>230</v>
      </c>
      <c r="B50" s="508" t="s">
        <v>0</v>
      </c>
      <c r="C50" s="507" t="s">
        <v>231</v>
      </c>
      <c r="D50" s="507" t="s">
        <v>201</v>
      </c>
      <c r="E50" s="507" t="s">
        <v>202</v>
      </c>
      <c r="F50" s="508" t="s">
        <v>180</v>
      </c>
      <c r="G50" s="507" t="s">
        <v>232</v>
      </c>
      <c r="H50" s="508" t="s">
        <v>120</v>
      </c>
      <c r="I50" s="507" t="s">
        <v>182</v>
      </c>
      <c r="J50" s="508" t="s">
        <v>183</v>
      </c>
      <c r="K50" s="509">
        <v>0</v>
      </c>
      <c r="L50" s="509">
        <v>0</v>
      </c>
      <c r="M50" s="509">
        <v>509636</v>
      </c>
      <c r="N50" s="509">
        <v>0</v>
      </c>
      <c r="O50" s="509">
        <v>0</v>
      </c>
      <c r="P50" s="509">
        <v>509636</v>
      </c>
    </row>
    <row r="51" spans="1:16" ht="30.6" hidden="1" x14ac:dyDescent="0.3">
      <c r="A51" s="503" t="s">
        <v>233</v>
      </c>
      <c r="B51" s="504" t="s">
        <v>234</v>
      </c>
      <c r="C51" s="505"/>
      <c r="D51" s="505"/>
      <c r="E51" s="505"/>
      <c r="F51" s="504"/>
      <c r="G51" s="505"/>
      <c r="H51" s="504"/>
      <c r="I51" s="505"/>
      <c r="J51" s="504"/>
      <c r="K51" s="506">
        <v>0</v>
      </c>
      <c r="L51" s="506">
        <v>0</v>
      </c>
      <c r="M51" s="506">
        <v>1500000</v>
      </c>
      <c r="N51" s="506">
        <v>348592</v>
      </c>
      <c r="O51" s="506">
        <v>1078574</v>
      </c>
      <c r="P51" s="506">
        <v>2927166</v>
      </c>
    </row>
    <row r="52" spans="1:16" ht="51" hidden="1" outlineLevel="1" x14ac:dyDescent="0.3">
      <c r="A52" s="503" t="s">
        <v>235</v>
      </c>
      <c r="B52" s="504" t="s">
        <v>236</v>
      </c>
      <c r="C52" s="505"/>
      <c r="D52" s="505"/>
      <c r="E52" s="505"/>
      <c r="F52" s="504"/>
      <c r="G52" s="505"/>
      <c r="H52" s="504"/>
      <c r="I52" s="505"/>
      <c r="J52" s="504"/>
      <c r="K52" s="506">
        <v>0</v>
      </c>
      <c r="L52" s="506">
        <v>0</v>
      </c>
      <c r="M52" s="506">
        <v>1500000</v>
      </c>
      <c r="N52" s="506">
        <v>348592</v>
      </c>
      <c r="O52" s="506">
        <v>1078574</v>
      </c>
      <c r="P52" s="506">
        <v>2927166</v>
      </c>
    </row>
    <row r="53" spans="1:16" ht="71.400000000000006" hidden="1" outlineLevel="2" x14ac:dyDescent="0.3">
      <c r="A53" s="503" t="s">
        <v>237</v>
      </c>
      <c r="B53" s="504" t="s">
        <v>238</v>
      </c>
      <c r="C53" s="505"/>
      <c r="D53" s="505"/>
      <c r="E53" s="505"/>
      <c r="F53" s="504"/>
      <c r="G53" s="505"/>
      <c r="H53" s="504"/>
      <c r="I53" s="505"/>
      <c r="J53" s="504"/>
      <c r="K53" s="506">
        <v>0</v>
      </c>
      <c r="L53" s="506">
        <v>0</v>
      </c>
      <c r="M53" s="506">
        <v>1500000</v>
      </c>
      <c r="N53" s="506">
        <v>348592</v>
      </c>
      <c r="O53" s="506">
        <v>1078574</v>
      </c>
      <c r="P53" s="506">
        <v>2927166</v>
      </c>
    </row>
    <row r="54" spans="1:16" ht="30.6" hidden="1" outlineLevel="3" x14ac:dyDescent="0.3">
      <c r="A54" s="503" t="s">
        <v>239</v>
      </c>
      <c r="B54" s="504" t="s">
        <v>240</v>
      </c>
      <c r="C54" s="505"/>
      <c r="D54" s="505"/>
      <c r="E54" s="505"/>
      <c r="F54" s="504"/>
      <c r="G54" s="505"/>
      <c r="H54" s="504"/>
      <c r="I54" s="505"/>
      <c r="J54" s="504"/>
      <c r="K54" s="506">
        <v>0</v>
      </c>
      <c r="L54" s="506">
        <v>0</v>
      </c>
      <c r="M54" s="506">
        <v>0</v>
      </c>
      <c r="N54" s="506">
        <v>0</v>
      </c>
      <c r="O54" s="506">
        <v>1078574</v>
      </c>
      <c r="P54" s="506">
        <v>1078574</v>
      </c>
    </row>
    <row r="55" spans="1:16" ht="40.799999999999997" hidden="1" outlineLevel="7" x14ac:dyDescent="0.3">
      <c r="A55" s="507" t="s">
        <v>239</v>
      </c>
      <c r="B55" s="508" t="s">
        <v>240</v>
      </c>
      <c r="C55" s="507" t="s">
        <v>241</v>
      </c>
      <c r="D55" s="507" t="s">
        <v>201</v>
      </c>
      <c r="E55" s="507" t="s">
        <v>207</v>
      </c>
      <c r="F55" s="508" t="s">
        <v>180</v>
      </c>
      <c r="G55" s="507" t="s">
        <v>242</v>
      </c>
      <c r="H55" s="508" t="s">
        <v>243</v>
      </c>
      <c r="I55" s="507" t="s">
        <v>182</v>
      </c>
      <c r="J55" s="508" t="s">
        <v>183</v>
      </c>
      <c r="K55" s="509">
        <v>0</v>
      </c>
      <c r="L55" s="509">
        <v>0</v>
      </c>
      <c r="M55" s="509">
        <v>0</v>
      </c>
      <c r="N55" s="509">
        <v>0</v>
      </c>
      <c r="O55" s="509">
        <v>1078574</v>
      </c>
      <c r="P55" s="509">
        <v>1078574</v>
      </c>
    </row>
    <row r="56" spans="1:16" ht="30.6" hidden="1" outlineLevel="3" x14ac:dyDescent="0.3">
      <c r="A56" s="503" t="s">
        <v>244</v>
      </c>
      <c r="B56" s="504" t="s">
        <v>176</v>
      </c>
      <c r="C56" s="505"/>
      <c r="D56" s="505"/>
      <c r="E56" s="505"/>
      <c r="F56" s="504"/>
      <c r="G56" s="505"/>
      <c r="H56" s="504"/>
      <c r="I56" s="505"/>
      <c r="J56" s="504"/>
      <c r="K56" s="506">
        <v>0</v>
      </c>
      <c r="L56" s="506">
        <v>0</v>
      </c>
      <c r="M56" s="506">
        <v>1500000</v>
      </c>
      <c r="N56" s="506">
        <v>348592</v>
      </c>
      <c r="O56" s="506">
        <v>0</v>
      </c>
      <c r="P56" s="506">
        <v>1848592</v>
      </c>
    </row>
    <row r="57" spans="1:16" ht="40.799999999999997" hidden="1" outlineLevel="7" x14ac:dyDescent="0.3">
      <c r="A57" s="507" t="s">
        <v>244</v>
      </c>
      <c r="B57" s="508" t="s">
        <v>176</v>
      </c>
      <c r="C57" s="507" t="s">
        <v>241</v>
      </c>
      <c r="D57" s="507" t="s">
        <v>178</v>
      </c>
      <c r="E57" s="507" t="s">
        <v>179</v>
      </c>
      <c r="F57" s="508" t="s">
        <v>180</v>
      </c>
      <c r="G57" s="507" t="s">
        <v>245</v>
      </c>
      <c r="H57" s="508" t="s">
        <v>246</v>
      </c>
      <c r="I57" s="507" t="s">
        <v>182</v>
      </c>
      <c r="J57" s="508" t="s">
        <v>183</v>
      </c>
      <c r="K57" s="509">
        <v>0</v>
      </c>
      <c r="L57" s="509">
        <v>0</v>
      </c>
      <c r="M57" s="509">
        <v>1500000</v>
      </c>
      <c r="N57" s="509">
        <v>0</v>
      </c>
      <c r="O57" s="509">
        <v>0</v>
      </c>
      <c r="P57" s="509">
        <v>1500000</v>
      </c>
    </row>
    <row r="58" spans="1:16" ht="40.799999999999997" hidden="1" outlineLevel="7" x14ac:dyDescent="0.3">
      <c r="A58" s="507" t="s">
        <v>244</v>
      </c>
      <c r="B58" s="508" t="s">
        <v>176</v>
      </c>
      <c r="C58" s="507" t="s">
        <v>241</v>
      </c>
      <c r="D58" s="507" t="s">
        <v>178</v>
      </c>
      <c r="E58" s="507" t="s">
        <v>179</v>
      </c>
      <c r="F58" s="508" t="s">
        <v>180</v>
      </c>
      <c r="G58" s="507" t="s">
        <v>247</v>
      </c>
      <c r="H58" s="508" t="s">
        <v>248</v>
      </c>
      <c r="I58" s="507" t="s">
        <v>249</v>
      </c>
      <c r="J58" s="508" t="s">
        <v>183</v>
      </c>
      <c r="K58" s="509">
        <v>0</v>
      </c>
      <c r="L58" s="509">
        <v>0</v>
      </c>
      <c r="M58" s="509">
        <v>0</v>
      </c>
      <c r="N58" s="509">
        <v>348592</v>
      </c>
      <c r="O58" s="509">
        <v>0</v>
      </c>
      <c r="P58" s="509">
        <v>348592</v>
      </c>
    </row>
    <row r="59" spans="1:16" ht="12.75" customHeight="1" collapsed="1" x14ac:dyDescent="0.3"/>
  </sheetData>
  <mergeCells count="8">
    <mergeCell ref="A11:G11"/>
    <mergeCell ref="A12:G12"/>
    <mergeCell ref="A1:F1"/>
    <mergeCell ref="A6:H6"/>
    <mergeCell ref="A7:G7"/>
    <mergeCell ref="A8:G8"/>
    <mergeCell ref="A9:G9"/>
    <mergeCell ref="A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 </vt:lpstr>
      <vt:lpstr>ДГС </vt:lpstr>
      <vt:lpstr>'Таблица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2020-04-02T07:13:19Z</dcterms:modified>
</cp:coreProperties>
</file>