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K:\Колесникова\РРО\2020-2022\январь 2020\ацк\"/>
    </mc:Choice>
  </mc:AlternateContent>
  <bookViews>
    <workbookView xWindow="360" yWindow="270" windowWidth="14940" windowHeight="9150"/>
  </bookViews>
  <sheets>
    <sheet name="РРО" sheetId="9" r:id="rId1"/>
  </sheets>
  <definedNames>
    <definedName name="_xlnm._FilterDatabase" localSheetId="0" hidden="1">РРО!$A$8:$O$370</definedName>
    <definedName name="_xlnm.Print_Titles" localSheetId="0">РРО!$8:$8</definedName>
  </definedNames>
  <calcPr calcId="162913"/>
</workbook>
</file>

<file path=xl/calcChain.xml><?xml version="1.0" encoding="utf-8"?>
<calcChain xmlns="http://schemas.openxmlformats.org/spreadsheetml/2006/main">
  <c r="N307" i="9" l="1"/>
  <c r="O307" i="9"/>
  <c r="M307" i="9"/>
  <c r="O354" i="9" l="1"/>
  <c r="K354" i="9"/>
  <c r="O356" i="9"/>
  <c r="N356" i="9"/>
  <c r="N354" i="9" s="1"/>
  <c r="M356" i="9"/>
  <c r="M354" i="9" s="1"/>
  <c r="L356" i="9"/>
  <c r="L354" i="9" s="1"/>
  <c r="K356" i="9"/>
  <c r="L370" i="9"/>
  <c r="O368" i="9"/>
  <c r="N368" i="9"/>
  <c r="M368" i="9"/>
  <c r="O366" i="9"/>
  <c r="N366" i="9"/>
  <c r="M366" i="9"/>
  <c r="O363" i="9"/>
  <c r="N363" i="9"/>
  <c r="M363" i="9"/>
  <c r="O361" i="9"/>
  <c r="N361" i="9"/>
  <c r="M361" i="9"/>
  <c r="O359" i="9"/>
  <c r="N359" i="9"/>
  <c r="M359" i="9"/>
  <c r="O357" i="9"/>
  <c r="N357" i="9"/>
  <c r="M357" i="9"/>
  <c r="O352" i="9"/>
  <c r="N352" i="9"/>
  <c r="M352" i="9"/>
  <c r="O350" i="9"/>
  <c r="N350" i="9"/>
  <c r="M350" i="9"/>
  <c r="O346" i="9"/>
  <c r="N346" i="9"/>
  <c r="M346" i="9"/>
  <c r="O342" i="9"/>
  <c r="N342" i="9"/>
  <c r="M342" i="9"/>
  <c r="O340" i="9"/>
  <c r="N340" i="9"/>
  <c r="M340" i="9"/>
  <c r="O332" i="9"/>
  <c r="N332" i="9"/>
  <c r="M332" i="9"/>
  <c r="O330" i="9"/>
  <c r="N330" i="9"/>
  <c r="M330" i="9"/>
  <c r="O326" i="9"/>
  <c r="N326" i="9"/>
  <c r="M326" i="9"/>
  <c r="O324" i="9"/>
  <c r="N324" i="9"/>
  <c r="M324" i="9"/>
  <c r="O322" i="9"/>
  <c r="N322" i="9"/>
  <c r="M322" i="9"/>
  <c r="O318" i="9"/>
  <c r="N318" i="9"/>
  <c r="M318" i="9"/>
  <c r="O316" i="9"/>
  <c r="N316" i="9"/>
  <c r="M316" i="9"/>
  <c r="O313" i="9"/>
  <c r="N313" i="9"/>
  <c r="M313" i="9"/>
  <c r="O311" i="9"/>
  <c r="N311" i="9"/>
  <c r="M311" i="9"/>
  <c r="O308" i="9"/>
  <c r="N308" i="9"/>
  <c r="M308" i="9"/>
  <c r="O304" i="9"/>
  <c r="N304" i="9"/>
  <c r="M304" i="9"/>
  <c r="O299" i="9"/>
  <c r="N299" i="9"/>
  <c r="M299" i="9"/>
  <c r="O297" i="9"/>
  <c r="N297" i="9"/>
  <c r="M297" i="9"/>
  <c r="O292" i="9"/>
  <c r="N292" i="9"/>
  <c r="M292" i="9"/>
  <c r="O290" i="9"/>
  <c r="N290" i="9"/>
  <c r="M290" i="9"/>
  <c r="O288" i="9"/>
  <c r="N288" i="9"/>
  <c r="M288" i="9"/>
  <c r="O285" i="9"/>
  <c r="N285" i="9"/>
  <c r="M285" i="9"/>
  <c r="O282" i="9"/>
  <c r="N282" i="9"/>
  <c r="M282" i="9"/>
  <c r="O279" i="9"/>
  <c r="N279" i="9"/>
  <c r="M279" i="9"/>
  <c r="O277" i="9"/>
  <c r="N277" i="9"/>
  <c r="M277" i="9"/>
  <c r="O275" i="9"/>
  <c r="N275" i="9"/>
  <c r="M275" i="9"/>
  <c r="O273" i="9"/>
  <c r="N273" i="9"/>
  <c r="M273" i="9"/>
  <c r="O271" i="9"/>
  <c r="N271" i="9"/>
  <c r="M271" i="9"/>
  <c r="O269" i="9"/>
  <c r="N269" i="9"/>
  <c r="M269" i="9"/>
  <c r="O267" i="9"/>
  <c r="N267" i="9"/>
  <c r="M267" i="9"/>
  <c r="O251" i="9"/>
  <c r="N251" i="9"/>
  <c r="M251" i="9"/>
  <c r="O249" i="9"/>
  <c r="N249" i="9"/>
  <c r="M249" i="9"/>
  <c r="O247" i="9"/>
  <c r="N247" i="9"/>
  <c r="M247" i="9"/>
  <c r="O244" i="9"/>
  <c r="N244" i="9"/>
  <c r="M244" i="9"/>
  <c r="O240" i="9"/>
  <c r="N240" i="9"/>
  <c r="M240" i="9"/>
  <c r="O236" i="9"/>
  <c r="N236" i="9"/>
  <c r="M236" i="9"/>
  <c r="O234" i="9"/>
  <c r="N234" i="9"/>
  <c r="M234" i="9"/>
  <c r="O231" i="9"/>
  <c r="N231" i="9"/>
  <c r="M231" i="9"/>
  <c r="O228" i="9"/>
  <c r="N228" i="9"/>
  <c r="M228" i="9"/>
  <c r="O223" i="9"/>
  <c r="N223" i="9"/>
  <c r="M223" i="9"/>
  <c r="O221" i="9"/>
  <c r="N221" i="9"/>
  <c r="M221" i="9"/>
  <c r="O219" i="9"/>
  <c r="N219" i="9"/>
  <c r="M219" i="9"/>
  <c r="O216" i="9"/>
  <c r="N216" i="9"/>
  <c r="M216" i="9"/>
  <c r="O214" i="9"/>
  <c r="N214" i="9"/>
  <c r="M214" i="9"/>
  <c r="O211" i="9"/>
  <c r="N211" i="9"/>
  <c r="M211" i="9"/>
  <c r="O209" i="9"/>
  <c r="N209" i="9"/>
  <c r="M209" i="9"/>
  <c r="O205" i="9"/>
  <c r="N205" i="9"/>
  <c r="M205" i="9"/>
  <c r="O201" i="9"/>
  <c r="N201" i="9"/>
  <c r="M201" i="9"/>
  <c r="O197" i="9"/>
  <c r="N197" i="9"/>
  <c r="M197" i="9"/>
  <c r="O194" i="9"/>
  <c r="N194" i="9"/>
  <c r="M194" i="9"/>
  <c r="O191" i="9"/>
  <c r="N191" i="9"/>
  <c r="M191" i="9"/>
  <c r="O188" i="9"/>
  <c r="N188" i="9"/>
  <c r="M188" i="9"/>
  <c r="O183" i="9"/>
  <c r="N183" i="9"/>
  <c r="M183" i="9"/>
  <c r="O181" i="9"/>
  <c r="N181" i="9"/>
  <c r="M181" i="9"/>
  <c r="O179" i="9"/>
  <c r="N179" i="9"/>
  <c r="M179" i="9"/>
  <c r="O177" i="9"/>
  <c r="N177" i="9"/>
  <c r="M177" i="9"/>
  <c r="O175" i="9"/>
  <c r="N175" i="9"/>
  <c r="M175" i="9"/>
  <c r="O172" i="9"/>
  <c r="N172" i="9"/>
  <c r="M172" i="9"/>
  <c r="O163" i="9"/>
  <c r="N163" i="9"/>
  <c r="M163" i="9"/>
  <c r="O157" i="9"/>
  <c r="N157" i="9"/>
  <c r="M157" i="9"/>
  <c r="L156" i="9"/>
  <c r="O155" i="9"/>
  <c r="N155" i="9"/>
  <c r="M155" i="9"/>
  <c r="L155" i="9"/>
  <c r="O153" i="9"/>
  <c r="N153" i="9"/>
  <c r="M153" i="9"/>
  <c r="O150" i="9"/>
  <c r="N150" i="9"/>
  <c r="M150" i="9"/>
  <c r="O146" i="9"/>
  <c r="N146" i="9"/>
  <c r="M146" i="9"/>
  <c r="O144" i="9"/>
  <c r="N144" i="9"/>
  <c r="M144" i="9"/>
  <c r="O142" i="9"/>
  <c r="N142" i="9"/>
  <c r="M142" i="9"/>
  <c r="O140" i="9"/>
  <c r="N140" i="9"/>
  <c r="M140" i="9"/>
  <c r="O137" i="9"/>
  <c r="N137" i="9"/>
  <c r="M137" i="9"/>
  <c r="O135" i="9"/>
  <c r="N135" i="9"/>
  <c r="M135" i="9"/>
  <c r="O129" i="9"/>
  <c r="N129" i="9"/>
  <c r="M129" i="9"/>
  <c r="O124" i="9"/>
  <c r="N124" i="9"/>
  <c r="M124" i="9"/>
  <c r="O122" i="9"/>
  <c r="N122" i="9"/>
  <c r="M122" i="9"/>
  <c r="L121" i="9"/>
  <c r="O119" i="9"/>
  <c r="N119" i="9"/>
  <c r="M119" i="9"/>
  <c r="O116" i="9"/>
  <c r="N116" i="9"/>
  <c r="M116" i="9"/>
  <c r="O114" i="9"/>
  <c r="N114" i="9"/>
  <c r="M114" i="9"/>
  <c r="O112" i="9"/>
  <c r="N112" i="9"/>
  <c r="M112" i="9"/>
  <c r="O110" i="9"/>
  <c r="N110" i="9"/>
  <c r="M110" i="9"/>
  <c r="O107" i="9"/>
  <c r="N107" i="9"/>
  <c r="M107" i="9"/>
  <c r="O105" i="9"/>
  <c r="N105" i="9"/>
  <c r="M105" i="9"/>
  <c r="O103" i="9"/>
  <c r="N103" i="9"/>
  <c r="M103" i="9"/>
  <c r="O100" i="9"/>
  <c r="N100" i="9"/>
  <c r="M100" i="9"/>
  <c r="O97" i="9"/>
  <c r="N97" i="9"/>
  <c r="M97" i="9"/>
  <c r="O95" i="9"/>
  <c r="N95" i="9"/>
  <c r="M95" i="9"/>
  <c r="O92" i="9"/>
  <c r="N92" i="9"/>
  <c r="M92" i="9"/>
  <c r="O89" i="9"/>
  <c r="N89" i="9"/>
  <c r="M89" i="9"/>
  <c r="O83" i="9"/>
  <c r="N83" i="9"/>
  <c r="M83" i="9"/>
  <c r="O81" i="9"/>
  <c r="N81" i="9"/>
  <c r="M81" i="9"/>
  <c r="O79" i="9"/>
  <c r="N79" i="9"/>
  <c r="M79" i="9"/>
  <c r="O77" i="9"/>
  <c r="N77" i="9"/>
  <c r="M77" i="9"/>
  <c r="O73" i="9"/>
  <c r="N73" i="9"/>
  <c r="M73" i="9"/>
  <c r="O67" i="9"/>
  <c r="N67" i="9"/>
  <c r="M67" i="9"/>
  <c r="O65" i="9"/>
  <c r="N65" i="9"/>
  <c r="M65" i="9"/>
  <c r="O63" i="9"/>
  <c r="N63" i="9"/>
  <c r="M63" i="9"/>
  <c r="O61" i="9"/>
  <c r="N61" i="9"/>
  <c r="M61" i="9"/>
  <c r="O59" i="9"/>
  <c r="N59" i="9"/>
  <c r="M59" i="9"/>
  <c r="O57" i="9"/>
  <c r="N57" i="9"/>
  <c r="M57" i="9"/>
  <c r="O53" i="9"/>
  <c r="N53" i="9"/>
  <c r="M53" i="9"/>
  <c r="O51" i="9"/>
  <c r="N51" i="9"/>
  <c r="M51" i="9"/>
  <c r="O49" i="9"/>
  <c r="N49" i="9"/>
  <c r="M49" i="9"/>
  <c r="O47" i="9"/>
  <c r="N47" i="9"/>
  <c r="M47" i="9"/>
  <c r="L47" i="9"/>
  <c r="K47" i="9"/>
  <c r="O44" i="9"/>
  <c r="N44" i="9"/>
  <c r="M44" i="9"/>
  <c r="O36" i="9"/>
  <c r="N36" i="9"/>
  <c r="M36" i="9"/>
  <c r="O34" i="9"/>
  <c r="N34" i="9"/>
  <c r="M34" i="9"/>
  <c r="O32" i="9"/>
  <c r="N32" i="9"/>
  <c r="M32" i="9"/>
  <c r="O30" i="9"/>
  <c r="N30" i="9"/>
  <c r="M30" i="9"/>
  <c r="O28" i="9"/>
  <c r="N28" i="9"/>
  <c r="M28" i="9"/>
  <c r="O26" i="9"/>
  <c r="N26" i="9"/>
  <c r="M26" i="9"/>
  <c r="O24" i="9"/>
  <c r="N24" i="9"/>
  <c r="M24" i="9"/>
  <c r="O22" i="9"/>
  <c r="N22" i="9"/>
  <c r="M22" i="9"/>
  <c r="O18" i="9"/>
  <c r="N18" i="9"/>
  <c r="M18" i="9"/>
  <c r="O15" i="9"/>
  <c r="N15" i="9"/>
  <c r="M15" i="9"/>
  <c r="O10" i="9"/>
  <c r="N10" i="9"/>
  <c r="M10" i="9"/>
  <c r="N99" i="9" l="1"/>
  <c r="O196" i="9"/>
  <c r="M9" i="9"/>
  <c r="O9" i="9"/>
  <c r="M99" i="9"/>
  <c r="M121" i="9"/>
  <c r="N88" i="9"/>
  <c r="N227" i="9"/>
  <c r="O227" i="9"/>
  <c r="M227" i="9"/>
  <c r="M266" i="9"/>
  <c r="M21" i="9"/>
  <c r="N21" i="9"/>
  <c r="M88" i="9"/>
  <c r="M196" i="9"/>
  <c r="N196" i="9"/>
  <c r="N266" i="9"/>
  <c r="O266" i="9"/>
  <c r="O21" i="9"/>
  <c r="N9" i="9"/>
  <c r="O99" i="9"/>
  <c r="N121" i="9"/>
  <c r="O121" i="9"/>
  <c r="O88" i="9"/>
  <c r="M370" i="9" l="1"/>
  <c r="N370" i="9"/>
  <c r="O370" i="9"/>
</calcChain>
</file>

<file path=xl/comments1.xml><?xml version="1.0" encoding="utf-8"?>
<comments xmlns="http://schemas.openxmlformats.org/spreadsheetml/2006/main">
  <authors>
    <author>KolesnikovaEV</author>
  </authors>
  <commentList>
    <comment ref="D59" authorId="0" shapeId="0">
      <text>
        <r>
          <rPr>
            <b/>
            <sz val="9"/>
            <color indexed="81"/>
            <rFont val="Tahoma"/>
            <family val="2"/>
            <charset val="204"/>
          </rPr>
          <t>KolesnikovaEV:</t>
        </r>
        <r>
          <rPr>
            <sz val="9"/>
            <color indexed="81"/>
            <rFont val="Tahoma"/>
            <family val="2"/>
            <charset val="204"/>
          </rPr>
          <t xml:space="preserve">
юнг для ветеранов вов
</t>
        </r>
      </text>
    </comment>
  </commentList>
</comments>
</file>

<file path=xl/sharedStrings.xml><?xml version="1.0" encoding="utf-8"?>
<sst xmlns="http://schemas.openxmlformats.org/spreadsheetml/2006/main" count="1835" uniqueCount="368">
  <si>
    <t>Департамент финансов администрации города Нефтеюганска</t>
  </si>
  <si>
    <t>011</t>
  </si>
  <si>
    <t>04-2601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</si>
  <si>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</si>
  <si>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04-2602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</si>
  <si>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</si>
  <si>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04-2621</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</si>
  <si>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</si>
  <si>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040</t>
  </si>
  <si>
    <t>04-2515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</si>
  <si>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</si>
  <si>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04-2520</t>
  </si>
  <si>
    <t>обеспечение первичных мер пожарной безопасности в границах городского округа</t>
  </si>
  <si>
    <t>04-2547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</si>
  <si>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</si>
  <si>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04-2553</t>
  </si>
  <si>
    <t>содействие развитию малого и среднего предпринимательства</t>
  </si>
  <si>
    <t>04-2554</t>
  </si>
  <si>
    <t>оказание поддержки социально ориентированным некоммерческим организациям, благотворительной деятельности и добровольчеству</t>
  </si>
  <si>
    <t>04-2557</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</si>
  <si>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</si>
  <si>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04-2608</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</si>
  <si>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</si>
  <si>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04-2617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</si>
  <si>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</si>
  <si>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04-2620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</si>
  <si>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</si>
  <si>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04-2623</t>
  </si>
  <si>
    <t>предоставление доплаты за выслугу лет к трудовой пенсии муниципальным служащим за счет средств местного бюджета</t>
  </si>
  <si>
    <t>04-2902</t>
  </si>
  <si>
    <t>Иные дополнительные меры социальной поддержки и социальной помощи для отдельных категорий граждан</t>
  </si>
  <si>
    <t>04-3102</t>
  </si>
  <si>
    <t>на государственную регистрацию актов гражданского состояния</t>
  </si>
  <si>
    <t>04-3103</t>
  </si>
  <si>
    <t>по составлению списков кандидатов в присяжные заседатели</t>
  </si>
  <si>
    <t>04-3201</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</si>
  <si>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</si>
  <si>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04-3202</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</si>
  <si>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</si>
  <si>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04-3205</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</si>
  <si>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</si>
  <si>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04-3206</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</si>
  <si>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</si>
  <si>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04-3237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</si>
  <si>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</si>
  <si>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04-3289</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</si>
  <si>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</si>
  <si>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050</t>
  </si>
  <si>
    <t>04-2502</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</si>
  <si>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</si>
  <si>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070</t>
  </si>
  <si>
    <t>04-2504</t>
  </si>
  <si>
    <t>владение, пользование и распоряжение имуществом, находящимся в муниципальной собственности городского округа</t>
  </si>
  <si>
    <t>04-2508</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</si>
  <si>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</si>
  <si>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04-3228</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</si>
  <si>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</si>
  <si>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231</t>
  </si>
  <si>
    <t>04-2522</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</si>
  <si>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</si>
  <si>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04-2523</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</si>
  <si>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</si>
  <si>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04-2525</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</si>
  <si>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</si>
  <si>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04-2526</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</si>
  <si>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</si>
  <si>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04-2535</t>
  </si>
  <si>
    <t>организация проведения официальных физкультурно-оздоровительных и спортивных мероприятий городского округа</t>
  </si>
  <si>
    <t>04-2555</t>
  </si>
  <si>
    <t>организация и осуществление мероприятий по работе с детьми и молодежью в городском округе</t>
  </si>
  <si>
    <t>04-2715</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</si>
  <si>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</si>
  <si>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04-3222</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</si>
  <si>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</si>
  <si>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04-3224</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</si>
  <si>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</si>
  <si>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04-3241</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</si>
  <si>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t>
  </si>
  <si>
    <t>04-3401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</si>
  <si>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</si>
  <si>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04-3403</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</si>
  <si>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</si>
  <si>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242</t>
  </si>
  <si>
    <t>04-2530</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</si>
  <si>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</si>
  <si>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04-2531</t>
  </si>
  <si>
    <t>создание условий для организации досуга и обеспечения жителей городского округа услугами организаций культуры</t>
  </si>
  <si>
    <t>04-2532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</si>
  <si>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</si>
  <si>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272</t>
  </si>
  <si>
    <t>04-2534</t>
  </si>
  <si>
    <t>обеспечение условий для развития на территории городского округа физической культуры, школьного спорта и массового спорта</t>
  </si>
  <si>
    <t>291</t>
  </si>
  <si>
    <t>461</t>
  </si>
  <si>
    <t>04-2505</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</si>
  <si>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</si>
  <si>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04-2507</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</si>
  <si>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</si>
  <si>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t>
  </si>
  <si>
    <t>04-2541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</si>
  <si>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</si>
  <si>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04-2544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</si>
  <si>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</si>
  <si>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481</t>
  </si>
  <si>
    <t>04-2511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</si>
  <si>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</si>
  <si>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04-2538</t>
  </si>
  <si>
    <t>организация ритуальных услуг и содержание мест захоронения</t>
  </si>
  <si>
    <t>04-2542</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</si>
  <si>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</si>
  <si>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04-3117</t>
  </si>
  <si>
    <t>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</si>
  <si>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04-3254</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</si>
  <si>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</si>
  <si>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04-3260</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</si>
  <si>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</si>
  <si>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04-3284</t>
  </si>
  <si>
    <t>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</si>
  <si>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04-3321</t>
  </si>
  <si>
    <t xml:space="preserve">ИТОГО: </t>
  </si>
  <si>
    <t>план</t>
  </si>
  <si>
    <t>факт</t>
  </si>
  <si>
    <t>2020</t>
  </si>
  <si>
    <t>2021</t>
  </si>
  <si>
    <t>2022</t>
  </si>
  <si>
    <t>04-3114</t>
  </si>
  <si>
    <t>Проведение Всероссийской переписи населения 2020 года за счет средств федерального бюджета</t>
  </si>
  <si>
    <t>Нормативный правовой акт, договор, соглашение</t>
  </si>
  <si>
    <t>наименование и реквизиты</t>
  </si>
  <si>
    <t>номер раздела, главы, статьи, части, пункта, подпункта, абзаца</t>
  </si>
  <si>
    <t>дата вступления в силу, срок действия</t>
  </si>
  <si>
    <t>06.10.2003 - не ограничен</t>
  </si>
  <si>
    <t>Подпункт 1 части 1 статьи 16, в целом</t>
  </si>
  <si>
    <t>Подпункт 3 части 1 статьи 16, в целом</t>
  </si>
  <si>
    <t>Подпункт 5 части 1 статьи 16, подпункт 4 статьи 6, в целом</t>
  </si>
  <si>
    <t>06.10.2003 - не ограничен, 10.12.1995 - не ограничен, 08.11.2007 - не ограничен</t>
  </si>
  <si>
    <t>Подпункт 6 части 1 статьи 16, Статья 91.13</t>
  </si>
  <si>
    <t>06.10.2003 - не ограничен, 29.12.2004 - не ограничен</t>
  </si>
  <si>
    <t>06.10.2003 - не ограничен, 13.07.2015 - не ограничен</t>
  </si>
  <si>
    <t>Подпункт 7 части 1 статьи 16, в целом</t>
  </si>
  <si>
    <t>06.10.2003 - не ограничен, 06.03.2006 - не ограничен</t>
  </si>
  <si>
    <t>Подпункт 7.1 части 1 статьи 16, ст.5.2.</t>
  </si>
  <si>
    <t>06.10.2003 - не ограничен, 29.12.2012 - не ограничен</t>
  </si>
  <si>
    <t>Подпункт 13 части 1 статьи 16, ст.9</t>
  </si>
  <si>
    <t>Подпункт 17 части 1 статьи 16, в целом</t>
  </si>
  <si>
    <t>06.10.2003 - не ограничен, 09.10.1992 - не ограничен</t>
  </si>
  <si>
    <t>Подпункт 19 части 1 статьи 16, ст.9</t>
  </si>
  <si>
    <t>06.10.2003 - не ограничен, 04.12.2007 - не ограничен</t>
  </si>
  <si>
    <t>Подпункт 23 части 1 статьи 16, в целом</t>
  </si>
  <si>
    <t>06.10.2003 - не ограничен, 12.01.1996 - не ограничен</t>
  </si>
  <si>
    <t>Подпункт 25 части 1 статьи 16, т.46.10, 46.11</t>
  </si>
  <si>
    <t>Подпункт 28 части 1 статьи 16, в целом, в целом</t>
  </si>
  <si>
    <t>06.10.2003 - не ограничен, 12.02.1998 - не ограничен, 21.12.1994 - не ограничен</t>
  </si>
  <si>
    <t>Подпункт 33 части 1 статьи 16, в целом</t>
  </si>
  <si>
    <t>Подпункт 37 части 1 статьи 16, в целом</t>
  </si>
  <si>
    <t>Подпункт 9 части 1 статьи 17</t>
  </si>
  <si>
    <t>Подпункт 8.2 части 1 статьи 17, ст.8</t>
  </si>
  <si>
    <t>06.10.2003 - не ограничен, 23.11.2009 - не ограничен</t>
  </si>
  <si>
    <t>Подпункт 9 части 1 статьи 17, ст. 33.35</t>
  </si>
  <si>
    <t>06.10.2003 - не ограничен, 19.02.1993 - не ограничен</t>
  </si>
  <si>
    <t>подпункт 16 части 1 статьи 16.1, подпункт 4 части 1.1 статьи 16.1, ст.12</t>
  </si>
  <si>
    <t>06.10.2003 - не ограничен, 23.06.2016 - не ограничен</t>
  </si>
  <si>
    <t>в целом</t>
  </si>
  <si>
    <t>20.11.1997 - не ограничен</t>
  </si>
  <si>
    <t>05.09.2004 - не ограничен</t>
  </si>
  <si>
    <t xml:space="preserve">ст.6 </t>
  </si>
  <si>
    <t>28.01.2002 - не ограничен</t>
  </si>
  <si>
    <t>06.10.2003 - не ограничен, 15.01.1996 - не ограничен</t>
  </si>
  <si>
    <t xml:space="preserve">Подпункт 33 части 1 статьи 16, ст.31.1 </t>
  </si>
  <si>
    <t xml:space="preserve">в целом, ст.25 п.3, ст.3, в целом </t>
  </si>
  <si>
    <t>Подпункт 16 части 1 статьи 16, в целом</t>
  </si>
  <si>
    <t>06.10.2003 - не ограничен, 29.12.1994 - не ограничен</t>
  </si>
  <si>
    <t>06.10.2003 - не ограничен, 02.04.2014 - не ограничен</t>
  </si>
  <si>
    <t>06.10.2003 - не ограничен, 31.07.1998 - не ограничен, 30.05.2005 - не ограничен</t>
  </si>
  <si>
    <t>Федеральный закон от 06.10.2003 №131-ФЗ "Об общих принципах организации местного самоуправления в Российской Федерации" (с изменениями), "Бюджетный кодекс Российской Федерации от 31.07.1998 N 145-ФЗ (с изменениями) , Утав города Нефтеюганска принят решением Думы №475  30.05.2005 года решение №475 (с изменениями)</t>
  </si>
  <si>
    <t>2</t>
  </si>
  <si>
    <t>3</t>
  </si>
  <si>
    <t>4</t>
  </si>
  <si>
    <t>5</t>
  </si>
  <si>
    <t>6</t>
  </si>
  <si>
    <t>11</t>
  </si>
  <si>
    <t>12</t>
  </si>
  <si>
    <t>13</t>
  </si>
  <si>
    <t>14</t>
  </si>
  <si>
    <t>15</t>
  </si>
  <si>
    <t>Объем ассигнований на исполнение расходного обязательства, руб.</t>
  </si>
  <si>
    <t>финансовый год</t>
  </si>
  <si>
    <t>очердной финансовый год</t>
  </si>
  <si>
    <t>плановый период</t>
  </si>
  <si>
    <t>первый год</t>
  </si>
  <si>
    <t>второй год</t>
  </si>
  <si>
    <t>Коды бюджетной классификации</t>
  </si>
  <si>
    <t>Р</t>
  </si>
  <si>
    <t>Пр</t>
  </si>
  <si>
    <t>Код и наименование полномочия, тип расходного обязательства</t>
  </si>
  <si>
    <t>Код и наименование ГРБС</t>
  </si>
  <si>
    <t>Дума города Нефтеюганска</t>
  </si>
  <si>
    <t>администрация города Нефтеюганска</t>
  </si>
  <si>
    <t>ДЕПАРТАМЕНТ МУНИЦИПАЛЬНОГО ИМУЩЕСТВА АДМИНИСТРАЦИИ ГОРОДА НЕФТЕЮГАНСКА</t>
  </si>
  <si>
    <t>Департамент образования и молодёжной политики администрации города Нефтеюганска</t>
  </si>
  <si>
    <t>Комитет культуры и туризма администрации города Нефтеюганска</t>
  </si>
  <si>
    <t>Комитет физической культуры и спорта администрации города Нефтеюганска</t>
  </si>
  <si>
    <t>ДЕПАРТАМЕНТ ГРАДОСТРОИТЕЛЬСТВА И ЗЕМЕЛЬНЫХ ОТНОШЕНИЙ АДМИНИСТРАЦИИ ГОРОДА НЕФТЕЮГАНСКА</t>
  </si>
  <si>
    <t>Департамент жилищно-коммунального хозяйства администрации города Нефтеюганска</t>
  </si>
  <si>
    <t>Управление опеки и попечительства администрации города Нефтеюганска</t>
  </si>
  <si>
    <t>03</t>
  </si>
  <si>
    <t>06</t>
  </si>
  <si>
    <t>10</t>
  </si>
  <si>
    <t>01</t>
  </si>
  <si>
    <t>04</t>
  </si>
  <si>
    <t>08</t>
  </si>
  <si>
    <t>02</t>
  </si>
  <si>
    <t>05</t>
  </si>
  <si>
    <t>07</t>
  </si>
  <si>
    <t>09</t>
  </si>
  <si>
    <t xml:space="preserve">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t>
  </si>
  <si>
    <t>06.10.2003 - не ограничен, 01.06.2007 - не ограничен, 01.01.2017 - не ограничен, 26.09.2018 - не ограничен</t>
  </si>
  <si>
    <t>№131-ФЗ от 06.10.2003, №25-ФЗ от 02.03.2007,  N 146-ФЗ от 31 июля 1998 года, №440-VI РД от 26.09.2018</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</si>
  <si>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t>
  </si>
  <si>
    <t>Подпункт 9 части 1 статьи 17, ст.34, в целом, в целом</t>
  </si>
  <si>
    <t>№131-ФЗ от 06.10.2003, № 4520-1 ФЗ от 19.02.1993</t>
  </si>
  <si>
    <t xml:space="preserve">№131-ФЗ от 06.10.2003, N35-ФЗ от 06.03.2006 </t>
  </si>
  <si>
    <t>06.10.2003 - не ограничен, 21.12.1994 - не ограничен</t>
  </si>
  <si>
    <t>Подпункт 10 части 1 статьи 16, ст.19</t>
  </si>
  <si>
    <t>№131-ФЗ от 06.10.2003 , N 69-ФЗ от 21.12.1994</t>
  </si>
  <si>
    <t>№131-ФЗ от 06.10.2003 , N 273-ФЗ от 29.12.2012</t>
  </si>
  <si>
    <t>№131-ФЗ от 06.10.2003 , N 273-ФЗ от 29.12.2012, №124-ФЗ от 24.07.1998</t>
  </si>
  <si>
    <t>№131-ФЗ от 06.10.2003,  78-ФЗ от 29.12.1994</t>
  </si>
  <si>
    <t xml:space="preserve">Подпункт 17 части 1 статьи 16, в целом, в целом </t>
  </si>
  <si>
    <t>06.10.2003 - не ограничен, 09.10.1992 - не ограничен, 04.06.1996 - не ограничен</t>
  </si>
  <si>
    <t xml:space="preserve">Подпункт 13 части 1 статьи 16, ст.9, ст.12 п.1 </t>
  </si>
  <si>
    <t>06.10.2003 - не ограничен, 29.12.2012 - не ограничен, 24.07.1998 - не ограничен, 05.08.1998 - не ограничен</t>
  </si>
  <si>
    <t xml:space="preserve">№131-ФЗ от 06.10.200, ВС РФ 09.10.1992 N 3612-1, №54-фз  от 26.05.1996 </t>
  </si>
  <si>
    <t xml:space="preserve">Подпункт 17.1 части 1 статьи 16, в целом, ст.4 п.2 </t>
  </si>
  <si>
    <t xml:space="preserve">06.10.2003 - не ограничен, 09.10.1992 - не ограничен, 15.01.1999 - не ограничен </t>
  </si>
  <si>
    <t xml:space="preserve">№131-ФЗ от 06.10.2003, ВС РФ 09.10.1992 N 3612-1, №7-фз  от 06.01.1999  </t>
  </si>
  <si>
    <t xml:space="preserve">Федеральный закон  "Об общих принципах организации местного самоуправления в Российской Федерации" (с изменениями), Основы законодательства Российской Федерации о культуре(с изменениями), Федеральный закон "О народных художественных промыслах" (с изменениями) </t>
  </si>
  <si>
    <t xml:space="preserve">Федеральный закон "Об общих принципах организации местного самоуправления в Российской Федерации" (с изменениями), Основы законодательства Российской Федерации о культуре (с изменениями), Федеральный закон "О Музейном фонде Российской Федерации и музеях в Российской Федерации" (с изменениями) </t>
  </si>
  <si>
    <t xml:space="preserve">№131-ФЗ от 06.10.2003, N329-ФЗ от 04.12.2007 N329-ФЗ </t>
  </si>
  <si>
    <t>Федеральный закон "Об общих принципах организации местного самоуправления в Российской Федерации" (с изменениями), Федеральный закон "О погребении и похоронном деле" (с изменениями)</t>
  </si>
  <si>
    <t xml:space="preserve">№131-ФЗ от 06.10.2003 №131-ФЗ, N 8-ФЗ от 12.01.1996 </t>
  </si>
  <si>
    <t>Федеральный закон "Об общих принципах организации местного самоуправления в Российской Федерации" (с изменениями), Градостроительный кодекс Российской Федерации  (с изменениями)</t>
  </si>
  <si>
    <t xml:space="preserve">№131-ФЗ от 06.10.2003, N190-ФЗ от 29.12.2004 </t>
  </si>
  <si>
    <t>Подпункт 25 части 1 статьи 16, т.46.10, 46.11, ст.34 п.11, ст.13 п.11,6, ч.1, ст.13</t>
  </si>
  <si>
    <t>06.10.2003 - не ограничен, 29.12.2004 - не ограничен, 12.11.2007 - не ограничен</t>
  </si>
  <si>
    <t xml:space="preserve">№131-ФЗ от 06.10.2003, N190-ФЗ от 29.12.2004,№257-ФЗ от  08.11.2007 </t>
  </si>
  <si>
    <t>Федеральный закон "Об общих принципах организации местного самоуправления в Российской Федерации" (с изменениями), Градостроительный кодекс Российской Федерации  (с изменениями), Федеральный закон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</si>
  <si>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Подпункт 26 части 1 статьи 16, в целом, ст.11</t>
  </si>
  <si>
    <t>06.10.2003 - не ограничен, 29.12.2004 - не ограничен, 30.10.2001 - не установлена</t>
  </si>
  <si>
    <t xml:space="preserve">131-ФЗ от 06.10.2003, N190-ФЗ от 29.12.2004, N136-ФЗ от 25.10.2001 </t>
  </si>
  <si>
    <t>Федеральный закон "Об общих принципах организации местного самоуправления в Российской Федерации" (с изменениями), Градостроительный кодекс Российской Федерации  (с изменениями), Земельный кодекс Российской Федерации (с измененниями)</t>
  </si>
  <si>
    <t xml:space="preserve">№131-ФЗ от 06.10.2003, N28-ФЗ от 12.02.1998, N68-ФЗ от 21.12.1994 </t>
  </si>
  <si>
    <t>06.10.2003 - не ограничен, 24.07.2007 - не ограничен</t>
  </si>
  <si>
    <t xml:space="preserve">№131-ФЗ от 06.10.2003, №209-ФЗ от 24.07.2007 </t>
  </si>
  <si>
    <t>Федеральный закон "Об общих принципах организации местного самоуправления в Российской Федерации" (с изменениями), Федеральный закон "О развитии малого и среднего предпринимательства в РФ" (с изменениями)</t>
  </si>
  <si>
    <t>№131-ФЗ от 06.10.2003, N7-ФЗ от 12.01.1996</t>
  </si>
  <si>
    <t>Федеральный закон "Об общих принципах организации местного самоуправления в Российской Федерации" (с изменениями), Федеральный закон  "О некоммерческих организациях" (с изменениями)</t>
  </si>
  <si>
    <t>№131-ФЗ от 06.10.2003,  N 44-ФЗ от 02.04.2014</t>
  </si>
  <si>
    <t>Федеральный закон от  "Об общих принципах организации местного самоуправления в Российской Федерации, Федеральный закон  "Об участии граждан в охране общественного порядка" (с изменениями)</t>
  </si>
  <si>
    <t>№131-ФЗ от 06.10.2003, №25-ФЗ от 02.03.2007, N7-ФЗ от 12.01.1996, №24-нп от 14.02.2018</t>
  </si>
  <si>
    <t xml:space="preserve">Подпункт 9 части 1 статьи 17, ст.34, ст.9.1, в целом </t>
  </si>
  <si>
    <t>06.10.2003 - не ограничен, 01.06.2007 - не ограничен, 15.01.1996 - не ограничен, 14.02.2018 - не ограничен</t>
  </si>
  <si>
    <t xml:space="preserve">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"О некоммерческих организациях" (с изменениями), постановление администрации города Нефтеюганска "О порядке формирования, финансового обеспечения  выполнения муниципального задания муниципальными учреждениями города Нефтеюганска и предоставления субсидий муниципальным бюджетным  и автономным учреждениям города Нефтеюганска на финансовое обеспечение выполнения муниципального задания" (с изменениями)
</t>
  </si>
  <si>
    <t>06.10.2003 - не ограничен, 08.02.1992 - не ограничен</t>
  </si>
  <si>
    <t>Подпункт 7 части 1 статьи 17, в целом</t>
  </si>
  <si>
    <t>№131-ФЗ от 06.10.2003, №2124-1  от 27.12.1991</t>
  </si>
  <si>
    <t xml:space="preserve">№131-ФЗ от 06.10.2003, N261-ФЗ от 23.11.2009 </t>
  </si>
  <si>
    <t>Федеральный закон  "Об общих принципах организации местного самоуправления в Российской Федерации" (с изменениями),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ст. 8</t>
  </si>
  <si>
    <t>Подпункт 9 части 1 статьи 17, пункт 4 ст. 7, подпункт 5 пункта 1 ст. 23</t>
  </si>
  <si>
    <t>№131-ФЗ от 06.10.2003,№166-ФЗ от 15.12.2001,N25-ФЗ от 02.03.2007, РД №475 от 30.05.2005</t>
  </si>
  <si>
    <t>06.10.2003 - не ограничен, 15.12.2001 - не ограничен, 02.03.2007 - не ограничен, 30.05.2005 - не ограничен</t>
  </si>
  <si>
    <t>Федеральный закон "Об общих принципах организации местного самоуправления в Российской Федерации" (с изменениями),Федеральный закон "О государственном пенсионном обеспечении в Российской Федерации"(с изменениями); Федеральный закон  "О муниципальной службе в Российской Федерации"(с изменениями), Устав города Нефтеюганска (с изменениями)</t>
  </si>
  <si>
    <t xml:space="preserve">№131-ФЗ от 06.10.2003, №182-ФЗ от 23 июня 2016 </t>
  </si>
  <si>
    <t xml:space="preserve">№131-ФЗн от 06.10.2003, №178-ФЗ  от 17.07.1999, РД № 276-V от 25.04.2012
</t>
  </si>
  <si>
    <t xml:space="preserve">Федеральный закон  "Об общих принципах организации местного самоуправления в Российской Федерации" (с изменениями), Федеральный закон "О государственной социальной помощи "  (с изменениями), решение Думы города Нефтеюганска "О дополнительных мерах социальной поддержки для отдельных категорий граждан в городе Нефтеюганске" (с изменнениями)
</t>
  </si>
  <si>
    <t>Подпункт 1 части 1 статьи 16, ст.12.1, в целом</t>
  </si>
  <si>
    <t>06.10.2003 - не ограничен, 01.01.2000 - не ограничен, 25.04.2012 - не ограничен</t>
  </si>
  <si>
    <t xml:space="preserve">№143-фз от 15.11.1997 </t>
  </si>
  <si>
    <t>Федеральный закон "Об актах гражданского состояния " (с изменениями)</t>
  </si>
  <si>
    <t xml:space="preserve">№113-ФЗ  от 20.08.2004 </t>
  </si>
  <si>
    <t xml:space="preserve">Федеральный закон "О присяжных заседателях федеральных судов общей юрисдикции в Российской Федерации " (с изменениями) </t>
  </si>
  <si>
    <t xml:space="preserve">№8-фз  от 25.01.2002 </t>
  </si>
  <si>
    <t>Федеральный закон "О Всероссийской переписи населения " (с изменениями)</t>
  </si>
  <si>
    <t>Подпункт 23 части 3 статьи 16, в целом, в целом</t>
  </si>
  <si>
    <t xml:space="preserve"> №131-ФЗ от 06.10.2003, №5-фз  от 12.01.1995 ,№181-фз  от 24.11.1995 </t>
  </si>
  <si>
    <t xml:space="preserve"> 06.10.2003 - не ограничен, 16.01.1995 - не ограничен, 02.12.1995 - не ограничен</t>
  </si>
  <si>
    <t>Федеральный закон "Об общих принципах организации местного самоуправления в Российской Федерации" (с изменениями), Федеральный закон "О ветеранах"(с изменениями) , Федеральный закон "О социальной защите инвалидов в Российской Федерации "(с изменениями)</t>
  </si>
  <si>
    <t xml:space="preserve">п.5, ст.19
абз.1, ч.5, ст.19,ст.7 п.1 </t>
  </si>
  <si>
    <t>№131-ФЗ от 06.10.2003, №264-фз  от 29.12.2006</t>
  </si>
  <si>
    <t>Федеральный закон "Об общих принципах организации местного самоуправления в Российской Федерации" (с изменениями), Федеральный закон "О развитии сельского хозяйства "  (с изменениями)</t>
  </si>
  <si>
    <t>06.10.2003 - не ограничен, 01.01.2007 - не ограничен</t>
  </si>
  <si>
    <t xml:space="preserve">Подпункт 13 части 1 статьи 16, гл.12 ст.95 </t>
  </si>
  <si>
    <t>06.10.2003 - не ограничен, 01.09.2013 - не ограничен</t>
  </si>
  <si>
    <t xml:space="preserve">№131-ФЗ от 06.10.2003, от 29.12.2012 №273-фз </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</si>
  <si>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</si>
  <si>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 (с изменениями)</t>
  </si>
  <si>
    <t xml:space="preserve">п.15, ч.1, ст.16.1
абз.2, ч.5, ст.19, ст.3 </t>
  </si>
  <si>
    <t>06.10.2003 - не ограничен, 17.06.1993 - не ограничен</t>
  </si>
  <si>
    <t xml:space="preserve">№131-ФЗ от 06.10.2003, №4979-1 от 14.05.1993 </t>
  </si>
  <si>
    <t>Федеральный закон  "Об общих принципах организации местного самоуправления в Российской Федерации" (с изменениями), Закон Российской Федерации "О ветеринарии " (с изменениями)</t>
  </si>
  <si>
    <t xml:space="preserve">абз.1, ч.5, ст.19, ст.15 ч.1 </t>
  </si>
  <si>
    <t xml:space="preserve"> 06.10.2003 - не ограничен, 23.11.2011 - не ограничен</t>
  </si>
  <si>
    <t xml:space="preserve">№131-ФЗ от 06.10.2003 №131-ФЗ , №323-фз от 21.11.2011 </t>
  </si>
  <si>
    <t>Федеральный закон "Об общих принципах организации местного самоуправления в Российской Федерации" (с изменениями), Федеральный закон "Об основах охраны здоровья граждан в Российской Федерации " (с изменениями)</t>
  </si>
  <si>
    <t xml:space="preserve"> </t>
  </si>
  <si>
    <t>№131-ФЗ от 06.10.2003, №25-ФЗ от 02.03.2007,  N146-ФЗ от 31 июля 1998 года, №440-VI РД от 26.09.2018</t>
  </si>
  <si>
    <t>п.4, ч.1, ст.16
абз.1, ч.5, ст.19, в целом</t>
  </si>
  <si>
    <t xml:space="preserve">№131-ФЗ от 06.10.2003 , №118-оз от 07.11.2013 </t>
  </si>
  <si>
    <t>Федеральный закон "Об общих принципах организации местного самоуправления в Российской Федерации" (с изменениями), Закон Ханты-Мансийского автономного округа-Югры "О возмещении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 и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предоставлению субсидий на возмещение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 (с изменениями)</t>
  </si>
  <si>
    <t>06.10.2003 - не ограничен , 07.11.2013 - не ограничен</t>
  </si>
  <si>
    <t>22.05.1995 - не ограничен, 30.06.1999 - не ограничен, 01.01.2018 - не ограничен, 27.12.2010 - не ограничен</t>
  </si>
  <si>
    <t xml:space="preserve"> №81-фз  от 19.05.1995, №120-фз  от 24.06.1999 , №418-фз  от 28.12.2017 , №1119  от 27.12.2010 </t>
  </si>
  <si>
    <t>Федеральный закон "О государственных пособиях гражданам, имеющим детей "( с изменениями), Федеральный закон "Об основах системы профилактики безнадзорности и правонарушений несовершеннолетних "( с изменениями), Федеральный закон "О ежемесячных выплатах семьям, имеющим детей"  ( с изменениями), Постановление Правительства РФ "О предоставлении субвенций из федерального бюджета бюджетам субъектов Российской Федерации на выплату единовременных пособий при всех формах устройства детей, лишенных родительского попечения, в семью "( с изменениями)</t>
  </si>
  <si>
    <t>абз.2, п.5, ст.19, ст.8</t>
  </si>
  <si>
    <t>23.12.1996 - не ограничен</t>
  </si>
  <si>
    <t>№131-ФЗ от 06.10.2003, №159-ФЗ от 21.12.1996</t>
  </si>
  <si>
    <t>Федеральный закон от "Об общих принципах организации местного самоуправления в Российской Федерации"( с изменениями), Федеральный закон "О дополнительных гарантиях по социальной поддержке детей-сирот и детей, оставшихся без попечения родителей"( с изменениями )</t>
  </si>
  <si>
    <t>№131-ФЗ от 06.10.2003, №51-ФЗ от 30.11.1994, № 159-ФЗ от 22.07.2008, N178-ФЗ от 21.12.2001, N115-ФЗ от 21.07.2005</t>
  </si>
  <si>
    <t>06.10.2003 - не ограничен, 30.11.1994 - не ограничен,  22.07.2008 - не ограничен, 21.12.2001 - не ограничен, 21.07.2005 - не ограничен</t>
  </si>
  <si>
    <t xml:space="preserve">Федеральный закон "Об общих принципах организации местного самоуправления в Российской Федерации" (с изменениями), Гражданский кодекс Российской Федерации (с изменениями),
Федеральный закон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 с изменениями), Федеральный закон "О приватизации государственного и муниципального имущества" (с изменениями), Федеральный закон "О концессионных соглашениях"( с изменениями) </t>
  </si>
  <si>
    <t xml:space="preserve">№131-ФЗ от 06.10.2003, N188-ФЗ от 29.12.2004 </t>
  </si>
  <si>
    <t>Федеральный закон "Об общих принципах организации местного самоуправления в Российской Федерации" (с изменениями), Жилищный кодекс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</si>
  <si>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</si>
  <si>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 противодействии терроризму"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</si>
  <si>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Федеральный закон "Об основных гарантиях прав ребенка в Российской Федерации " (с изменениями)</t>
  </si>
  <si>
    <t xml:space="preserve">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t>
  </si>
  <si>
    <t>Федеральный закон "Об общих принципах организации местного самоуправления в Российской Федерации" (с изменениями), Федеральный закон"О библиотечном деле"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</si>
  <si>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Федерации"(с изменениями), Федеральный закон "Об основных гарантиях прав ребенка в Российской Федерации " (с изменениями)</t>
  </si>
  <si>
    <t>Федеральный закон "Об общих принципах организации местного самоуправления в Российской Федерации" (с изменениями), Федеральный закон "О физической культуре и спорте в Российской Федерации"(с изменениями)</t>
  </si>
  <si>
    <t xml:space="preserve">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местностях»(с изменениями) </t>
  </si>
  <si>
    <t>одпункт 3 части 1 статьи 16, в целом</t>
  </si>
  <si>
    <t>06.10.2003 - не ограничен, 01.01.2019 - 31.12.2030</t>
  </si>
  <si>
    <t>Подпункт 4 части 1 статьи 16, в целом</t>
  </si>
  <si>
    <t xml:space="preserve">№131-ФЗ от 06.10.2003 , №347-п  от 05.10.2018 </t>
  </si>
  <si>
    <t xml:space="preserve">№131-ФЗ от 06.10.2003, N196-ФЗ от 10.12.1995, №257-ФЗ от 08.11.2007 </t>
  </si>
  <si>
    <t xml:space="preserve">№131-ФЗ от 06.10.2003, N220-ФЗ от 13 июля 2015 года </t>
  </si>
  <si>
    <t>Федеральный закон"Об общих принципах организации местного самоуправления в Российской Федерации" (с изменениями), Федеральному закону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</si>
  <si>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 xml:space="preserve">Федеральный закон "Об общих принципах организации местного самоуправления в Российской Федерации" (с изменениями), Федеральный закон  "О безопасности дорожного движения" (с изменениями, Федеральный закон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t>
  </si>
  <si>
    <t>Федеральный закон"Об общих принципах организации местного самоуправления в Российской Федерации" (с изменениями), 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(с измениями)</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</si>
  <si>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</si>
  <si>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</si>
  <si>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</si>
  <si>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Федеральный закон "Об основных гарантиях прав ребенка в Российской Федерации " (с изменениями)</t>
  </si>
  <si>
    <t>Федеральный закон "Об общих принципах организации местного самоуправления в Российской Федерации" (с изменениями), Федеральный закон "О физической культуре и спорте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</si>
  <si>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 физической культуре и спорте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</si>
  <si>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(с изменениями)
"О гражданской обороне", Федеральный закон "О защите населения и территорий от чрезвычайных ситуаций природного и техногенного характера" (с изменениями)</t>
  </si>
  <si>
    <t>Федеральный закон  "Об общих принципах организации местного самоуправления в Российской Федерации" (с изменениями), Закон Российской Федерации "О средствах массовой информации " (с изменениями)</t>
  </si>
  <si>
    <t>Федеральный закон "Об общих принципах организации местного самоуправления в Российской Федерации" (с изменениями), Закон Российской Федерации "О средствах массовой информации "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</si>
  <si>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t>
  </si>
  <si>
    <t>Федеральный закон  "Об общих принципах организации местного самоуправления в Российской Федерации" (с изменениями), Федеральный закон «Об основах системы профилактики правонарушений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</si>
  <si>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Федеральный закон "Об основных гарантиях прав ребенка в Российской Федерации "  о(с изменениями)</t>
  </si>
  <si>
    <t xml:space="preserve">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t>
  </si>
  <si>
    <t>Федеральный закон "Об общих принципах организации местного самоуправления в Российской Федерации" (с изменениями), Основы законодательства Российской Федерации о культуре (с изменениями)</t>
  </si>
  <si>
    <t>№131-ФЗ от 06.10.200, ВС РФ 09.10.1992 N 3612-1</t>
  </si>
  <si>
    <t>Федеральный закон "Об общих принципах организации местного самоуправления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</si>
  <si>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t>
  </si>
  <si>
    <t>№131-ФЗ от 06.10.2003</t>
  </si>
  <si>
    <t xml:space="preserve">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t>
  </si>
  <si>
    <t>№ 4520-1 ФЗ от 19.02.1993</t>
  </si>
  <si>
    <t xml:space="preserve"> ст. 33.35</t>
  </si>
  <si>
    <t>19.02.1993 - не ограничен</t>
  </si>
  <si>
    <t>Федеральный закон "Об общих принципах организации местного самоуправления в Российской Федерации (с изменениями), Федеральный закон "О противодействии терроризму" (с изменениями), Федеральный закон "О внесении изменений в отдельные законодательные акты Российской Федерации в связи с принятием Федерального закона "О ратификации конвенции совета Европы о предупреждении терроризма" и Федерального закона "О противодействии терроризму".</t>
  </si>
  <si>
    <t xml:space="preserve">№131-ФЗ от 06.10.2003, N35-ФЗ от 06.03.2006, №153-ФЗ от 27.07.2006.  </t>
  </si>
  <si>
    <t>Подпункт 7.1 части 1 статьи 16, ст.5.2.,в целом.</t>
  </si>
  <si>
    <t>06.10.2003 - не ограничен, 06.03.2006 - не ограничен,         27.07.2006- не ограничен.</t>
  </si>
  <si>
    <t>Е.В.Колесникова</t>
  </si>
  <si>
    <t>23-77-74</t>
  </si>
  <si>
    <r>
      <t xml:space="preserve">Плановый реестр расходных обязательств </t>
    </r>
    <r>
      <rPr>
        <b/>
        <u/>
        <sz val="11"/>
        <color indexed="8"/>
        <rFont val="Times New Roman"/>
        <family val="1"/>
        <charset val="204"/>
      </rPr>
      <t>города Нефтеюганска</t>
    </r>
    <r>
      <rPr>
        <b/>
        <sz val="11"/>
        <color indexed="8"/>
        <rFont val="Times New Roman"/>
        <family val="1"/>
        <charset val="204"/>
      </rPr>
      <t xml:space="preserve"> на 2020 год и на плановый период 2021 и 2022 годов</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</si>
</sst>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
  </numFmts>
  <fonts count="10" x14ac:knownFonts="1">
    <font>
      <sz val="10"/>
      <name val="Arial"/>
    </font>
    <font>
      <sz val="9"/>
      <color indexed="81"/>
      <name val="Tahoma"/>
      <family val="2"/>
      <charset val="204"/>
    </font>
    <font>
      <b/>
      <sz val="9"/>
      <color indexed="81"/>
      <name val="Tahoma"/>
      <family val="2"/>
      <charset val="204"/>
    </font>
    <font>
      <sz val="10"/>
      <name val="Times New Roman"/>
      <family val="1"/>
      <charset val="204"/>
    </font>
    <font>
      <sz val="10"/>
      <color indexed="8"/>
      <name val="Times New Roman"/>
      <family val="1"/>
      <charset val="204"/>
    </font>
    <font>
      <sz val="10"/>
      <color rgb="FF002060"/>
      <name val="Times New Roman"/>
      <family val="1"/>
      <charset val="204"/>
    </font>
    <font>
      <b/>
      <sz val="11"/>
      <color indexed="8"/>
      <name val="Times New Roman"/>
      <family val="1"/>
      <charset val="204"/>
    </font>
    <font>
      <b/>
      <u/>
      <sz val="11"/>
      <color indexed="8"/>
      <name val="Times New Roman"/>
      <family val="1"/>
      <charset val="204"/>
    </font>
    <font>
      <sz val="11"/>
      <name val="Times New Roman"/>
      <family val="1"/>
      <charset val="204"/>
    </font>
    <font>
      <sz val="10"/>
      <name val="Arial"/>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cellStyleXfs>
  <cellXfs count="45">
    <xf numFmtId="0" fontId="0" fillId="0" borderId="0" xfId="0"/>
    <xf numFmtId="0" fontId="3" fillId="2" borderId="0" xfId="0" applyFont="1" applyFill="1"/>
    <xf numFmtId="49" fontId="3" fillId="2" borderId="1" xfId="0" applyNumberFormat="1" applyFont="1" applyFill="1" applyBorder="1" applyAlignment="1" applyProtection="1">
      <alignment horizontal="center" vertical="center" wrapText="1"/>
    </xf>
    <xf numFmtId="4" fontId="3" fillId="2" borderId="1" xfId="0" applyNumberFormat="1" applyFont="1" applyFill="1" applyBorder="1" applyAlignment="1" applyProtection="1">
      <alignment horizontal="right" vertical="center" wrapText="1"/>
    </xf>
    <xf numFmtId="3" fontId="3" fillId="2" borderId="1" xfId="0" applyNumberFormat="1" applyFont="1" applyFill="1" applyBorder="1" applyAlignment="1" applyProtection="1">
      <alignment horizontal="right" vertical="center" wrapText="1"/>
    </xf>
    <xf numFmtId="49" fontId="3" fillId="2" borderId="1" xfId="0" applyNumberFormat="1" applyFont="1" applyFill="1" applyBorder="1" applyAlignment="1" applyProtection="1">
      <alignment horizontal="left" vertical="center"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49" fontId="3" fillId="2" borderId="1" xfId="0" applyNumberFormat="1" applyFont="1" applyFill="1" applyBorder="1" applyAlignment="1" applyProtection="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vertical="center" wrapText="1"/>
    </xf>
    <xf numFmtId="0" fontId="3" fillId="2" borderId="1" xfId="0" applyFont="1" applyFill="1" applyBorder="1" applyAlignment="1">
      <alignment horizont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xf>
    <xf numFmtId="49" fontId="3" fillId="2" borderId="5" xfId="0" applyNumberFormat="1" applyFont="1" applyFill="1" applyBorder="1" applyAlignment="1" applyProtection="1">
      <alignment horizontal="center" vertical="center" wrapText="1"/>
    </xf>
    <xf numFmtId="0" fontId="3" fillId="2" borderId="7" xfId="0" applyFont="1" applyFill="1" applyBorder="1" applyAlignment="1">
      <alignment horizontal="center"/>
    </xf>
    <xf numFmtId="49" fontId="3" fillId="2" borderId="7" xfId="0" applyNumberFormat="1" applyFont="1" applyFill="1" applyBorder="1" applyAlignment="1" applyProtection="1">
      <alignment horizontal="center"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horizontal="center" wrapText="1"/>
    </xf>
    <xf numFmtId="49" fontId="3" fillId="2" borderId="1" xfId="0" applyNumberFormat="1" applyFont="1" applyFill="1" applyBorder="1" applyAlignment="1" applyProtection="1">
      <alignment horizontal="center" wrapText="1"/>
    </xf>
    <xf numFmtId="49" fontId="3" fillId="2" borderId="1" xfId="0" applyNumberFormat="1" applyFont="1" applyFill="1" applyBorder="1" applyAlignment="1" applyProtection="1">
      <alignment horizontal="left" wrapText="1"/>
    </xf>
    <xf numFmtId="4" fontId="3" fillId="2" borderId="1" xfId="0" applyNumberFormat="1" applyFont="1" applyFill="1" applyBorder="1" applyAlignment="1" applyProtection="1">
      <alignment horizontal="right" wrapText="1"/>
    </xf>
    <xf numFmtId="3" fontId="3" fillId="2" borderId="1" xfId="0" applyNumberFormat="1" applyFont="1" applyFill="1" applyBorder="1" applyAlignment="1" applyProtection="1">
      <alignment horizontal="right" wrapText="1"/>
    </xf>
    <xf numFmtId="165" fontId="3" fillId="2" borderId="1" xfId="0" applyNumberFormat="1" applyFont="1" applyFill="1" applyBorder="1" applyAlignment="1" applyProtection="1">
      <alignment horizontal="left" vertical="center" wrapText="1"/>
    </xf>
    <xf numFmtId="49" fontId="3" fillId="2" borderId="1" xfId="0" applyNumberFormat="1" applyFont="1" applyFill="1" applyBorder="1" applyAlignment="1" applyProtection="1">
      <alignment vertical="center" wrapText="1"/>
    </xf>
    <xf numFmtId="0" fontId="4" fillId="2" borderId="1" xfId="0" applyFont="1" applyFill="1" applyBorder="1" applyAlignment="1">
      <alignment vertical="top" wrapText="1"/>
    </xf>
    <xf numFmtId="49" fontId="5" fillId="2" borderId="1" xfId="0" applyNumberFormat="1" applyFont="1" applyFill="1" applyBorder="1" applyAlignment="1" applyProtection="1">
      <alignment horizontal="left" vertical="center" wrapText="1"/>
    </xf>
    <xf numFmtId="0" fontId="3" fillId="2" borderId="1" xfId="0" applyFont="1" applyFill="1" applyBorder="1"/>
    <xf numFmtId="3" fontId="3" fillId="2" borderId="4" xfId="0" applyNumberFormat="1" applyFont="1" applyFill="1" applyBorder="1" applyAlignment="1" applyProtection="1">
      <alignment horizontal="right" vertical="center" wrapText="1"/>
    </xf>
    <xf numFmtId="49" fontId="3" fillId="2" borderId="6" xfId="0" applyNumberFormat="1" applyFont="1" applyFill="1" applyBorder="1" applyAlignment="1" applyProtection="1">
      <alignment horizontal="left" vertical="center" wrapText="1"/>
    </xf>
    <xf numFmtId="49" fontId="3" fillId="2" borderId="7" xfId="0" applyNumberFormat="1" applyFont="1" applyFill="1" applyBorder="1" applyAlignment="1" applyProtection="1">
      <alignment horizontal="lef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49" fontId="3" fillId="2" borderId="6" xfId="0" applyNumberFormat="1" applyFont="1" applyFill="1" applyBorder="1" applyAlignment="1" applyProtection="1">
      <alignment vertical="center" wrapText="1"/>
    </xf>
    <xf numFmtId="4" fontId="3" fillId="2" borderId="6" xfId="0" applyNumberFormat="1" applyFont="1" applyFill="1" applyBorder="1" applyAlignment="1" applyProtection="1">
      <alignment horizontal="right" vertical="center" wrapText="1"/>
    </xf>
    <xf numFmtId="49" fontId="3" fillId="2" borderId="8" xfId="0" applyNumberFormat="1" applyFont="1" applyFill="1" applyBorder="1" applyAlignment="1" applyProtection="1">
      <alignment horizontal="left" vertical="center" wrapText="1"/>
    </xf>
    <xf numFmtId="165" fontId="3" fillId="2" borderId="4" xfId="0" applyNumberFormat="1" applyFont="1" applyFill="1" applyBorder="1" applyAlignment="1" applyProtection="1">
      <alignment horizontal="left" vertical="center" wrapText="1"/>
    </xf>
    <xf numFmtId="165" fontId="3" fillId="2" borderId="1" xfId="0" applyNumberFormat="1" applyFont="1" applyFill="1" applyBorder="1" applyAlignment="1" applyProtection="1">
      <alignment horizontal="left" wrapText="1"/>
    </xf>
    <xf numFmtId="0" fontId="6" fillId="0" borderId="0" xfId="0" applyFont="1" applyAlignment="1">
      <alignment horizontal="center" vertical="center" wrapText="1"/>
    </xf>
    <xf numFmtId="0" fontId="8" fillId="0" borderId="0" xfId="0" applyFont="1"/>
    <xf numFmtId="0" fontId="3" fillId="2" borderId="0" xfId="1" applyFont="1" applyFill="1" applyBorder="1"/>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2:O373"/>
  <sheetViews>
    <sheetView tabSelected="1" workbookViewId="0">
      <selection activeCell="Q10" sqref="Q10"/>
    </sheetView>
  </sheetViews>
  <sheetFormatPr defaultRowHeight="12.75" x14ac:dyDescent="0.2"/>
  <cols>
    <col min="1" max="1" width="3.85546875" style="1" customWidth="1"/>
    <col min="2" max="2" width="21" style="1" customWidth="1"/>
    <col min="3" max="3" width="7.85546875" style="1" customWidth="1"/>
    <col min="4" max="4" width="36.42578125" style="1" customWidth="1"/>
    <col min="5" max="6" width="6.7109375" style="1" customWidth="1"/>
    <col min="7" max="7" width="34.7109375" style="1" customWidth="1"/>
    <col min="8" max="8" width="16" style="1" customWidth="1"/>
    <col min="9" max="15" width="13.140625" style="1" customWidth="1"/>
    <col min="16" max="16384" width="9.140625" style="1"/>
  </cols>
  <sheetData>
    <row r="2" spans="1:15" ht="15" x14ac:dyDescent="0.25">
      <c r="A2" s="42" t="s">
        <v>367</v>
      </c>
      <c r="B2" s="43"/>
      <c r="C2" s="43"/>
      <c r="D2" s="43"/>
      <c r="E2" s="43"/>
      <c r="F2" s="43"/>
      <c r="G2" s="43"/>
      <c r="H2" s="43"/>
      <c r="I2" s="43"/>
      <c r="J2" s="43"/>
      <c r="K2" s="43"/>
    </row>
    <row r="4" spans="1:15" x14ac:dyDescent="0.2">
      <c r="A4" s="9" t="s">
        <v>195</v>
      </c>
      <c r="B4" s="9"/>
      <c r="C4" s="9" t="s">
        <v>194</v>
      </c>
      <c r="D4" s="9"/>
      <c r="E4" s="9" t="s">
        <v>191</v>
      </c>
      <c r="F4" s="9"/>
      <c r="G4" s="10" t="s">
        <v>127</v>
      </c>
      <c r="H4" s="10"/>
      <c r="I4" s="10"/>
      <c r="J4" s="10"/>
      <c r="K4" s="11" t="s">
        <v>185</v>
      </c>
      <c r="L4" s="12"/>
      <c r="M4" s="12"/>
      <c r="N4" s="12"/>
      <c r="O4" s="13"/>
    </row>
    <row r="5" spans="1:15" ht="25.5" customHeight="1" x14ac:dyDescent="0.2">
      <c r="A5" s="9"/>
      <c r="B5" s="9"/>
      <c r="C5" s="9"/>
      <c r="D5" s="9"/>
      <c r="E5" s="9"/>
      <c r="F5" s="9"/>
      <c r="G5" s="9" t="s">
        <v>128</v>
      </c>
      <c r="H5" s="9"/>
      <c r="I5" s="9" t="s">
        <v>129</v>
      </c>
      <c r="J5" s="9" t="s">
        <v>130</v>
      </c>
      <c r="K5" s="12" t="s">
        <v>186</v>
      </c>
      <c r="L5" s="13"/>
      <c r="M5" s="14" t="s">
        <v>187</v>
      </c>
      <c r="N5" s="11" t="s">
        <v>188</v>
      </c>
      <c r="O5" s="13"/>
    </row>
    <row r="6" spans="1:15" ht="15.75" customHeight="1" x14ac:dyDescent="0.2">
      <c r="A6" s="9"/>
      <c r="B6" s="9"/>
      <c r="C6" s="9"/>
      <c r="D6" s="9"/>
      <c r="E6" s="9"/>
      <c r="F6" s="9"/>
      <c r="G6" s="9"/>
      <c r="H6" s="9"/>
      <c r="I6" s="9"/>
      <c r="J6" s="9"/>
      <c r="K6" s="13">
        <v>2019</v>
      </c>
      <c r="L6" s="15"/>
      <c r="M6" s="16"/>
      <c r="N6" s="17" t="s">
        <v>189</v>
      </c>
      <c r="O6" s="17" t="s">
        <v>190</v>
      </c>
    </row>
    <row r="7" spans="1:15" ht="39" customHeight="1" x14ac:dyDescent="0.2">
      <c r="A7" s="9"/>
      <c r="B7" s="9"/>
      <c r="C7" s="9"/>
      <c r="D7" s="9"/>
      <c r="E7" s="2" t="s">
        <v>192</v>
      </c>
      <c r="F7" s="2" t="s">
        <v>193</v>
      </c>
      <c r="G7" s="9"/>
      <c r="H7" s="9"/>
      <c r="I7" s="9"/>
      <c r="J7" s="9"/>
      <c r="K7" s="18" t="s">
        <v>120</v>
      </c>
      <c r="L7" s="2" t="s">
        <v>121</v>
      </c>
      <c r="M7" s="2" t="s">
        <v>122</v>
      </c>
      <c r="N7" s="2" t="s">
        <v>123</v>
      </c>
      <c r="O7" s="2" t="s">
        <v>124</v>
      </c>
    </row>
    <row r="8" spans="1:15" ht="12.75" customHeight="1" x14ac:dyDescent="0.2">
      <c r="A8" s="19">
        <v>1</v>
      </c>
      <c r="B8" s="20" t="s">
        <v>175</v>
      </c>
      <c r="C8" s="20" t="s">
        <v>176</v>
      </c>
      <c r="D8" s="20" t="s">
        <v>177</v>
      </c>
      <c r="E8" s="20" t="s">
        <v>178</v>
      </c>
      <c r="F8" s="20" t="s">
        <v>179</v>
      </c>
      <c r="G8" s="21">
        <v>7</v>
      </c>
      <c r="H8" s="21">
        <v>8</v>
      </c>
      <c r="I8" s="22">
        <v>9</v>
      </c>
      <c r="J8" s="21">
        <v>10</v>
      </c>
      <c r="K8" s="2" t="s">
        <v>180</v>
      </c>
      <c r="L8" s="2" t="s">
        <v>181</v>
      </c>
      <c r="M8" s="2" t="s">
        <v>182</v>
      </c>
      <c r="N8" s="2" t="s">
        <v>183</v>
      </c>
      <c r="O8" s="2" t="s">
        <v>184</v>
      </c>
    </row>
    <row r="9" spans="1:15" ht="25.5" customHeight="1" x14ac:dyDescent="0.2">
      <c r="A9" s="23" t="s">
        <v>1</v>
      </c>
      <c r="B9" s="24" t="s">
        <v>196</v>
      </c>
      <c r="C9" s="24"/>
      <c r="D9" s="24"/>
      <c r="E9" s="23"/>
      <c r="F9" s="23"/>
      <c r="G9" s="23"/>
      <c r="H9" s="23"/>
      <c r="I9" s="23"/>
      <c r="J9" s="23"/>
      <c r="K9" s="25">
        <v>57617020</v>
      </c>
      <c r="L9" s="25">
        <v>56989042.140000001</v>
      </c>
      <c r="M9" s="26">
        <f>M10+M15+M18</f>
        <v>57976200</v>
      </c>
      <c r="N9" s="26">
        <f t="shared" ref="N9:O9" si="0">N10+N15+N18</f>
        <v>58307200</v>
      </c>
      <c r="O9" s="26">
        <f t="shared" si="0"/>
        <v>57983200</v>
      </c>
    </row>
    <row r="10" spans="1:15" ht="63.75" x14ac:dyDescent="0.2">
      <c r="A10" s="23" t="s">
        <v>1</v>
      </c>
      <c r="B10" s="23"/>
      <c r="C10" s="24" t="s">
        <v>2</v>
      </c>
      <c r="D10" s="5" t="s">
        <v>3</v>
      </c>
      <c r="E10" s="23"/>
      <c r="F10" s="23"/>
      <c r="G10" s="23"/>
      <c r="H10" s="23"/>
      <c r="I10" s="23"/>
      <c r="J10" s="23"/>
      <c r="K10" s="25">
        <v>14416241</v>
      </c>
      <c r="L10" s="25">
        <v>13804871.34</v>
      </c>
      <c r="M10" s="26">
        <f>SUBTOTAL(9,M11:M14)</f>
        <v>14626600</v>
      </c>
      <c r="N10" s="26">
        <f t="shared" ref="N10:O10" si="1">SUBTOTAL(9,N11:N14)</f>
        <v>14704700</v>
      </c>
      <c r="O10" s="26">
        <f t="shared" si="1"/>
        <v>14633600</v>
      </c>
    </row>
    <row r="11" spans="1:15" ht="51.75" customHeight="1" x14ac:dyDescent="0.2">
      <c r="A11" s="2" t="s">
        <v>1</v>
      </c>
      <c r="B11" s="2"/>
      <c r="C11" s="5" t="s">
        <v>2</v>
      </c>
      <c r="D11" s="5"/>
      <c r="E11" s="2" t="s">
        <v>208</v>
      </c>
      <c r="F11" s="2" t="s">
        <v>205</v>
      </c>
      <c r="G11" s="8" t="s">
        <v>215</v>
      </c>
      <c r="H11" s="8" t="s">
        <v>305</v>
      </c>
      <c r="I11" s="8" t="s">
        <v>219</v>
      </c>
      <c r="J11" s="8" t="s">
        <v>216</v>
      </c>
      <c r="K11" s="3">
        <v>6561547</v>
      </c>
      <c r="L11" s="3">
        <v>6360766.0800000001</v>
      </c>
      <c r="M11" s="4">
        <v>7532300</v>
      </c>
      <c r="N11" s="4">
        <v>7544100</v>
      </c>
      <c r="O11" s="4">
        <v>7532300</v>
      </c>
    </row>
    <row r="12" spans="1:15" ht="51.75" customHeight="1" x14ac:dyDescent="0.2">
      <c r="A12" s="2" t="s">
        <v>1</v>
      </c>
      <c r="B12" s="2"/>
      <c r="C12" s="5" t="s">
        <v>2</v>
      </c>
      <c r="D12" s="5"/>
      <c r="E12" s="2" t="s">
        <v>208</v>
      </c>
      <c r="F12" s="2" t="s">
        <v>206</v>
      </c>
      <c r="G12" s="8"/>
      <c r="H12" s="8"/>
      <c r="I12" s="8"/>
      <c r="J12" s="8"/>
      <c r="K12" s="3">
        <v>5951704</v>
      </c>
      <c r="L12" s="3">
        <v>5633350.0999999996</v>
      </c>
      <c r="M12" s="4">
        <v>6148500</v>
      </c>
      <c r="N12" s="4">
        <v>6214800</v>
      </c>
      <c r="O12" s="4">
        <v>6155500</v>
      </c>
    </row>
    <row r="13" spans="1:15" ht="51.75" customHeight="1" x14ac:dyDescent="0.2">
      <c r="A13" s="2" t="s">
        <v>1</v>
      </c>
      <c r="B13" s="2"/>
      <c r="C13" s="5" t="s">
        <v>2</v>
      </c>
      <c r="D13" s="5"/>
      <c r="E13" s="2" t="s">
        <v>208</v>
      </c>
      <c r="F13" s="2" t="s">
        <v>182</v>
      </c>
      <c r="G13" s="8"/>
      <c r="H13" s="8"/>
      <c r="I13" s="8"/>
      <c r="J13" s="8"/>
      <c r="K13" s="3">
        <v>1112990</v>
      </c>
      <c r="L13" s="3">
        <v>1084334.05</v>
      </c>
      <c r="M13" s="4">
        <v>160000</v>
      </c>
      <c r="N13" s="4">
        <v>160000</v>
      </c>
      <c r="O13" s="4">
        <v>160000</v>
      </c>
    </row>
    <row r="14" spans="1:15" ht="51.75" customHeight="1" x14ac:dyDescent="0.2">
      <c r="A14" s="2" t="s">
        <v>1</v>
      </c>
      <c r="B14" s="2"/>
      <c r="C14" s="5" t="s">
        <v>2</v>
      </c>
      <c r="D14" s="5"/>
      <c r="E14" s="2" t="s">
        <v>209</v>
      </c>
      <c r="F14" s="2" t="s">
        <v>207</v>
      </c>
      <c r="G14" s="8"/>
      <c r="H14" s="8"/>
      <c r="I14" s="8"/>
      <c r="J14" s="8"/>
      <c r="K14" s="3">
        <v>790000</v>
      </c>
      <c r="L14" s="3">
        <v>726421.11</v>
      </c>
      <c r="M14" s="4">
        <v>785800</v>
      </c>
      <c r="N14" s="4">
        <v>785800</v>
      </c>
      <c r="O14" s="4">
        <v>785800</v>
      </c>
    </row>
    <row r="15" spans="1:15" ht="63.75" x14ac:dyDescent="0.2">
      <c r="A15" s="23" t="s">
        <v>1</v>
      </c>
      <c r="B15" s="23"/>
      <c r="C15" s="24" t="s">
        <v>4</v>
      </c>
      <c r="D15" s="5" t="s">
        <v>5</v>
      </c>
      <c r="E15" s="23"/>
      <c r="F15" s="23"/>
      <c r="G15" s="23"/>
      <c r="H15" s="23"/>
      <c r="I15" s="23"/>
      <c r="J15" s="23"/>
      <c r="K15" s="25">
        <v>42395156</v>
      </c>
      <c r="L15" s="25">
        <v>42378549.009999998</v>
      </c>
      <c r="M15" s="26">
        <f>SUBTOTAL(9,M16:M17)</f>
        <v>42401300</v>
      </c>
      <c r="N15" s="26">
        <f t="shared" ref="N15:O15" si="2">SUBTOTAL(9,N16:N17)</f>
        <v>42401300</v>
      </c>
      <c r="O15" s="26">
        <f t="shared" si="2"/>
        <v>42401300</v>
      </c>
    </row>
    <row r="16" spans="1:15" ht="98.25" customHeight="1" x14ac:dyDescent="0.2">
      <c r="A16" s="2" t="s">
        <v>1</v>
      </c>
      <c r="B16" s="2"/>
      <c r="C16" s="5" t="s">
        <v>4</v>
      </c>
      <c r="D16" s="5"/>
      <c r="E16" s="2" t="s">
        <v>208</v>
      </c>
      <c r="F16" s="2" t="s">
        <v>205</v>
      </c>
      <c r="G16" s="8" t="s">
        <v>215</v>
      </c>
      <c r="H16" s="8" t="s">
        <v>217</v>
      </c>
      <c r="I16" s="8" t="s">
        <v>219</v>
      </c>
      <c r="J16" s="8" t="s">
        <v>216</v>
      </c>
      <c r="K16" s="3">
        <v>24298456</v>
      </c>
      <c r="L16" s="3">
        <v>24296427.52</v>
      </c>
      <c r="M16" s="4">
        <v>23977100</v>
      </c>
      <c r="N16" s="4">
        <v>23977100</v>
      </c>
      <c r="O16" s="4">
        <v>23977100</v>
      </c>
    </row>
    <row r="17" spans="1:15" ht="98.25" customHeight="1" x14ac:dyDescent="0.2">
      <c r="A17" s="2" t="s">
        <v>1</v>
      </c>
      <c r="B17" s="2"/>
      <c r="C17" s="5" t="s">
        <v>4</v>
      </c>
      <c r="D17" s="5"/>
      <c r="E17" s="2" t="s">
        <v>208</v>
      </c>
      <c r="F17" s="2" t="s">
        <v>206</v>
      </c>
      <c r="G17" s="8"/>
      <c r="H17" s="8"/>
      <c r="I17" s="8"/>
      <c r="J17" s="8"/>
      <c r="K17" s="3">
        <v>18096700</v>
      </c>
      <c r="L17" s="3">
        <v>18082121.489999998</v>
      </c>
      <c r="M17" s="4">
        <v>18424200</v>
      </c>
      <c r="N17" s="4">
        <v>18424200</v>
      </c>
      <c r="O17" s="4">
        <v>18424200</v>
      </c>
    </row>
    <row r="18" spans="1:15" ht="153" x14ac:dyDescent="0.2">
      <c r="A18" s="23" t="s">
        <v>1</v>
      </c>
      <c r="B18" s="23"/>
      <c r="C18" s="24" t="s">
        <v>6</v>
      </c>
      <c r="D18" s="27" t="s">
        <v>7</v>
      </c>
      <c r="E18" s="23"/>
      <c r="F18" s="23"/>
      <c r="G18" s="23"/>
      <c r="H18" s="23"/>
      <c r="I18" s="23"/>
      <c r="J18" s="23"/>
      <c r="K18" s="25">
        <v>805623</v>
      </c>
      <c r="L18" s="25">
        <v>805621.79</v>
      </c>
      <c r="M18" s="26">
        <f>SUBTOTAL(9,M19:M20)</f>
        <v>948300</v>
      </c>
      <c r="N18" s="26">
        <f t="shared" ref="N18:O18" si="3">SUBTOTAL(9,N19:N20)</f>
        <v>1201200</v>
      </c>
      <c r="O18" s="26">
        <f t="shared" si="3"/>
        <v>948300</v>
      </c>
    </row>
    <row r="19" spans="1:15" ht="66.75" customHeight="1" x14ac:dyDescent="0.2">
      <c r="A19" s="2" t="s">
        <v>1</v>
      </c>
      <c r="B19" s="2"/>
      <c r="C19" s="5" t="s">
        <v>6</v>
      </c>
      <c r="D19" s="27"/>
      <c r="E19" s="2" t="s">
        <v>208</v>
      </c>
      <c r="F19" s="2" t="s">
        <v>205</v>
      </c>
      <c r="G19" s="8" t="s">
        <v>325</v>
      </c>
      <c r="H19" s="8" t="s">
        <v>220</v>
      </c>
      <c r="I19" s="8" t="s">
        <v>158</v>
      </c>
      <c r="J19" s="8" t="s">
        <v>159</v>
      </c>
      <c r="K19" s="3">
        <v>144284</v>
      </c>
      <c r="L19" s="3">
        <v>144283.01999999999</v>
      </c>
      <c r="M19" s="4">
        <v>554500</v>
      </c>
      <c r="N19" s="4">
        <v>485200</v>
      </c>
      <c r="O19" s="4">
        <v>554500</v>
      </c>
    </row>
    <row r="20" spans="1:15" ht="66.75" customHeight="1" x14ac:dyDescent="0.2">
      <c r="A20" s="2" t="s">
        <v>1</v>
      </c>
      <c r="B20" s="2"/>
      <c r="C20" s="5" t="s">
        <v>6</v>
      </c>
      <c r="D20" s="27"/>
      <c r="E20" s="2" t="s">
        <v>208</v>
      </c>
      <c r="F20" s="2" t="s">
        <v>206</v>
      </c>
      <c r="G20" s="8"/>
      <c r="H20" s="8"/>
      <c r="I20" s="8"/>
      <c r="J20" s="8"/>
      <c r="K20" s="3">
        <v>661339</v>
      </c>
      <c r="L20" s="3">
        <v>661338.77</v>
      </c>
      <c r="M20" s="4">
        <v>393800</v>
      </c>
      <c r="N20" s="4">
        <v>716000</v>
      </c>
      <c r="O20" s="4">
        <v>393800</v>
      </c>
    </row>
    <row r="21" spans="1:15" ht="26.25" customHeight="1" x14ac:dyDescent="0.2">
      <c r="A21" s="23" t="s">
        <v>8</v>
      </c>
      <c r="B21" s="24" t="s">
        <v>197</v>
      </c>
      <c r="C21" s="24"/>
      <c r="D21" s="24"/>
      <c r="E21" s="23"/>
      <c r="F21" s="23"/>
      <c r="G21" s="23"/>
      <c r="H21" s="23"/>
      <c r="I21" s="23"/>
      <c r="J21" s="23"/>
      <c r="K21" s="25">
        <v>503622927</v>
      </c>
      <c r="L21" s="25">
        <v>499812835.20999998</v>
      </c>
      <c r="M21" s="26">
        <f>M22+M24+M26+M28+M30+M32+M34+M36+M44+M47+M49+M51+M53+M57+M59+M61+M63+M65+M67+M73+M77+M79+M81+M83</f>
        <v>513189400</v>
      </c>
      <c r="N21" s="26">
        <f>N22+N24+N26+N28+N30+N32+N34+N36+N44+N47+N49+N51+N53+N57+N59+N61+N63+N65+N67+N73+N77+N79+N81+N83</f>
        <v>502407800</v>
      </c>
      <c r="O21" s="26">
        <f>O22+O24+O26+O28+O30+O32+O34+O36+O44+O47+O49+O51+O53+O57+O59+O61+O63+O65+O67+O73+O77+O79+O81+O83</f>
        <v>502141100</v>
      </c>
    </row>
    <row r="22" spans="1:15" ht="63.75" x14ac:dyDescent="0.2">
      <c r="A22" s="23" t="s">
        <v>8</v>
      </c>
      <c r="B22" s="23"/>
      <c r="C22" s="24" t="s">
        <v>9</v>
      </c>
      <c r="D22" s="5" t="s">
        <v>10</v>
      </c>
      <c r="E22" s="23"/>
      <c r="F22" s="23"/>
      <c r="G22" s="23"/>
      <c r="H22" s="23"/>
      <c r="I22" s="23"/>
      <c r="J22" s="23"/>
      <c r="K22" s="25">
        <v>99000</v>
      </c>
      <c r="L22" s="25">
        <v>99000</v>
      </c>
      <c r="M22" s="26">
        <f>SUBTOTAL(9,M23)</f>
        <v>104500</v>
      </c>
      <c r="N22" s="26">
        <f t="shared" ref="N22:O22" si="4">SUBTOTAL(9,N23)</f>
        <v>104500</v>
      </c>
      <c r="O22" s="26">
        <f t="shared" si="4"/>
        <v>104500</v>
      </c>
    </row>
    <row r="23" spans="1:15" ht="76.5" x14ac:dyDescent="0.2">
      <c r="A23" s="2" t="s">
        <v>8</v>
      </c>
      <c r="B23" s="2"/>
      <c r="C23" s="5" t="s">
        <v>9</v>
      </c>
      <c r="D23" s="5"/>
      <c r="E23" s="2" t="s">
        <v>205</v>
      </c>
      <c r="F23" s="2" t="s">
        <v>183</v>
      </c>
      <c r="G23" s="5" t="s">
        <v>323</v>
      </c>
      <c r="H23" s="5" t="s">
        <v>221</v>
      </c>
      <c r="I23" s="5" t="s">
        <v>141</v>
      </c>
      <c r="J23" s="5" t="s">
        <v>140</v>
      </c>
      <c r="K23" s="3">
        <v>99000</v>
      </c>
      <c r="L23" s="3">
        <v>99000</v>
      </c>
      <c r="M23" s="4">
        <v>104500</v>
      </c>
      <c r="N23" s="4">
        <v>104500</v>
      </c>
      <c r="O23" s="4">
        <v>104500</v>
      </c>
    </row>
    <row r="24" spans="1:15" ht="38.25" x14ac:dyDescent="0.2">
      <c r="A24" s="23" t="s">
        <v>8</v>
      </c>
      <c r="B24" s="23"/>
      <c r="C24" s="24" t="s">
        <v>11</v>
      </c>
      <c r="D24" s="5" t="s">
        <v>12</v>
      </c>
      <c r="E24" s="23"/>
      <c r="F24" s="23"/>
      <c r="G24" s="23"/>
      <c r="H24" s="23"/>
      <c r="I24" s="23"/>
      <c r="J24" s="23"/>
      <c r="K24" s="25">
        <v>54489</v>
      </c>
      <c r="L24" s="25">
        <v>48023.5</v>
      </c>
      <c r="M24" s="26">
        <f>SUBTOTAL(9,M25)</f>
        <v>151300</v>
      </c>
      <c r="N24" s="26">
        <f t="shared" ref="N24:O24" si="5">SUBTOTAL(9,N25)</f>
        <v>151300</v>
      </c>
      <c r="O24" s="26">
        <f t="shared" si="5"/>
        <v>151300</v>
      </c>
    </row>
    <row r="25" spans="1:15" ht="89.25" customHeight="1" x14ac:dyDescent="0.2">
      <c r="A25" s="2" t="s">
        <v>8</v>
      </c>
      <c r="B25" s="2"/>
      <c r="C25" s="5" t="s">
        <v>11</v>
      </c>
      <c r="D25" s="5"/>
      <c r="E25" s="2" t="s">
        <v>208</v>
      </c>
      <c r="F25" s="2" t="s">
        <v>209</v>
      </c>
      <c r="G25" s="5" t="s">
        <v>322</v>
      </c>
      <c r="H25" s="5" t="s">
        <v>224</v>
      </c>
      <c r="I25" s="5" t="s">
        <v>223</v>
      </c>
      <c r="J25" s="5" t="s">
        <v>222</v>
      </c>
      <c r="K25" s="3">
        <v>54489</v>
      </c>
      <c r="L25" s="3">
        <v>48023.5</v>
      </c>
      <c r="M25" s="4">
        <v>151300</v>
      </c>
      <c r="N25" s="4">
        <v>151300</v>
      </c>
      <c r="O25" s="4">
        <v>151300</v>
      </c>
    </row>
    <row r="26" spans="1:15" ht="38.25" x14ac:dyDescent="0.2">
      <c r="A26" s="23" t="s">
        <v>8</v>
      </c>
      <c r="B26" s="23"/>
      <c r="C26" s="24" t="s">
        <v>85</v>
      </c>
      <c r="D26" s="5" t="s">
        <v>86</v>
      </c>
      <c r="E26" s="23"/>
      <c r="F26" s="23"/>
      <c r="G26" s="23"/>
      <c r="H26" s="23"/>
      <c r="I26" s="23"/>
      <c r="J26" s="23"/>
      <c r="K26" s="25"/>
      <c r="L26" s="25"/>
      <c r="M26" s="26">
        <f>SUBTOTAL(9,M27)</f>
        <v>1046000</v>
      </c>
      <c r="N26" s="26">
        <f t="shared" ref="N26:O26" si="6">SUBTOTAL(9,N27)</f>
        <v>0</v>
      </c>
      <c r="O26" s="26">
        <f t="shared" si="6"/>
        <v>0</v>
      </c>
    </row>
    <row r="27" spans="1:15" ht="114" customHeight="1" x14ac:dyDescent="0.2">
      <c r="A27" s="2" t="s">
        <v>8</v>
      </c>
      <c r="B27" s="2"/>
      <c r="C27" s="5" t="s">
        <v>85</v>
      </c>
      <c r="D27" s="5"/>
      <c r="E27" s="2" t="s">
        <v>210</v>
      </c>
      <c r="F27" s="2" t="s">
        <v>209</v>
      </c>
      <c r="G27" s="28" t="s">
        <v>352</v>
      </c>
      <c r="H27" s="5" t="s">
        <v>353</v>
      </c>
      <c r="I27" s="5" t="s">
        <v>144</v>
      </c>
      <c r="J27" s="5" t="s">
        <v>145</v>
      </c>
      <c r="K27" s="3"/>
      <c r="L27" s="3"/>
      <c r="M27" s="4">
        <v>1046000</v>
      </c>
      <c r="N27" s="4"/>
      <c r="O27" s="4"/>
    </row>
    <row r="28" spans="1:15" ht="178.5" x14ac:dyDescent="0.2">
      <c r="A28" s="23" t="s">
        <v>8</v>
      </c>
      <c r="B28" s="23"/>
      <c r="C28" s="24" t="s">
        <v>13</v>
      </c>
      <c r="D28" s="27" t="s">
        <v>14</v>
      </c>
      <c r="E28" s="23"/>
      <c r="F28" s="23"/>
      <c r="G28" s="23"/>
      <c r="H28" s="23"/>
      <c r="I28" s="23"/>
      <c r="J28" s="23"/>
      <c r="K28" s="25">
        <v>220217</v>
      </c>
      <c r="L28" s="25">
        <v>220216</v>
      </c>
      <c r="M28" s="26">
        <f>SUBTOTAL(9,M29)</f>
        <v>259400</v>
      </c>
      <c r="N28" s="26">
        <f t="shared" ref="N28:O28" si="7">SUBTOTAL(9,N29)</f>
        <v>259400</v>
      </c>
      <c r="O28" s="26">
        <f t="shared" si="7"/>
        <v>259400</v>
      </c>
    </row>
    <row r="29" spans="1:15" ht="152.25" customHeight="1" x14ac:dyDescent="0.2">
      <c r="A29" s="2" t="s">
        <v>8</v>
      </c>
      <c r="B29" s="2"/>
      <c r="C29" s="5" t="s">
        <v>13</v>
      </c>
      <c r="D29" s="27"/>
      <c r="E29" s="2" t="s">
        <v>205</v>
      </c>
      <c r="F29" s="2" t="s">
        <v>214</v>
      </c>
      <c r="G29" s="5" t="s">
        <v>345</v>
      </c>
      <c r="H29" s="5" t="s">
        <v>251</v>
      </c>
      <c r="I29" s="5" t="s">
        <v>151</v>
      </c>
      <c r="J29" s="5" t="s">
        <v>152</v>
      </c>
      <c r="K29" s="3">
        <v>220217</v>
      </c>
      <c r="L29" s="3">
        <v>220216</v>
      </c>
      <c r="M29" s="4">
        <v>259400</v>
      </c>
      <c r="N29" s="4">
        <v>259400</v>
      </c>
      <c r="O29" s="4">
        <v>259400</v>
      </c>
    </row>
    <row r="30" spans="1:15" ht="25.5" x14ac:dyDescent="0.2">
      <c r="A30" s="23" t="s">
        <v>8</v>
      </c>
      <c r="B30" s="23"/>
      <c r="C30" s="24" t="s">
        <v>15</v>
      </c>
      <c r="D30" s="5" t="s">
        <v>16</v>
      </c>
      <c r="E30" s="23"/>
      <c r="F30" s="23"/>
      <c r="G30" s="23"/>
      <c r="H30" s="23"/>
      <c r="I30" s="23"/>
      <c r="J30" s="23"/>
      <c r="K30" s="25">
        <v>10400991</v>
      </c>
      <c r="L30" s="25">
        <v>10382951</v>
      </c>
      <c r="M30" s="26">
        <f>SUBTOTAL(9,M31)</f>
        <v>6533500</v>
      </c>
      <c r="N30" s="26">
        <f t="shared" ref="N30:O30" si="8">SUBTOTAL(9,N31)</f>
        <v>6533500</v>
      </c>
      <c r="O30" s="26">
        <f t="shared" si="8"/>
        <v>6533500</v>
      </c>
    </row>
    <row r="31" spans="1:15" ht="89.25" x14ac:dyDescent="0.2">
      <c r="A31" s="2" t="s">
        <v>8</v>
      </c>
      <c r="B31" s="2"/>
      <c r="C31" s="5" t="s">
        <v>15</v>
      </c>
      <c r="D31" s="5"/>
      <c r="E31" s="2" t="s">
        <v>209</v>
      </c>
      <c r="F31" s="2" t="s">
        <v>181</v>
      </c>
      <c r="G31" s="5" t="s">
        <v>254</v>
      </c>
      <c r="H31" s="5" t="s">
        <v>253</v>
      </c>
      <c r="I31" s="5" t="s">
        <v>153</v>
      </c>
      <c r="J31" s="5" t="s">
        <v>252</v>
      </c>
      <c r="K31" s="3">
        <v>10400991</v>
      </c>
      <c r="L31" s="3">
        <v>10382951</v>
      </c>
      <c r="M31" s="4">
        <v>6533500</v>
      </c>
      <c r="N31" s="4">
        <v>6533500</v>
      </c>
      <c r="O31" s="4">
        <v>6533500</v>
      </c>
    </row>
    <row r="32" spans="1:15" ht="51" x14ac:dyDescent="0.2">
      <c r="A32" s="23" t="s">
        <v>8</v>
      </c>
      <c r="B32" s="23"/>
      <c r="C32" s="24" t="s">
        <v>17</v>
      </c>
      <c r="D32" s="5" t="s">
        <v>18</v>
      </c>
      <c r="E32" s="23"/>
      <c r="F32" s="23"/>
      <c r="G32" s="23"/>
      <c r="H32" s="23"/>
      <c r="I32" s="23"/>
      <c r="J32" s="23"/>
      <c r="K32" s="25">
        <v>3000000</v>
      </c>
      <c r="L32" s="25">
        <v>3000000</v>
      </c>
      <c r="M32" s="26">
        <f>SUBTOTAL(9,M33)</f>
        <v>2950000</v>
      </c>
      <c r="N32" s="26">
        <f t="shared" ref="N32:O32" si="9">SUBTOTAL(9,N33)</f>
        <v>950000</v>
      </c>
      <c r="O32" s="26">
        <f t="shared" si="9"/>
        <v>950000</v>
      </c>
    </row>
    <row r="33" spans="1:15" ht="76.5" x14ac:dyDescent="0.2">
      <c r="A33" s="2" t="s">
        <v>8</v>
      </c>
      <c r="B33" s="2"/>
      <c r="C33" s="5" t="s">
        <v>17</v>
      </c>
      <c r="D33" s="5"/>
      <c r="E33" s="2" t="s">
        <v>208</v>
      </c>
      <c r="F33" s="2" t="s">
        <v>182</v>
      </c>
      <c r="G33" s="5" t="s">
        <v>256</v>
      </c>
      <c r="H33" s="5" t="s">
        <v>255</v>
      </c>
      <c r="I33" s="5" t="s">
        <v>168</v>
      </c>
      <c r="J33" s="5" t="s">
        <v>167</v>
      </c>
      <c r="K33" s="3">
        <v>3000000</v>
      </c>
      <c r="L33" s="3">
        <v>3000000</v>
      </c>
      <c r="M33" s="4">
        <v>2950000</v>
      </c>
      <c r="N33" s="4">
        <v>950000</v>
      </c>
      <c r="O33" s="4">
        <v>950000</v>
      </c>
    </row>
    <row r="34" spans="1:15" ht="51" x14ac:dyDescent="0.2">
      <c r="A34" s="23" t="s">
        <v>8</v>
      </c>
      <c r="B34" s="23"/>
      <c r="C34" s="24" t="s">
        <v>19</v>
      </c>
      <c r="D34" s="5" t="s">
        <v>20</v>
      </c>
      <c r="E34" s="23"/>
      <c r="F34" s="23"/>
      <c r="G34" s="23"/>
      <c r="H34" s="23"/>
      <c r="I34" s="23"/>
      <c r="J34" s="23"/>
      <c r="K34" s="25">
        <v>137800</v>
      </c>
      <c r="L34" s="25">
        <v>137720</v>
      </c>
      <c r="M34" s="26">
        <f>SUBTOTAL(9,M35)</f>
        <v>137800</v>
      </c>
      <c r="N34" s="26">
        <f t="shared" ref="N34:O34" si="10">SUBTOTAL(9,N35)</f>
        <v>137800</v>
      </c>
      <c r="O34" s="26">
        <f t="shared" si="10"/>
        <v>137800</v>
      </c>
    </row>
    <row r="35" spans="1:15" ht="89.25" x14ac:dyDescent="0.2">
      <c r="A35" s="2" t="s">
        <v>8</v>
      </c>
      <c r="B35" s="2"/>
      <c r="C35" s="5" t="s">
        <v>19</v>
      </c>
      <c r="D35" s="5"/>
      <c r="E35" s="2" t="s">
        <v>205</v>
      </c>
      <c r="F35" s="2" t="s">
        <v>183</v>
      </c>
      <c r="G35" s="5" t="s">
        <v>258</v>
      </c>
      <c r="H35" s="5" t="s">
        <v>257</v>
      </c>
      <c r="I35" s="5" t="s">
        <v>154</v>
      </c>
      <c r="J35" s="5" t="s">
        <v>172</v>
      </c>
      <c r="K35" s="3">
        <v>137800</v>
      </c>
      <c r="L35" s="3">
        <v>137720</v>
      </c>
      <c r="M35" s="4">
        <v>137800</v>
      </c>
      <c r="N35" s="4">
        <v>137800</v>
      </c>
      <c r="O35" s="4">
        <v>137800</v>
      </c>
    </row>
    <row r="36" spans="1:15" ht="63.75" x14ac:dyDescent="0.2">
      <c r="A36" s="23" t="s">
        <v>8</v>
      </c>
      <c r="B36" s="23"/>
      <c r="C36" s="24" t="s">
        <v>2</v>
      </c>
      <c r="D36" s="5" t="s">
        <v>3</v>
      </c>
      <c r="E36" s="23"/>
      <c r="F36" s="23"/>
      <c r="G36" s="23"/>
      <c r="H36" s="23"/>
      <c r="I36" s="23"/>
      <c r="J36" s="23"/>
      <c r="K36" s="25">
        <v>122111441</v>
      </c>
      <c r="L36" s="25">
        <v>121413119.19</v>
      </c>
      <c r="M36" s="26">
        <f>SUBTOTAL(9,M37:M43)</f>
        <v>118557900</v>
      </c>
      <c r="N36" s="26">
        <f t="shared" ref="N36:O36" si="11">SUBTOTAL(9,N37:N43)</f>
        <v>116514300</v>
      </c>
      <c r="O36" s="26">
        <f t="shared" si="11"/>
        <v>116472400</v>
      </c>
    </row>
    <row r="37" spans="1:15" ht="25.5" customHeight="1" x14ac:dyDescent="0.2">
      <c r="A37" s="2" t="s">
        <v>8</v>
      </c>
      <c r="B37" s="2"/>
      <c r="C37" s="5" t="s">
        <v>2</v>
      </c>
      <c r="D37" s="5"/>
      <c r="E37" s="2" t="s">
        <v>208</v>
      </c>
      <c r="F37" s="2" t="s">
        <v>211</v>
      </c>
      <c r="G37" s="8" t="s">
        <v>218</v>
      </c>
      <c r="H37" s="8" t="s">
        <v>217</v>
      </c>
      <c r="I37" s="8" t="s">
        <v>219</v>
      </c>
      <c r="J37" s="8" t="s">
        <v>216</v>
      </c>
      <c r="K37" s="3">
        <v>951600</v>
      </c>
      <c r="L37" s="3">
        <v>951599.12</v>
      </c>
      <c r="M37" s="4">
        <v>943800</v>
      </c>
      <c r="N37" s="4">
        <v>943800</v>
      </c>
      <c r="O37" s="4">
        <v>943800</v>
      </c>
    </row>
    <row r="38" spans="1:15" ht="25.5" customHeight="1" x14ac:dyDescent="0.2">
      <c r="A38" s="2" t="s">
        <v>8</v>
      </c>
      <c r="B38" s="2"/>
      <c r="C38" s="5" t="s">
        <v>2</v>
      </c>
      <c r="D38" s="5"/>
      <c r="E38" s="2" t="s">
        <v>208</v>
      </c>
      <c r="F38" s="2" t="s">
        <v>209</v>
      </c>
      <c r="G38" s="8"/>
      <c r="H38" s="8"/>
      <c r="I38" s="8"/>
      <c r="J38" s="8"/>
      <c r="K38" s="3">
        <v>59605296</v>
      </c>
      <c r="L38" s="3">
        <v>58915118.329999998</v>
      </c>
      <c r="M38" s="4">
        <v>62128400</v>
      </c>
      <c r="N38" s="4">
        <v>60084800</v>
      </c>
      <c r="O38" s="4">
        <v>60042900</v>
      </c>
    </row>
    <row r="39" spans="1:15" ht="25.5" customHeight="1" x14ac:dyDescent="0.2">
      <c r="A39" s="2" t="s">
        <v>8</v>
      </c>
      <c r="B39" s="2"/>
      <c r="C39" s="5" t="s">
        <v>2</v>
      </c>
      <c r="D39" s="5"/>
      <c r="E39" s="2" t="s">
        <v>208</v>
      </c>
      <c r="F39" s="2" t="s">
        <v>182</v>
      </c>
      <c r="G39" s="8"/>
      <c r="H39" s="8"/>
      <c r="I39" s="8"/>
      <c r="J39" s="8"/>
      <c r="K39" s="3">
        <v>57106075</v>
      </c>
      <c r="L39" s="3">
        <v>57106017.479999997</v>
      </c>
      <c r="M39" s="4">
        <v>53602600</v>
      </c>
      <c r="N39" s="4">
        <v>53602600</v>
      </c>
      <c r="O39" s="4">
        <v>53602600</v>
      </c>
    </row>
    <row r="40" spans="1:15" ht="25.5" customHeight="1" x14ac:dyDescent="0.2">
      <c r="A40" s="2" t="s">
        <v>8</v>
      </c>
      <c r="B40" s="2"/>
      <c r="C40" s="5" t="s">
        <v>2</v>
      </c>
      <c r="D40" s="5"/>
      <c r="E40" s="2" t="s">
        <v>205</v>
      </c>
      <c r="F40" s="2" t="s">
        <v>209</v>
      </c>
      <c r="G40" s="8"/>
      <c r="H40" s="8"/>
      <c r="I40" s="8"/>
      <c r="J40" s="8"/>
      <c r="K40" s="3">
        <v>1124569</v>
      </c>
      <c r="L40" s="3">
        <v>1124569</v>
      </c>
      <c r="M40" s="4"/>
      <c r="N40" s="4"/>
      <c r="O40" s="4"/>
    </row>
    <row r="41" spans="1:15" ht="25.5" customHeight="1" x14ac:dyDescent="0.2">
      <c r="A41" s="2" t="s">
        <v>8</v>
      </c>
      <c r="B41" s="2"/>
      <c r="C41" s="5" t="s">
        <v>2</v>
      </c>
      <c r="D41" s="5"/>
      <c r="E41" s="2" t="s">
        <v>209</v>
      </c>
      <c r="F41" s="2" t="s">
        <v>207</v>
      </c>
      <c r="G41" s="8"/>
      <c r="H41" s="8"/>
      <c r="I41" s="8"/>
      <c r="J41" s="8"/>
      <c r="K41" s="3">
        <v>3222034</v>
      </c>
      <c r="L41" s="3">
        <v>3214457.26</v>
      </c>
      <c r="M41" s="4">
        <v>1883100</v>
      </c>
      <c r="N41" s="4">
        <v>1883100</v>
      </c>
      <c r="O41" s="4">
        <v>1883100</v>
      </c>
    </row>
    <row r="42" spans="1:15" ht="25.5" customHeight="1" x14ac:dyDescent="0.2">
      <c r="A42" s="2" t="s">
        <v>8</v>
      </c>
      <c r="B42" s="2"/>
      <c r="C42" s="5" t="s">
        <v>2</v>
      </c>
      <c r="D42" s="5"/>
      <c r="E42" s="2" t="s">
        <v>209</v>
      </c>
      <c r="F42" s="2" t="s">
        <v>181</v>
      </c>
      <c r="G42" s="8"/>
      <c r="H42" s="8"/>
      <c r="I42" s="8"/>
      <c r="J42" s="8"/>
      <c r="K42" s="3">
        <v>52112</v>
      </c>
      <c r="L42" s="3">
        <v>52112</v>
      </c>
      <c r="M42" s="4"/>
      <c r="N42" s="4"/>
      <c r="O42" s="4"/>
    </row>
    <row r="43" spans="1:15" ht="29.25" customHeight="1" x14ac:dyDescent="0.2">
      <c r="A43" s="2" t="s">
        <v>8</v>
      </c>
      <c r="B43" s="2"/>
      <c r="C43" s="5" t="s">
        <v>2</v>
      </c>
      <c r="D43" s="5"/>
      <c r="E43" s="2" t="s">
        <v>207</v>
      </c>
      <c r="F43" s="2" t="s">
        <v>206</v>
      </c>
      <c r="G43" s="8"/>
      <c r="H43" s="8"/>
      <c r="I43" s="8"/>
      <c r="J43" s="8"/>
      <c r="K43" s="3">
        <v>49755</v>
      </c>
      <c r="L43" s="3">
        <v>49246</v>
      </c>
      <c r="M43" s="4"/>
      <c r="N43" s="4"/>
      <c r="O43" s="4"/>
    </row>
    <row r="44" spans="1:15" ht="63.75" x14ac:dyDescent="0.2">
      <c r="A44" s="23" t="s">
        <v>8</v>
      </c>
      <c r="B44" s="23"/>
      <c r="C44" s="24" t="s">
        <v>4</v>
      </c>
      <c r="D44" s="5" t="s">
        <v>5</v>
      </c>
      <c r="E44" s="23"/>
      <c r="F44" s="23"/>
      <c r="G44" s="23"/>
      <c r="H44" s="23"/>
      <c r="I44" s="23"/>
      <c r="J44" s="23"/>
      <c r="K44" s="25">
        <v>148630812</v>
      </c>
      <c r="L44" s="25">
        <v>148561121.12</v>
      </c>
      <c r="M44" s="26">
        <f>SUBTOTAL(9,M45:M46)</f>
        <v>152652800</v>
      </c>
      <c r="N44" s="26">
        <f t="shared" ref="N44:O44" si="12">SUBTOTAL(9,N45:N46)</f>
        <v>152652800</v>
      </c>
      <c r="O44" s="26">
        <f t="shared" si="12"/>
        <v>152652800</v>
      </c>
    </row>
    <row r="45" spans="1:15" ht="98.25" customHeight="1" x14ac:dyDescent="0.2">
      <c r="A45" s="2" t="s">
        <v>8</v>
      </c>
      <c r="B45" s="2"/>
      <c r="C45" s="5" t="s">
        <v>4</v>
      </c>
      <c r="D45" s="5"/>
      <c r="E45" s="2" t="s">
        <v>208</v>
      </c>
      <c r="F45" s="2" t="s">
        <v>211</v>
      </c>
      <c r="G45" s="8" t="s">
        <v>215</v>
      </c>
      <c r="H45" s="8" t="s">
        <v>217</v>
      </c>
      <c r="I45" s="8" t="s">
        <v>219</v>
      </c>
      <c r="J45" s="8" t="s">
        <v>216</v>
      </c>
      <c r="K45" s="3">
        <v>4989743</v>
      </c>
      <c r="L45" s="3">
        <v>4987811.47</v>
      </c>
      <c r="M45" s="4">
        <v>4956400</v>
      </c>
      <c r="N45" s="4">
        <v>4956400</v>
      </c>
      <c r="O45" s="4">
        <v>4956400</v>
      </c>
    </row>
    <row r="46" spans="1:15" ht="98.25" customHeight="1" x14ac:dyDescent="0.2">
      <c r="A46" s="2" t="s">
        <v>8</v>
      </c>
      <c r="B46" s="2"/>
      <c r="C46" s="5" t="s">
        <v>4</v>
      </c>
      <c r="D46" s="5"/>
      <c r="E46" s="2" t="s">
        <v>208</v>
      </c>
      <c r="F46" s="2" t="s">
        <v>209</v>
      </c>
      <c r="G46" s="8"/>
      <c r="H46" s="8"/>
      <c r="I46" s="8"/>
      <c r="J46" s="8"/>
      <c r="K46" s="3">
        <v>143641069</v>
      </c>
      <c r="L46" s="3">
        <v>143573309.65000001</v>
      </c>
      <c r="M46" s="4">
        <v>147696400</v>
      </c>
      <c r="N46" s="4">
        <v>147696400</v>
      </c>
      <c r="O46" s="4">
        <v>147696400</v>
      </c>
    </row>
    <row r="47" spans="1:15" ht="140.25" x14ac:dyDescent="0.2">
      <c r="A47" s="23" t="s">
        <v>8</v>
      </c>
      <c r="B47" s="23"/>
      <c r="C47" s="24" t="s">
        <v>21</v>
      </c>
      <c r="D47" s="27" t="s">
        <v>22</v>
      </c>
      <c r="E47" s="23"/>
      <c r="F47" s="23"/>
      <c r="G47" s="23"/>
      <c r="H47" s="23"/>
      <c r="I47" s="23"/>
      <c r="J47" s="23"/>
      <c r="K47" s="25">
        <f>K48</f>
        <v>80229358</v>
      </c>
      <c r="L47" s="25">
        <f>L48</f>
        <v>79928745.689999998</v>
      </c>
      <c r="M47" s="26">
        <f>SUBTOTAL(9,M48)</f>
        <v>82241500</v>
      </c>
      <c r="N47" s="26">
        <f t="shared" ref="N47:O47" si="13">SUBTOTAL(9,N48)</f>
        <v>82241500</v>
      </c>
      <c r="O47" s="26">
        <f t="shared" si="13"/>
        <v>82241500</v>
      </c>
    </row>
    <row r="48" spans="1:15" ht="266.25" customHeight="1" x14ac:dyDescent="0.2">
      <c r="A48" s="2" t="s">
        <v>8</v>
      </c>
      <c r="B48" s="2"/>
      <c r="C48" s="5" t="s">
        <v>21</v>
      </c>
      <c r="D48" s="27"/>
      <c r="E48" s="2" t="s">
        <v>208</v>
      </c>
      <c r="F48" s="2" t="s">
        <v>182</v>
      </c>
      <c r="G48" s="5" t="s">
        <v>262</v>
      </c>
      <c r="H48" s="5" t="s">
        <v>259</v>
      </c>
      <c r="I48" s="5" t="s">
        <v>260</v>
      </c>
      <c r="J48" s="5" t="s">
        <v>261</v>
      </c>
      <c r="K48" s="3">
        <v>80229358</v>
      </c>
      <c r="L48" s="3">
        <v>79928745.689999998</v>
      </c>
      <c r="M48" s="4">
        <v>82241500</v>
      </c>
      <c r="N48" s="4">
        <v>82241500</v>
      </c>
      <c r="O48" s="4">
        <v>82241500</v>
      </c>
    </row>
    <row r="49" spans="1:15" ht="153" x14ac:dyDescent="0.2">
      <c r="A49" s="23" t="s">
        <v>8</v>
      </c>
      <c r="B49" s="23"/>
      <c r="C49" s="24" t="s">
        <v>23</v>
      </c>
      <c r="D49" s="27" t="s">
        <v>24</v>
      </c>
      <c r="E49" s="23"/>
      <c r="F49" s="23"/>
      <c r="G49" s="23"/>
      <c r="H49" s="23"/>
      <c r="I49" s="23"/>
      <c r="J49" s="23"/>
      <c r="K49" s="25">
        <v>14463100</v>
      </c>
      <c r="L49" s="25">
        <v>14386061.439999999</v>
      </c>
      <c r="M49" s="26">
        <f>SUBTOTAL(9,M50)</f>
        <v>15205100</v>
      </c>
      <c r="N49" s="26">
        <f t="shared" ref="N49:O49" si="14">SUBTOTAL(9,N50)</f>
        <v>15179200</v>
      </c>
      <c r="O49" s="26">
        <f t="shared" si="14"/>
        <v>15205100</v>
      </c>
    </row>
    <row r="50" spans="1:15" ht="97.5" customHeight="1" x14ac:dyDescent="0.2">
      <c r="A50" s="2" t="s">
        <v>8</v>
      </c>
      <c r="B50" s="2"/>
      <c r="C50" s="5" t="s">
        <v>23</v>
      </c>
      <c r="D50" s="27"/>
      <c r="E50" s="2" t="s">
        <v>181</v>
      </c>
      <c r="F50" s="2" t="s">
        <v>211</v>
      </c>
      <c r="G50" s="5" t="s">
        <v>346</v>
      </c>
      <c r="H50" s="5" t="s">
        <v>265</v>
      </c>
      <c r="I50" s="5" t="s">
        <v>264</v>
      </c>
      <c r="J50" s="5" t="s">
        <v>263</v>
      </c>
      <c r="K50" s="3">
        <v>14463100</v>
      </c>
      <c r="L50" s="3">
        <v>14386061.439999999</v>
      </c>
      <c r="M50" s="4">
        <v>15205100</v>
      </c>
      <c r="N50" s="4">
        <v>15179200</v>
      </c>
      <c r="O50" s="4">
        <v>15205100</v>
      </c>
    </row>
    <row r="51" spans="1:15" ht="178.5" x14ac:dyDescent="0.2">
      <c r="A51" s="23" t="s">
        <v>8</v>
      </c>
      <c r="B51" s="23"/>
      <c r="C51" s="24" t="s">
        <v>25</v>
      </c>
      <c r="D51" s="27" t="s">
        <v>26</v>
      </c>
      <c r="E51" s="23"/>
      <c r="F51" s="23"/>
      <c r="G51" s="23"/>
      <c r="H51" s="23"/>
      <c r="I51" s="23"/>
      <c r="J51" s="23"/>
      <c r="K51" s="25">
        <v>285000</v>
      </c>
      <c r="L51" s="25">
        <v>282384.46000000002</v>
      </c>
      <c r="M51" s="26">
        <f>SUBTOTAL(9,M52)</f>
        <v>285000</v>
      </c>
      <c r="N51" s="26">
        <f t="shared" ref="N51:O51" si="15">SUBTOTAL(9,N52)</f>
        <v>285000</v>
      </c>
      <c r="O51" s="26">
        <f t="shared" si="15"/>
        <v>285000</v>
      </c>
    </row>
    <row r="52" spans="1:15" ht="127.5" x14ac:dyDescent="0.2">
      <c r="A52" s="2" t="s">
        <v>8</v>
      </c>
      <c r="B52" s="2"/>
      <c r="C52" s="5" t="s">
        <v>25</v>
      </c>
      <c r="D52" s="27"/>
      <c r="E52" s="2" t="s">
        <v>208</v>
      </c>
      <c r="F52" s="2" t="s">
        <v>209</v>
      </c>
      <c r="G52" s="5" t="s">
        <v>348</v>
      </c>
      <c r="H52" s="5" t="s">
        <v>266</v>
      </c>
      <c r="I52" s="5" t="s">
        <v>156</v>
      </c>
      <c r="J52" s="5" t="s">
        <v>157</v>
      </c>
      <c r="K52" s="3">
        <v>285000</v>
      </c>
      <c r="L52" s="3">
        <v>282384.46000000002</v>
      </c>
      <c r="M52" s="4">
        <v>285000</v>
      </c>
      <c r="N52" s="4">
        <v>285000</v>
      </c>
      <c r="O52" s="4">
        <v>285000</v>
      </c>
    </row>
    <row r="53" spans="1:15" ht="153" x14ac:dyDescent="0.2">
      <c r="A53" s="23" t="s">
        <v>8</v>
      </c>
      <c r="B53" s="23"/>
      <c r="C53" s="24" t="s">
        <v>6</v>
      </c>
      <c r="D53" s="27" t="s">
        <v>7</v>
      </c>
      <c r="E53" s="23"/>
      <c r="F53" s="23"/>
      <c r="G53" s="23"/>
      <c r="H53" s="23"/>
      <c r="I53" s="23"/>
      <c r="J53" s="23"/>
      <c r="K53" s="25">
        <v>5353874</v>
      </c>
      <c r="L53" s="25">
        <v>5201600.2</v>
      </c>
      <c r="M53" s="26">
        <f>SUBTOTAL(9,M54:M56)</f>
        <v>9206900</v>
      </c>
      <c r="N53" s="26">
        <f t="shared" ref="N53:O53" si="16">SUBTOTAL(9,N54:N56)</f>
        <v>8037600</v>
      </c>
      <c r="O53" s="26">
        <f t="shared" si="16"/>
        <v>9206900</v>
      </c>
    </row>
    <row r="54" spans="1:15" ht="48.75" customHeight="1" x14ac:dyDescent="0.2">
      <c r="A54" s="2" t="s">
        <v>8</v>
      </c>
      <c r="B54" s="2"/>
      <c r="C54" s="5" t="s">
        <v>6</v>
      </c>
      <c r="D54" s="27"/>
      <c r="E54" s="2" t="s">
        <v>208</v>
      </c>
      <c r="F54" s="2" t="s">
        <v>209</v>
      </c>
      <c r="G54" s="8" t="s">
        <v>325</v>
      </c>
      <c r="H54" s="8" t="s">
        <v>220</v>
      </c>
      <c r="I54" s="8" t="s">
        <v>158</v>
      </c>
      <c r="J54" s="8" t="s">
        <v>159</v>
      </c>
      <c r="K54" s="3">
        <v>3491980</v>
      </c>
      <c r="L54" s="3">
        <v>3491470.1</v>
      </c>
      <c r="M54" s="4">
        <v>5533800</v>
      </c>
      <c r="N54" s="4">
        <v>5091100</v>
      </c>
      <c r="O54" s="4">
        <v>5533800</v>
      </c>
    </row>
    <row r="55" spans="1:15" ht="48.75" customHeight="1" x14ac:dyDescent="0.2">
      <c r="A55" s="2" t="s">
        <v>8</v>
      </c>
      <c r="B55" s="2"/>
      <c r="C55" s="5" t="s">
        <v>6</v>
      </c>
      <c r="D55" s="27"/>
      <c r="E55" s="2" t="s">
        <v>208</v>
      </c>
      <c r="F55" s="2" t="s">
        <v>182</v>
      </c>
      <c r="G55" s="8"/>
      <c r="H55" s="8"/>
      <c r="I55" s="8"/>
      <c r="J55" s="8"/>
      <c r="K55" s="3">
        <v>1397194</v>
      </c>
      <c r="L55" s="3">
        <v>1393632.66</v>
      </c>
      <c r="M55" s="4">
        <v>2815100</v>
      </c>
      <c r="N55" s="4">
        <v>2174300</v>
      </c>
      <c r="O55" s="4">
        <v>2815100</v>
      </c>
    </row>
    <row r="56" spans="1:15" ht="48.75" customHeight="1" x14ac:dyDescent="0.2">
      <c r="A56" s="2" t="s">
        <v>8</v>
      </c>
      <c r="B56" s="2"/>
      <c r="C56" s="5" t="s">
        <v>6</v>
      </c>
      <c r="D56" s="27"/>
      <c r="E56" s="2" t="s">
        <v>181</v>
      </c>
      <c r="F56" s="2" t="s">
        <v>211</v>
      </c>
      <c r="G56" s="8"/>
      <c r="H56" s="8"/>
      <c r="I56" s="8"/>
      <c r="J56" s="8"/>
      <c r="K56" s="3">
        <v>464700</v>
      </c>
      <c r="L56" s="3">
        <v>316497.44</v>
      </c>
      <c r="M56" s="4">
        <v>858000</v>
      </c>
      <c r="N56" s="4">
        <v>772200</v>
      </c>
      <c r="O56" s="4">
        <v>858000</v>
      </c>
    </row>
    <row r="57" spans="1:15" ht="51" x14ac:dyDescent="0.2">
      <c r="A57" s="23" t="s">
        <v>8</v>
      </c>
      <c r="B57" s="23"/>
      <c r="C57" s="24" t="s">
        <v>27</v>
      </c>
      <c r="D57" s="5" t="s">
        <v>28</v>
      </c>
      <c r="E57" s="23"/>
      <c r="F57" s="23"/>
      <c r="G57" s="23"/>
      <c r="H57" s="23"/>
      <c r="I57" s="23"/>
      <c r="J57" s="23"/>
      <c r="K57" s="25">
        <v>7871300</v>
      </c>
      <c r="L57" s="25">
        <v>7871300</v>
      </c>
      <c r="M57" s="26">
        <f>SUBTOTAL(9,M58)</f>
        <v>8842000</v>
      </c>
      <c r="N57" s="26">
        <f t="shared" ref="N57:O57" si="17">SUBTOTAL(9,N58)</f>
        <v>8842000</v>
      </c>
      <c r="O57" s="26">
        <f t="shared" si="17"/>
        <v>8842000</v>
      </c>
    </row>
    <row r="58" spans="1:15" ht="164.25" customHeight="1" x14ac:dyDescent="0.2">
      <c r="A58" s="2" t="s">
        <v>8</v>
      </c>
      <c r="B58" s="2"/>
      <c r="C58" s="5" t="s">
        <v>27</v>
      </c>
      <c r="D58" s="5"/>
      <c r="E58" s="2" t="s">
        <v>207</v>
      </c>
      <c r="F58" s="2" t="s">
        <v>208</v>
      </c>
      <c r="G58" s="5" t="s">
        <v>271</v>
      </c>
      <c r="H58" s="5" t="s">
        <v>269</v>
      </c>
      <c r="I58" s="5" t="s">
        <v>268</v>
      </c>
      <c r="J58" s="5" t="s">
        <v>270</v>
      </c>
      <c r="K58" s="3">
        <v>7871300</v>
      </c>
      <c r="L58" s="3">
        <v>7871300</v>
      </c>
      <c r="M58" s="4">
        <v>8842000</v>
      </c>
      <c r="N58" s="4">
        <v>8842000</v>
      </c>
      <c r="O58" s="4">
        <v>8842000</v>
      </c>
    </row>
    <row r="59" spans="1:15" ht="38.25" x14ac:dyDescent="0.2">
      <c r="A59" s="23" t="s">
        <v>8</v>
      </c>
      <c r="B59" s="23"/>
      <c r="C59" s="24" t="s">
        <v>29</v>
      </c>
      <c r="D59" s="5" t="s">
        <v>30</v>
      </c>
      <c r="E59" s="23"/>
      <c r="F59" s="23"/>
      <c r="G59" s="23"/>
      <c r="H59" s="23"/>
      <c r="I59" s="23"/>
      <c r="J59" s="23"/>
      <c r="K59" s="25">
        <v>2000000</v>
      </c>
      <c r="L59" s="25">
        <v>2000000</v>
      </c>
      <c r="M59" s="26">
        <f>SUBTOTAL(9,M60)</f>
        <v>0</v>
      </c>
      <c r="N59" s="26">
        <f t="shared" ref="N59:O59" si="18">SUBTOTAL(9,N60)</f>
        <v>0</v>
      </c>
      <c r="O59" s="26">
        <f t="shared" si="18"/>
        <v>0</v>
      </c>
    </row>
    <row r="60" spans="1:15" ht="153" x14ac:dyDescent="0.2">
      <c r="A60" s="2" t="s">
        <v>8</v>
      </c>
      <c r="B60" s="2"/>
      <c r="C60" s="5" t="s">
        <v>29</v>
      </c>
      <c r="D60" s="5"/>
      <c r="E60" s="2" t="s">
        <v>207</v>
      </c>
      <c r="F60" s="2" t="s">
        <v>205</v>
      </c>
      <c r="G60" s="5" t="s">
        <v>274</v>
      </c>
      <c r="H60" s="5" t="s">
        <v>273</v>
      </c>
      <c r="I60" s="5" t="s">
        <v>275</v>
      </c>
      <c r="J60" s="5" t="s">
        <v>276</v>
      </c>
      <c r="K60" s="3">
        <v>2000000</v>
      </c>
      <c r="L60" s="3">
        <v>2000000</v>
      </c>
      <c r="M60" s="4"/>
      <c r="N60" s="4"/>
      <c r="O60" s="4"/>
    </row>
    <row r="61" spans="1:15" ht="25.5" x14ac:dyDescent="0.2">
      <c r="A61" s="23" t="s">
        <v>8</v>
      </c>
      <c r="B61" s="23"/>
      <c r="C61" s="24" t="s">
        <v>31</v>
      </c>
      <c r="D61" s="5" t="s">
        <v>32</v>
      </c>
      <c r="E61" s="23"/>
      <c r="F61" s="23"/>
      <c r="G61" s="23"/>
      <c r="H61" s="23"/>
      <c r="I61" s="23"/>
      <c r="J61" s="23"/>
      <c r="K61" s="25">
        <v>7989400</v>
      </c>
      <c r="L61" s="25">
        <v>7732288.9000000004</v>
      </c>
      <c r="M61" s="26">
        <f>SUBTOTAL(9,M62)</f>
        <v>8677000</v>
      </c>
      <c r="N61" s="26">
        <f t="shared" ref="N61:O61" si="19">SUBTOTAL(9,N62)</f>
        <v>8503900</v>
      </c>
      <c r="O61" s="26">
        <f t="shared" si="19"/>
        <v>8770400</v>
      </c>
    </row>
    <row r="62" spans="1:15" ht="45" customHeight="1" x14ac:dyDescent="0.2">
      <c r="A62" s="2" t="s">
        <v>8</v>
      </c>
      <c r="B62" s="2"/>
      <c r="C62" s="5" t="s">
        <v>31</v>
      </c>
      <c r="D62" s="5"/>
      <c r="E62" s="2" t="s">
        <v>205</v>
      </c>
      <c r="F62" s="2" t="s">
        <v>209</v>
      </c>
      <c r="G62" s="29" t="s">
        <v>278</v>
      </c>
      <c r="H62" s="29" t="s">
        <v>277</v>
      </c>
      <c r="I62" s="29" t="s">
        <v>162</v>
      </c>
      <c r="J62" s="29" t="s">
        <v>163</v>
      </c>
      <c r="K62" s="3">
        <v>7989400</v>
      </c>
      <c r="L62" s="3">
        <v>7732288.9000000004</v>
      </c>
      <c r="M62" s="4">
        <v>8677000</v>
      </c>
      <c r="N62" s="4">
        <v>8503900</v>
      </c>
      <c r="O62" s="4">
        <v>8770400</v>
      </c>
    </row>
    <row r="63" spans="1:15" ht="25.5" x14ac:dyDescent="0.2">
      <c r="A63" s="23" t="s">
        <v>8</v>
      </c>
      <c r="B63" s="23"/>
      <c r="C63" s="24" t="s">
        <v>33</v>
      </c>
      <c r="D63" s="5" t="s">
        <v>34</v>
      </c>
      <c r="E63" s="23"/>
      <c r="F63" s="23"/>
      <c r="G63" s="23"/>
      <c r="H63" s="23"/>
      <c r="I63" s="23"/>
      <c r="J63" s="23"/>
      <c r="K63" s="25">
        <v>15400</v>
      </c>
      <c r="L63" s="25">
        <v>15400</v>
      </c>
      <c r="M63" s="26">
        <f>SUBTOTAL(9,M64)</f>
        <v>18100</v>
      </c>
      <c r="N63" s="26">
        <f t="shared" ref="N63:O63" si="20">SUBTOTAL(9,N64)</f>
        <v>24400</v>
      </c>
      <c r="O63" s="26">
        <f t="shared" si="20"/>
        <v>134200</v>
      </c>
    </row>
    <row r="64" spans="1:15" ht="51" x14ac:dyDescent="0.2">
      <c r="A64" s="2" t="s">
        <v>8</v>
      </c>
      <c r="B64" s="2"/>
      <c r="C64" s="5" t="s">
        <v>33</v>
      </c>
      <c r="D64" s="5"/>
      <c r="E64" s="2" t="s">
        <v>208</v>
      </c>
      <c r="F64" s="2" t="s">
        <v>212</v>
      </c>
      <c r="G64" s="29" t="s">
        <v>280</v>
      </c>
      <c r="H64" s="29" t="s">
        <v>279</v>
      </c>
      <c r="I64" s="29" t="s">
        <v>162</v>
      </c>
      <c r="J64" s="29" t="s">
        <v>164</v>
      </c>
      <c r="K64" s="3">
        <v>15400</v>
      </c>
      <c r="L64" s="3">
        <v>15400</v>
      </c>
      <c r="M64" s="4">
        <v>18100</v>
      </c>
      <c r="N64" s="4">
        <v>24400</v>
      </c>
      <c r="O64" s="4">
        <v>134200</v>
      </c>
    </row>
    <row r="65" spans="1:15" ht="38.25" x14ac:dyDescent="0.2">
      <c r="A65" s="23" t="s">
        <v>8</v>
      </c>
      <c r="B65" s="23"/>
      <c r="C65" s="24" t="s">
        <v>125</v>
      </c>
      <c r="D65" s="30" t="s">
        <v>126</v>
      </c>
      <c r="E65" s="23"/>
      <c r="F65" s="23"/>
      <c r="G65" s="23"/>
      <c r="H65" s="23"/>
      <c r="I65" s="23"/>
      <c r="J65" s="23"/>
      <c r="K65" s="25"/>
      <c r="L65" s="25"/>
      <c r="M65" s="26">
        <f>SUBTOTAL(9,M66)</f>
        <v>1984400</v>
      </c>
      <c r="N65" s="26">
        <f t="shared" ref="N65:O65" si="21">SUBTOTAL(9,N66)</f>
        <v>0</v>
      </c>
      <c r="O65" s="26">
        <f t="shared" si="21"/>
        <v>0</v>
      </c>
    </row>
    <row r="66" spans="1:15" ht="25.5" x14ac:dyDescent="0.2">
      <c r="A66" s="2" t="s">
        <v>8</v>
      </c>
      <c r="B66" s="2"/>
      <c r="C66" s="5" t="s">
        <v>125</v>
      </c>
      <c r="D66" s="5"/>
      <c r="E66" s="2" t="s">
        <v>208</v>
      </c>
      <c r="F66" s="2" t="s">
        <v>182</v>
      </c>
      <c r="G66" s="29" t="s">
        <v>282</v>
      </c>
      <c r="H66" s="29" t="s">
        <v>281</v>
      </c>
      <c r="I66" s="29" t="s">
        <v>165</v>
      </c>
      <c r="J66" s="29" t="s">
        <v>166</v>
      </c>
      <c r="K66" s="3"/>
      <c r="L66" s="3"/>
      <c r="M66" s="4">
        <v>1984400</v>
      </c>
      <c r="N66" s="4"/>
      <c r="O66" s="4"/>
    </row>
    <row r="67" spans="1:15" ht="63.75" x14ac:dyDescent="0.2">
      <c r="A67" s="23" t="s">
        <v>8</v>
      </c>
      <c r="B67" s="23"/>
      <c r="C67" s="24" t="s">
        <v>35</v>
      </c>
      <c r="D67" s="5" t="s">
        <v>36</v>
      </c>
      <c r="E67" s="23"/>
      <c r="F67" s="23"/>
      <c r="G67" s="23"/>
      <c r="H67" s="23"/>
      <c r="I67" s="23"/>
      <c r="J67" s="23"/>
      <c r="K67" s="25">
        <v>15940327</v>
      </c>
      <c r="L67" s="25">
        <v>14609516.09</v>
      </c>
      <c r="M67" s="26">
        <f>SUBTOTAL(9,M68:M72)</f>
        <v>21080300</v>
      </c>
      <c r="N67" s="26">
        <f t="shared" ref="N67:O67" si="22">SUBTOTAL(9,N68:N72)</f>
        <v>20945700</v>
      </c>
      <c r="O67" s="26">
        <f t="shared" si="22"/>
        <v>20919100</v>
      </c>
    </row>
    <row r="68" spans="1:15" ht="36" customHeight="1" x14ac:dyDescent="0.2">
      <c r="A68" s="2" t="s">
        <v>8</v>
      </c>
      <c r="B68" s="2"/>
      <c r="C68" s="5" t="s">
        <v>35</v>
      </c>
      <c r="D68" s="5"/>
      <c r="E68" s="2" t="s">
        <v>208</v>
      </c>
      <c r="F68" s="2" t="s">
        <v>182</v>
      </c>
      <c r="G68" s="8" t="s">
        <v>218</v>
      </c>
      <c r="H68" s="8" t="s">
        <v>217</v>
      </c>
      <c r="I68" s="8" t="s">
        <v>219</v>
      </c>
      <c r="J68" s="8" t="s">
        <v>216</v>
      </c>
      <c r="K68" s="3">
        <v>4371639</v>
      </c>
      <c r="L68" s="3">
        <v>4126799.6</v>
      </c>
      <c r="M68" s="4">
        <v>4699300</v>
      </c>
      <c r="N68" s="4">
        <v>4699300</v>
      </c>
      <c r="O68" s="4">
        <v>4699300</v>
      </c>
    </row>
    <row r="69" spans="1:15" ht="36" customHeight="1" x14ac:dyDescent="0.2">
      <c r="A69" s="2" t="s">
        <v>8</v>
      </c>
      <c r="B69" s="2"/>
      <c r="C69" s="5" t="s">
        <v>35</v>
      </c>
      <c r="D69" s="5"/>
      <c r="E69" s="2" t="s">
        <v>205</v>
      </c>
      <c r="F69" s="2" t="s">
        <v>209</v>
      </c>
      <c r="G69" s="8"/>
      <c r="H69" s="8"/>
      <c r="I69" s="8"/>
      <c r="J69" s="8"/>
      <c r="K69" s="3">
        <v>1756300</v>
      </c>
      <c r="L69" s="3">
        <v>1706777.93</v>
      </c>
      <c r="M69" s="4">
        <v>2036900</v>
      </c>
      <c r="N69" s="4">
        <v>1960000</v>
      </c>
      <c r="O69" s="4">
        <v>1960000</v>
      </c>
    </row>
    <row r="70" spans="1:15" ht="36" customHeight="1" x14ac:dyDescent="0.2">
      <c r="A70" s="2" t="s">
        <v>8</v>
      </c>
      <c r="B70" s="2"/>
      <c r="C70" s="5" t="s">
        <v>35</v>
      </c>
      <c r="D70" s="5"/>
      <c r="E70" s="2" t="s">
        <v>209</v>
      </c>
      <c r="F70" s="2" t="s">
        <v>181</v>
      </c>
      <c r="G70" s="8"/>
      <c r="H70" s="8"/>
      <c r="I70" s="8"/>
      <c r="J70" s="8"/>
      <c r="K70" s="3">
        <v>1057457</v>
      </c>
      <c r="L70" s="3">
        <v>1024908.51</v>
      </c>
      <c r="M70" s="4">
        <v>1020700</v>
      </c>
      <c r="N70" s="4">
        <v>1020700</v>
      </c>
      <c r="O70" s="4">
        <v>1020700</v>
      </c>
    </row>
    <row r="71" spans="1:15" ht="36" customHeight="1" x14ac:dyDescent="0.2">
      <c r="A71" s="2" t="s">
        <v>8</v>
      </c>
      <c r="B71" s="2"/>
      <c r="C71" s="5" t="s">
        <v>35</v>
      </c>
      <c r="D71" s="5"/>
      <c r="E71" s="2" t="s">
        <v>210</v>
      </c>
      <c r="F71" s="2" t="s">
        <v>209</v>
      </c>
      <c r="G71" s="8"/>
      <c r="H71" s="8"/>
      <c r="I71" s="8"/>
      <c r="J71" s="8"/>
      <c r="K71" s="3">
        <v>551500</v>
      </c>
      <c r="L71" s="3">
        <v>551500</v>
      </c>
      <c r="M71" s="4">
        <v>628300</v>
      </c>
      <c r="N71" s="4">
        <v>664000</v>
      </c>
      <c r="O71" s="4">
        <v>699600</v>
      </c>
    </row>
    <row r="72" spans="1:15" ht="40.5" customHeight="1" x14ac:dyDescent="0.2">
      <c r="A72" s="2" t="s">
        <v>8</v>
      </c>
      <c r="B72" s="2"/>
      <c r="C72" s="5" t="s">
        <v>35</v>
      </c>
      <c r="D72" s="5"/>
      <c r="E72" s="2" t="s">
        <v>207</v>
      </c>
      <c r="F72" s="2" t="s">
        <v>206</v>
      </c>
      <c r="G72" s="8"/>
      <c r="H72" s="8"/>
      <c r="I72" s="8"/>
      <c r="J72" s="8"/>
      <c r="K72" s="3">
        <v>8203431</v>
      </c>
      <c r="L72" s="3">
        <v>7199530.0499999998</v>
      </c>
      <c r="M72" s="4">
        <v>12695100</v>
      </c>
      <c r="N72" s="4">
        <v>12601700</v>
      </c>
      <c r="O72" s="4">
        <v>12539500</v>
      </c>
    </row>
    <row r="73" spans="1:15" ht="63.75" x14ac:dyDescent="0.2">
      <c r="A73" s="23" t="s">
        <v>8</v>
      </c>
      <c r="B73" s="23"/>
      <c r="C73" s="24" t="s">
        <v>37</v>
      </c>
      <c r="D73" s="5" t="s">
        <v>38</v>
      </c>
      <c r="E73" s="23"/>
      <c r="F73" s="23"/>
      <c r="G73" s="23"/>
      <c r="H73" s="23"/>
      <c r="I73" s="23"/>
      <c r="J73" s="23"/>
      <c r="K73" s="25">
        <v>29211461</v>
      </c>
      <c r="L73" s="25">
        <v>29196139.620000001</v>
      </c>
      <c r="M73" s="26">
        <f>SUBTOTAL(9,M74:M76)</f>
        <v>37794400</v>
      </c>
      <c r="N73" s="26">
        <f t="shared" ref="N73:O73" si="23">SUBTOTAL(9,N74:N76)</f>
        <v>37794400</v>
      </c>
      <c r="O73" s="26">
        <f t="shared" si="23"/>
        <v>37794400</v>
      </c>
    </row>
    <row r="74" spans="1:15" ht="63.75" customHeight="1" x14ac:dyDescent="0.2">
      <c r="A74" s="2" t="s">
        <v>8</v>
      </c>
      <c r="B74" s="2"/>
      <c r="C74" s="5" t="s">
        <v>37</v>
      </c>
      <c r="D74" s="5"/>
      <c r="E74" s="2" t="s">
        <v>208</v>
      </c>
      <c r="F74" s="2" t="s">
        <v>182</v>
      </c>
      <c r="G74" s="8" t="s">
        <v>218</v>
      </c>
      <c r="H74" s="8" t="s">
        <v>217</v>
      </c>
      <c r="I74" s="8" t="s">
        <v>219</v>
      </c>
      <c r="J74" s="8" t="s">
        <v>216</v>
      </c>
      <c r="K74" s="3">
        <v>10330700</v>
      </c>
      <c r="L74" s="3">
        <v>10326647.82</v>
      </c>
      <c r="M74" s="4">
        <v>10708200</v>
      </c>
      <c r="N74" s="4">
        <v>10708200</v>
      </c>
      <c r="O74" s="4">
        <v>10708200</v>
      </c>
    </row>
    <row r="75" spans="1:15" ht="63.75" customHeight="1" x14ac:dyDescent="0.2">
      <c r="A75" s="2" t="s">
        <v>8</v>
      </c>
      <c r="B75" s="2"/>
      <c r="C75" s="5" t="s">
        <v>37</v>
      </c>
      <c r="D75" s="5"/>
      <c r="E75" s="2" t="s">
        <v>209</v>
      </c>
      <c r="F75" s="2" t="s">
        <v>181</v>
      </c>
      <c r="G75" s="8"/>
      <c r="H75" s="8"/>
      <c r="I75" s="8"/>
      <c r="J75" s="8"/>
      <c r="K75" s="3">
        <v>2720843</v>
      </c>
      <c r="L75" s="3">
        <v>2720475.28</v>
      </c>
      <c r="M75" s="4">
        <v>2562200</v>
      </c>
      <c r="N75" s="4">
        <v>2562200</v>
      </c>
      <c r="O75" s="4">
        <v>2562200</v>
      </c>
    </row>
    <row r="76" spans="1:15" ht="63.75" customHeight="1" x14ac:dyDescent="0.2">
      <c r="A76" s="2" t="s">
        <v>8</v>
      </c>
      <c r="B76" s="2"/>
      <c r="C76" s="5" t="s">
        <v>37</v>
      </c>
      <c r="D76" s="5"/>
      <c r="E76" s="2" t="s">
        <v>207</v>
      </c>
      <c r="F76" s="2" t="s">
        <v>206</v>
      </c>
      <c r="G76" s="8"/>
      <c r="H76" s="8"/>
      <c r="I76" s="8"/>
      <c r="J76" s="8"/>
      <c r="K76" s="3">
        <v>16159918</v>
      </c>
      <c r="L76" s="3">
        <v>16149016.52</v>
      </c>
      <c r="M76" s="4">
        <v>24524000</v>
      </c>
      <c r="N76" s="4">
        <v>24524000</v>
      </c>
      <c r="O76" s="4">
        <v>24524000</v>
      </c>
    </row>
    <row r="77" spans="1:15" ht="178.5" x14ac:dyDescent="0.2">
      <c r="A77" s="23" t="s">
        <v>8</v>
      </c>
      <c r="B77" s="23"/>
      <c r="C77" s="24" t="s">
        <v>39</v>
      </c>
      <c r="D77" s="27" t="s">
        <v>40</v>
      </c>
      <c r="E77" s="23"/>
      <c r="F77" s="23"/>
      <c r="G77" s="23"/>
      <c r="H77" s="23"/>
      <c r="I77" s="23"/>
      <c r="J77" s="23"/>
      <c r="K77" s="25">
        <v>40065100</v>
      </c>
      <c r="L77" s="25">
        <v>39797047.32</v>
      </c>
      <c r="M77" s="26">
        <f>SUBTOTAL(9,M78)</f>
        <v>21485000</v>
      </c>
      <c r="N77" s="26">
        <f t="shared" ref="N77:O77" si="24">SUBTOTAL(9,N78)</f>
        <v>20295600</v>
      </c>
      <c r="O77" s="26">
        <f t="shared" si="24"/>
        <v>19024300</v>
      </c>
    </row>
    <row r="78" spans="1:15" ht="76.5" x14ac:dyDescent="0.2">
      <c r="A78" s="2" t="s">
        <v>8</v>
      </c>
      <c r="B78" s="2"/>
      <c r="C78" s="5" t="s">
        <v>39</v>
      </c>
      <c r="D78" s="27"/>
      <c r="E78" s="2" t="s">
        <v>209</v>
      </c>
      <c r="F78" s="2" t="s">
        <v>212</v>
      </c>
      <c r="G78" s="29" t="s">
        <v>289</v>
      </c>
      <c r="H78" s="29" t="s">
        <v>288</v>
      </c>
      <c r="I78" s="29" t="s">
        <v>287</v>
      </c>
      <c r="J78" s="29" t="s">
        <v>290</v>
      </c>
      <c r="K78" s="3">
        <v>40065100</v>
      </c>
      <c r="L78" s="3">
        <v>39797047.32</v>
      </c>
      <c r="M78" s="4">
        <v>21485000</v>
      </c>
      <c r="N78" s="4">
        <v>20295600</v>
      </c>
      <c r="O78" s="4">
        <v>19024300</v>
      </c>
    </row>
    <row r="79" spans="1:15" ht="165.75" x14ac:dyDescent="0.2">
      <c r="A79" s="23" t="s">
        <v>8</v>
      </c>
      <c r="B79" s="23"/>
      <c r="C79" s="24" t="s">
        <v>41</v>
      </c>
      <c r="D79" s="27" t="s">
        <v>42</v>
      </c>
      <c r="E79" s="23"/>
      <c r="F79" s="23"/>
      <c r="G79" s="23"/>
      <c r="H79" s="23"/>
      <c r="I79" s="23"/>
      <c r="J79" s="23"/>
      <c r="K79" s="25">
        <v>31900</v>
      </c>
      <c r="L79" s="25">
        <v>31900</v>
      </c>
      <c r="M79" s="26">
        <f>SUBTOTAL(9,M80)</f>
        <v>15000</v>
      </c>
      <c r="N79" s="26">
        <f t="shared" ref="N79:O79" si="25">SUBTOTAL(9,N80)</f>
        <v>0</v>
      </c>
      <c r="O79" s="26">
        <f t="shared" si="25"/>
        <v>0</v>
      </c>
    </row>
    <row r="80" spans="1:15" ht="76.5" x14ac:dyDescent="0.2">
      <c r="A80" s="2" t="s">
        <v>8</v>
      </c>
      <c r="B80" s="2"/>
      <c r="C80" s="5" t="s">
        <v>41</v>
      </c>
      <c r="D80" s="27"/>
      <c r="E80" s="2" t="s">
        <v>209</v>
      </c>
      <c r="F80" s="2" t="s">
        <v>212</v>
      </c>
      <c r="G80" s="29" t="s">
        <v>289</v>
      </c>
      <c r="H80" s="29" t="s">
        <v>288</v>
      </c>
      <c r="I80" s="29" t="s">
        <v>287</v>
      </c>
      <c r="J80" s="29" t="s">
        <v>290</v>
      </c>
      <c r="K80" s="3">
        <v>31900</v>
      </c>
      <c r="L80" s="3">
        <v>31900</v>
      </c>
      <c r="M80" s="4">
        <v>15000</v>
      </c>
      <c r="N80" s="4"/>
      <c r="O80" s="4"/>
    </row>
    <row r="81" spans="1:15" ht="401.25" customHeight="1" x14ac:dyDescent="0.2">
      <c r="A81" s="23" t="s">
        <v>8</v>
      </c>
      <c r="B81" s="23"/>
      <c r="C81" s="24" t="s">
        <v>43</v>
      </c>
      <c r="D81" s="27" t="s">
        <v>44</v>
      </c>
      <c r="E81" s="23"/>
      <c r="F81" s="23"/>
      <c r="G81" s="23"/>
      <c r="H81" s="23"/>
      <c r="I81" s="23"/>
      <c r="J81" s="23"/>
      <c r="K81" s="25">
        <v>14311791</v>
      </c>
      <c r="L81" s="25">
        <v>14119248.09</v>
      </c>
      <c r="M81" s="26">
        <f>SUBTOTAL(9,M82)</f>
        <v>22752800</v>
      </c>
      <c r="N81" s="26">
        <f t="shared" ref="N81:O81" si="26">SUBTOTAL(9,N82)</f>
        <v>21669300</v>
      </c>
      <c r="O81" s="26">
        <f t="shared" si="26"/>
        <v>21170900</v>
      </c>
    </row>
    <row r="82" spans="1:15" ht="205.5" customHeight="1" x14ac:dyDescent="0.2">
      <c r="A82" s="2" t="s">
        <v>8</v>
      </c>
      <c r="B82" s="2"/>
      <c r="C82" s="5" t="s">
        <v>43</v>
      </c>
      <c r="D82" s="27"/>
      <c r="E82" s="2" t="s">
        <v>207</v>
      </c>
      <c r="F82" s="2" t="s">
        <v>209</v>
      </c>
      <c r="G82" s="29" t="s">
        <v>312</v>
      </c>
      <c r="H82" s="29" t="s">
        <v>311</v>
      </c>
      <c r="I82" s="29" t="s">
        <v>169</v>
      </c>
      <c r="J82" s="29" t="s">
        <v>310</v>
      </c>
      <c r="K82" s="3">
        <v>14311791</v>
      </c>
      <c r="L82" s="3">
        <v>14119248.09</v>
      </c>
      <c r="M82" s="4">
        <v>22752800</v>
      </c>
      <c r="N82" s="4">
        <v>21669300</v>
      </c>
      <c r="O82" s="4">
        <v>21170900</v>
      </c>
    </row>
    <row r="83" spans="1:15" ht="140.25" x14ac:dyDescent="0.2">
      <c r="A83" s="23" t="s">
        <v>8</v>
      </c>
      <c r="B83" s="23"/>
      <c r="C83" s="24" t="s">
        <v>45</v>
      </c>
      <c r="D83" s="27" t="s">
        <v>46</v>
      </c>
      <c r="E83" s="23"/>
      <c r="F83" s="23"/>
      <c r="G83" s="23"/>
      <c r="H83" s="23"/>
      <c r="I83" s="23"/>
      <c r="J83" s="23"/>
      <c r="K83" s="25">
        <v>1200166</v>
      </c>
      <c r="L83" s="25">
        <v>779052.59</v>
      </c>
      <c r="M83" s="26">
        <f>SUBTOTAL(9,M84:M87)</f>
        <v>1208700</v>
      </c>
      <c r="N83" s="26">
        <f t="shared" ref="N83:O83" si="27">SUBTOTAL(9,N84:N87)</f>
        <v>1285600</v>
      </c>
      <c r="O83" s="26">
        <f t="shared" si="27"/>
        <v>1285600</v>
      </c>
    </row>
    <row r="84" spans="1:15" ht="31.5" customHeight="1" x14ac:dyDescent="0.2">
      <c r="A84" s="2" t="s">
        <v>8</v>
      </c>
      <c r="B84" s="2"/>
      <c r="C84" s="5" t="s">
        <v>45</v>
      </c>
      <c r="D84" s="27"/>
      <c r="E84" s="2" t="s">
        <v>208</v>
      </c>
      <c r="F84" s="2" t="s">
        <v>182</v>
      </c>
      <c r="G84" s="8" t="s">
        <v>351</v>
      </c>
      <c r="H84" s="8" t="s">
        <v>220</v>
      </c>
      <c r="I84" s="8" t="s">
        <v>158</v>
      </c>
      <c r="J84" s="8" t="s">
        <v>159</v>
      </c>
      <c r="K84" s="3">
        <v>386461</v>
      </c>
      <c r="L84" s="3">
        <v>282461</v>
      </c>
      <c r="M84" s="4">
        <v>188700</v>
      </c>
      <c r="N84" s="4">
        <v>188700</v>
      </c>
      <c r="O84" s="4">
        <v>188700</v>
      </c>
    </row>
    <row r="85" spans="1:15" ht="31.5" customHeight="1" x14ac:dyDescent="0.2">
      <c r="A85" s="2" t="s">
        <v>8</v>
      </c>
      <c r="B85" s="2"/>
      <c r="C85" s="5" t="s">
        <v>45</v>
      </c>
      <c r="D85" s="27"/>
      <c r="E85" s="2" t="s">
        <v>205</v>
      </c>
      <c r="F85" s="2" t="s">
        <v>209</v>
      </c>
      <c r="G85" s="8"/>
      <c r="H85" s="8"/>
      <c r="I85" s="8"/>
      <c r="J85" s="8"/>
      <c r="K85" s="3">
        <v>61100</v>
      </c>
      <c r="L85" s="3">
        <v>56677.7</v>
      </c>
      <c r="M85" s="4">
        <v>60000</v>
      </c>
      <c r="N85" s="4">
        <v>136900</v>
      </c>
      <c r="O85" s="4">
        <v>136900</v>
      </c>
    </row>
    <row r="86" spans="1:15" ht="31.5" customHeight="1" x14ac:dyDescent="0.2">
      <c r="A86" s="2" t="s">
        <v>8</v>
      </c>
      <c r="B86" s="2"/>
      <c r="C86" s="5" t="s">
        <v>45</v>
      </c>
      <c r="D86" s="27"/>
      <c r="E86" s="2" t="s">
        <v>209</v>
      </c>
      <c r="F86" s="2" t="s">
        <v>181</v>
      </c>
      <c r="G86" s="8"/>
      <c r="H86" s="8"/>
      <c r="I86" s="8"/>
      <c r="J86" s="8"/>
      <c r="K86" s="3"/>
      <c r="L86" s="3"/>
      <c r="M86" s="4">
        <v>120000</v>
      </c>
      <c r="N86" s="4">
        <v>120000</v>
      </c>
      <c r="O86" s="4">
        <v>120000</v>
      </c>
    </row>
    <row r="87" spans="1:15" ht="31.5" customHeight="1" x14ac:dyDescent="0.2">
      <c r="A87" s="2" t="s">
        <v>8</v>
      </c>
      <c r="B87" s="2"/>
      <c r="C87" s="5" t="s">
        <v>45</v>
      </c>
      <c r="D87" s="27"/>
      <c r="E87" s="2" t="s">
        <v>207</v>
      </c>
      <c r="F87" s="2" t="s">
        <v>206</v>
      </c>
      <c r="G87" s="8"/>
      <c r="H87" s="8"/>
      <c r="I87" s="8"/>
      <c r="J87" s="8"/>
      <c r="K87" s="3">
        <v>752605</v>
      </c>
      <c r="L87" s="3">
        <v>439913.89</v>
      </c>
      <c r="M87" s="4">
        <v>840000</v>
      </c>
      <c r="N87" s="4">
        <v>840000</v>
      </c>
      <c r="O87" s="4">
        <v>840000</v>
      </c>
    </row>
    <row r="88" spans="1:15" ht="53.25" customHeight="1" x14ac:dyDescent="0.2">
      <c r="A88" s="23" t="s">
        <v>47</v>
      </c>
      <c r="B88" s="24" t="s">
        <v>0</v>
      </c>
      <c r="C88" s="24"/>
      <c r="D88" s="24"/>
      <c r="E88" s="23"/>
      <c r="F88" s="23"/>
      <c r="G88" s="23"/>
      <c r="H88" s="23"/>
      <c r="I88" s="23"/>
      <c r="J88" s="23"/>
      <c r="K88" s="25">
        <v>71656615</v>
      </c>
      <c r="L88" s="25">
        <v>66363690.789999999</v>
      </c>
      <c r="M88" s="26">
        <f>M89+M92+M95+M97</f>
        <v>74386800</v>
      </c>
      <c r="N88" s="26">
        <f t="shared" ref="N88:O88" si="28">N89+N92+N95+N97</f>
        <v>183010500</v>
      </c>
      <c r="O88" s="26">
        <f t="shared" si="28"/>
        <v>306044300</v>
      </c>
    </row>
    <row r="89" spans="1:15" ht="89.25" x14ac:dyDescent="0.2">
      <c r="A89" s="23" t="s">
        <v>47</v>
      </c>
      <c r="B89" s="23"/>
      <c r="C89" s="24" t="s">
        <v>48</v>
      </c>
      <c r="D89" s="5" t="s">
        <v>49</v>
      </c>
      <c r="E89" s="23"/>
      <c r="F89" s="23"/>
      <c r="G89" s="23"/>
      <c r="H89" s="23"/>
      <c r="I89" s="23"/>
      <c r="J89" s="23"/>
      <c r="K89" s="25">
        <v>5607880</v>
      </c>
      <c r="L89" s="25">
        <v>620298.38</v>
      </c>
      <c r="M89" s="26">
        <f>SUBTOTAL(9,M90:M91)</f>
        <v>6619000</v>
      </c>
      <c r="N89" s="26">
        <f t="shared" ref="N89:O89" si="29">SUBTOTAL(9,N90:N91)</f>
        <v>115865000</v>
      </c>
      <c r="O89" s="26">
        <f t="shared" si="29"/>
        <v>241528800</v>
      </c>
    </row>
    <row r="90" spans="1:15" ht="57.75" customHeight="1" x14ac:dyDescent="0.2">
      <c r="A90" s="2" t="s">
        <v>47</v>
      </c>
      <c r="B90" s="2"/>
      <c r="C90" s="5" t="s">
        <v>48</v>
      </c>
      <c r="D90" s="31"/>
      <c r="E90" s="2" t="s">
        <v>208</v>
      </c>
      <c r="F90" s="2" t="s">
        <v>180</v>
      </c>
      <c r="G90" s="8" t="s">
        <v>174</v>
      </c>
      <c r="H90" s="5"/>
      <c r="I90" s="8" t="s">
        <v>132</v>
      </c>
      <c r="J90" s="8" t="s">
        <v>173</v>
      </c>
      <c r="K90" s="3">
        <v>4987580</v>
      </c>
      <c r="L90" s="3"/>
      <c r="M90" s="4"/>
      <c r="N90" s="4"/>
      <c r="O90" s="4"/>
    </row>
    <row r="91" spans="1:15" ht="57.75" customHeight="1" x14ac:dyDescent="0.2">
      <c r="A91" s="2" t="s">
        <v>47</v>
      </c>
      <c r="B91" s="2"/>
      <c r="C91" s="5" t="s">
        <v>48</v>
      </c>
      <c r="D91" s="5"/>
      <c r="E91" s="2" t="s">
        <v>182</v>
      </c>
      <c r="F91" s="2" t="s">
        <v>208</v>
      </c>
      <c r="G91" s="8"/>
      <c r="H91" s="5"/>
      <c r="I91" s="8"/>
      <c r="J91" s="8"/>
      <c r="K91" s="3">
        <v>620300</v>
      </c>
      <c r="L91" s="3">
        <v>620298.38</v>
      </c>
      <c r="M91" s="4">
        <v>6619000</v>
      </c>
      <c r="N91" s="4">
        <v>115865000</v>
      </c>
      <c r="O91" s="4">
        <v>241528800</v>
      </c>
    </row>
    <row r="92" spans="1:15" ht="63.75" x14ac:dyDescent="0.2">
      <c r="A92" s="23" t="s">
        <v>47</v>
      </c>
      <c r="B92" s="23"/>
      <c r="C92" s="24" t="s">
        <v>2</v>
      </c>
      <c r="D92" s="5" t="s">
        <v>3</v>
      </c>
      <c r="E92" s="23"/>
      <c r="F92" s="23"/>
      <c r="G92" s="23"/>
      <c r="H92" s="23"/>
      <c r="I92" s="23"/>
      <c r="J92" s="23"/>
      <c r="K92" s="25">
        <v>21384847</v>
      </c>
      <c r="L92" s="25">
        <v>21080103.149999999</v>
      </c>
      <c r="M92" s="26">
        <f>SUBTOTAL(9,M93:M94)</f>
        <v>23716800</v>
      </c>
      <c r="N92" s="26">
        <f t="shared" ref="N92:O92" si="30">SUBTOTAL(9,N93:N94)</f>
        <v>23866300</v>
      </c>
      <c r="O92" s="26">
        <f t="shared" si="30"/>
        <v>20330300</v>
      </c>
    </row>
    <row r="93" spans="1:15" ht="98.25" customHeight="1" x14ac:dyDescent="0.2">
      <c r="A93" s="2" t="s">
        <v>47</v>
      </c>
      <c r="B93" s="2"/>
      <c r="C93" s="5" t="s">
        <v>2</v>
      </c>
      <c r="D93" s="5"/>
      <c r="E93" s="2" t="s">
        <v>208</v>
      </c>
      <c r="F93" s="2" t="s">
        <v>206</v>
      </c>
      <c r="G93" s="8" t="s">
        <v>218</v>
      </c>
      <c r="H93" s="8" t="s">
        <v>217</v>
      </c>
      <c r="I93" s="8" t="s">
        <v>219</v>
      </c>
      <c r="J93" s="8" t="s">
        <v>216</v>
      </c>
      <c r="K93" s="3">
        <v>14333947</v>
      </c>
      <c r="L93" s="3">
        <v>14067710.630000001</v>
      </c>
      <c r="M93" s="4">
        <v>23716800</v>
      </c>
      <c r="N93" s="4">
        <v>23866300</v>
      </c>
      <c r="O93" s="4">
        <v>20330300</v>
      </c>
    </row>
    <row r="94" spans="1:15" ht="98.25" customHeight="1" x14ac:dyDescent="0.2">
      <c r="A94" s="2" t="s">
        <v>47</v>
      </c>
      <c r="B94" s="2"/>
      <c r="C94" s="5" t="s">
        <v>2</v>
      </c>
      <c r="D94" s="5"/>
      <c r="E94" s="2" t="s">
        <v>209</v>
      </c>
      <c r="F94" s="2" t="s">
        <v>207</v>
      </c>
      <c r="G94" s="8"/>
      <c r="H94" s="8"/>
      <c r="I94" s="8"/>
      <c r="J94" s="8"/>
      <c r="K94" s="3">
        <v>7050900</v>
      </c>
      <c r="L94" s="3">
        <v>7012392.5199999996</v>
      </c>
      <c r="M94" s="4"/>
      <c r="N94" s="4"/>
      <c r="O94" s="4"/>
    </row>
    <row r="95" spans="1:15" ht="63.75" x14ac:dyDescent="0.2">
      <c r="A95" s="23" t="s">
        <v>47</v>
      </c>
      <c r="B95" s="23"/>
      <c r="C95" s="24" t="s">
        <v>4</v>
      </c>
      <c r="D95" s="5" t="s">
        <v>5</v>
      </c>
      <c r="E95" s="23"/>
      <c r="F95" s="23"/>
      <c r="G95" s="23"/>
      <c r="H95" s="23"/>
      <c r="I95" s="23"/>
      <c r="J95" s="23"/>
      <c r="K95" s="25">
        <v>44152188</v>
      </c>
      <c r="L95" s="25">
        <v>44152188</v>
      </c>
      <c r="M95" s="26">
        <f>SUBTOTAL(9,M96)</f>
        <v>42641700</v>
      </c>
      <c r="N95" s="26">
        <f t="shared" ref="N95:O95" si="31">SUBTOTAL(9,N96)</f>
        <v>42641700</v>
      </c>
      <c r="O95" s="26">
        <f t="shared" si="31"/>
        <v>42641700</v>
      </c>
    </row>
    <row r="96" spans="1:15" ht="216.75" x14ac:dyDescent="0.2">
      <c r="A96" s="2" t="s">
        <v>47</v>
      </c>
      <c r="B96" s="2"/>
      <c r="C96" s="5" t="s">
        <v>4</v>
      </c>
      <c r="D96" s="5"/>
      <c r="E96" s="2" t="s">
        <v>208</v>
      </c>
      <c r="F96" s="2" t="s">
        <v>206</v>
      </c>
      <c r="G96" s="5" t="s">
        <v>215</v>
      </c>
      <c r="H96" s="5" t="s">
        <v>217</v>
      </c>
      <c r="I96" s="5" t="s">
        <v>219</v>
      </c>
      <c r="J96" s="5" t="s">
        <v>216</v>
      </c>
      <c r="K96" s="3">
        <v>44152188</v>
      </c>
      <c r="L96" s="3">
        <v>44152188</v>
      </c>
      <c r="M96" s="4">
        <v>42641700</v>
      </c>
      <c r="N96" s="4">
        <v>42641700</v>
      </c>
      <c r="O96" s="4">
        <v>42641700</v>
      </c>
    </row>
    <row r="97" spans="1:15" ht="153" x14ac:dyDescent="0.2">
      <c r="A97" s="23" t="s">
        <v>47</v>
      </c>
      <c r="B97" s="23"/>
      <c r="C97" s="24" t="s">
        <v>6</v>
      </c>
      <c r="D97" s="27" t="s">
        <v>7</v>
      </c>
      <c r="E97" s="23"/>
      <c r="F97" s="23"/>
      <c r="G97" s="23"/>
      <c r="H97" s="23"/>
      <c r="I97" s="23"/>
      <c r="J97" s="23"/>
      <c r="K97" s="25">
        <v>511700</v>
      </c>
      <c r="L97" s="25">
        <v>511101.26</v>
      </c>
      <c r="M97" s="26">
        <f>SUBTOTAL(9,M98)</f>
        <v>1409300</v>
      </c>
      <c r="N97" s="26">
        <f t="shared" ref="N97:O97" si="32">SUBTOTAL(9,N98)</f>
        <v>637500</v>
      </c>
      <c r="O97" s="26">
        <f t="shared" si="32"/>
        <v>1543500</v>
      </c>
    </row>
    <row r="98" spans="1:15" ht="117.75" customHeight="1" x14ac:dyDescent="0.2">
      <c r="A98" s="2" t="s">
        <v>47</v>
      </c>
      <c r="B98" s="2"/>
      <c r="C98" s="5" t="s">
        <v>6</v>
      </c>
      <c r="D98" s="27"/>
      <c r="E98" s="2" t="s">
        <v>208</v>
      </c>
      <c r="F98" s="2" t="s">
        <v>206</v>
      </c>
      <c r="G98" s="28" t="s">
        <v>325</v>
      </c>
      <c r="H98" s="28" t="s">
        <v>220</v>
      </c>
      <c r="I98" s="28" t="s">
        <v>158</v>
      </c>
      <c r="J98" s="28" t="s">
        <v>159</v>
      </c>
      <c r="K98" s="3">
        <v>511700</v>
      </c>
      <c r="L98" s="3">
        <v>511101.26</v>
      </c>
      <c r="M98" s="4">
        <v>1409300</v>
      </c>
      <c r="N98" s="4">
        <v>637500</v>
      </c>
      <c r="O98" s="4">
        <v>1543500</v>
      </c>
    </row>
    <row r="99" spans="1:15" ht="77.25" customHeight="1" x14ac:dyDescent="0.2">
      <c r="A99" s="23" t="s">
        <v>50</v>
      </c>
      <c r="B99" s="24" t="s">
        <v>198</v>
      </c>
      <c r="C99" s="24"/>
      <c r="D99" s="24"/>
      <c r="E99" s="23"/>
      <c r="F99" s="23"/>
      <c r="G99" s="23"/>
      <c r="H99" s="23"/>
      <c r="I99" s="23"/>
      <c r="J99" s="23"/>
      <c r="K99" s="25">
        <v>721404221</v>
      </c>
      <c r="L99" s="25">
        <v>588830838.49000001</v>
      </c>
      <c r="M99" s="26">
        <f>M100+M103+M105+M107+M110+M112+M114+M116+M119</f>
        <v>1470040100</v>
      </c>
      <c r="N99" s="26">
        <f t="shared" ref="N99:O99" si="33">N100+N103+N105+N107+N110+N112+N114+N116+N119</f>
        <v>1707398800</v>
      </c>
      <c r="O99" s="26">
        <f t="shared" si="33"/>
        <v>1161707600</v>
      </c>
    </row>
    <row r="100" spans="1:15" ht="51" x14ac:dyDescent="0.2">
      <c r="A100" s="23" t="s">
        <v>50</v>
      </c>
      <c r="B100" s="23"/>
      <c r="C100" s="24" t="s">
        <v>51</v>
      </c>
      <c r="D100" s="5" t="s">
        <v>52</v>
      </c>
      <c r="E100" s="23"/>
      <c r="F100" s="23"/>
      <c r="G100" s="23"/>
      <c r="H100" s="23"/>
      <c r="I100" s="23"/>
      <c r="J100" s="23"/>
      <c r="K100" s="25">
        <v>20958282</v>
      </c>
      <c r="L100" s="25">
        <v>8597718.1500000004</v>
      </c>
      <c r="M100" s="26">
        <f>SUBTOTAL(9,M101:M102)</f>
        <v>3421400</v>
      </c>
      <c r="N100" s="26">
        <f t="shared" ref="N100:O100" si="34">SUBTOTAL(9,N101:N102)</f>
        <v>3416300</v>
      </c>
      <c r="O100" s="26">
        <f t="shared" si="34"/>
        <v>3416300</v>
      </c>
    </row>
    <row r="101" spans="1:15" ht="185.25" customHeight="1" x14ac:dyDescent="0.2">
      <c r="A101" s="2" t="s">
        <v>50</v>
      </c>
      <c r="B101" s="2"/>
      <c r="C101" s="5" t="s">
        <v>51</v>
      </c>
      <c r="D101" s="5"/>
      <c r="E101" s="2" t="s">
        <v>208</v>
      </c>
      <c r="F101" s="2" t="s">
        <v>182</v>
      </c>
      <c r="G101" s="8" t="s">
        <v>319</v>
      </c>
      <c r="H101" s="8" t="s">
        <v>317</v>
      </c>
      <c r="I101" s="8" t="s">
        <v>133</v>
      </c>
      <c r="J101" s="8" t="s">
        <v>318</v>
      </c>
      <c r="K101" s="3">
        <v>14958282</v>
      </c>
      <c r="L101" s="3">
        <v>2597718.15</v>
      </c>
      <c r="M101" s="4">
        <v>3421400</v>
      </c>
      <c r="N101" s="4">
        <v>3416300</v>
      </c>
      <c r="O101" s="4">
        <v>3416300</v>
      </c>
    </row>
    <row r="102" spans="1:15" ht="103.5" customHeight="1" x14ac:dyDescent="0.2">
      <c r="A102" s="2" t="s">
        <v>50</v>
      </c>
      <c r="B102" s="2"/>
      <c r="C102" s="5" t="s">
        <v>51</v>
      </c>
      <c r="D102" s="5"/>
      <c r="E102" s="2" t="s">
        <v>210</v>
      </c>
      <c r="F102" s="2" t="s">
        <v>208</v>
      </c>
      <c r="G102" s="8"/>
      <c r="H102" s="8"/>
      <c r="I102" s="8"/>
      <c r="J102" s="8"/>
      <c r="K102" s="3">
        <v>6000000</v>
      </c>
      <c r="L102" s="3">
        <v>6000000</v>
      </c>
      <c r="M102" s="4"/>
      <c r="N102" s="4"/>
      <c r="O102" s="4"/>
    </row>
    <row r="103" spans="1:15" ht="153" x14ac:dyDescent="0.2">
      <c r="A103" s="23" t="s">
        <v>50</v>
      </c>
      <c r="B103" s="23"/>
      <c r="C103" s="24" t="s">
        <v>53</v>
      </c>
      <c r="D103" s="27" t="s">
        <v>54</v>
      </c>
      <c r="E103" s="23"/>
      <c r="F103" s="23"/>
      <c r="G103" s="23"/>
      <c r="H103" s="23"/>
      <c r="I103" s="23"/>
      <c r="J103" s="23"/>
      <c r="K103" s="25">
        <v>496664783</v>
      </c>
      <c r="L103" s="25">
        <v>467940178.19999999</v>
      </c>
      <c r="M103" s="26">
        <f>SUBTOTAL(9,M104)</f>
        <v>1353535800</v>
      </c>
      <c r="N103" s="26">
        <f t="shared" ref="N103:O103" si="35">SUBTOTAL(9,N104)</f>
        <v>1592917100</v>
      </c>
      <c r="O103" s="26">
        <f t="shared" si="35"/>
        <v>1037986900</v>
      </c>
    </row>
    <row r="104" spans="1:15" ht="93" customHeight="1" x14ac:dyDescent="0.2">
      <c r="A104" s="2" t="s">
        <v>50</v>
      </c>
      <c r="B104" s="2"/>
      <c r="C104" s="5" t="s">
        <v>53</v>
      </c>
      <c r="D104" s="27"/>
      <c r="E104" s="2" t="s">
        <v>212</v>
      </c>
      <c r="F104" s="2" t="s">
        <v>208</v>
      </c>
      <c r="G104" s="28" t="s">
        <v>321</v>
      </c>
      <c r="H104" s="28" t="s">
        <v>320</v>
      </c>
      <c r="I104" s="28" t="s">
        <v>136</v>
      </c>
      <c r="J104" s="28" t="s">
        <v>137</v>
      </c>
      <c r="K104" s="3">
        <v>496664783</v>
      </c>
      <c r="L104" s="3">
        <v>467940178.19999999</v>
      </c>
      <c r="M104" s="4">
        <v>1353535800</v>
      </c>
      <c r="N104" s="4">
        <v>1592917100</v>
      </c>
      <c r="O104" s="4">
        <v>1037986900</v>
      </c>
    </row>
    <row r="105" spans="1:15" ht="38.25" x14ac:dyDescent="0.2">
      <c r="A105" s="23" t="s">
        <v>50</v>
      </c>
      <c r="B105" s="23"/>
      <c r="C105" s="24" t="s">
        <v>11</v>
      </c>
      <c r="D105" s="5" t="s">
        <v>12</v>
      </c>
      <c r="E105" s="23"/>
      <c r="F105" s="23"/>
      <c r="G105" s="23"/>
      <c r="H105" s="23"/>
      <c r="I105" s="23"/>
      <c r="J105" s="23"/>
      <c r="K105" s="25">
        <v>97981</v>
      </c>
      <c r="L105" s="25">
        <v>97142.28</v>
      </c>
      <c r="M105" s="26">
        <f>SUBTOTAL(9,M106)</f>
        <v>131300</v>
      </c>
      <c r="N105" s="26">
        <f t="shared" ref="N105:O105" si="36">SUBTOTAL(9,N106)</f>
        <v>131300</v>
      </c>
      <c r="O105" s="26">
        <f t="shared" si="36"/>
        <v>131300</v>
      </c>
    </row>
    <row r="106" spans="1:15" ht="76.5" x14ac:dyDescent="0.2">
      <c r="A106" s="2" t="s">
        <v>50</v>
      </c>
      <c r="B106" s="2"/>
      <c r="C106" s="5" t="s">
        <v>11</v>
      </c>
      <c r="D106" s="5"/>
      <c r="E106" s="2" t="s">
        <v>208</v>
      </c>
      <c r="F106" s="2" t="s">
        <v>182</v>
      </c>
      <c r="G106" s="5" t="s">
        <v>339</v>
      </c>
      <c r="H106" s="5" t="s">
        <v>224</v>
      </c>
      <c r="I106" s="5" t="s">
        <v>223</v>
      </c>
      <c r="J106" s="5" t="s">
        <v>222</v>
      </c>
      <c r="K106" s="3">
        <v>97981</v>
      </c>
      <c r="L106" s="3">
        <v>97142.28</v>
      </c>
      <c r="M106" s="4">
        <v>131300</v>
      </c>
      <c r="N106" s="4">
        <v>131300</v>
      </c>
      <c r="O106" s="4">
        <v>131300</v>
      </c>
    </row>
    <row r="107" spans="1:15" ht="63.75" x14ac:dyDescent="0.2">
      <c r="A107" s="23" t="s">
        <v>50</v>
      </c>
      <c r="B107" s="23"/>
      <c r="C107" s="24" t="s">
        <v>2</v>
      </c>
      <c r="D107" s="5" t="s">
        <v>3</v>
      </c>
      <c r="E107" s="23"/>
      <c r="F107" s="23"/>
      <c r="G107" s="23"/>
      <c r="H107" s="23"/>
      <c r="I107" s="23"/>
      <c r="J107" s="23"/>
      <c r="K107" s="25">
        <v>16633888</v>
      </c>
      <c r="L107" s="25">
        <v>16277500.27</v>
      </c>
      <c r="M107" s="26">
        <f>SUBTOTAL(9,M108:M109)</f>
        <v>14788800</v>
      </c>
      <c r="N107" s="26">
        <f t="shared" ref="N107:O107" si="37">SUBTOTAL(9,N108:N109)</f>
        <v>14750000</v>
      </c>
      <c r="O107" s="26">
        <f t="shared" si="37"/>
        <v>14786900</v>
      </c>
    </row>
    <row r="108" spans="1:15" ht="98.25" customHeight="1" x14ac:dyDescent="0.2">
      <c r="A108" s="2" t="s">
        <v>50</v>
      </c>
      <c r="B108" s="2"/>
      <c r="C108" s="5" t="s">
        <v>2</v>
      </c>
      <c r="D108" s="5"/>
      <c r="E108" s="2" t="s">
        <v>208</v>
      </c>
      <c r="F108" s="2" t="s">
        <v>182</v>
      </c>
      <c r="G108" s="8" t="s">
        <v>218</v>
      </c>
      <c r="H108" s="8" t="s">
        <v>217</v>
      </c>
      <c r="I108" s="8" t="s">
        <v>219</v>
      </c>
      <c r="J108" s="8" t="s">
        <v>216</v>
      </c>
      <c r="K108" s="3">
        <v>15438588</v>
      </c>
      <c r="L108" s="3">
        <v>15106430.5</v>
      </c>
      <c r="M108" s="4">
        <v>13593500</v>
      </c>
      <c r="N108" s="4">
        <v>13554700</v>
      </c>
      <c r="O108" s="4">
        <v>13591600</v>
      </c>
    </row>
    <row r="109" spans="1:15" ht="98.25" customHeight="1" x14ac:dyDescent="0.2">
      <c r="A109" s="2" t="s">
        <v>50</v>
      </c>
      <c r="B109" s="2"/>
      <c r="C109" s="5" t="s">
        <v>2</v>
      </c>
      <c r="D109" s="5"/>
      <c r="E109" s="2" t="s">
        <v>209</v>
      </c>
      <c r="F109" s="2" t="s">
        <v>207</v>
      </c>
      <c r="G109" s="8"/>
      <c r="H109" s="8"/>
      <c r="I109" s="8"/>
      <c r="J109" s="8"/>
      <c r="K109" s="3">
        <v>1195300</v>
      </c>
      <c r="L109" s="3">
        <v>1171069.77</v>
      </c>
      <c r="M109" s="4">
        <v>1195300</v>
      </c>
      <c r="N109" s="4">
        <v>1195300</v>
      </c>
      <c r="O109" s="4">
        <v>1195300</v>
      </c>
    </row>
    <row r="110" spans="1:15" ht="63.75" x14ac:dyDescent="0.2">
      <c r="A110" s="23" t="s">
        <v>50</v>
      </c>
      <c r="B110" s="23"/>
      <c r="C110" s="24" t="s">
        <v>4</v>
      </c>
      <c r="D110" s="5" t="s">
        <v>5</v>
      </c>
      <c r="E110" s="23"/>
      <c r="F110" s="23"/>
      <c r="G110" s="23"/>
      <c r="H110" s="23"/>
      <c r="I110" s="23"/>
      <c r="J110" s="23"/>
      <c r="K110" s="25">
        <v>33426929</v>
      </c>
      <c r="L110" s="25">
        <v>33423547.600000001</v>
      </c>
      <c r="M110" s="26">
        <f>SUBTOTAL(9,M111)</f>
        <v>34111000</v>
      </c>
      <c r="N110" s="26">
        <f t="shared" ref="N110:O110" si="38">SUBTOTAL(9,N111)</f>
        <v>34111000</v>
      </c>
      <c r="O110" s="26">
        <f t="shared" si="38"/>
        <v>34111000</v>
      </c>
    </row>
    <row r="111" spans="1:15" ht="216.75" x14ac:dyDescent="0.2">
      <c r="A111" s="2" t="s">
        <v>50</v>
      </c>
      <c r="B111" s="2"/>
      <c r="C111" s="5" t="s">
        <v>4</v>
      </c>
      <c r="D111" s="5"/>
      <c r="E111" s="2" t="s">
        <v>208</v>
      </c>
      <c r="F111" s="2" t="s">
        <v>182</v>
      </c>
      <c r="G111" s="5" t="s">
        <v>215</v>
      </c>
      <c r="H111" s="5" t="s">
        <v>217</v>
      </c>
      <c r="I111" s="5" t="s">
        <v>219</v>
      </c>
      <c r="J111" s="5" t="s">
        <v>216</v>
      </c>
      <c r="K111" s="3">
        <v>33426929</v>
      </c>
      <c r="L111" s="3">
        <v>33423547.600000001</v>
      </c>
      <c r="M111" s="4">
        <v>34111000</v>
      </c>
      <c r="N111" s="4">
        <v>34111000</v>
      </c>
      <c r="O111" s="4">
        <v>34111000</v>
      </c>
    </row>
    <row r="112" spans="1:15" ht="153" x14ac:dyDescent="0.2">
      <c r="A112" s="23" t="s">
        <v>50</v>
      </c>
      <c r="B112" s="23"/>
      <c r="C112" s="24" t="s">
        <v>23</v>
      </c>
      <c r="D112" s="27" t="s">
        <v>24</v>
      </c>
      <c r="E112" s="23"/>
      <c r="F112" s="23"/>
      <c r="G112" s="23"/>
      <c r="H112" s="23"/>
      <c r="I112" s="23"/>
      <c r="J112" s="23"/>
      <c r="K112" s="25">
        <v>21981900</v>
      </c>
      <c r="L112" s="25">
        <v>21957739.559999999</v>
      </c>
      <c r="M112" s="26">
        <f>SUBTOTAL(9,M113)</f>
        <v>22505000</v>
      </c>
      <c r="N112" s="26">
        <f t="shared" ref="N112:O112" si="39">SUBTOTAL(9,N113)</f>
        <v>22496500</v>
      </c>
      <c r="O112" s="26">
        <f t="shared" si="39"/>
        <v>22488000</v>
      </c>
    </row>
    <row r="113" spans="1:15" ht="97.5" customHeight="1" x14ac:dyDescent="0.2">
      <c r="A113" s="2" t="s">
        <v>50</v>
      </c>
      <c r="B113" s="2"/>
      <c r="C113" s="5" t="s">
        <v>23</v>
      </c>
      <c r="D113" s="27"/>
      <c r="E113" s="2" t="s">
        <v>181</v>
      </c>
      <c r="F113" s="2" t="s">
        <v>208</v>
      </c>
      <c r="G113" s="5" t="s">
        <v>347</v>
      </c>
      <c r="H113" s="5" t="s">
        <v>265</v>
      </c>
      <c r="I113" s="5" t="s">
        <v>264</v>
      </c>
      <c r="J113" s="5" t="s">
        <v>263</v>
      </c>
      <c r="K113" s="3">
        <v>21981900</v>
      </c>
      <c r="L113" s="3">
        <v>21957739.559999999</v>
      </c>
      <c r="M113" s="4">
        <v>22505000</v>
      </c>
      <c r="N113" s="4">
        <v>22496500</v>
      </c>
      <c r="O113" s="4">
        <v>22488000</v>
      </c>
    </row>
    <row r="114" spans="1:15" ht="178.5" x14ac:dyDescent="0.2">
      <c r="A114" s="23" t="s">
        <v>50</v>
      </c>
      <c r="B114" s="23"/>
      <c r="C114" s="24" t="s">
        <v>25</v>
      </c>
      <c r="D114" s="27" t="s">
        <v>26</v>
      </c>
      <c r="E114" s="23"/>
      <c r="F114" s="23"/>
      <c r="G114" s="23"/>
      <c r="H114" s="23"/>
      <c r="I114" s="23"/>
      <c r="J114" s="23"/>
      <c r="K114" s="25">
        <v>184037</v>
      </c>
      <c r="L114" s="25">
        <v>184036.05</v>
      </c>
      <c r="M114" s="26">
        <f>SUBTOTAL(9,M115)</f>
        <v>0</v>
      </c>
      <c r="N114" s="26">
        <f t="shared" ref="N114:O114" si="40">SUBTOTAL(9,N115)</f>
        <v>0</v>
      </c>
      <c r="O114" s="26">
        <f t="shared" si="40"/>
        <v>0</v>
      </c>
    </row>
    <row r="115" spans="1:15" ht="127.5" x14ac:dyDescent="0.2">
      <c r="A115" s="2" t="s">
        <v>50</v>
      </c>
      <c r="B115" s="2"/>
      <c r="C115" s="5" t="s">
        <v>25</v>
      </c>
      <c r="D115" s="27"/>
      <c r="E115" s="2" t="s">
        <v>208</v>
      </c>
      <c r="F115" s="2" t="s">
        <v>182</v>
      </c>
      <c r="G115" s="5" t="s">
        <v>348</v>
      </c>
      <c r="H115" s="5" t="s">
        <v>266</v>
      </c>
      <c r="I115" s="5" t="s">
        <v>156</v>
      </c>
      <c r="J115" s="5" t="s">
        <v>157</v>
      </c>
      <c r="K115" s="3">
        <v>184037</v>
      </c>
      <c r="L115" s="3">
        <v>184036.05</v>
      </c>
      <c r="M115" s="4"/>
      <c r="N115" s="4"/>
      <c r="O115" s="4"/>
    </row>
    <row r="116" spans="1:15" ht="153" x14ac:dyDescent="0.2">
      <c r="A116" s="23" t="s">
        <v>50</v>
      </c>
      <c r="B116" s="23"/>
      <c r="C116" s="24" t="s">
        <v>6</v>
      </c>
      <c r="D116" s="27" t="s">
        <v>7</v>
      </c>
      <c r="E116" s="23"/>
      <c r="F116" s="23"/>
      <c r="G116" s="23"/>
      <c r="H116" s="23"/>
      <c r="I116" s="23"/>
      <c r="J116" s="23"/>
      <c r="K116" s="25">
        <v>1306443</v>
      </c>
      <c r="L116" s="25">
        <v>1148025.98</v>
      </c>
      <c r="M116" s="26">
        <f>SUBTOTAL(9,M117:M118)</f>
        <v>1725000</v>
      </c>
      <c r="N116" s="26">
        <f t="shared" ref="N116:O116" si="41">SUBTOTAL(9,N117:N118)</f>
        <v>1564900</v>
      </c>
      <c r="O116" s="26">
        <f t="shared" si="41"/>
        <v>1725000</v>
      </c>
    </row>
    <row r="117" spans="1:15" ht="75.75" customHeight="1" x14ac:dyDescent="0.2">
      <c r="A117" s="2" t="s">
        <v>50</v>
      </c>
      <c r="B117" s="2"/>
      <c r="C117" s="5" t="s">
        <v>6</v>
      </c>
      <c r="D117" s="27"/>
      <c r="E117" s="2" t="s">
        <v>208</v>
      </c>
      <c r="F117" s="2" t="s">
        <v>182</v>
      </c>
      <c r="G117" s="8" t="s">
        <v>325</v>
      </c>
      <c r="H117" s="8" t="s">
        <v>220</v>
      </c>
      <c r="I117" s="8" t="s">
        <v>158</v>
      </c>
      <c r="J117" s="8" t="s">
        <v>159</v>
      </c>
      <c r="K117" s="3">
        <v>566043</v>
      </c>
      <c r="L117" s="3">
        <v>552316.59</v>
      </c>
      <c r="M117" s="4">
        <v>993100</v>
      </c>
      <c r="N117" s="4">
        <v>806900</v>
      </c>
      <c r="O117" s="4">
        <v>993100</v>
      </c>
    </row>
    <row r="118" spans="1:15" ht="75.75" customHeight="1" x14ac:dyDescent="0.2">
      <c r="A118" s="2" t="s">
        <v>50</v>
      </c>
      <c r="B118" s="2"/>
      <c r="C118" s="5" t="s">
        <v>6</v>
      </c>
      <c r="D118" s="27"/>
      <c r="E118" s="2" t="s">
        <v>181</v>
      </c>
      <c r="F118" s="2" t="s">
        <v>208</v>
      </c>
      <c r="G118" s="8"/>
      <c r="H118" s="8"/>
      <c r="I118" s="8"/>
      <c r="J118" s="8"/>
      <c r="K118" s="3">
        <v>740400</v>
      </c>
      <c r="L118" s="3">
        <v>595709.39</v>
      </c>
      <c r="M118" s="4">
        <v>731900</v>
      </c>
      <c r="N118" s="4">
        <v>758000</v>
      </c>
      <c r="O118" s="4">
        <v>731900</v>
      </c>
    </row>
    <row r="119" spans="1:15" ht="63.75" customHeight="1" x14ac:dyDescent="0.2">
      <c r="A119" s="23" t="s">
        <v>50</v>
      </c>
      <c r="B119" s="23"/>
      <c r="C119" s="24" t="s">
        <v>55</v>
      </c>
      <c r="D119" s="5" t="s">
        <v>56</v>
      </c>
      <c r="E119" s="23"/>
      <c r="F119" s="23"/>
      <c r="G119" s="23"/>
      <c r="H119" s="23"/>
      <c r="I119" s="23"/>
      <c r="J119" s="23"/>
      <c r="K119" s="25">
        <v>130149978</v>
      </c>
      <c r="L119" s="25">
        <v>39204950.399999999</v>
      </c>
      <c r="M119" s="26">
        <f>SUBTOTAL(9,M120)</f>
        <v>39821800</v>
      </c>
      <c r="N119" s="26">
        <f t="shared" ref="N119:O119" si="42">SUBTOTAL(9,N120)</f>
        <v>38011700</v>
      </c>
      <c r="O119" s="26">
        <f t="shared" si="42"/>
        <v>47062200</v>
      </c>
    </row>
    <row r="120" spans="1:15" ht="102" x14ac:dyDescent="0.2">
      <c r="A120" s="2" t="s">
        <v>50</v>
      </c>
      <c r="B120" s="2"/>
      <c r="C120" s="5" t="s">
        <v>55</v>
      </c>
      <c r="D120" s="5"/>
      <c r="E120" s="2" t="s">
        <v>207</v>
      </c>
      <c r="F120" s="2" t="s">
        <v>209</v>
      </c>
      <c r="G120" s="5" t="s">
        <v>316</v>
      </c>
      <c r="H120" s="5" t="s">
        <v>315</v>
      </c>
      <c r="I120" s="5" t="s">
        <v>313</v>
      </c>
      <c r="J120" s="5" t="s">
        <v>314</v>
      </c>
      <c r="K120" s="3">
        <v>130149978</v>
      </c>
      <c r="L120" s="3">
        <v>39204950.399999999</v>
      </c>
      <c r="M120" s="4">
        <v>39821800</v>
      </c>
      <c r="N120" s="4">
        <v>38011700</v>
      </c>
      <c r="O120" s="4">
        <v>47062200</v>
      </c>
    </row>
    <row r="121" spans="1:15" ht="62.25" customHeight="1" x14ac:dyDescent="0.2">
      <c r="A121" s="23" t="s">
        <v>57</v>
      </c>
      <c r="B121" s="24" t="s">
        <v>199</v>
      </c>
      <c r="C121" s="24"/>
      <c r="D121" s="24"/>
      <c r="E121" s="23"/>
      <c r="F121" s="23"/>
      <c r="G121" s="23"/>
      <c r="H121" s="23"/>
      <c r="I121" s="23"/>
      <c r="J121" s="23"/>
      <c r="K121" s="25">
        <v>3876224974.5</v>
      </c>
      <c r="L121" s="25">
        <f>3808346377.51-30242.6</f>
        <v>3808316134.9100003</v>
      </c>
      <c r="M121" s="26">
        <f>M122+M124+M129+M135+M137+M140+M142+M144+M146+M150+M153+M155+M157+M163+M169+M172+M175+M177+M179+M181+M183+M188+M191+M194</f>
        <v>4432679872</v>
      </c>
      <c r="N121" s="26">
        <f t="shared" ref="N121:O121" si="43">N122+N124+N129+N135+N137+N140+N142+N144+N146+N150+N153+N155+N157+N163+N169+N172+N175+N177+N179+N181+N183+N188+N191+N194</f>
        <v>4041661922</v>
      </c>
      <c r="O121" s="26">
        <f t="shared" si="43"/>
        <v>4040725722</v>
      </c>
    </row>
    <row r="122" spans="1:15" ht="153" x14ac:dyDescent="0.2">
      <c r="A122" s="23" t="s">
        <v>57</v>
      </c>
      <c r="B122" s="23"/>
      <c r="C122" s="24" t="s">
        <v>53</v>
      </c>
      <c r="D122" s="27" t="s">
        <v>54</v>
      </c>
      <c r="E122" s="23"/>
      <c r="F122" s="23"/>
      <c r="G122" s="23"/>
      <c r="H122" s="23"/>
      <c r="I122" s="23"/>
      <c r="J122" s="23"/>
      <c r="K122" s="25">
        <v>1554304.5</v>
      </c>
      <c r="L122" s="25">
        <v>1554304.5</v>
      </c>
      <c r="M122" s="26">
        <f>SUBTOTAL(9,M123)</f>
        <v>5966800</v>
      </c>
      <c r="N122" s="26">
        <f t="shared" ref="N122:O122" si="44">SUBTOTAL(9,N123)</f>
        <v>4289500</v>
      </c>
      <c r="O122" s="26">
        <f t="shared" si="44"/>
        <v>4381200</v>
      </c>
    </row>
    <row r="123" spans="1:15" ht="76.5" x14ac:dyDescent="0.2">
      <c r="A123" s="2" t="s">
        <v>57</v>
      </c>
      <c r="B123" s="2"/>
      <c r="C123" s="5" t="s">
        <v>53</v>
      </c>
      <c r="D123" s="27"/>
      <c r="E123" s="2" t="s">
        <v>207</v>
      </c>
      <c r="F123" s="2" t="s">
        <v>209</v>
      </c>
      <c r="G123" s="28" t="s">
        <v>321</v>
      </c>
      <c r="H123" s="28" t="s">
        <v>320</v>
      </c>
      <c r="I123" s="28" t="s">
        <v>136</v>
      </c>
      <c r="J123" s="28" t="s">
        <v>137</v>
      </c>
      <c r="K123" s="3">
        <v>1554304.5</v>
      </c>
      <c r="L123" s="3">
        <v>1554304.5</v>
      </c>
      <c r="M123" s="4">
        <v>5966800</v>
      </c>
      <c r="N123" s="4">
        <v>4289500</v>
      </c>
      <c r="O123" s="4">
        <v>4381200</v>
      </c>
    </row>
    <row r="124" spans="1:15" ht="63.75" x14ac:dyDescent="0.2">
      <c r="A124" s="23" t="s">
        <v>57</v>
      </c>
      <c r="B124" s="23"/>
      <c r="C124" s="24" t="s">
        <v>9</v>
      </c>
      <c r="D124" s="5" t="s">
        <v>10</v>
      </c>
      <c r="E124" s="23"/>
      <c r="F124" s="23"/>
      <c r="G124" s="23"/>
      <c r="H124" s="23"/>
      <c r="I124" s="23"/>
      <c r="J124" s="23"/>
      <c r="K124" s="25">
        <v>360000</v>
      </c>
      <c r="L124" s="25">
        <v>359000</v>
      </c>
      <c r="M124" s="26">
        <f>SUBTOTAL(9,M125:M128)</f>
        <v>860000</v>
      </c>
      <c r="N124" s="26">
        <f t="shared" ref="N124:O124" si="45">SUBTOTAL(9,N125:N128)</f>
        <v>860000</v>
      </c>
      <c r="O124" s="26">
        <f t="shared" si="45"/>
        <v>860000</v>
      </c>
    </row>
    <row r="125" spans="1:15" ht="24" customHeight="1" x14ac:dyDescent="0.2">
      <c r="A125" s="2" t="s">
        <v>57</v>
      </c>
      <c r="B125" s="2"/>
      <c r="C125" s="5" t="s">
        <v>9</v>
      </c>
      <c r="D125" s="5"/>
      <c r="E125" s="2" t="s">
        <v>213</v>
      </c>
      <c r="F125" s="2" t="s">
        <v>211</v>
      </c>
      <c r="G125" s="8" t="s">
        <v>323</v>
      </c>
      <c r="H125" s="8" t="s">
        <v>221</v>
      </c>
      <c r="I125" s="8" t="s">
        <v>141</v>
      </c>
      <c r="J125" s="8" t="s">
        <v>140</v>
      </c>
      <c r="K125" s="3">
        <v>100000</v>
      </c>
      <c r="L125" s="3">
        <v>100000</v>
      </c>
      <c r="M125" s="4">
        <v>226720</v>
      </c>
      <c r="N125" s="4">
        <v>580000</v>
      </c>
      <c r="O125" s="4">
        <v>570000</v>
      </c>
    </row>
    <row r="126" spans="1:15" ht="24" customHeight="1" x14ac:dyDescent="0.2">
      <c r="A126" s="2" t="s">
        <v>57</v>
      </c>
      <c r="B126" s="2"/>
      <c r="C126" s="5" t="s">
        <v>9</v>
      </c>
      <c r="D126" s="5"/>
      <c r="E126" s="2" t="s">
        <v>213</v>
      </c>
      <c r="F126" s="2" t="s">
        <v>205</v>
      </c>
      <c r="G126" s="8"/>
      <c r="H126" s="8"/>
      <c r="I126" s="8"/>
      <c r="J126" s="8"/>
      <c r="K126" s="3">
        <v>20000</v>
      </c>
      <c r="L126" s="3">
        <v>20000</v>
      </c>
      <c r="M126" s="4">
        <v>20000</v>
      </c>
      <c r="N126" s="4">
        <v>20000</v>
      </c>
      <c r="O126" s="4">
        <v>20000</v>
      </c>
    </row>
    <row r="127" spans="1:15" ht="24" customHeight="1" x14ac:dyDescent="0.2">
      <c r="A127" s="2" t="s">
        <v>57</v>
      </c>
      <c r="B127" s="2"/>
      <c r="C127" s="5" t="s">
        <v>9</v>
      </c>
      <c r="D127" s="5"/>
      <c r="E127" s="2" t="s">
        <v>213</v>
      </c>
      <c r="F127" s="2" t="s">
        <v>213</v>
      </c>
      <c r="G127" s="8"/>
      <c r="H127" s="8"/>
      <c r="I127" s="8"/>
      <c r="J127" s="8"/>
      <c r="K127" s="3">
        <v>240000</v>
      </c>
      <c r="L127" s="3">
        <v>239000</v>
      </c>
      <c r="M127" s="4">
        <v>593280</v>
      </c>
      <c r="N127" s="4">
        <v>240000</v>
      </c>
      <c r="O127" s="4">
        <v>240000</v>
      </c>
    </row>
    <row r="128" spans="1:15" ht="24" customHeight="1" x14ac:dyDescent="0.2">
      <c r="A128" s="2" t="s">
        <v>57</v>
      </c>
      <c r="B128" s="2"/>
      <c r="C128" s="5" t="s">
        <v>9</v>
      </c>
      <c r="D128" s="5"/>
      <c r="E128" s="2" t="s">
        <v>213</v>
      </c>
      <c r="F128" s="2" t="s">
        <v>214</v>
      </c>
      <c r="G128" s="8"/>
      <c r="H128" s="8"/>
      <c r="I128" s="8"/>
      <c r="J128" s="8"/>
      <c r="K128" s="3"/>
      <c r="L128" s="3"/>
      <c r="M128" s="4">
        <v>20000</v>
      </c>
      <c r="N128" s="4">
        <v>20000</v>
      </c>
      <c r="O128" s="4">
        <v>30000</v>
      </c>
    </row>
    <row r="129" spans="1:15" ht="38.25" x14ac:dyDescent="0.2">
      <c r="A129" s="23" t="s">
        <v>57</v>
      </c>
      <c r="B129" s="23"/>
      <c r="C129" s="24" t="s">
        <v>11</v>
      </c>
      <c r="D129" s="5" t="s">
        <v>12</v>
      </c>
      <c r="E129" s="23"/>
      <c r="F129" s="23"/>
      <c r="G129" s="23"/>
      <c r="H129" s="23"/>
      <c r="I129" s="23"/>
      <c r="J129" s="23"/>
      <c r="K129" s="25">
        <v>17602323</v>
      </c>
      <c r="L129" s="25">
        <v>17524613.43</v>
      </c>
      <c r="M129" s="26">
        <f>SUBTOTAL(9,M130:M134)</f>
        <v>9276000</v>
      </c>
      <c r="N129" s="26">
        <f t="shared" ref="N129:O129" si="46">SUBTOTAL(9,N130:N134)</f>
        <v>9276000</v>
      </c>
      <c r="O129" s="26">
        <f t="shared" si="46"/>
        <v>9276000</v>
      </c>
    </row>
    <row r="130" spans="1:15" ht="14.25" customHeight="1" x14ac:dyDescent="0.2">
      <c r="A130" s="2" t="s">
        <v>57</v>
      </c>
      <c r="B130" s="2"/>
      <c r="C130" s="5" t="s">
        <v>11</v>
      </c>
      <c r="D130" s="5"/>
      <c r="E130" s="2" t="s">
        <v>213</v>
      </c>
      <c r="F130" s="2" t="s">
        <v>208</v>
      </c>
      <c r="G130" s="8" t="s">
        <v>340</v>
      </c>
      <c r="H130" s="8" t="s">
        <v>224</v>
      </c>
      <c r="I130" s="8" t="s">
        <v>223</v>
      </c>
      <c r="J130" s="8" t="s">
        <v>222</v>
      </c>
      <c r="K130" s="3">
        <v>4135710</v>
      </c>
      <c r="L130" s="3">
        <v>4091916.2</v>
      </c>
      <c r="M130" s="32">
        <v>3435700</v>
      </c>
      <c r="N130" s="32">
        <v>2685800</v>
      </c>
      <c r="O130" s="32">
        <v>3476800</v>
      </c>
    </row>
    <row r="131" spans="1:15" ht="14.25" customHeight="1" x14ac:dyDescent="0.2">
      <c r="A131" s="2" t="s">
        <v>57</v>
      </c>
      <c r="B131" s="2"/>
      <c r="C131" s="5" t="s">
        <v>11</v>
      </c>
      <c r="D131" s="5"/>
      <c r="E131" s="2" t="s">
        <v>213</v>
      </c>
      <c r="F131" s="2" t="s">
        <v>211</v>
      </c>
      <c r="G131" s="8"/>
      <c r="H131" s="8"/>
      <c r="I131" s="8"/>
      <c r="J131" s="8"/>
      <c r="K131" s="3">
        <v>12873413</v>
      </c>
      <c r="L131" s="3">
        <v>12859464.82</v>
      </c>
      <c r="M131" s="32">
        <v>5211800</v>
      </c>
      <c r="N131" s="32">
        <v>6046000</v>
      </c>
      <c r="O131" s="32">
        <v>5255000</v>
      </c>
    </row>
    <row r="132" spans="1:15" ht="14.25" customHeight="1" x14ac:dyDescent="0.2">
      <c r="A132" s="2" t="s">
        <v>57</v>
      </c>
      <c r="B132" s="2"/>
      <c r="C132" s="5" t="s">
        <v>11</v>
      </c>
      <c r="D132" s="5"/>
      <c r="E132" s="2" t="s">
        <v>213</v>
      </c>
      <c r="F132" s="2" t="s">
        <v>205</v>
      </c>
      <c r="G132" s="8"/>
      <c r="H132" s="8"/>
      <c r="I132" s="8"/>
      <c r="J132" s="8"/>
      <c r="K132" s="3">
        <v>489000</v>
      </c>
      <c r="L132" s="3">
        <v>472623.41</v>
      </c>
      <c r="M132" s="32">
        <v>465500</v>
      </c>
      <c r="N132" s="32">
        <v>453000</v>
      </c>
      <c r="O132" s="32">
        <v>453000</v>
      </c>
    </row>
    <row r="133" spans="1:15" ht="14.25" customHeight="1" x14ac:dyDescent="0.2">
      <c r="A133" s="2" t="s">
        <v>57</v>
      </c>
      <c r="B133" s="2"/>
      <c r="C133" s="5" t="s">
        <v>11</v>
      </c>
      <c r="D133" s="5"/>
      <c r="E133" s="2" t="s">
        <v>213</v>
      </c>
      <c r="F133" s="2" t="s">
        <v>213</v>
      </c>
      <c r="G133" s="8"/>
      <c r="H133" s="8"/>
      <c r="I133" s="8"/>
      <c r="J133" s="8"/>
      <c r="K133" s="3">
        <v>49200</v>
      </c>
      <c r="L133" s="3">
        <v>49200</v>
      </c>
      <c r="M133" s="32">
        <v>49200</v>
      </c>
      <c r="N133" s="32">
        <v>49200</v>
      </c>
      <c r="O133" s="32">
        <v>49200</v>
      </c>
    </row>
    <row r="134" spans="1:15" ht="14.25" customHeight="1" x14ac:dyDescent="0.2">
      <c r="A134" s="2" t="s">
        <v>57</v>
      </c>
      <c r="B134" s="2"/>
      <c r="C134" s="5" t="s">
        <v>11</v>
      </c>
      <c r="D134" s="5"/>
      <c r="E134" s="2" t="s">
        <v>213</v>
      </c>
      <c r="F134" s="2" t="s">
        <v>214</v>
      </c>
      <c r="G134" s="8"/>
      <c r="H134" s="8"/>
      <c r="I134" s="8"/>
      <c r="J134" s="8"/>
      <c r="K134" s="3">
        <v>55000</v>
      </c>
      <c r="L134" s="3">
        <v>51409</v>
      </c>
      <c r="M134" s="32">
        <v>113800</v>
      </c>
      <c r="N134" s="32">
        <v>42000</v>
      </c>
      <c r="O134" s="32">
        <v>42000</v>
      </c>
    </row>
    <row r="135" spans="1:15" ht="165.75" x14ac:dyDescent="0.2">
      <c r="A135" s="23" t="s">
        <v>57</v>
      </c>
      <c r="B135" s="23"/>
      <c r="C135" s="24" t="s">
        <v>58</v>
      </c>
      <c r="D135" s="27" t="s">
        <v>59</v>
      </c>
      <c r="E135" s="23"/>
      <c r="F135" s="23"/>
      <c r="G135" s="23"/>
      <c r="H135" s="23"/>
      <c r="I135" s="23"/>
      <c r="J135" s="23"/>
      <c r="K135" s="25">
        <v>195808880</v>
      </c>
      <c r="L135" s="25">
        <v>188008930.13999999</v>
      </c>
      <c r="M135" s="26">
        <f>SUBTOTAL(9,M136)</f>
        <v>231752580</v>
      </c>
      <c r="N135" s="26">
        <f t="shared" ref="N135:O135" si="47">SUBTOTAL(9,N136)</f>
        <v>223196480</v>
      </c>
      <c r="O135" s="26">
        <f t="shared" si="47"/>
        <v>223163480</v>
      </c>
    </row>
    <row r="136" spans="1:15" ht="89.25" x14ac:dyDescent="0.2">
      <c r="A136" s="2" t="s">
        <v>57</v>
      </c>
      <c r="B136" s="2"/>
      <c r="C136" s="5" t="s">
        <v>58</v>
      </c>
      <c r="D136" s="27"/>
      <c r="E136" s="2" t="s">
        <v>213</v>
      </c>
      <c r="F136" s="2" t="s">
        <v>208</v>
      </c>
      <c r="G136" s="5" t="s">
        <v>341</v>
      </c>
      <c r="H136" s="5" t="s">
        <v>225</v>
      </c>
      <c r="I136" s="5" t="s">
        <v>143</v>
      </c>
      <c r="J136" s="5" t="s">
        <v>142</v>
      </c>
      <c r="K136" s="3">
        <v>195808880</v>
      </c>
      <c r="L136" s="3">
        <v>188008930.13999999</v>
      </c>
      <c r="M136" s="32">
        <v>231752580</v>
      </c>
      <c r="N136" s="32">
        <v>223196480</v>
      </c>
      <c r="O136" s="32">
        <v>223163480</v>
      </c>
    </row>
    <row r="137" spans="1:15" ht="216.75" x14ac:dyDescent="0.2">
      <c r="A137" s="23" t="s">
        <v>57</v>
      </c>
      <c r="B137" s="23"/>
      <c r="C137" s="24" t="s">
        <v>60</v>
      </c>
      <c r="D137" s="27" t="s">
        <v>61</v>
      </c>
      <c r="E137" s="23"/>
      <c r="F137" s="23"/>
      <c r="G137" s="23"/>
      <c r="H137" s="23"/>
      <c r="I137" s="23"/>
      <c r="J137" s="23"/>
      <c r="K137" s="25">
        <v>310013342</v>
      </c>
      <c r="L137" s="25">
        <v>298787083.64999998</v>
      </c>
      <c r="M137" s="26">
        <f>SUBTOTAL(9,M138:M139)</f>
        <v>292329900</v>
      </c>
      <c r="N137" s="26">
        <f t="shared" ref="N137:O137" si="48">SUBTOTAL(9,N138:N139)</f>
        <v>290605200</v>
      </c>
      <c r="O137" s="26">
        <f t="shared" si="48"/>
        <v>290332200</v>
      </c>
    </row>
    <row r="138" spans="1:15" ht="39.75" customHeight="1" x14ac:dyDescent="0.2">
      <c r="A138" s="2" t="s">
        <v>57</v>
      </c>
      <c r="B138" s="2"/>
      <c r="C138" s="5" t="s">
        <v>60</v>
      </c>
      <c r="D138" s="27"/>
      <c r="E138" s="2" t="s">
        <v>213</v>
      </c>
      <c r="F138" s="2" t="s">
        <v>211</v>
      </c>
      <c r="G138" s="8" t="s">
        <v>294</v>
      </c>
      <c r="H138" s="8" t="s">
        <v>225</v>
      </c>
      <c r="I138" s="8" t="s">
        <v>143</v>
      </c>
      <c r="J138" s="8" t="s">
        <v>142</v>
      </c>
      <c r="K138" s="3">
        <v>308322542</v>
      </c>
      <c r="L138" s="3">
        <v>297096595.64999998</v>
      </c>
      <c r="M138" s="4">
        <v>290639100</v>
      </c>
      <c r="N138" s="4">
        <v>288914400</v>
      </c>
      <c r="O138" s="4">
        <v>288641400</v>
      </c>
    </row>
    <row r="139" spans="1:15" ht="52.5" customHeight="1" x14ac:dyDescent="0.2">
      <c r="A139" s="2" t="s">
        <v>57</v>
      </c>
      <c r="B139" s="2"/>
      <c r="C139" s="5" t="s">
        <v>60</v>
      </c>
      <c r="D139" s="27"/>
      <c r="E139" s="2" t="s">
        <v>213</v>
      </c>
      <c r="F139" s="2" t="s">
        <v>214</v>
      </c>
      <c r="G139" s="8"/>
      <c r="H139" s="8"/>
      <c r="I139" s="8"/>
      <c r="J139" s="8"/>
      <c r="K139" s="3">
        <v>1690800</v>
      </c>
      <c r="L139" s="3">
        <v>1690488</v>
      </c>
      <c r="M139" s="4">
        <v>1690800</v>
      </c>
      <c r="N139" s="4">
        <v>1690800</v>
      </c>
      <c r="O139" s="4">
        <v>1690800</v>
      </c>
    </row>
    <row r="140" spans="1:15" ht="114.75" x14ac:dyDescent="0.2">
      <c r="A140" s="23" t="s">
        <v>57</v>
      </c>
      <c r="B140" s="23"/>
      <c r="C140" s="24" t="s">
        <v>62</v>
      </c>
      <c r="D140" s="27" t="s">
        <v>63</v>
      </c>
      <c r="E140" s="23"/>
      <c r="F140" s="23"/>
      <c r="G140" s="23"/>
      <c r="H140" s="23"/>
      <c r="I140" s="23"/>
      <c r="J140" s="23"/>
      <c r="K140" s="25">
        <v>143826144</v>
      </c>
      <c r="L140" s="25">
        <v>137662990.49000001</v>
      </c>
      <c r="M140" s="26">
        <f>SUBTOTAL(9,M141)</f>
        <v>158299600</v>
      </c>
      <c r="N140" s="26">
        <f t="shared" ref="N140:O140" si="49">SUBTOTAL(9,N141)</f>
        <v>158115000</v>
      </c>
      <c r="O140" s="26">
        <f t="shared" si="49"/>
        <v>158083000</v>
      </c>
    </row>
    <row r="141" spans="1:15" ht="89.25" x14ac:dyDescent="0.2">
      <c r="A141" s="2" t="s">
        <v>57</v>
      </c>
      <c r="B141" s="2"/>
      <c r="C141" s="5" t="s">
        <v>62</v>
      </c>
      <c r="D141" s="27"/>
      <c r="E141" s="2" t="s">
        <v>213</v>
      </c>
      <c r="F141" s="2" t="s">
        <v>205</v>
      </c>
      <c r="G141" s="5" t="s">
        <v>341</v>
      </c>
      <c r="H141" s="5" t="s">
        <v>225</v>
      </c>
      <c r="I141" s="5" t="s">
        <v>143</v>
      </c>
      <c r="J141" s="5" t="s">
        <v>142</v>
      </c>
      <c r="K141" s="3">
        <v>143826144</v>
      </c>
      <c r="L141" s="3">
        <v>137662990.49000001</v>
      </c>
      <c r="M141" s="4">
        <v>158299600</v>
      </c>
      <c r="N141" s="4">
        <v>158115000</v>
      </c>
      <c r="O141" s="4">
        <v>158083000</v>
      </c>
    </row>
    <row r="142" spans="1:15" ht="76.5" x14ac:dyDescent="0.2">
      <c r="A142" s="23" t="s">
        <v>57</v>
      </c>
      <c r="B142" s="23"/>
      <c r="C142" s="24" t="s">
        <v>64</v>
      </c>
      <c r="D142" s="5" t="s">
        <v>65</v>
      </c>
      <c r="E142" s="23"/>
      <c r="F142" s="23"/>
      <c r="G142" s="23"/>
      <c r="H142" s="23"/>
      <c r="I142" s="23"/>
      <c r="J142" s="23"/>
      <c r="K142" s="25">
        <v>22853085</v>
      </c>
      <c r="L142" s="25">
        <v>22659603.030000001</v>
      </c>
      <c r="M142" s="26">
        <f>SUBTOTAL(9,M143)</f>
        <v>31820622</v>
      </c>
      <c r="N142" s="26">
        <f t="shared" ref="N142:O142" si="50">SUBTOTAL(9,N143)</f>
        <v>21369772</v>
      </c>
      <c r="O142" s="26">
        <f t="shared" si="50"/>
        <v>21369772</v>
      </c>
    </row>
    <row r="143" spans="1:15" ht="127.5" x14ac:dyDescent="0.2">
      <c r="A143" s="2" t="s">
        <v>57</v>
      </c>
      <c r="B143" s="2"/>
      <c r="C143" s="5" t="s">
        <v>64</v>
      </c>
      <c r="D143" s="5"/>
      <c r="E143" s="2" t="s">
        <v>213</v>
      </c>
      <c r="F143" s="2" t="s">
        <v>213</v>
      </c>
      <c r="G143" s="5" t="s">
        <v>342</v>
      </c>
      <c r="H143" s="5" t="s">
        <v>226</v>
      </c>
      <c r="I143" s="5" t="s">
        <v>230</v>
      </c>
      <c r="J143" s="5" t="s">
        <v>231</v>
      </c>
      <c r="K143" s="3">
        <v>22853085</v>
      </c>
      <c r="L143" s="3">
        <v>22659603.030000001</v>
      </c>
      <c r="M143" s="4">
        <v>31820622</v>
      </c>
      <c r="N143" s="4">
        <v>21369772</v>
      </c>
      <c r="O143" s="4">
        <v>21369772</v>
      </c>
    </row>
    <row r="144" spans="1:15" ht="51" x14ac:dyDescent="0.2">
      <c r="A144" s="23" t="s">
        <v>57</v>
      </c>
      <c r="B144" s="23"/>
      <c r="C144" s="24" t="s">
        <v>66</v>
      </c>
      <c r="D144" s="5" t="s">
        <v>67</v>
      </c>
      <c r="E144" s="23"/>
      <c r="F144" s="23"/>
      <c r="G144" s="23"/>
      <c r="H144" s="23"/>
      <c r="I144" s="23"/>
      <c r="J144" s="23"/>
      <c r="K144" s="25">
        <v>299170</v>
      </c>
      <c r="L144" s="25">
        <v>299170</v>
      </c>
      <c r="M144" s="26">
        <f>SUBTOTAL(9,M145)</f>
        <v>299170</v>
      </c>
      <c r="N144" s="26">
        <f t="shared" ref="N144:O144" si="51">SUBTOTAL(9,N145)</f>
        <v>299170</v>
      </c>
      <c r="O144" s="26">
        <f t="shared" si="51"/>
        <v>299170</v>
      </c>
    </row>
    <row r="145" spans="1:15" ht="92.25" customHeight="1" x14ac:dyDescent="0.2">
      <c r="A145" s="2" t="s">
        <v>57</v>
      </c>
      <c r="B145" s="2"/>
      <c r="C145" s="5" t="s">
        <v>66</v>
      </c>
      <c r="D145" s="5"/>
      <c r="E145" s="2" t="s">
        <v>213</v>
      </c>
      <c r="F145" s="2" t="s">
        <v>205</v>
      </c>
      <c r="G145" s="28" t="s">
        <v>344</v>
      </c>
      <c r="H145" s="28" t="s">
        <v>238</v>
      </c>
      <c r="I145" s="28" t="s">
        <v>146</v>
      </c>
      <c r="J145" s="28" t="s">
        <v>147</v>
      </c>
      <c r="K145" s="3">
        <v>299170</v>
      </c>
      <c r="L145" s="3">
        <v>299170</v>
      </c>
      <c r="M145" s="4">
        <v>299170</v>
      </c>
      <c r="N145" s="4">
        <v>299170</v>
      </c>
      <c r="O145" s="4">
        <v>299170</v>
      </c>
    </row>
    <row r="146" spans="1:15" ht="38.25" x14ac:dyDescent="0.2">
      <c r="A146" s="23" t="s">
        <v>57</v>
      </c>
      <c r="B146" s="23"/>
      <c r="C146" s="24" t="s">
        <v>68</v>
      </c>
      <c r="D146" s="5" t="s">
        <v>69</v>
      </c>
      <c r="E146" s="23"/>
      <c r="F146" s="23"/>
      <c r="G146" s="23"/>
      <c r="H146" s="23"/>
      <c r="I146" s="23"/>
      <c r="J146" s="23"/>
      <c r="K146" s="25">
        <v>53236366</v>
      </c>
      <c r="L146" s="25">
        <v>53005769.32</v>
      </c>
      <c r="M146" s="26">
        <f>SUBTOTAL(9,M147:M149)</f>
        <v>60431700</v>
      </c>
      <c r="N146" s="26">
        <f t="shared" ref="N146:O146" si="52">SUBTOTAL(9,N147:N149)</f>
        <v>57347900</v>
      </c>
      <c r="O146" s="26">
        <f t="shared" si="52"/>
        <v>57347900</v>
      </c>
    </row>
    <row r="147" spans="1:15" ht="27.75" customHeight="1" x14ac:dyDescent="0.2">
      <c r="A147" s="2" t="s">
        <v>57</v>
      </c>
      <c r="B147" s="2"/>
      <c r="C147" s="5" t="s">
        <v>68</v>
      </c>
      <c r="D147" s="5"/>
      <c r="E147" s="2" t="s">
        <v>213</v>
      </c>
      <c r="F147" s="2" t="s">
        <v>211</v>
      </c>
      <c r="G147" s="8" t="s">
        <v>294</v>
      </c>
      <c r="H147" s="8" t="s">
        <v>225</v>
      </c>
      <c r="I147" s="8" t="s">
        <v>143</v>
      </c>
      <c r="J147" s="8" t="s">
        <v>142</v>
      </c>
      <c r="K147" s="3">
        <v>68000</v>
      </c>
      <c r="L147" s="3">
        <v>68000</v>
      </c>
      <c r="M147" s="4"/>
      <c r="N147" s="4"/>
      <c r="O147" s="4"/>
    </row>
    <row r="148" spans="1:15" ht="27.75" customHeight="1" x14ac:dyDescent="0.2">
      <c r="A148" s="2" t="s">
        <v>57</v>
      </c>
      <c r="B148" s="2"/>
      <c r="C148" s="5" t="s">
        <v>68</v>
      </c>
      <c r="D148" s="5"/>
      <c r="E148" s="2" t="s">
        <v>213</v>
      </c>
      <c r="F148" s="2" t="s">
        <v>213</v>
      </c>
      <c r="G148" s="8"/>
      <c r="H148" s="8"/>
      <c r="I148" s="8"/>
      <c r="J148" s="8"/>
      <c r="K148" s="3">
        <v>53053366</v>
      </c>
      <c r="L148" s="3">
        <v>52845769.32</v>
      </c>
      <c r="M148" s="4">
        <v>60267000</v>
      </c>
      <c r="N148" s="4">
        <v>57183200</v>
      </c>
      <c r="O148" s="4">
        <v>57183200</v>
      </c>
    </row>
    <row r="149" spans="1:15" ht="27.75" customHeight="1" x14ac:dyDescent="0.2">
      <c r="A149" s="2" t="s">
        <v>57</v>
      </c>
      <c r="B149" s="2"/>
      <c r="C149" s="5" t="s">
        <v>68</v>
      </c>
      <c r="D149" s="5"/>
      <c r="E149" s="2" t="s">
        <v>213</v>
      </c>
      <c r="F149" s="2" t="s">
        <v>214</v>
      </c>
      <c r="G149" s="8"/>
      <c r="H149" s="8"/>
      <c r="I149" s="8"/>
      <c r="J149" s="8"/>
      <c r="K149" s="3">
        <v>115000</v>
      </c>
      <c r="L149" s="3">
        <v>92000</v>
      </c>
      <c r="M149" s="4">
        <v>164700</v>
      </c>
      <c r="N149" s="4">
        <v>164700</v>
      </c>
      <c r="O149" s="4">
        <v>164700</v>
      </c>
    </row>
    <row r="150" spans="1:15" ht="63.75" x14ac:dyDescent="0.2">
      <c r="A150" s="23" t="s">
        <v>57</v>
      </c>
      <c r="B150" s="23"/>
      <c r="C150" s="24" t="s">
        <v>2</v>
      </c>
      <c r="D150" s="5" t="s">
        <v>3</v>
      </c>
      <c r="E150" s="23"/>
      <c r="F150" s="23"/>
      <c r="G150" s="23"/>
      <c r="H150" s="23"/>
      <c r="I150" s="23"/>
      <c r="J150" s="23"/>
      <c r="K150" s="25">
        <v>14003189</v>
      </c>
      <c r="L150" s="25">
        <v>13983408.67</v>
      </c>
      <c r="M150" s="26">
        <f>SUBTOTAL(9,M151:M152)</f>
        <v>14716400</v>
      </c>
      <c r="N150" s="26">
        <f t="shared" ref="N150:O150" si="53">SUBTOTAL(9,N151:N152)</f>
        <v>14788500</v>
      </c>
      <c r="O150" s="26">
        <f t="shared" si="53"/>
        <v>14713900</v>
      </c>
    </row>
    <row r="151" spans="1:15" ht="100.5" customHeight="1" x14ac:dyDescent="0.2">
      <c r="A151" s="2" t="s">
        <v>57</v>
      </c>
      <c r="B151" s="2"/>
      <c r="C151" s="5" t="s">
        <v>2</v>
      </c>
      <c r="D151" s="5"/>
      <c r="E151" s="2" t="s">
        <v>209</v>
      </c>
      <c r="F151" s="2" t="s">
        <v>207</v>
      </c>
      <c r="G151" s="8" t="s">
        <v>355</v>
      </c>
      <c r="H151" s="8" t="s">
        <v>356</v>
      </c>
      <c r="I151" s="8" t="s">
        <v>155</v>
      </c>
      <c r="J151" s="8" t="s">
        <v>131</v>
      </c>
      <c r="K151" s="3">
        <v>1270367</v>
      </c>
      <c r="L151" s="3">
        <v>1269767</v>
      </c>
      <c r="M151" s="4">
        <v>634800</v>
      </c>
      <c r="N151" s="4">
        <v>634800</v>
      </c>
      <c r="O151" s="4">
        <v>634800</v>
      </c>
    </row>
    <row r="152" spans="1:15" ht="100.5" customHeight="1" x14ac:dyDescent="0.2">
      <c r="A152" s="2" t="s">
        <v>57</v>
      </c>
      <c r="B152" s="2"/>
      <c r="C152" s="5" t="s">
        <v>2</v>
      </c>
      <c r="D152" s="5"/>
      <c r="E152" s="2" t="s">
        <v>213</v>
      </c>
      <c r="F152" s="2" t="s">
        <v>214</v>
      </c>
      <c r="G152" s="8"/>
      <c r="H152" s="8"/>
      <c r="I152" s="8"/>
      <c r="J152" s="8"/>
      <c r="K152" s="3">
        <v>12732822</v>
      </c>
      <c r="L152" s="3">
        <v>12713641.67</v>
      </c>
      <c r="M152" s="4">
        <v>14081600</v>
      </c>
      <c r="N152" s="4">
        <v>14153700</v>
      </c>
      <c r="O152" s="4">
        <v>14079100</v>
      </c>
    </row>
    <row r="153" spans="1:15" ht="63.75" x14ac:dyDescent="0.2">
      <c r="A153" s="23" t="s">
        <v>57</v>
      </c>
      <c r="B153" s="23"/>
      <c r="C153" s="24" t="s">
        <v>4</v>
      </c>
      <c r="D153" s="5" t="s">
        <v>5</v>
      </c>
      <c r="E153" s="23"/>
      <c r="F153" s="23"/>
      <c r="G153" s="23"/>
      <c r="H153" s="23"/>
      <c r="I153" s="23"/>
      <c r="J153" s="23"/>
      <c r="K153" s="25">
        <v>42360479</v>
      </c>
      <c r="L153" s="25">
        <v>42360479</v>
      </c>
      <c r="M153" s="26">
        <f>SUBTOTAL(9,M154)</f>
        <v>42731100</v>
      </c>
      <c r="N153" s="26">
        <f t="shared" ref="N153:O153" si="54">SUBTOTAL(9,N154)</f>
        <v>42731100</v>
      </c>
      <c r="O153" s="26">
        <f t="shared" si="54"/>
        <v>42731100</v>
      </c>
    </row>
    <row r="154" spans="1:15" ht="51" x14ac:dyDescent="0.2">
      <c r="A154" s="2" t="s">
        <v>57</v>
      </c>
      <c r="B154" s="2"/>
      <c r="C154" s="5" t="s">
        <v>4</v>
      </c>
      <c r="D154" s="5"/>
      <c r="E154" s="2" t="s">
        <v>213</v>
      </c>
      <c r="F154" s="2" t="s">
        <v>214</v>
      </c>
      <c r="G154" s="5" t="s">
        <v>354</v>
      </c>
      <c r="H154" s="5" t="s">
        <v>356</v>
      </c>
      <c r="I154" s="5" t="s">
        <v>155</v>
      </c>
      <c r="J154" s="5" t="s">
        <v>131</v>
      </c>
      <c r="K154" s="3">
        <v>42360479</v>
      </c>
      <c r="L154" s="3">
        <v>42360479</v>
      </c>
      <c r="M154" s="4">
        <v>42731100</v>
      </c>
      <c r="N154" s="4">
        <v>42731100</v>
      </c>
      <c r="O154" s="4">
        <v>42731100</v>
      </c>
    </row>
    <row r="155" spans="1:15" ht="140.25" x14ac:dyDescent="0.2">
      <c r="A155" s="23" t="s">
        <v>57</v>
      </c>
      <c r="B155" s="23"/>
      <c r="C155" s="24" t="s">
        <v>21</v>
      </c>
      <c r="D155" s="27" t="s">
        <v>22</v>
      </c>
      <c r="E155" s="23"/>
      <c r="F155" s="23"/>
      <c r="G155" s="23"/>
      <c r="H155" s="23"/>
      <c r="I155" s="23"/>
      <c r="J155" s="23"/>
      <c r="K155" s="25">
        <v>63427698</v>
      </c>
      <c r="L155" s="25">
        <f>L156</f>
        <v>63217778.850000001</v>
      </c>
      <c r="M155" s="26">
        <f>SUBTOTAL(9,M156)</f>
        <v>66137500</v>
      </c>
      <c r="N155" s="26">
        <f t="shared" ref="N155:O155" si="55">SUBTOTAL(9,N156)</f>
        <v>65980000</v>
      </c>
      <c r="O155" s="26">
        <f t="shared" si="55"/>
        <v>65979000</v>
      </c>
    </row>
    <row r="156" spans="1:15" ht="51" x14ac:dyDescent="0.2">
      <c r="A156" s="2" t="s">
        <v>57</v>
      </c>
      <c r="B156" s="2"/>
      <c r="C156" s="5" t="s">
        <v>21</v>
      </c>
      <c r="D156" s="27"/>
      <c r="E156" s="2" t="s">
        <v>213</v>
      </c>
      <c r="F156" s="2" t="s">
        <v>214</v>
      </c>
      <c r="G156" s="5" t="s">
        <v>354</v>
      </c>
      <c r="H156" s="5" t="s">
        <v>356</v>
      </c>
      <c r="I156" s="5" t="s">
        <v>155</v>
      </c>
      <c r="J156" s="5" t="s">
        <v>131</v>
      </c>
      <c r="K156" s="3">
        <v>63427698</v>
      </c>
      <c r="L156" s="3">
        <f>63248021.45-30242.6</f>
        <v>63217778.850000001</v>
      </c>
      <c r="M156" s="4">
        <v>66137500</v>
      </c>
      <c r="N156" s="4">
        <v>65980000</v>
      </c>
      <c r="O156" s="4">
        <v>65979000</v>
      </c>
    </row>
    <row r="157" spans="1:15" ht="178.5" x14ac:dyDescent="0.2">
      <c r="A157" s="23" t="s">
        <v>57</v>
      </c>
      <c r="B157" s="23"/>
      <c r="C157" s="24" t="s">
        <v>25</v>
      </c>
      <c r="D157" s="27" t="s">
        <v>26</v>
      </c>
      <c r="E157" s="23"/>
      <c r="F157" s="23"/>
      <c r="G157" s="23"/>
      <c r="H157" s="23"/>
      <c r="I157" s="23"/>
      <c r="J157" s="23"/>
      <c r="K157" s="25">
        <v>11739705</v>
      </c>
      <c r="L157" s="25">
        <v>11737971</v>
      </c>
      <c r="M157" s="26">
        <f>SUBTOTAL(9,M158:M162)</f>
        <v>2755000</v>
      </c>
      <c r="N157" s="26">
        <f t="shared" ref="N157:O157" si="56">SUBTOTAL(9,N158:N162)</f>
        <v>2755000</v>
      </c>
      <c r="O157" s="26">
        <f t="shared" si="56"/>
        <v>2755000</v>
      </c>
    </row>
    <row r="158" spans="1:15" ht="26.25" customHeight="1" x14ac:dyDescent="0.2">
      <c r="A158" s="2" t="s">
        <v>57</v>
      </c>
      <c r="B158" s="2"/>
      <c r="C158" s="5" t="s">
        <v>25</v>
      </c>
      <c r="D158" s="27"/>
      <c r="E158" s="2" t="s">
        <v>213</v>
      </c>
      <c r="F158" s="2" t="s">
        <v>208</v>
      </c>
      <c r="G158" s="8" t="s">
        <v>267</v>
      </c>
      <c r="H158" s="8" t="s">
        <v>266</v>
      </c>
      <c r="I158" s="8" t="s">
        <v>156</v>
      </c>
      <c r="J158" s="8" t="s">
        <v>157</v>
      </c>
      <c r="K158" s="3">
        <v>2176331</v>
      </c>
      <c r="L158" s="3">
        <v>2176331</v>
      </c>
      <c r="M158" s="4">
        <v>2070000</v>
      </c>
      <c r="N158" s="4">
        <v>1455000</v>
      </c>
      <c r="O158" s="4">
        <v>2755000</v>
      </c>
    </row>
    <row r="159" spans="1:15" ht="26.25" customHeight="1" x14ac:dyDescent="0.2">
      <c r="A159" s="2" t="s">
        <v>57</v>
      </c>
      <c r="B159" s="2"/>
      <c r="C159" s="5" t="s">
        <v>25</v>
      </c>
      <c r="D159" s="27"/>
      <c r="E159" s="2" t="s">
        <v>213</v>
      </c>
      <c r="F159" s="2" t="s">
        <v>211</v>
      </c>
      <c r="G159" s="8"/>
      <c r="H159" s="8"/>
      <c r="I159" s="8"/>
      <c r="J159" s="8"/>
      <c r="K159" s="3">
        <v>9303374</v>
      </c>
      <c r="L159" s="3">
        <v>9301640</v>
      </c>
      <c r="M159" s="4">
        <v>260000</v>
      </c>
      <c r="N159" s="4">
        <v>1170000</v>
      </c>
      <c r="O159" s="4"/>
    </row>
    <row r="160" spans="1:15" ht="26.25" customHeight="1" x14ac:dyDescent="0.2">
      <c r="A160" s="2" t="s">
        <v>57</v>
      </c>
      <c r="B160" s="2"/>
      <c r="C160" s="5" t="s">
        <v>25</v>
      </c>
      <c r="D160" s="27"/>
      <c r="E160" s="2" t="s">
        <v>213</v>
      </c>
      <c r="F160" s="2" t="s">
        <v>205</v>
      </c>
      <c r="G160" s="8"/>
      <c r="H160" s="8"/>
      <c r="I160" s="8"/>
      <c r="J160" s="8"/>
      <c r="K160" s="3">
        <v>130000</v>
      </c>
      <c r="L160" s="3">
        <v>130000</v>
      </c>
      <c r="M160" s="4"/>
      <c r="N160" s="4">
        <v>130000</v>
      </c>
      <c r="O160" s="4"/>
    </row>
    <row r="161" spans="1:15" ht="26.25" customHeight="1" x14ac:dyDescent="0.2">
      <c r="A161" s="2" t="s">
        <v>57</v>
      </c>
      <c r="B161" s="2"/>
      <c r="C161" s="5" t="s">
        <v>25</v>
      </c>
      <c r="D161" s="27"/>
      <c r="E161" s="2" t="s">
        <v>213</v>
      </c>
      <c r="F161" s="2" t="s">
        <v>213</v>
      </c>
      <c r="G161" s="8"/>
      <c r="H161" s="8"/>
      <c r="I161" s="8"/>
      <c r="J161" s="8"/>
      <c r="K161" s="3">
        <v>130000</v>
      </c>
      <c r="L161" s="3">
        <v>130000</v>
      </c>
      <c r="M161" s="4"/>
      <c r="N161" s="4"/>
      <c r="O161" s="4"/>
    </row>
    <row r="162" spans="1:15" ht="26.25" customHeight="1" x14ac:dyDescent="0.2">
      <c r="A162" s="2" t="s">
        <v>57</v>
      </c>
      <c r="B162" s="2"/>
      <c r="C162" s="5" t="s">
        <v>25</v>
      </c>
      <c r="D162" s="27"/>
      <c r="E162" s="2" t="s">
        <v>213</v>
      </c>
      <c r="F162" s="2" t="s">
        <v>214</v>
      </c>
      <c r="G162" s="8"/>
      <c r="H162" s="8"/>
      <c r="I162" s="8"/>
      <c r="J162" s="8"/>
      <c r="K162" s="3"/>
      <c r="L162" s="3"/>
      <c r="M162" s="4">
        <v>425000</v>
      </c>
      <c r="N162" s="4"/>
      <c r="O162" s="4"/>
    </row>
    <row r="163" spans="1:15" ht="153" x14ac:dyDescent="0.2">
      <c r="A163" s="23" t="s">
        <v>57</v>
      </c>
      <c r="B163" s="23"/>
      <c r="C163" s="24" t="s">
        <v>6</v>
      </c>
      <c r="D163" s="27" t="s">
        <v>7</v>
      </c>
      <c r="E163" s="23"/>
      <c r="F163" s="23"/>
      <c r="G163" s="23"/>
      <c r="H163" s="23"/>
      <c r="I163" s="23"/>
      <c r="J163" s="23"/>
      <c r="K163" s="25">
        <v>48178307</v>
      </c>
      <c r="L163" s="25">
        <v>45855284.259999998</v>
      </c>
      <c r="M163" s="26">
        <f>SUBTOTAL(9,M164:M168)</f>
        <v>63614000</v>
      </c>
      <c r="N163" s="26">
        <f t="shared" ref="N163:O163" si="57">SUBTOTAL(9,N164:N168)</f>
        <v>64252300</v>
      </c>
      <c r="O163" s="26">
        <f t="shared" si="57"/>
        <v>63614000</v>
      </c>
    </row>
    <row r="164" spans="1:15" ht="33" customHeight="1" x14ac:dyDescent="0.2">
      <c r="A164" s="2" t="s">
        <v>57</v>
      </c>
      <c r="B164" s="2"/>
      <c r="C164" s="5" t="s">
        <v>6</v>
      </c>
      <c r="D164" s="27"/>
      <c r="E164" s="2" t="s">
        <v>213</v>
      </c>
      <c r="F164" s="2" t="s">
        <v>208</v>
      </c>
      <c r="G164" s="8" t="s">
        <v>357</v>
      </c>
      <c r="H164" s="8" t="s">
        <v>358</v>
      </c>
      <c r="I164" s="8" t="s">
        <v>359</v>
      </c>
      <c r="J164" s="8" t="s">
        <v>360</v>
      </c>
      <c r="K164" s="3">
        <v>16270563</v>
      </c>
      <c r="L164" s="3">
        <v>15566694.939999999</v>
      </c>
      <c r="M164" s="4">
        <v>26661000</v>
      </c>
      <c r="N164" s="4">
        <v>26661000</v>
      </c>
      <c r="O164" s="4">
        <v>26661000</v>
      </c>
    </row>
    <row r="165" spans="1:15" ht="33" customHeight="1" x14ac:dyDescent="0.2">
      <c r="A165" s="2" t="s">
        <v>57</v>
      </c>
      <c r="B165" s="2"/>
      <c r="C165" s="5" t="s">
        <v>6</v>
      </c>
      <c r="D165" s="27"/>
      <c r="E165" s="2" t="s">
        <v>213</v>
      </c>
      <c r="F165" s="2" t="s">
        <v>211</v>
      </c>
      <c r="G165" s="8"/>
      <c r="H165" s="8"/>
      <c r="I165" s="8"/>
      <c r="J165" s="8"/>
      <c r="K165" s="3">
        <v>25771799</v>
      </c>
      <c r="L165" s="3">
        <v>25269414.77</v>
      </c>
      <c r="M165" s="4">
        <v>30552000</v>
      </c>
      <c r="N165" s="4">
        <v>30552000</v>
      </c>
      <c r="O165" s="4">
        <v>30552000</v>
      </c>
    </row>
    <row r="166" spans="1:15" ht="33" customHeight="1" x14ac:dyDescent="0.2">
      <c r="A166" s="2" t="s">
        <v>57</v>
      </c>
      <c r="B166" s="2"/>
      <c r="C166" s="5" t="s">
        <v>6</v>
      </c>
      <c r="D166" s="27"/>
      <c r="E166" s="2" t="s">
        <v>213</v>
      </c>
      <c r="F166" s="2" t="s">
        <v>205</v>
      </c>
      <c r="G166" s="8"/>
      <c r="H166" s="8"/>
      <c r="I166" s="8"/>
      <c r="J166" s="8"/>
      <c r="K166" s="3">
        <v>1810000</v>
      </c>
      <c r="L166" s="3">
        <v>1634518.37</v>
      </c>
      <c r="M166" s="4">
        <v>2710000</v>
      </c>
      <c r="N166" s="4">
        <v>2710000</v>
      </c>
      <c r="O166" s="4">
        <v>2710000</v>
      </c>
    </row>
    <row r="167" spans="1:15" ht="33" customHeight="1" x14ac:dyDescent="0.2">
      <c r="A167" s="2" t="s">
        <v>57</v>
      </c>
      <c r="B167" s="2"/>
      <c r="C167" s="5" t="s">
        <v>6</v>
      </c>
      <c r="D167" s="27"/>
      <c r="E167" s="2" t="s">
        <v>213</v>
      </c>
      <c r="F167" s="2" t="s">
        <v>213</v>
      </c>
      <c r="G167" s="8"/>
      <c r="H167" s="8"/>
      <c r="I167" s="8"/>
      <c r="J167" s="8"/>
      <c r="K167" s="3">
        <v>1472821</v>
      </c>
      <c r="L167" s="3">
        <v>912822.87</v>
      </c>
      <c r="M167" s="4">
        <v>1351800</v>
      </c>
      <c r="N167" s="4">
        <v>1351800</v>
      </c>
      <c r="O167" s="4">
        <v>1351800</v>
      </c>
    </row>
    <row r="168" spans="1:15" ht="33" customHeight="1" x14ac:dyDescent="0.2">
      <c r="A168" s="2" t="s">
        <v>57</v>
      </c>
      <c r="B168" s="2"/>
      <c r="C168" s="5" t="s">
        <v>6</v>
      </c>
      <c r="D168" s="27"/>
      <c r="E168" s="2" t="s">
        <v>213</v>
      </c>
      <c r="F168" s="2" t="s">
        <v>214</v>
      </c>
      <c r="G168" s="8"/>
      <c r="H168" s="8"/>
      <c r="I168" s="8"/>
      <c r="J168" s="8"/>
      <c r="K168" s="3">
        <v>2853124</v>
      </c>
      <c r="L168" s="3">
        <v>2471833.31</v>
      </c>
      <c r="M168" s="4">
        <v>2339200</v>
      </c>
      <c r="N168" s="4">
        <v>2977500</v>
      </c>
      <c r="O168" s="4">
        <v>2339200</v>
      </c>
    </row>
    <row r="169" spans="1:15" ht="76.5" x14ac:dyDescent="0.2">
      <c r="A169" s="23" t="s">
        <v>57</v>
      </c>
      <c r="B169" s="23"/>
      <c r="C169" s="24" t="s">
        <v>70</v>
      </c>
      <c r="D169" s="5" t="s">
        <v>71</v>
      </c>
      <c r="E169" s="23"/>
      <c r="F169" s="23"/>
      <c r="G169" s="23"/>
      <c r="H169" s="23"/>
      <c r="I169" s="23"/>
      <c r="J169" s="23"/>
      <c r="K169" s="25">
        <v>5209123</v>
      </c>
      <c r="L169" s="25">
        <v>5149378</v>
      </c>
      <c r="M169" s="26"/>
      <c r="N169" s="26"/>
      <c r="O169" s="26"/>
    </row>
    <row r="170" spans="1:15" ht="58.5" customHeight="1" x14ac:dyDescent="0.2">
      <c r="A170" s="2" t="s">
        <v>57</v>
      </c>
      <c r="B170" s="2"/>
      <c r="C170" s="5" t="s">
        <v>70</v>
      </c>
      <c r="D170" s="5"/>
      <c r="E170" s="2" t="s">
        <v>213</v>
      </c>
      <c r="F170" s="2" t="s">
        <v>208</v>
      </c>
      <c r="G170" s="8" t="s">
        <v>349</v>
      </c>
      <c r="H170" s="8" t="s">
        <v>272</v>
      </c>
      <c r="I170" s="8" t="s">
        <v>160</v>
      </c>
      <c r="J170" s="8" t="s">
        <v>161</v>
      </c>
      <c r="K170" s="3">
        <v>3863844</v>
      </c>
      <c r="L170" s="3">
        <v>3804119</v>
      </c>
      <c r="M170" s="4"/>
      <c r="N170" s="4"/>
      <c r="O170" s="4"/>
    </row>
    <row r="171" spans="1:15" ht="58.5" customHeight="1" x14ac:dyDescent="0.2">
      <c r="A171" s="2" t="s">
        <v>57</v>
      </c>
      <c r="B171" s="2"/>
      <c r="C171" s="5" t="s">
        <v>70</v>
      </c>
      <c r="D171" s="5"/>
      <c r="E171" s="2" t="s">
        <v>213</v>
      </c>
      <c r="F171" s="2" t="s">
        <v>211</v>
      </c>
      <c r="G171" s="8"/>
      <c r="H171" s="8"/>
      <c r="I171" s="8"/>
      <c r="J171" s="8"/>
      <c r="K171" s="3">
        <v>1345279</v>
      </c>
      <c r="L171" s="3">
        <v>1345259</v>
      </c>
      <c r="M171" s="4"/>
      <c r="N171" s="4"/>
      <c r="O171" s="4"/>
    </row>
    <row r="172" spans="1:15" ht="38.25" x14ac:dyDescent="0.2">
      <c r="A172" s="23" t="s">
        <v>57</v>
      </c>
      <c r="B172" s="23"/>
      <c r="C172" s="24" t="s">
        <v>29</v>
      </c>
      <c r="D172" s="5" t="s">
        <v>30</v>
      </c>
      <c r="E172" s="23"/>
      <c r="F172" s="23"/>
      <c r="G172" s="23"/>
      <c r="H172" s="23"/>
      <c r="I172" s="23"/>
      <c r="J172" s="23"/>
      <c r="K172" s="25">
        <v>3496359</v>
      </c>
      <c r="L172" s="25">
        <v>3496278.86</v>
      </c>
      <c r="M172" s="26">
        <f>SUBTOTAL(9,M173:M174)</f>
        <v>3513500</v>
      </c>
      <c r="N172" s="26">
        <f t="shared" ref="N172:O172" si="58">SUBTOTAL(9,N173:N174)</f>
        <v>3537500</v>
      </c>
      <c r="O172" s="26">
        <f t="shared" si="58"/>
        <v>3561500</v>
      </c>
    </row>
    <row r="173" spans="1:15" ht="78.75" customHeight="1" x14ac:dyDescent="0.2">
      <c r="A173" s="2" t="s">
        <v>57</v>
      </c>
      <c r="B173" s="2"/>
      <c r="C173" s="5" t="s">
        <v>29</v>
      </c>
      <c r="D173" s="5"/>
      <c r="E173" s="2" t="s">
        <v>209</v>
      </c>
      <c r="F173" s="2" t="s">
        <v>208</v>
      </c>
      <c r="G173" s="33" t="s">
        <v>274</v>
      </c>
      <c r="H173" s="33" t="s">
        <v>273</v>
      </c>
      <c r="I173" s="33" t="s">
        <v>275</v>
      </c>
      <c r="J173" s="33" t="s">
        <v>276</v>
      </c>
      <c r="K173" s="3">
        <v>3496359</v>
      </c>
      <c r="L173" s="3">
        <v>3496278.86</v>
      </c>
      <c r="M173" s="32">
        <v>3501500</v>
      </c>
      <c r="N173" s="32">
        <v>3501500</v>
      </c>
      <c r="O173" s="32">
        <v>3501500</v>
      </c>
    </row>
    <row r="174" spans="1:15" ht="78.75" customHeight="1" x14ac:dyDescent="0.2">
      <c r="A174" s="2" t="s">
        <v>57</v>
      </c>
      <c r="B174" s="2"/>
      <c r="C174" s="5" t="s">
        <v>29</v>
      </c>
      <c r="D174" s="5"/>
      <c r="E174" s="2" t="s">
        <v>213</v>
      </c>
      <c r="F174" s="2" t="s">
        <v>213</v>
      </c>
      <c r="G174" s="34"/>
      <c r="H174" s="34"/>
      <c r="I174" s="34"/>
      <c r="J174" s="34"/>
      <c r="K174" s="3"/>
      <c r="L174" s="3"/>
      <c r="M174" s="32">
        <v>12000</v>
      </c>
      <c r="N174" s="32">
        <v>36000</v>
      </c>
      <c r="O174" s="32">
        <v>60000</v>
      </c>
    </row>
    <row r="175" spans="1:15" ht="63.75" x14ac:dyDescent="0.2">
      <c r="A175" s="23" t="s">
        <v>57</v>
      </c>
      <c r="B175" s="23"/>
      <c r="C175" s="24" t="s">
        <v>35</v>
      </c>
      <c r="D175" s="5" t="s">
        <v>36</v>
      </c>
      <c r="E175" s="23"/>
      <c r="F175" s="23"/>
      <c r="G175" s="23"/>
      <c r="H175" s="23"/>
      <c r="I175" s="23"/>
      <c r="J175" s="23"/>
      <c r="K175" s="25">
        <v>387620</v>
      </c>
      <c r="L175" s="25">
        <v>387619.43</v>
      </c>
      <c r="M175" s="26">
        <f>SUBTOTAL(9,M176)</f>
        <v>537000</v>
      </c>
      <c r="N175" s="26">
        <f t="shared" ref="N175:O175" si="59">SUBTOTAL(9,N176)</f>
        <v>537000</v>
      </c>
      <c r="O175" s="26">
        <f t="shared" si="59"/>
        <v>537000</v>
      </c>
    </row>
    <row r="176" spans="1:15" ht="51" x14ac:dyDescent="0.2">
      <c r="A176" s="2" t="s">
        <v>57</v>
      </c>
      <c r="B176" s="2"/>
      <c r="C176" s="5" t="s">
        <v>35</v>
      </c>
      <c r="D176" s="5"/>
      <c r="E176" s="2" t="s">
        <v>213</v>
      </c>
      <c r="F176" s="2" t="s">
        <v>214</v>
      </c>
      <c r="G176" s="35" t="s">
        <v>354</v>
      </c>
      <c r="H176" s="35" t="s">
        <v>356</v>
      </c>
      <c r="I176" s="35" t="s">
        <v>155</v>
      </c>
      <c r="J176" s="35" t="s">
        <v>131</v>
      </c>
      <c r="K176" s="3">
        <v>387620</v>
      </c>
      <c r="L176" s="3">
        <v>387619.43</v>
      </c>
      <c r="M176" s="4">
        <v>537000</v>
      </c>
      <c r="N176" s="4">
        <v>537000</v>
      </c>
      <c r="O176" s="4">
        <v>537000</v>
      </c>
    </row>
    <row r="177" spans="1:15" ht="63.75" x14ac:dyDescent="0.2">
      <c r="A177" s="23" t="s">
        <v>57</v>
      </c>
      <c r="B177" s="23"/>
      <c r="C177" s="24" t="s">
        <v>37</v>
      </c>
      <c r="D177" s="5" t="s">
        <v>38</v>
      </c>
      <c r="E177" s="23"/>
      <c r="F177" s="23"/>
      <c r="G177" s="23"/>
      <c r="H177" s="23"/>
      <c r="I177" s="23"/>
      <c r="J177" s="23"/>
      <c r="K177" s="25">
        <v>1441580</v>
      </c>
      <c r="L177" s="25">
        <v>1441580</v>
      </c>
      <c r="M177" s="26">
        <f>SUBTOTAL(9,M178)</f>
        <v>1778400</v>
      </c>
      <c r="N177" s="26">
        <f t="shared" ref="N177:O177" si="60">SUBTOTAL(9,N178)</f>
        <v>1778400</v>
      </c>
      <c r="O177" s="26">
        <f t="shared" si="60"/>
        <v>1778400</v>
      </c>
    </row>
    <row r="178" spans="1:15" ht="51" x14ac:dyDescent="0.2">
      <c r="A178" s="2" t="s">
        <v>57</v>
      </c>
      <c r="B178" s="2"/>
      <c r="C178" s="5" t="s">
        <v>37</v>
      </c>
      <c r="D178" s="5"/>
      <c r="E178" s="2" t="s">
        <v>213</v>
      </c>
      <c r="F178" s="2" t="s">
        <v>214</v>
      </c>
      <c r="G178" s="35" t="s">
        <v>354</v>
      </c>
      <c r="H178" s="35" t="s">
        <v>356</v>
      </c>
      <c r="I178" s="35" t="s">
        <v>155</v>
      </c>
      <c r="J178" s="35" t="s">
        <v>131</v>
      </c>
      <c r="K178" s="3">
        <v>1441580</v>
      </c>
      <c r="L178" s="3">
        <v>1441580</v>
      </c>
      <c r="M178" s="4">
        <v>1778400</v>
      </c>
      <c r="N178" s="4">
        <v>1778400</v>
      </c>
      <c r="O178" s="4">
        <v>1778400</v>
      </c>
    </row>
    <row r="179" spans="1:15" ht="342" customHeight="1" x14ac:dyDescent="0.2">
      <c r="A179" s="23" t="s">
        <v>57</v>
      </c>
      <c r="B179" s="23"/>
      <c r="C179" s="24" t="s">
        <v>72</v>
      </c>
      <c r="D179" s="27" t="s">
        <v>73</v>
      </c>
      <c r="E179" s="23"/>
      <c r="F179" s="23"/>
      <c r="G179" s="23"/>
      <c r="H179" s="23"/>
      <c r="I179" s="23"/>
      <c r="J179" s="23"/>
      <c r="K179" s="25">
        <v>21949200</v>
      </c>
      <c r="L179" s="25">
        <v>21949194.239999998</v>
      </c>
      <c r="M179" s="26">
        <f>SUBTOTAL(9,M180)</f>
        <v>24456400</v>
      </c>
      <c r="N179" s="26">
        <f t="shared" ref="N179:O179" si="61">SUBTOTAL(9,N180)</f>
        <v>24456300</v>
      </c>
      <c r="O179" s="26">
        <f t="shared" si="61"/>
        <v>24456300</v>
      </c>
    </row>
    <row r="180" spans="1:15" ht="69.75" customHeight="1" x14ac:dyDescent="0.2">
      <c r="A180" s="2" t="s">
        <v>57</v>
      </c>
      <c r="B180" s="2"/>
      <c r="C180" s="5" t="s">
        <v>72</v>
      </c>
      <c r="D180" s="27"/>
      <c r="E180" s="2" t="s">
        <v>213</v>
      </c>
      <c r="F180" s="2" t="s">
        <v>211</v>
      </c>
      <c r="G180" s="29" t="s">
        <v>295</v>
      </c>
      <c r="H180" s="29" t="s">
        <v>293</v>
      </c>
      <c r="I180" s="29" t="s">
        <v>291</v>
      </c>
      <c r="J180" s="29" t="s">
        <v>292</v>
      </c>
      <c r="K180" s="3">
        <v>21949200</v>
      </c>
      <c r="L180" s="3">
        <v>21949194.239999998</v>
      </c>
      <c r="M180" s="4">
        <v>24456400</v>
      </c>
      <c r="N180" s="4">
        <v>24456300</v>
      </c>
      <c r="O180" s="4">
        <v>24456300</v>
      </c>
    </row>
    <row r="181" spans="1:15" ht="315" customHeight="1" x14ac:dyDescent="0.2">
      <c r="A181" s="23" t="s">
        <v>57</v>
      </c>
      <c r="B181" s="23"/>
      <c r="C181" s="24" t="s">
        <v>74</v>
      </c>
      <c r="D181" s="27" t="s">
        <v>75</v>
      </c>
      <c r="E181" s="23"/>
      <c r="F181" s="23"/>
      <c r="G181" s="23" t="s">
        <v>304</v>
      </c>
      <c r="H181" s="23"/>
      <c r="I181" s="23"/>
      <c r="J181" s="23"/>
      <c r="K181" s="25">
        <v>65651800</v>
      </c>
      <c r="L181" s="25">
        <v>65556279</v>
      </c>
      <c r="M181" s="26">
        <f>SUBTOTAL(9,M182)</f>
        <v>195861300</v>
      </c>
      <c r="N181" s="26">
        <f t="shared" ref="N181:O181" si="62">SUBTOTAL(9,N182)</f>
        <v>195861300</v>
      </c>
      <c r="O181" s="26">
        <f t="shared" si="62"/>
        <v>195861300</v>
      </c>
    </row>
    <row r="182" spans="1:15" ht="66" customHeight="1" x14ac:dyDescent="0.2">
      <c r="A182" s="2" t="s">
        <v>57</v>
      </c>
      <c r="B182" s="2"/>
      <c r="C182" s="5" t="s">
        <v>74</v>
      </c>
      <c r="D182" s="27"/>
      <c r="E182" s="2" t="s">
        <v>213</v>
      </c>
      <c r="F182" s="2" t="s">
        <v>208</v>
      </c>
      <c r="G182" s="29" t="s">
        <v>295</v>
      </c>
      <c r="H182" s="29" t="s">
        <v>293</v>
      </c>
      <c r="I182" s="29" t="s">
        <v>291</v>
      </c>
      <c r="J182" s="29" t="s">
        <v>292</v>
      </c>
      <c r="K182" s="3">
        <v>65651800</v>
      </c>
      <c r="L182" s="3">
        <v>65556279</v>
      </c>
      <c r="M182" s="4">
        <v>195861300</v>
      </c>
      <c r="N182" s="4">
        <v>195861300</v>
      </c>
      <c r="O182" s="4">
        <v>195861300</v>
      </c>
    </row>
    <row r="183" spans="1:15" ht="342.75" customHeight="1" x14ac:dyDescent="0.2">
      <c r="A183" s="23" t="s">
        <v>57</v>
      </c>
      <c r="B183" s="23"/>
      <c r="C183" s="24" t="s">
        <v>43</v>
      </c>
      <c r="D183" s="27" t="s">
        <v>44</v>
      </c>
      <c r="E183" s="23"/>
      <c r="F183" s="23"/>
      <c r="G183" s="23"/>
      <c r="H183" s="23"/>
      <c r="I183" s="23"/>
      <c r="J183" s="23"/>
      <c r="K183" s="25">
        <v>176283000</v>
      </c>
      <c r="L183" s="25">
        <v>168457879.94999999</v>
      </c>
      <c r="M183" s="26">
        <f>SUBTOTAL(9,M184:M187)</f>
        <v>197932200</v>
      </c>
      <c r="N183" s="26">
        <f t="shared" ref="N183:O183" si="63">SUBTOTAL(9,N184:N187)</f>
        <v>186575600</v>
      </c>
      <c r="O183" s="26">
        <f t="shared" si="63"/>
        <v>186575600</v>
      </c>
    </row>
    <row r="184" spans="1:15" ht="55.5" customHeight="1" x14ac:dyDescent="0.2">
      <c r="A184" s="2" t="s">
        <v>57</v>
      </c>
      <c r="B184" s="2"/>
      <c r="C184" s="5" t="s">
        <v>43</v>
      </c>
      <c r="D184" s="27"/>
      <c r="E184" s="2" t="s">
        <v>213</v>
      </c>
      <c r="F184" s="2" t="s">
        <v>208</v>
      </c>
      <c r="G184" s="8" t="s">
        <v>312</v>
      </c>
      <c r="H184" s="8" t="s">
        <v>311</v>
      </c>
      <c r="I184" s="8" t="s">
        <v>169</v>
      </c>
      <c r="J184" s="8" t="s">
        <v>310</v>
      </c>
      <c r="K184" s="3">
        <v>1767940</v>
      </c>
      <c r="L184" s="3">
        <v>1717407.85</v>
      </c>
      <c r="M184" s="4">
        <v>2028000</v>
      </c>
      <c r="N184" s="4">
        <v>2028000</v>
      </c>
      <c r="O184" s="4">
        <v>2028000</v>
      </c>
    </row>
    <row r="185" spans="1:15" ht="55.5" customHeight="1" x14ac:dyDescent="0.2">
      <c r="A185" s="2" t="s">
        <v>57</v>
      </c>
      <c r="B185" s="2"/>
      <c r="C185" s="5" t="s">
        <v>43</v>
      </c>
      <c r="D185" s="27"/>
      <c r="E185" s="2" t="s">
        <v>213</v>
      </c>
      <c r="F185" s="2" t="s">
        <v>211</v>
      </c>
      <c r="G185" s="8"/>
      <c r="H185" s="8"/>
      <c r="I185" s="8"/>
      <c r="J185" s="8"/>
      <c r="K185" s="3">
        <v>102869160</v>
      </c>
      <c r="L185" s="3">
        <v>95372010.099999994</v>
      </c>
      <c r="M185" s="4">
        <v>115646000</v>
      </c>
      <c r="N185" s="4">
        <v>115646000</v>
      </c>
      <c r="O185" s="4">
        <v>115646000</v>
      </c>
    </row>
    <row r="186" spans="1:15" ht="55.5" customHeight="1" x14ac:dyDescent="0.2">
      <c r="A186" s="2" t="s">
        <v>57</v>
      </c>
      <c r="B186" s="2"/>
      <c r="C186" s="5" t="s">
        <v>43</v>
      </c>
      <c r="D186" s="27"/>
      <c r="E186" s="2" t="s">
        <v>213</v>
      </c>
      <c r="F186" s="2" t="s">
        <v>214</v>
      </c>
      <c r="G186" s="8"/>
      <c r="H186" s="8"/>
      <c r="I186" s="8"/>
      <c r="J186" s="8"/>
      <c r="K186" s="3">
        <v>775500</v>
      </c>
      <c r="L186" s="3">
        <v>498062</v>
      </c>
      <c r="M186" s="4">
        <v>1218200</v>
      </c>
      <c r="N186" s="4">
        <v>1218200</v>
      </c>
      <c r="O186" s="4">
        <v>1218200</v>
      </c>
    </row>
    <row r="187" spans="1:15" ht="55.5" customHeight="1" x14ac:dyDescent="0.2">
      <c r="A187" s="2" t="s">
        <v>57</v>
      </c>
      <c r="B187" s="2"/>
      <c r="C187" s="5" t="s">
        <v>43</v>
      </c>
      <c r="D187" s="27"/>
      <c r="E187" s="2" t="s">
        <v>207</v>
      </c>
      <c r="F187" s="2" t="s">
        <v>209</v>
      </c>
      <c r="G187" s="8"/>
      <c r="H187" s="8"/>
      <c r="I187" s="8"/>
      <c r="J187" s="8"/>
      <c r="K187" s="3">
        <v>70870400</v>
      </c>
      <c r="L187" s="3">
        <v>70870400</v>
      </c>
      <c r="M187" s="4">
        <v>79040000</v>
      </c>
      <c r="N187" s="4">
        <v>67683400</v>
      </c>
      <c r="O187" s="4">
        <v>67683400</v>
      </c>
    </row>
    <row r="188" spans="1:15" ht="204" x14ac:dyDescent="0.2">
      <c r="A188" s="23" t="s">
        <v>57</v>
      </c>
      <c r="B188" s="23"/>
      <c r="C188" s="24" t="s">
        <v>76</v>
      </c>
      <c r="D188" s="27" t="s">
        <v>77</v>
      </c>
      <c r="E188" s="23"/>
      <c r="F188" s="23"/>
      <c r="G188" s="23"/>
      <c r="H188" s="23"/>
      <c r="I188" s="23"/>
      <c r="J188" s="23"/>
      <c r="K188" s="25">
        <v>22000400</v>
      </c>
      <c r="L188" s="25">
        <v>21957772.239999998</v>
      </c>
      <c r="M188" s="26">
        <f>SUBTOTAL(9,M189:M190)</f>
        <v>26174800</v>
      </c>
      <c r="N188" s="26">
        <f t="shared" ref="N188:O188" si="64">SUBTOTAL(9,N189:N190)</f>
        <v>26174800</v>
      </c>
      <c r="O188" s="26">
        <f t="shared" si="64"/>
        <v>26174800</v>
      </c>
    </row>
    <row r="189" spans="1:15" ht="62.25" customHeight="1" x14ac:dyDescent="0.2">
      <c r="A189" s="2" t="s">
        <v>57</v>
      </c>
      <c r="B189" s="2"/>
      <c r="C189" s="5" t="s">
        <v>76</v>
      </c>
      <c r="D189" s="27"/>
      <c r="E189" s="2" t="s">
        <v>213</v>
      </c>
      <c r="F189" s="2" t="s">
        <v>213</v>
      </c>
      <c r="G189" s="8" t="s">
        <v>350</v>
      </c>
      <c r="H189" s="8" t="s">
        <v>226</v>
      </c>
      <c r="I189" s="8" t="s">
        <v>230</v>
      </c>
      <c r="J189" s="8" t="s">
        <v>231</v>
      </c>
      <c r="K189" s="3">
        <v>22000400</v>
      </c>
      <c r="L189" s="3">
        <v>21957772.239999998</v>
      </c>
      <c r="M189" s="4">
        <v>25561900</v>
      </c>
      <c r="N189" s="4">
        <v>25561900</v>
      </c>
      <c r="O189" s="4">
        <v>25561900</v>
      </c>
    </row>
    <row r="190" spans="1:15" ht="62.25" customHeight="1" x14ac:dyDescent="0.2">
      <c r="A190" s="2" t="s">
        <v>57</v>
      </c>
      <c r="B190" s="2"/>
      <c r="C190" s="5" t="s">
        <v>76</v>
      </c>
      <c r="D190" s="27"/>
      <c r="E190" s="2" t="s">
        <v>213</v>
      </c>
      <c r="F190" s="2" t="s">
        <v>214</v>
      </c>
      <c r="G190" s="8"/>
      <c r="H190" s="8"/>
      <c r="I190" s="8"/>
      <c r="J190" s="8"/>
      <c r="K190" s="3"/>
      <c r="L190" s="3"/>
      <c r="M190" s="4">
        <v>612900</v>
      </c>
      <c r="N190" s="4">
        <v>612900</v>
      </c>
      <c r="O190" s="4">
        <v>612900</v>
      </c>
    </row>
    <row r="191" spans="1:15" ht="259.5" customHeight="1" x14ac:dyDescent="0.2">
      <c r="A191" s="23" t="s">
        <v>57</v>
      </c>
      <c r="B191" s="23"/>
      <c r="C191" s="24" t="s">
        <v>78</v>
      </c>
      <c r="D191" s="27" t="s">
        <v>79</v>
      </c>
      <c r="E191" s="23"/>
      <c r="F191" s="23"/>
      <c r="G191" s="23"/>
      <c r="H191" s="23"/>
      <c r="I191" s="23"/>
      <c r="J191" s="23"/>
      <c r="K191" s="25">
        <v>1798169800</v>
      </c>
      <c r="L191" s="25">
        <v>1766690668.9200001</v>
      </c>
      <c r="M191" s="26">
        <f>SUBTOTAL(9,M192:M193)</f>
        <v>2657736900</v>
      </c>
      <c r="N191" s="26">
        <f t="shared" ref="N191:O191" si="65">SUBTOTAL(9,N192:N193)</f>
        <v>2303176100</v>
      </c>
      <c r="O191" s="26">
        <f t="shared" si="65"/>
        <v>2303176100</v>
      </c>
    </row>
    <row r="192" spans="1:15" ht="40.5" customHeight="1" x14ac:dyDescent="0.2">
      <c r="A192" s="2" t="s">
        <v>57</v>
      </c>
      <c r="B192" s="2"/>
      <c r="C192" s="5" t="s">
        <v>78</v>
      </c>
      <c r="D192" s="27"/>
      <c r="E192" s="2" t="s">
        <v>213</v>
      </c>
      <c r="F192" s="2" t="s">
        <v>208</v>
      </c>
      <c r="G192" s="8" t="s">
        <v>295</v>
      </c>
      <c r="H192" s="8" t="s">
        <v>293</v>
      </c>
      <c r="I192" s="8" t="s">
        <v>291</v>
      </c>
      <c r="J192" s="8" t="s">
        <v>292</v>
      </c>
      <c r="K192" s="3"/>
      <c r="L192" s="3"/>
      <c r="M192" s="4">
        <v>564823200</v>
      </c>
      <c r="N192" s="4">
        <v>564823200</v>
      </c>
      <c r="O192" s="4">
        <v>564823200</v>
      </c>
    </row>
    <row r="193" spans="1:15" ht="40.5" customHeight="1" x14ac:dyDescent="0.2">
      <c r="A193" s="2" t="s">
        <v>57</v>
      </c>
      <c r="B193" s="2"/>
      <c r="C193" s="5" t="s">
        <v>78</v>
      </c>
      <c r="D193" s="27"/>
      <c r="E193" s="2" t="s">
        <v>213</v>
      </c>
      <c r="F193" s="2" t="s">
        <v>211</v>
      </c>
      <c r="G193" s="8"/>
      <c r="H193" s="8"/>
      <c r="I193" s="8"/>
      <c r="J193" s="8"/>
      <c r="K193" s="3">
        <v>1798169800</v>
      </c>
      <c r="L193" s="3">
        <v>1766690668.9200001</v>
      </c>
      <c r="M193" s="4">
        <v>2092913700</v>
      </c>
      <c r="N193" s="4">
        <v>1738352900</v>
      </c>
      <c r="O193" s="4">
        <v>1738352900</v>
      </c>
    </row>
    <row r="194" spans="1:15" ht="263.25" customHeight="1" x14ac:dyDescent="0.2">
      <c r="A194" s="23" t="s">
        <v>57</v>
      </c>
      <c r="B194" s="23"/>
      <c r="C194" s="24" t="s">
        <v>80</v>
      </c>
      <c r="D194" s="27" t="s">
        <v>81</v>
      </c>
      <c r="E194" s="23"/>
      <c r="F194" s="23"/>
      <c r="G194" s="23"/>
      <c r="H194" s="23"/>
      <c r="I194" s="23"/>
      <c r="J194" s="23"/>
      <c r="K194" s="25">
        <v>856373100</v>
      </c>
      <c r="L194" s="25">
        <v>856213097.92999995</v>
      </c>
      <c r="M194" s="26">
        <f>SUBTOTAL(9,M195)</f>
        <v>343699000</v>
      </c>
      <c r="N194" s="26">
        <f t="shared" ref="N194:O194" si="66">SUBTOTAL(9,N195)</f>
        <v>343699000</v>
      </c>
      <c r="O194" s="26">
        <f t="shared" si="66"/>
        <v>343699000</v>
      </c>
    </row>
    <row r="195" spans="1:15" ht="89.25" x14ac:dyDescent="0.2">
      <c r="A195" s="2" t="s">
        <v>57</v>
      </c>
      <c r="B195" s="2"/>
      <c r="C195" s="5" t="s">
        <v>80</v>
      </c>
      <c r="D195" s="27"/>
      <c r="E195" s="2" t="s">
        <v>213</v>
      </c>
      <c r="F195" s="2" t="s">
        <v>208</v>
      </c>
      <c r="G195" s="29" t="s">
        <v>295</v>
      </c>
      <c r="H195" s="29" t="s">
        <v>293</v>
      </c>
      <c r="I195" s="29" t="s">
        <v>291</v>
      </c>
      <c r="J195" s="29" t="s">
        <v>292</v>
      </c>
      <c r="K195" s="3">
        <v>856373100</v>
      </c>
      <c r="L195" s="3">
        <v>856213097.92999995</v>
      </c>
      <c r="M195" s="4">
        <v>343699000</v>
      </c>
      <c r="N195" s="4">
        <v>343699000</v>
      </c>
      <c r="O195" s="4">
        <v>343699000</v>
      </c>
    </row>
    <row r="196" spans="1:15" ht="41.25" customHeight="1" x14ac:dyDescent="0.2">
      <c r="A196" s="23" t="s">
        <v>82</v>
      </c>
      <c r="B196" s="24" t="s">
        <v>200</v>
      </c>
      <c r="C196" s="24"/>
      <c r="D196" s="24"/>
      <c r="E196" s="23"/>
      <c r="F196" s="23"/>
      <c r="G196" s="23"/>
      <c r="H196" s="23"/>
      <c r="I196" s="23"/>
      <c r="J196" s="23"/>
      <c r="K196" s="25">
        <v>633543444.12</v>
      </c>
      <c r="L196" s="25">
        <v>596743066.99000001</v>
      </c>
      <c r="M196" s="26">
        <f>M197+M201+M205+M207+M209+M211+M214+M216+M219+M221+M223</f>
        <v>638703875</v>
      </c>
      <c r="N196" s="26">
        <f t="shared" ref="N196:O196" si="67">N197+N201+N205+N207+N209+N211+N214+N216+N219+N221+N223</f>
        <v>634050980</v>
      </c>
      <c r="O196" s="26">
        <f t="shared" si="67"/>
        <v>624860980</v>
      </c>
    </row>
    <row r="197" spans="1:15" ht="63.75" x14ac:dyDescent="0.2">
      <c r="A197" s="23" t="s">
        <v>82</v>
      </c>
      <c r="B197" s="23"/>
      <c r="C197" s="24" t="s">
        <v>9</v>
      </c>
      <c r="D197" s="5" t="s">
        <v>10</v>
      </c>
      <c r="E197" s="23"/>
      <c r="F197" s="23"/>
      <c r="G197" s="23"/>
      <c r="H197" s="23"/>
      <c r="I197" s="23"/>
      <c r="J197" s="23"/>
      <c r="K197" s="25">
        <v>88900</v>
      </c>
      <c r="L197" s="25">
        <v>88900</v>
      </c>
      <c r="M197" s="26">
        <f>SUBTOTAL(9,M198:M200)</f>
        <v>588900</v>
      </c>
      <c r="N197" s="26">
        <f t="shared" ref="N197:O197" si="68">SUBTOTAL(9,N198:N200)</f>
        <v>588900</v>
      </c>
      <c r="O197" s="26">
        <f t="shared" si="68"/>
        <v>588900</v>
      </c>
    </row>
    <row r="198" spans="1:15" ht="60.75" customHeight="1" x14ac:dyDescent="0.2">
      <c r="A198" s="2" t="s">
        <v>82</v>
      </c>
      <c r="B198" s="2"/>
      <c r="C198" s="5" t="s">
        <v>9</v>
      </c>
      <c r="D198" s="5"/>
      <c r="E198" s="2" t="s">
        <v>213</v>
      </c>
      <c r="F198" s="2" t="s">
        <v>205</v>
      </c>
      <c r="G198" s="8" t="s">
        <v>361</v>
      </c>
      <c r="H198" s="8" t="s">
        <v>362</v>
      </c>
      <c r="I198" s="8" t="s">
        <v>363</v>
      </c>
      <c r="J198" s="8" t="s">
        <v>364</v>
      </c>
      <c r="K198" s="3">
        <v>24900</v>
      </c>
      <c r="L198" s="3">
        <v>24900</v>
      </c>
      <c r="M198" s="4">
        <v>154400</v>
      </c>
      <c r="N198" s="4">
        <v>514900</v>
      </c>
      <c r="O198" s="4">
        <v>24900</v>
      </c>
    </row>
    <row r="199" spans="1:15" ht="60.75" customHeight="1" x14ac:dyDescent="0.2">
      <c r="A199" s="2" t="s">
        <v>82</v>
      </c>
      <c r="B199" s="2"/>
      <c r="C199" s="5" t="s">
        <v>9</v>
      </c>
      <c r="D199" s="5"/>
      <c r="E199" s="2" t="s">
        <v>210</v>
      </c>
      <c r="F199" s="2" t="s">
        <v>208</v>
      </c>
      <c r="G199" s="8"/>
      <c r="H199" s="8"/>
      <c r="I199" s="8"/>
      <c r="J199" s="8"/>
      <c r="K199" s="3">
        <v>64000</v>
      </c>
      <c r="L199" s="3">
        <v>64000</v>
      </c>
      <c r="M199" s="4">
        <v>414500</v>
      </c>
      <c r="N199" s="4">
        <v>64000</v>
      </c>
      <c r="O199" s="4">
        <v>554000</v>
      </c>
    </row>
    <row r="200" spans="1:15" ht="60.75" customHeight="1" x14ac:dyDescent="0.2">
      <c r="A200" s="2" t="s">
        <v>82</v>
      </c>
      <c r="B200" s="2"/>
      <c r="C200" s="5" t="s">
        <v>9</v>
      </c>
      <c r="D200" s="5"/>
      <c r="E200" s="2" t="s">
        <v>210</v>
      </c>
      <c r="F200" s="2" t="s">
        <v>209</v>
      </c>
      <c r="G200" s="8"/>
      <c r="H200" s="8"/>
      <c r="I200" s="8"/>
      <c r="J200" s="8"/>
      <c r="K200" s="3"/>
      <c r="L200" s="3"/>
      <c r="M200" s="4">
        <v>20000</v>
      </c>
      <c r="N200" s="4">
        <v>10000</v>
      </c>
      <c r="O200" s="4">
        <v>10000</v>
      </c>
    </row>
    <row r="201" spans="1:15" ht="38.25" x14ac:dyDescent="0.2">
      <c r="A201" s="23" t="s">
        <v>82</v>
      </c>
      <c r="B201" s="23"/>
      <c r="C201" s="24" t="s">
        <v>11</v>
      </c>
      <c r="D201" s="5" t="s">
        <v>12</v>
      </c>
      <c r="E201" s="23"/>
      <c r="F201" s="23"/>
      <c r="G201" s="23"/>
      <c r="H201" s="23"/>
      <c r="I201" s="23"/>
      <c r="J201" s="23"/>
      <c r="K201" s="25">
        <v>4408066</v>
      </c>
      <c r="L201" s="25">
        <v>1891014.96</v>
      </c>
      <c r="M201" s="26">
        <f>SUBTOTAL(9,M202:M204)</f>
        <v>1150168</v>
      </c>
      <c r="N201" s="26">
        <f t="shared" ref="N201:O201" si="69">SUBTOTAL(9,N202:N204)</f>
        <v>1150168</v>
      </c>
      <c r="O201" s="26">
        <f t="shared" si="69"/>
        <v>1150168</v>
      </c>
    </row>
    <row r="202" spans="1:15" ht="30" customHeight="1" x14ac:dyDescent="0.2">
      <c r="A202" s="2" t="s">
        <v>82</v>
      </c>
      <c r="B202" s="2"/>
      <c r="C202" s="5" t="s">
        <v>11</v>
      </c>
      <c r="D202" s="5"/>
      <c r="E202" s="2" t="s">
        <v>213</v>
      </c>
      <c r="F202" s="2" t="s">
        <v>205</v>
      </c>
      <c r="G202" s="8" t="s">
        <v>322</v>
      </c>
      <c r="H202" s="8" t="s">
        <v>224</v>
      </c>
      <c r="I202" s="8" t="s">
        <v>223</v>
      </c>
      <c r="J202" s="8" t="s">
        <v>222</v>
      </c>
      <c r="K202" s="3">
        <v>340595</v>
      </c>
      <c r="L202" s="3">
        <v>340595</v>
      </c>
      <c r="M202" s="4">
        <v>170000</v>
      </c>
      <c r="N202" s="4">
        <v>170000</v>
      </c>
      <c r="O202" s="4">
        <v>170000</v>
      </c>
    </row>
    <row r="203" spans="1:15" ht="30" customHeight="1" x14ac:dyDescent="0.2">
      <c r="A203" s="2" t="s">
        <v>82</v>
      </c>
      <c r="B203" s="2"/>
      <c r="C203" s="5" t="s">
        <v>11</v>
      </c>
      <c r="D203" s="5"/>
      <c r="E203" s="2" t="s">
        <v>210</v>
      </c>
      <c r="F203" s="2" t="s">
        <v>208</v>
      </c>
      <c r="G203" s="8"/>
      <c r="H203" s="8"/>
      <c r="I203" s="8"/>
      <c r="J203" s="8"/>
      <c r="K203" s="3">
        <v>3982971</v>
      </c>
      <c r="L203" s="3">
        <v>1466009.96</v>
      </c>
      <c r="M203" s="4">
        <v>895668</v>
      </c>
      <c r="N203" s="4">
        <v>895668</v>
      </c>
      <c r="O203" s="4">
        <v>895668</v>
      </c>
    </row>
    <row r="204" spans="1:15" ht="30" customHeight="1" x14ac:dyDescent="0.2">
      <c r="A204" s="2" t="s">
        <v>82</v>
      </c>
      <c r="B204" s="2"/>
      <c r="C204" s="5" t="s">
        <v>11</v>
      </c>
      <c r="D204" s="5"/>
      <c r="E204" s="2" t="s">
        <v>210</v>
      </c>
      <c r="F204" s="2" t="s">
        <v>209</v>
      </c>
      <c r="G204" s="8"/>
      <c r="H204" s="8"/>
      <c r="I204" s="8"/>
      <c r="J204" s="8"/>
      <c r="K204" s="3">
        <v>84500</v>
      </c>
      <c r="L204" s="3">
        <v>84410</v>
      </c>
      <c r="M204" s="4">
        <v>84500</v>
      </c>
      <c r="N204" s="4">
        <v>84500</v>
      </c>
      <c r="O204" s="4">
        <v>84500</v>
      </c>
    </row>
    <row r="205" spans="1:15" ht="114.75" x14ac:dyDescent="0.2">
      <c r="A205" s="23" t="s">
        <v>82</v>
      </c>
      <c r="B205" s="23"/>
      <c r="C205" s="24" t="s">
        <v>62</v>
      </c>
      <c r="D205" s="27" t="s">
        <v>63</v>
      </c>
      <c r="E205" s="23"/>
      <c r="F205" s="23"/>
      <c r="G205" s="23"/>
      <c r="H205" s="23"/>
      <c r="I205" s="23"/>
      <c r="J205" s="23"/>
      <c r="K205" s="25">
        <v>184006898</v>
      </c>
      <c r="L205" s="25">
        <v>182721887.03999999</v>
      </c>
      <c r="M205" s="26">
        <f>SUBTOTAL(9,M206)</f>
        <v>183259499</v>
      </c>
      <c r="N205" s="26">
        <f t="shared" ref="N205:O205" si="70">SUBTOTAL(9,N206)</f>
        <v>195884400</v>
      </c>
      <c r="O205" s="26">
        <f t="shared" si="70"/>
        <v>181928100</v>
      </c>
    </row>
    <row r="206" spans="1:15" ht="89.25" x14ac:dyDescent="0.2">
      <c r="A206" s="2" t="s">
        <v>82</v>
      </c>
      <c r="B206" s="2"/>
      <c r="C206" s="5" t="s">
        <v>62</v>
      </c>
      <c r="D206" s="27"/>
      <c r="E206" s="2" t="s">
        <v>213</v>
      </c>
      <c r="F206" s="2" t="s">
        <v>205</v>
      </c>
      <c r="G206" s="5" t="s">
        <v>294</v>
      </c>
      <c r="H206" s="5" t="s">
        <v>225</v>
      </c>
      <c r="I206" s="5" t="s">
        <v>143</v>
      </c>
      <c r="J206" s="5" t="s">
        <v>142</v>
      </c>
      <c r="K206" s="3">
        <v>184006898</v>
      </c>
      <c r="L206" s="3">
        <v>182721887.03999999</v>
      </c>
      <c r="M206" s="32">
        <v>183259499</v>
      </c>
      <c r="N206" s="32">
        <v>195884400</v>
      </c>
      <c r="O206" s="32">
        <v>181928100</v>
      </c>
    </row>
    <row r="207" spans="1:15" ht="76.5" x14ac:dyDescent="0.2">
      <c r="A207" s="23" t="s">
        <v>82</v>
      </c>
      <c r="B207" s="23"/>
      <c r="C207" s="24" t="s">
        <v>64</v>
      </c>
      <c r="D207" s="5" t="s">
        <v>65</v>
      </c>
      <c r="E207" s="23"/>
      <c r="F207" s="23"/>
      <c r="G207" s="23"/>
      <c r="H207" s="23"/>
      <c r="I207" s="23"/>
      <c r="J207" s="23"/>
      <c r="K207" s="25">
        <v>472351</v>
      </c>
      <c r="L207" s="25">
        <v>472350.82</v>
      </c>
      <c r="M207" s="26"/>
      <c r="N207" s="26"/>
      <c r="O207" s="26"/>
    </row>
    <row r="208" spans="1:15" ht="127.5" x14ac:dyDescent="0.2">
      <c r="A208" s="2" t="s">
        <v>82</v>
      </c>
      <c r="B208" s="2"/>
      <c r="C208" s="5" t="s">
        <v>64</v>
      </c>
      <c r="D208" s="5"/>
      <c r="E208" s="2" t="s">
        <v>213</v>
      </c>
      <c r="F208" s="2" t="s">
        <v>213</v>
      </c>
      <c r="G208" s="5" t="s">
        <v>324</v>
      </c>
      <c r="H208" s="5" t="s">
        <v>226</v>
      </c>
      <c r="I208" s="5" t="s">
        <v>230</v>
      </c>
      <c r="J208" s="5" t="s">
        <v>231</v>
      </c>
      <c r="K208" s="3">
        <v>472351</v>
      </c>
      <c r="L208" s="3">
        <v>472350.82</v>
      </c>
      <c r="M208" s="4"/>
      <c r="N208" s="4"/>
      <c r="O208" s="4"/>
    </row>
    <row r="209" spans="1:15" ht="51" x14ac:dyDescent="0.2">
      <c r="A209" s="23" t="s">
        <v>82</v>
      </c>
      <c r="B209" s="23"/>
      <c r="C209" s="24" t="s">
        <v>83</v>
      </c>
      <c r="D209" s="5" t="s">
        <v>84</v>
      </c>
      <c r="E209" s="23"/>
      <c r="F209" s="23"/>
      <c r="G209" s="23"/>
      <c r="H209" s="23"/>
      <c r="I209" s="23"/>
      <c r="J209" s="23"/>
      <c r="K209" s="25">
        <v>110778843.8</v>
      </c>
      <c r="L209" s="25">
        <v>110557151.91</v>
      </c>
      <c r="M209" s="26">
        <f>SUBTOTAL(9,M210)</f>
        <v>114984070</v>
      </c>
      <c r="N209" s="26">
        <f t="shared" ref="N209:O209" si="71">SUBTOTAL(9,N210)</f>
        <v>114322400</v>
      </c>
      <c r="O209" s="26">
        <f t="shared" si="71"/>
        <v>114322400</v>
      </c>
    </row>
    <row r="210" spans="1:15" ht="76.5" x14ac:dyDescent="0.2">
      <c r="A210" s="2" t="s">
        <v>82</v>
      </c>
      <c r="B210" s="2"/>
      <c r="C210" s="5" t="s">
        <v>83</v>
      </c>
      <c r="D210" s="5"/>
      <c r="E210" s="2" t="s">
        <v>210</v>
      </c>
      <c r="F210" s="2" t="s">
        <v>208</v>
      </c>
      <c r="G210" s="5" t="s">
        <v>326</v>
      </c>
      <c r="H210" s="5" t="s">
        <v>227</v>
      </c>
      <c r="I210" s="5" t="s">
        <v>170</v>
      </c>
      <c r="J210" s="5" t="s">
        <v>171</v>
      </c>
      <c r="K210" s="3">
        <v>110778843.8</v>
      </c>
      <c r="L210" s="3">
        <v>110557151.91</v>
      </c>
      <c r="M210" s="4">
        <v>114984070</v>
      </c>
      <c r="N210" s="4">
        <v>114322400</v>
      </c>
      <c r="O210" s="4">
        <v>114322400</v>
      </c>
    </row>
    <row r="211" spans="1:15" ht="38.25" x14ac:dyDescent="0.2">
      <c r="A211" s="23" t="s">
        <v>82</v>
      </c>
      <c r="B211" s="23"/>
      <c r="C211" s="24" t="s">
        <v>85</v>
      </c>
      <c r="D211" s="5" t="s">
        <v>86</v>
      </c>
      <c r="E211" s="23"/>
      <c r="F211" s="23"/>
      <c r="G211" s="23"/>
      <c r="H211" s="23"/>
      <c r="I211" s="23"/>
      <c r="J211" s="23"/>
      <c r="K211" s="25">
        <v>139368679.31999999</v>
      </c>
      <c r="L211" s="25">
        <v>265272729.59999999</v>
      </c>
      <c r="M211" s="26">
        <f>SUBTOTAL(9,M212:M213)</f>
        <v>142863642</v>
      </c>
      <c r="N211" s="26">
        <f t="shared" ref="N211:O211" si="72">SUBTOTAL(9,N212:N213)</f>
        <v>139194212</v>
      </c>
      <c r="O211" s="26">
        <f t="shared" si="72"/>
        <v>139187212</v>
      </c>
    </row>
    <row r="212" spans="1:15" ht="47.25" customHeight="1" x14ac:dyDescent="0.2">
      <c r="A212" s="2" t="s">
        <v>82</v>
      </c>
      <c r="B212" s="2"/>
      <c r="C212" s="5" t="s">
        <v>85</v>
      </c>
      <c r="D212" s="5"/>
      <c r="E212" s="2" t="s">
        <v>213</v>
      </c>
      <c r="F212" s="2" t="s">
        <v>205</v>
      </c>
      <c r="G212" s="8" t="s">
        <v>237</v>
      </c>
      <c r="H212" s="8" t="s">
        <v>232</v>
      </c>
      <c r="I212" s="8" t="s">
        <v>228</v>
      </c>
      <c r="J212" s="8" t="s">
        <v>229</v>
      </c>
      <c r="K212" s="3">
        <v>213200</v>
      </c>
      <c r="L212" s="3">
        <v>213200</v>
      </c>
      <c r="M212" s="4">
        <v>223200</v>
      </c>
      <c r="N212" s="4">
        <v>223200</v>
      </c>
      <c r="O212" s="4">
        <v>223200</v>
      </c>
    </row>
    <row r="213" spans="1:15" ht="56.25" customHeight="1" x14ac:dyDescent="0.2">
      <c r="A213" s="2" t="s">
        <v>82</v>
      </c>
      <c r="B213" s="2"/>
      <c r="C213" s="5" t="s">
        <v>85</v>
      </c>
      <c r="D213" s="5"/>
      <c r="E213" s="2" t="s">
        <v>210</v>
      </c>
      <c r="F213" s="2" t="s">
        <v>208</v>
      </c>
      <c r="G213" s="8"/>
      <c r="H213" s="8"/>
      <c r="I213" s="8"/>
      <c r="J213" s="8"/>
      <c r="K213" s="3">
        <v>139155479.31999999</v>
      </c>
      <c r="L213" s="3">
        <v>265059529.59999999</v>
      </c>
      <c r="M213" s="4">
        <v>142640442</v>
      </c>
      <c r="N213" s="4">
        <v>138971012</v>
      </c>
      <c r="O213" s="4">
        <v>138964012</v>
      </c>
    </row>
    <row r="214" spans="1:15" ht="76.5" x14ac:dyDescent="0.2">
      <c r="A214" s="23" t="s">
        <v>82</v>
      </c>
      <c r="B214" s="23"/>
      <c r="C214" s="24" t="s">
        <v>87</v>
      </c>
      <c r="D214" s="5" t="s">
        <v>88</v>
      </c>
      <c r="E214" s="23"/>
      <c r="F214" s="23"/>
      <c r="G214" s="23"/>
      <c r="H214" s="23"/>
      <c r="I214" s="23"/>
      <c r="J214" s="23"/>
      <c r="K214" s="25">
        <v>157885364</v>
      </c>
      <c r="L214" s="25">
        <v>2080615</v>
      </c>
      <c r="M214" s="26">
        <f>SUBTOTAL(9,M215)</f>
        <v>154478296</v>
      </c>
      <c r="N214" s="26">
        <f t="shared" ref="N214:O214" si="73">SUBTOTAL(9,N215)</f>
        <v>146163300</v>
      </c>
      <c r="O214" s="26">
        <f t="shared" si="73"/>
        <v>146143500</v>
      </c>
    </row>
    <row r="215" spans="1:15" ht="114.75" x14ac:dyDescent="0.2">
      <c r="A215" s="2" t="s">
        <v>82</v>
      </c>
      <c r="B215" s="2"/>
      <c r="C215" s="5" t="s">
        <v>87</v>
      </c>
      <c r="D215" s="5"/>
      <c r="E215" s="2" t="s">
        <v>210</v>
      </c>
      <c r="F215" s="2" t="s">
        <v>208</v>
      </c>
      <c r="G215" s="5" t="s">
        <v>236</v>
      </c>
      <c r="H215" s="5" t="s">
        <v>235</v>
      </c>
      <c r="I215" s="5" t="s">
        <v>233</v>
      </c>
      <c r="J215" s="5" t="s">
        <v>234</v>
      </c>
      <c r="K215" s="3">
        <v>157885364</v>
      </c>
      <c r="L215" s="3">
        <v>2080615</v>
      </c>
      <c r="M215" s="4">
        <v>154478296</v>
      </c>
      <c r="N215" s="4">
        <v>146163300</v>
      </c>
      <c r="O215" s="4">
        <v>146143500</v>
      </c>
    </row>
    <row r="216" spans="1:15" ht="63.75" x14ac:dyDescent="0.2">
      <c r="A216" s="23" t="s">
        <v>82</v>
      </c>
      <c r="B216" s="23"/>
      <c r="C216" s="24" t="s">
        <v>2</v>
      </c>
      <c r="D216" s="5" t="s">
        <v>3</v>
      </c>
      <c r="E216" s="23"/>
      <c r="F216" s="23"/>
      <c r="G216" s="23"/>
      <c r="H216" s="23"/>
      <c r="I216" s="23"/>
      <c r="J216" s="23"/>
      <c r="K216" s="25">
        <v>8142985</v>
      </c>
      <c r="L216" s="25">
        <v>7759973.46</v>
      </c>
      <c r="M216" s="26">
        <f>SUBTOTAL(9,M217:M218)</f>
        <v>8153900</v>
      </c>
      <c r="N216" s="26">
        <f t="shared" ref="N216:O216" si="74">SUBTOTAL(9,N217:N218)</f>
        <v>8123900</v>
      </c>
      <c r="O216" s="26">
        <f t="shared" si="74"/>
        <v>8098700</v>
      </c>
    </row>
    <row r="217" spans="1:15" ht="97.5" customHeight="1" x14ac:dyDescent="0.2">
      <c r="A217" s="2" t="s">
        <v>82</v>
      </c>
      <c r="B217" s="2"/>
      <c r="C217" s="5" t="s">
        <v>2</v>
      </c>
      <c r="D217" s="5"/>
      <c r="E217" s="2" t="s">
        <v>209</v>
      </c>
      <c r="F217" s="2" t="s">
        <v>207</v>
      </c>
      <c r="G217" s="8" t="s">
        <v>218</v>
      </c>
      <c r="H217" s="8" t="s">
        <v>217</v>
      </c>
      <c r="I217" s="8" t="s">
        <v>219</v>
      </c>
      <c r="J217" s="8" t="s">
        <v>216</v>
      </c>
      <c r="K217" s="3">
        <v>740360</v>
      </c>
      <c r="L217" s="3">
        <v>738399.5</v>
      </c>
      <c r="M217" s="4">
        <v>530600</v>
      </c>
      <c r="N217" s="4">
        <v>530600</v>
      </c>
      <c r="O217" s="4">
        <v>530600</v>
      </c>
    </row>
    <row r="218" spans="1:15" ht="97.5" customHeight="1" x14ac:dyDescent="0.2">
      <c r="A218" s="2" t="s">
        <v>82</v>
      </c>
      <c r="B218" s="2"/>
      <c r="C218" s="5" t="s">
        <v>2</v>
      </c>
      <c r="D218" s="5"/>
      <c r="E218" s="2" t="s">
        <v>210</v>
      </c>
      <c r="F218" s="2" t="s">
        <v>209</v>
      </c>
      <c r="G218" s="8"/>
      <c r="H218" s="8"/>
      <c r="I218" s="8"/>
      <c r="J218" s="8"/>
      <c r="K218" s="3">
        <v>7402625</v>
      </c>
      <c r="L218" s="3">
        <v>7021573.96</v>
      </c>
      <c r="M218" s="4">
        <v>7623300</v>
      </c>
      <c r="N218" s="4">
        <v>7593300</v>
      </c>
      <c r="O218" s="4">
        <v>7568100</v>
      </c>
    </row>
    <row r="219" spans="1:15" ht="63.75" x14ac:dyDescent="0.2">
      <c r="A219" s="23" t="s">
        <v>82</v>
      </c>
      <c r="B219" s="23"/>
      <c r="C219" s="24" t="s">
        <v>4</v>
      </c>
      <c r="D219" s="5" t="s">
        <v>5</v>
      </c>
      <c r="E219" s="23"/>
      <c r="F219" s="23"/>
      <c r="G219" s="23"/>
      <c r="H219" s="23"/>
      <c r="I219" s="23"/>
      <c r="J219" s="23"/>
      <c r="K219" s="25">
        <v>16594982</v>
      </c>
      <c r="L219" s="25">
        <v>16594982</v>
      </c>
      <c r="M219" s="26">
        <f>SUBTOTAL(9,M220)</f>
        <v>17232400</v>
      </c>
      <c r="N219" s="26">
        <f t="shared" ref="N219:O219" si="75">SUBTOTAL(9,N220)</f>
        <v>17232400</v>
      </c>
      <c r="O219" s="26">
        <f t="shared" si="75"/>
        <v>17232400</v>
      </c>
    </row>
    <row r="220" spans="1:15" ht="216.75" x14ac:dyDescent="0.2">
      <c r="A220" s="2" t="s">
        <v>82</v>
      </c>
      <c r="B220" s="2"/>
      <c r="C220" s="5" t="s">
        <v>4</v>
      </c>
      <c r="D220" s="5"/>
      <c r="E220" s="2" t="s">
        <v>210</v>
      </c>
      <c r="F220" s="2" t="s">
        <v>209</v>
      </c>
      <c r="G220" s="5" t="s">
        <v>215</v>
      </c>
      <c r="H220" s="5" t="s">
        <v>217</v>
      </c>
      <c r="I220" s="5" t="s">
        <v>219</v>
      </c>
      <c r="J220" s="5" t="s">
        <v>216</v>
      </c>
      <c r="K220" s="3">
        <v>16594982</v>
      </c>
      <c r="L220" s="3">
        <v>16594982</v>
      </c>
      <c r="M220" s="4">
        <v>17232400</v>
      </c>
      <c r="N220" s="4">
        <v>17232400</v>
      </c>
      <c r="O220" s="4">
        <v>17232400</v>
      </c>
    </row>
    <row r="221" spans="1:15" ht="178.5" x14ac:dyDescent="0.2">
      <c r="A221" s="23" t="s">
        <v>82</v>
      </c>
      <c r="B221" s="23"/>
      <c r="C221" s="24" t="s">
        <v>25</v>
      </c>
      <c r="D221" s="27" t="s">
        <v>26</v>
      </c>
      <c r="E221" s="23"/>
      <c r="F221" s="23"/>
      <c r="G221" s="23"/>
      <c r="H221" s="23"/>
      <c r="I221" s="23"/>
      <c r="J221" s="23"/>
      <c r="K221" s="25">
        <v>200000</v>
      </c>
      <c r="L221" s="25">
        <v>200000</v>
      </c>
      <c r="M221" s="26">
        <f>SUBTOTAL(9,M222)</f>
        <v>200000</v>
      </c>
      <c r="N221" s="26">
        <f t="shared" ref="N221:O221" si="76">SUBTOTAL(9,N222)</f>
        <v>200000</v>
      </c>
      <c r="O221" s="26">
        <f t="shared" si="76"/>
        <v>200000</v>
      </c>
    </row>
    <row r="222" spans="1:15" ht="127.5" x14ac:dyDescent="0.2">
      <c r="A222" s="2" t="s">
        <v>82</v>
      </c>
      <c r="B222" s="2"/>
      <c r="C222" s="5" t="s">
        <v>25</v>
      </c>
      <c r="D222" s="27"/>
      <c r="E222" s="2" t="s">
        <v>210</v>
      </c>
      <c r="F222" s="2" t="s">
        <v>208</v>
      </c>
      <c r="G222" s="5" t="s">
        <v>348</v>
      </c>
      <c r="H222" s="5" t="s">
        <v>266</v>
      </c>
      <c r="I222" s="5" t="s">
        <v>156</v>
      </c>
      <c r="J222" s="5" t="s">
        <v>157</v>
      </c>
      <c r="K222" s="3">
        <v>200000</v>
      </c>
      <c r="L222" s="3">
        <v>200000</v>
      </c>
      <c r="M222" s="4">
        <v>200000</v>
      </c>
      <c r="N222" s="4">
        <v>200000</v>
      </c>
      <c r="O222" s="4">
        <v>200000</v>
      </c>
    </row>
    <row r="223" spans="1:15" ht="153" x14ac:dyDescent="0.2">
      <c r="A223" s="23" t="s">
        <v>82</v>
      </c>
      <c r="B223" s="23"/>
      <c r="C223" s="24" t="s">
        <v>6</v>
      </c>
      <c r="D223" s="27" t="s">
        <v>7</v>
      </c>
      <c r="E223" s="23"/>
      <c r="F223" s="23"/>
      <c r="G223" s="23"/>
      <c r="H223" s="23"/>
      <c r="I223" s="23"/>
      <c r="J223" s="23"/>
      <c r="K223" s="25">
        <v>11596375</v>
      </c>
      <c r="L223" s="25">
        <v>9103462.1999999993</v>
      </c>
      <c r="M223" s="26">
        <f>SUBTOTAL(9,M224:M226)</f>
        <v>15793000</v>
      </c>
      <c r="N223" s="26">
        <f t="shared" ref="N223:O223" si="77">SUBTOTAL(9,N224:N226)</f>
        <v>11191300</v>
      </c>
      <c r="O223" s="26">
        <f t="shared" si="77"/>
        <v>16009600</v>
      </c>
    </row>
    <row r="224" spans="1:15" ht="50.25" customHeight="1" x14ac:dyDescent="0.2">
      <c r="A224" s="2" t="s">
        <v>82</v>
      </c>
      <c r="B224" s="2"/>
      <c r="C224" s="5" t="s">
        <v>6</v>
      </c>
      <c r="D224" s="27"/>
      <c r="E224" s="2" t="s">
        <v>213</v>
      </c>
      <c r="F224" s="2" t="s">
        <v>205</v>
      </c>
      <c r="G224" s="8" t="s">
        <v>325</v>
      </c>
      <c r="H224" s="8" t="s">
        <v>220</v>
      </c>
      <c r="I224" s="8" t="s">
        <v>158</v>
      </c>
      <c r="J224" s="8" t="s">
        <v>159</v>
      </c>
      <c r="K224" s="3">
        <v>3984455</v>
      </c>
      <c r="L224" s="3">
        <v>3984453.55</v>
      </c>
      <c r="M224" s="4">
        <v>6092900</v>
      </c>
      <c r="N224" s="4">
        <v>4108700</v>
      </c>
      <c r="O224" s="4">
        <v>6026500</v>
      </c>
    </row>
    <row r="225" spans="1:15" ht="50.25" customHeight="1" x14ac:dyDescent="0.2">
      <c r="A225" s="2" t="s">
        <v>82</v>
      </c>
      <c r="B225" s="2"/>
      <c r="C225" s="5" t="s">
        <v>6</v>
      </c>
      <c r="D225" s="27"/>
      <c r="E225" s="2" t="s">
        <v>210</v>
      </c>
      <c r="F225" s="2" t="s">
        <v>208</v>
      </c>
      <c r="G225" s="8"/>
      <c r="H225" s="8"/>
      <c r="I225" s="8"/>
      <c r="J225" s="8"/>
      <c r="K225" s="3">
        <v>7275071</v>
      </c>
      <c r="L225" s="3">
        <v>4815832.7</v>
      </c>
      <c r="M225" s="4">
        <v>9250100</v>
      </c>
      <c r="N225" s="4">
        <v>6666600</v>
      </c>
      <c r="O225" s="4">
        <v>9533100</v>
      </c>
    </row>
    <row r="226" spans="1:15" ht="50.25" customHeight="1" x14ac:dyDescent="0.2">
      <c r="A226" s="2" t="s">
        <v>82</v>
      </c>
      <c r="B226" s="2"/>
      <c r="C226" s="5" t="s">
        <v>6</v>
      </c>
      <c r="D226" s="27"/>
      <c r="E226" s="2" t="s">
        <v>210</v>
      </c>
      <c r="F226" s="2" t="s">
        <v>209</v>
      </c>
      <c r="G226" s="8"/>
      <c r="H226" s="8"/>
      <c r="I226" s="8"/>
      <c r="J226" s="8"/>
      <c r="K226" s="3">
        <v>336849</v>
      </c>
      <c r="L226" s="3">
        <v>303175.95</v>
      </c>
      <c r="M226" s="4">
        <v>450000</v>
      </c>
      <c r="N226" s="4">
        <v>416000</v>
      </c>
      <c r="O226" s="4">
        <v>450000</v>
      </c>
    </row>
    <row r="227" spans="1:15" ht="53.25" customHeight="1" x14ac:dyDescent="0.2">
      <c r="A227" s="23" t="s">
        <v>89</v>
      </c>
      <c r="B227" s="24" t="s">
        <v>201</v>
      </c>
      <c r="C227" s="24"/>
      <c r="D227" s="24"/>
      <c r="E227" s="23"/>
      <c r="F227" s="23"/>
      <c r="G227" s="23"/>
      <c r="H227" s="23"/>
      <c r="I227" s="23"/>
      <c r="J227" s="23"/>
      <c r="K227" s="25">
        <v>656171406</v>
      </c>
      <c r="L227" s="25">
        <v>647331191.08000004</v>
      </c>
      <c r="M227" s="26">
        <f>M228+M231+M234+M236+M240+M244+M247+M249+M251</f>
        <v>602193186</v>
      </c>
      <c r="N227" s="26">
        <f t="shared" ref="N227:O227" si="78">N228+N231+N234+N236+N240+N244+N247+N249+N251</f>
        <v>599149407</v>
      </c>
      <c r="O227" s="26">
        <f t="shared" si="78"/>
        <v>597661427</v>
      </c>
    </row>
    <row r="228" spans="1:15" ht="63.75" x14ac:dyDescent="0.2">
      <c r="A228" s="23" t="s">
        <v>89</v>
      </c>
      <c r="B228" s="23"/>
      <c r="C228" s="24" t="s">
        <v>9</v>
      </c>
      <c r="D228" s="5" t="s">
        <v>10</v>
      </c>
      <c r="E228" s="23"/>
      <c r="F228" s="23"/>
      <c r="G228" s="23"/>
      <c r="H228" s="23"/>
      <c r="I228" s="23"/>
      <c r="J228" s="23"/>
      <c r="K228" s="25"/>
      <c r="L228" s="25"/>
      <c r="M228" s="26">
        <f>SUBTOTAL(9,M229:M230)</f>
        <v>500000</v>
      </c>
      <c r="N228" s="26">
        <f t="shared" ref="N228:O228" si="79">SUBTOTAL(9,N229:N230)</f>
        <v>500000</v>
      </c>
      <c r="O228" s="26">
        <f t="shared" si="79"/>
        <v>500000</v>
      </c>
    </row>
    <row r="229" spans="1:15" ht="48.75" customHeight="1" x14ac:dyDescent="0.2">
      <c r="A229" s="2" t="s">
        <v>89</v>
      </c>
      <c r="B229" s="2"/>
      <c r="C229" s="5" t="s">
        <v>9</v>
      </c>
      <c r="D229" s="5"/>
      <c r="E229" s="2" t="s">
        <v>180</v>
      </c>
      <c r="F229" s="2" t="s">
        <v>208</v>
      </c>
      <c r="G229" s="8" t="s">
        <v>323</v>
      </c>
      <c r="H229" s="8" t="s">
        <v>221</v>
      </c>
      <c r="I229" s="8" t="s">
        <v>141</v>
      </c>
      <c r="J229" s="8" t="s">
        <v>140</v>
      </c>
      <c r="K229" s="3"/>
      <c r="L229" s="3"/>
      <c r="M229" s="4">
        <v>480000</v>
      </c>
      <c r="N229" s="4">
        <v>490000</v>
      </c>
      <c r="O229" s="4">
        <v>490000</v>
      </c>
    </row>
    <row r="230" spans="1:15" ht="48.75" customHeight="1" x14ac:dyDescent="0.2">
      <c r="A230" s="2" t="s">
        <v>89</v>
      </c>
      <c r="B230" s="2"/>
      <c r="C230" s="5" t="s">
        <v>9</v>
      </c>
      <c r="D230" s="5"/>
      <c r="E230" s="2" t="s">
        <v>180</v>
      </c>
      <c r="F230" s="2" t="s">
        <v>212</v>
      </c>
      <c r="G230" s="8"/>
      <c r="H230" s="8"/>
      <c r="I230" s="8"/>
      <c r="J230" s="8"/>
      <c r="K230" s="3"/>
      <c r="L230" s="3"/>
      <c r="M230" s="4">
        <v>20000</v>
      </c>
      <c r="N230" s="4">
        <v>10000</v>
      </c>
      <c r="O230" s="4">
        <v>10000</v>
      </c>
    </row>
    <row r="231" spans="1:15" ht="38.25" x14ac:dyDescent="0.2">
      <c r="A231" s="23" t="s">
        <v>89</v>
      </c>
      <c r="B231" s="23"/>
      <c r="C231" s="24" t="s">
        <v>11</v>
      </c>
      <c r="D231" s="5" t="s">
        <v>12</v>
      </c>
      <c r="E231" s="23"/>
      <c r="F231" s="23"/>
      <c r="G231" s="23"/>
      <c r="H231" s="23"/>
      <c r="I231" s="23"/>
      <c r="J231" s="23"/>
      <c r="K231" s="25">
        <v>1373200</v>
      </c>
      <c r="L231" s="25">
        <v>1373189.96</v>
      </c>
      <c r="M231" s="26">
        <f>SUBTOTAL(9,M232:M233)</f>
        <v>1373200</v>
      </c>
      <c r="N231" s="26">
        <f t="shared" ref="N231:O231" si="80">SUBTOTAL(9,N232:N233)</f>
        <v>1373200</v>
      </c>
      <c r="O231" s="26">
        <f t="shared" si="80"/>
        <v>1373200</v>
      </c>
    </row>
    <row r="232" spans="1:15" ht="47.25" customHeight="1" x14ac:dyDescent="0.2">
      <c r="A232" s="2" t="s">
        <v>89</v>
      </c>
      <c r="B232" s="2"/>
      <c r="C232" s="5" t="s">
        <v>11</v>
      </c>
      <c r="D232" s="5"/>
      <c r="E232" s="2" t="s">
        <v>213</v>
      </c>
      <c r="F232" s="2" t="s">
        <v>205</v>
      </c>
      <c r="G232" s="8" t="s">
        <v>322</v>
      </c>
      <c r="H232" s="8" t="s">
        <v>224</v>
      </c>
      <c r="I232" s="8" t="s">
        <v>223</v>
      </c>
      <c r="J232" s="8" t="s">
        <v>222</v>
      </c>
      <c r="K232" s="3">
        <v>1201200</v>
      </c>
      <c r="L232" s="3">
        <v>1201189.96</v>
      </c>
      <c r="M232" s="4"/>
      <c r="N232" s="4"/>
      <c r="O232" s="4"/>
    </row>
    <row r="233" spans="1:15" ht="47.25" customHeight="1" x14ac:dyDescent="0.2">
      <c r="A233" s="2" t="s">
        <v>89</v>
      </c>
      <c r="B233" s="2"/>
      <c r="C233" s="5" t="s">
        <v>11</v>
      </c>
      <c r="D233" s="5"/>
      <c r="E233" s="2" t="s">
        <v>180</v>
      </c>
      <c r="F233" s="2" t="s">
        <v>208</v>
      </c>
      <c r="G233" s="8"/>
      <c r="H233" s="8"/>
      <c r="I233" s="8"/>
      <c r="J233" s="8"/>
      <c r="K233" s="3">
        <v>172000</v>
      </c>
      <c r="L233" s="3">
        <v>172000</v>
      </c>
      <c r="M233" s="4">
        <v>1373200</v>
      </c>
      <c r="N233" s="4">
        <v>1373200</v>
      </c>
      <c r="O233" s="4">
        <v>1373200</v>
      </c>
    </row>
    <row r="234" spans="1:15" ht="76.5" x14ac:dyDescent="0.2">
      <c r="A234" s="23" t="s">
        <v>89</v>
      </c>
      <c r="B234" s="23"/>
      <c r="C234" s="24" t="s">
        <v>64</v>
      </c>
      <c r="D234" s="5" t="s">
        <v>65</v>
      </c>
      <c r="E234" s="23"/>
      <c r="F234" s="23"/>
      <c r="G234" s="23"/>
      <c r="H234" s="23"/>
      <c r="I234" s="23"/>
      <c r="J234" s="23"/>
      <c r="K234" s="25">
        <v>689111</v>
      </c>
      <c r="L234" s="25">
        <v>689110.39</v>
      </c>
      <c r="M234" s="26">
        <f>SUBTOTAL(9,M235)</f>
        <v>745600</v>
      </c>
      <c r="N234" s="26">
        <f t="shared" ref="N234:O234" si="81">SUBTOTAL(9,N235)</f>
        <v>745600</v>
      </c>
      <c r="O234" s="26">
        <f t="shared" si="81"/>
        <v>745600</v>
      </c>
    </row>
    <row r="235" spans="1:15" ht="127.5" x14ac:dyDescent="0.2">
      <c r="A235" s="2" t="s">
        <v>89</v>
      </c>
      <c r="B235" s="2"/>
      <c r="C235" s="5" t="s">
        <v>64</v>
      </c>
      <c r="D235" s="5"/>
      <c r="E235" s="2" t="s">
        <v>213</v>
      </c>
      <c r="F235" s="2" t="s">
        <v>213</v>
      </c>
      <c r="G235" s="5" t="s">
        <v>327</v>
      </c>
      <c r="H235" s="5" t="s">
        <v>226</v>
      </c>
      <c r="I235" s="5" t="s">
        <v>230</v>
      </c>
      <c r="J235" s="5" t="s">
        <v>231</v>
      </c>
      <c r="K235" s="3">
        <v>689111</v>
      </c>
      <c r="L235" s="3">
        <v>689110.39</v>
      </c>
      <c r="M235" s="4">
        <v>745600</v>
      </c>
      <c r="N235" s="4">
        <v>745600</v>
      </c>
      <c r="O235" s="4">
        <v>745600</v>
      </c>
    </row>
    <row r="236" spans="1:15" ht="51" x14ac:dyDescent="0.2">
      <c r="A236" s="23" t="s">
        <v>89</v>
      </c>
      <c r="B236" s="23"/>
      <c r="C236" s="24" t="s">
        <v>90</v>
      </c>
      <c r="D236" s="5" t="s">
        <v>91</v>
      </c>
      <c r="E236" s="23"/>
      <c r="F236" s="23"/>
      <c r="G236" s="23"/>
      <c r="H236" s="23"/>
      <c r="I236" s="23"/>
      <c r="J236" s="23"/>
      <c r="K236" s="25">
        <v>597744452</v>
      </c>
      <c r="L236" s="25">
        <v>589141748.25</v>
      </c>
      <c r="M236" s="26">
        <f>SUBTOTAL(9,M237:M239)</f>
        <v>538557309</v>
      </c>
      <c r="N236" s="26">
        <f t="shared" ref="N236:O236" si="82">SUBTOTAL(9,N237:N239)</f>
        <v>535759313</v>
      </c>
      <c r="O236" s="26">
        <f t="shared" si="82"/>
        <v>534429333</v>
      </c>
    </row>
    <row r="237" spans="1:15" ht="44.25" customHeight="1" x14ac:dyDescent="0.2">
      <c r="A237" s="2" t="s">
        <v>89</v>
      </c>
      <c r="B237" s="2"/>
      <c r="C237" s="5" t="s">
        <v>90</v>
      </c>
      <c r="D237" s="5"/>
      <c r="E237" s="2" t="s">
        <v>213</v>
      </c>
      <c r="F237" s="2" t="s">
        <v>205</v>
      </c>
      <c r="G237" s="8" t="s">
        <v>328</v>
      </c>
      <c r="H237" s="8" t="s">
        <v>238</v>
      </c>
      <c r="I237" s="8" t="s">
        <v>146</v>
      </c>
      <c r="J237" s="8" t="s">
        <v>147</v>
      </c>
      <c r="K237" s="3">
        <v>319884895</v>
      </c>
      <c r="L237" s="3">
        <v>318988181.19999999</v>
      </c>
      <c r="M237" s="4"/>
      <c r="N237" s="4"/>
      <c r="O237" s="4"/>
    </row>
    <row r="238" spans="1:15" ht="44.25" customHeight="1" x14ac:dyDescent="0.2">
      <c r="A238" s="2" t="s">
        <v>89</v>
      </c>
      <c r="B238" s="2"/>
      <c r="C238" s="5" t="s">
        <v>90</v>
      </c>
      <c r="D238" s="5"/>
      <c r="E238" s="2" t="s">
        <v>213</v>
      </c>
      <c r="F238" s="2" t="s">
        <v>213</v>
      </c>
      <c r="G238" s="8"/>
      <c r="H238" s="8"/>
      <c r="I238" s="8"/>
      <c r="J238" s="8"/>
      <c r="K238" s="3">
        <v>1919349</v>
      </c>
      <c r="L238" s="3">
        <v>1919348.45</v>
      </c>
      <c r="M238" s="4">
        <v>2019508</v>
      </c>
      <c r="N238" s="4">
        <v>2019508</v>
      </c>
      <c r="O238" s="4">
        <v>2019508</v>
      </c>
    </row>
    <row r="239" spans="1:15" ht="44.25" customHeight="1" x14ac:dyDescent="0.2">
      <c r="A239" s="2" t="s">
        <v>89</v>
      </c>
      <c r="B239" s="2"/>
      <c r="C239" s="5" t="s">
        <v>90</v>
      </c>
      <c r="D239" s="5"/>
      <c r="E239" s="2" t="s">
        <v>180</v>
      </c>
      <c r="F239" s="2" t="s">
        <v>208</v>
      </c>
      <c r="G239" s="8"/>
      <c r="H239" s="8"/>
      <c r="I239" s="8"/>
      <c r="J239" s="8"/>
      <c r="K239" s="3">
        <v>275940208</v>
      </c>
      <c r="L239" s="3">
        <v>268234218.59999999</v>
      </c>
      <c r="M239" s="4">
        <v>536537801</v>
      </c>
      <c r="N239" s="4">
        <v>533739805</v>
      </c>
      <c r="O239" s="4">
        <v>532409825</v>
      </c>
    </row>
    <row r="240" spans="1:15" ht="51" x14ac:dyDescent="0.2">
      <c r="A240" s="23" t="s">
        <v>89</v>
      </c>
      <c r="B240" s="23"/>
      <c r="C240" s="24" t="s">
        <v>66</v>
      </c>
      <c r="D240" s="5" t="s">
        <v>67</v>
      </c>
      <c r="E240" s="23"/>
      <c r="F240" s="23"/>
      <c r="G240" s="23"/>
      <c r="H240" s="23"/>
      <c r="I240" s="23"/>
      <c r="J240" s="23"/>
      <c r="K240" s="25">
        <v>25478363</v>
      </c>
      <c r="L240" s="25">
        <v>25330737.440000001</v>
      </c>
      <c r="M240" s="26">
        <f>SUBTOTAL(9,M241:M243)</f>
        <v>28004577</v>
      </c>
      <c r="N240" s="26">
        <f t="shared" ref="N240:O240" si="83">SUBTOTAL(9,N241:N243)</f>
        <v>27493494</v>
      </c>
      <c r="O240" s="26">
        <f t="shared" si="83"/>
        <v>27493494</v>
      </c>
    </row>
    <row r="241" spans="1:15" ht="33.75" customHeight="1" x14ac:dyDescent="0.2">
      <c r="A241" s="2" t="s">
        <v>89</v>
      </c>
      <c r="B241" s="2"/>
      <c r="C241" s="5" t="s">
        <v>66</v>
      </c>
      <c r="D241" s="5"/>
      <c r="E241" s="2" t="s">
        <v>213</v>
      </c>
      <c r="F241" s="2" t="s">
        <v>205</v>
      </c>
      <c r="G241" s="8" t="s">
        <v>328</v>
      </c>
      <c r="H241" s="8" t="s">
        <v>238</v>
      </c>
      <c r="I241" s="8" t="s">
        <v>146</v>
      </c>
      <c r="J241" s="8" t="s">
        <v>147</v>
      </c>
      <c r="K241" s="3">
        <v>16436396</v>
      </c>
      <c r="L241" s="3">
        <v>16313690.640000001</v>
      </c>
      <c r="M241" s="4"/>
      <c r="N241" s="4"/>
      <c r="O241" s="4"/>
    </row>
    <row r="242" spans="1:15" ht="33.75" customHeight="1" x14ac:dyDescent="0.2">
      <c r="A242" s="2" t="s">
        <v>89</v>
      </c>
      <c r="B242" s="2"/>
      <c r="C242" s="5" t="s">
        <v>66</v>
      </c>
      <c r="D242" s="5"/>
      <c r="E242" s="2" t="s">
        <v>180</v>
      </c>
      <c r="F242" s="2" t="s">
        <v>208</v>
      </c>
      <c r="G242" s="8"/>
      <c r="H242" s="8"/>
      <c r="I242" s="8"/>
      <c r="J242" s="8"/>
      <c r="K242" s="3">
        <v>3349317</v>
      </c>
      <c r="L242" s="3">
        <v>3345717.78</v>
      </c>
      <c r="M242" s="4">
        <v>21525257</v>
      </c>
      <c r="N242" s="4">
        <v>21525257</v>
      </c>
      <c r="O242" s="4">
        <v>21525257</v>
      </c>
    </row>
    <row r="243" spans="1:15" ht="33.75" customHeight="1" x14ac:dyDescent="0.2">
      <c r="A243" s="2" t="s">
        <v>89</v>
      </c>
      <c r="B243" s="2"/>
      <c r="C243" s="5" t="s">
        <v>66</v>
      </c>
      <c r="D243" s="5"/>
      <c r="E243" s="2" t="s">
        <v>180</v>
      </c>
      <c r="F243" s="2" t="s">
        <v>211</v>
      </c>
      <c r="G243" s="8"/>
      <c r="H243" s="8"/>
      <c r="I243" s="8"/>
      <c r="J243" s="8"/>
      <c r="K243" s="3">
        <v>5692650</v>
      </c>
      <c r="L243" s="3">
        <v>5671329.0199999996</v>
      </c>
      <c r="M243" s="4">
        <v>6479320</v>
      </c>
      <c r="N243" s="4">
        <v>5968237</v>
      </c>
      <c r="O243" s="4">
        <v>5968237</v>
      </c>
    </row>
    <row r="244" spans="1:15" ht="63.75" x14ac:dyDescent="0.2">
      <c r="A244" s="23" t="s">
        <v>89</v>
      </c>
      <c r="B244" s="23"/>
      <c r="C244" s="24" t="s">
        <v>2</v>
      </c>
      <c r="D244" s="5" t="s">
        <v>3</v>
      </c>
      <c r="E244" s="23"/>
      <c r="F244" s="23"/>
      <c r="G244" s="23"/>
      <c r="H244" s="23"/>
      <c r="I244" s="23"/>
      <c r="J244" s="23"/>
      <c r="K244" s="25">
        <v>5515529</v>
      </c>
      <c r="L244" s="25">
        <v>5515102.1299999999</v>
      </c>
      <c r="M244" s="26">
        <f>SUBTOTAL(9,M245:M246)</f>
        <v>5686400</v>
      </c>
      <c r="N244" s="26">
        <f t="shared" ref="N244:O244" si="84">SUBTOTAL(9,N245:N246)</f>
        <v>5703800</v>
      </c>
      <c r="O244" s="26">
        <f t="shared" si="84"/>
        <v>5671400</v>
      </c>
    </row>
    <row r="245" spans="1:15" ht="94.5" customHeight="1" x14ac:dyDescent="0.2">
      <c r="A245" s="2" t="s">
        <v>89</v>
      </c>
      <c r="B245" s="2"/>
      <c r="C245" s="5" t="s">
        <v>2</v>
      </c>
      <c r="D245" s="5"/>
      <c r="E245" s="2" t="s">
        <v>209</v>
      </c>
      <c r="F245" s="2" t="s">
        <v>207</v>
      </c>
      <c r="G245" s="8" t="s">
        <v>218</v>
      </c>
      <c r="H245" s="8" t="s">
        <v>217</v>
      </c>
      <c r="I245" s="8" t="s">
        <v>219</v>
      </c>
      <c r="J245" s="8" t="s">
        <v>216</v>
      </c>
      <c r="K245" s="3">
        <v>488600</v>
      </c>
      <c r="L245" s="3">
        <v>488585.7</v>
      </c>
      <c r="M245" s="4">
        <v>444900</v>
      </c>
      <c r="N245" s="4">
        <v>444900</v>
      </c>
      <c r="O245" s="4">
        <v>444900</v>
      </c>
    </row>
    <row r="246" spans="1:15" ht="94.5" customHeight="1" x14ac:dyDescent="0.2">
      <c r="A246" s="2" t="s">
        <v>89</v>
      </c>
      <c r="B246" s="2"/>
      <c r="C246" s="5" t="s">
        <v>2</v>
      </c>
      <c r="D246" s="5"/>
      <c r="E246" s="2" t="s">
        <v>180</v>
      </c>
      <c r="F246" s="2" t="s">
        <v>212</v>
      </c>
      <c r="G246" s="8"/>
      <c r="H246" s="8"/>
      <c r="I246" s="8"/>
      <c r="J246" s="8"/>
      <c r="K246" s="3">
        <v>5026929</v>
      </c>
      <c r="L246" s="3">
        <v>5026516.43</v>
      </c>
      <c r="M246" s="4">
        <v>5241500</v>
      </c>
      <c r="N246" s="4">
        <v>5258900</v>
      </c>
      <c r="O246" s="4">
        <v>5226500</v>
      </c>
    </row>
    <row r="247" spans="1:15" ht="63.75" x14ac:dyDescent="0.2">
      <c r="A247" s="23" t="s">
        <v>89</v>
      </c>
      <c r="B247" s="23"/>
      <c r="C247" s="24" t="s">
        <v>4</v>
      </c>
      <c r="D247" s="5" t="s">
        <v>5</v>
      </c>
      <c r="E247" s="23"/>
      <c r="F247" s="23"/>
      <c r="G247" s="23"/>
      <c r="H247" s="23"/>
      <c r="I247" s="23"/>
      <c r="J247" s="23"/>
      <c r="K247" s="25">
        <v>14467224</v>
      </c>
      <c r="L247" s="25">
        <v>14467224</v>
      </c>
      <c r="M247" s="26">
        <f>SUBTOTAL(9,M248)</f>
        <v>15038500</v>
      </c>
      <c r="N247" s="26">
        <f t="shared" ref="N247:O247" si="85">SUBTOTAL(9,N248)</f>
        <v>15038500</v>
      </c>
      <c r="O247" s="26">
        <f t="shared" si="85"/>
        <v>15038500</v>
      </c>
    </row>
    <row r="248" spans="1:15" ht="216.75" x14ac:dyDescent="0.2">
      <c r="A248" s="2" t="s">
        <v>89</v>
      </c>
      <c r="B248" s="2"/>
      <c r="C248" s="5" t="s">
        <v>4</v>
      </c>
      <c r="D248" s="5"/>
      <c r="E248" s="2" t="s">
        <v>180</v>
      </c>
      <c r="F248" s="2" t="s">
        <v>212</v>
      </c>
      <c r="G248" s="5" t="s">
        <v>215</v>
      </c>
      <c r="H248" s="5" t="s">
        <v>217</v>
      </c>
      <c r="I248" s="5" t="s">
        <v>219</v>
      </c>
      <c r="J248" s="5" t="s">
        <v>216</v>
      </c>
      <c r="K248" s="3">
        <v>14467224</v>
      </c>
      <c r="L248" s="3">
        <v>14467224</v>
      </c>
      <c r="M248" s="4">
        <v>15038500</v>
      </c>
      <c r="N248" s="4">
        <v>15038500</v>
      </c>
      <c r="O248" s="4">
        <v>15038500</v>
      </c>
    </row>
    <row r="249" spans="1:15" ht="178.5" x14ac:dyDescent="0.2">
      <c r="A249" s="23" t="s">
        <v>89</v>
      </c>
      <c r="B249" s="23"/>
      <c r="C249" s="24" t="s">
        <v>25</v>
      </c>
      <c r="D249" s="27" t="s">
        <v>26</v>
      </c>
      <c r="E249" s="23"/>
      <c r="F249" s="23"/>
      <c r="G249" s="23"/>
      <c r="H249" s="23"/>
      <c r="I249" s="23"/>
      <c r="J249" s="23"/>
      <c r="K249" s="25">
        <v>795000</v>
      </c>
      <c r="L249" s="25">
        <v>794999.84</v>
      </c>
      <c r="M249" s="26">
        <f>SUBTOTAL(9,M250)</f>
        <v>795000</v>
      </c>
      <c r="N249" s="26">
        <f t="shared" ref="N249:O249" si="86">SUBTOTAL(9,N250)</f>
        <v>795000</v>
      </c>
      <c r="O249" s="26">
        <f t="shared" si="86"/>
        <v>795000</v>
      </c>
    </row>
    <row r="250" spans="1:15" ht="127.5" x14ac:dyDescent="0.2">
      <c r="A250" s="2" t="s">
        <v>89</v>
      </c>
      <c r="B250" s="2"/>
      <c r="C250" s="5" t="s">
        <v>25</v>
      </c>
      <c r="D250" s="27"/>
      <c r="E250" s="2" t="s">
        <v>213</v>
      </c>
      <c r="F250" s="2" t="s">
        <v>205</v>
      </c>
      <c r="G250" s="5" t="s">
        <v>348</v>
      </c>
      <c r="H250" s="5" t="s">
        <v>266</v>
      </c>
      <c r="I250" s="5" t="s">
        <v>156</v>
      </c>
      <c r="J250" s="5" t="s">
        <v>157</v>
      </c>
      <c r="K250" s="3">
        <v>795000</v>
      </c>
      <c r="L250" s="3">
        <v>794999.84</v>
      </c>
      <c r="M250" s="4">
        <v>795000</v>
      </c>
      <c r="N250" s="4">
        <v>795000</v>
      </c>
      <c r="O250" s="4">
        <v>795000</v>
      </c>
    </row>
    <row r="251" spans="1:15" ht="153" x14ac:dyDescent="0.2">
      <c r="A251" s="23" t="s">
        <v>89</v>
      </c>
      <c r="B251" s="23"/>
      <c r="C251" s="24" t="s">
        <v>6</v>
      </c>
      <c r="D251" s="27" t="s">
        <v>7</v>
      </c>
      <c r="E251" s="23"/>
      <c r="F251" s="23"/>
      <c r="G251" s="23"/>
      <c r="H251" s="23"/>
      <c r="I251" s="23"/>
      <c r="J251" s="23"/>
      <c r="K251" s="25">
        <v>10108527</v>
      </c>
      <c r="L251" s="25">
        <v>10019079.07</v>
      </c>
      <c r="M251" s="26">
        <f>SUBTOTAL(9,M252:M254)</f>
        <v>11492600</v>
      </c>
      <c r="N251" s="26">
        <f t="shared" ref="N251:O251" si="87">SUBTOTAL(9,N252:N254)</f>
        <v>11740500</v>
      </c>
      <c r="O251" s="26">
        <f t="shared" si="87"/>
        <v>11614900</v>
      </c>
    </row>
    <row r="252" spans="1:15" ht="47.25" customHeight="1" x14ac:dyDescent="0.2">
      <c r="A252" s="2" t="s">
        <v>89</v>
      </c>
      <c r="B252" s="2"/>
      <c r="C252" s="5" t="s">
        <v>6</v>
      </c>
      <c r="D252" s="27"/>
      <c r="E252" s="2" t="s">
        <v>213</v>
      </c>
      <c r="F252" s="2" t="s">
        <v>205</v>
      </c>
      <c r="G252" s="8" t="s">
        <v>329</v>
      </c>
      <c r="H252" s="8" t="s">
        <v>220</v>
      </c>
      <c r="I252" s="8" t="s">
        <v>158</v>
      </c>
      <c r="J252" s="8" t="s">
        <v>159</v>
      </c>
      <c r="K252" s="3">
        <v>6243673</v>
      </c>
      <c r="L252" s="3">
        <v>6241539.8700000001</v>
      </c>
      <c r="M252" s="4"/>
      <c r="N252" s="4"/>
      <c r="O252" s="4"/>
    </row>
    <row r="253" spans="1:15" ht="47.25" customHeight="1" x14ac:dyDescent="0.2">
      <c r="A253" s="2" t="s">
        <v>89</v>
      </c>
      <c r="B253" s="2"/>
      <c r="C253" s="5" t="s">
        <v>6</v>
      </c>
      <c r="D253" s="27"/>
      <c r="E253" s="2" t="s">
        <v>180</v>
      </c>
      <c r="F253" s="2" t="s">
        <v>208</v>
      </c>
      <c r="G253" s="8"/>
      <c r="H253" s="8"/>
      <c r="I253" s="8"/>
      <c r="J253" s="8"/>
      <c r="K253" s="3">
        <v>3501412</v>
      </c>
      <c r="L253" s="3">
        <v>3414097.2</v>
      </c>
      <c r="M253" s="4">
        <v>11099500</v>
      </c>
      <c r="N253" s="4">
        <v>11240200</v>
      </c>
      <c r="O253" s="4">
        <v>11221800</v>
      </c>
    </row>
    <row r="254" spans="1:15" ht="47.25" customHeight="1" x14ac:dyDescent="0.2">
      <c r="A254" s="2" t="s">
        <v>89</v>
      </c>
      <c r="B254" s="2"/>
      <c r="C254" s="5" t="s">
        <v>6</v>
      </c>
      <c r="D254" s="27"/>
      <c r="E254" s="2" t="s">
        <v>180</v>
      </c>
      <c r="F254" s="2" t="s">
        <v>212</v>
      </c>
      <c r="G254" s="8"/>
      <c r="H254" s="8"/>
      <c r="I254" s="8"/>
      <c r="J254" s="8"/>
      <c r="K254" s="3">
        <v>363442</v>
      </c>
      <c r="L254" s="3">
        <v>363442</v>
      </c>
      <c r="M254" s="4">
        <v>393100</v>
      </c>
      <c r="N254" s="4">
        <v>500300</v>
      </c>
      <c r="O254" s="4">
        <v>393100</v>
      </c>
    </row>
    <row r="255" spans="1:15" ht="51" customHeight="1" x14ac:dyDescent="0.2">
      <c r="A255" s="23" t="s">
        <v>92</v>
      </c>
      <c r="B255" s="24" t="s">
        <v>204</v>
      </c>
      <c r="C255" s="24"/>
      <c r="D255" s="24"/>
      <c r="E255" s="23"/>
      <c r="F255" s="23"/>
      <c r="G255" s="23"/>
      <c r="H255" s="23"/>
      <c r="I255" s="23"/>
      <c r="J255" s="23"/>
      <c r="K255" s="25">
        <v>17298431</v>
      </c>
      <c r="L255" s="25">
        <v>17298424.23</v>
      </c>
      <c r="M255" s="26"/>
      <c r="N255" s="26"/>
      <c r="O255" s="26"/>
    </row>
    <row r="256" spans="1:15" ht="63.75" x14ac:dyDescent="0.2">
      <c r="A256" s="23" t="s">
        <v>92</v>
      </c>
      <c r="B256" s="23"/>
      <c r="C256" s="24" t="s">
        <v>2</v>
      </c>
      <c r="D256" s="5" t="s">
        <v>3</v>
      </c>
      <c r="E256" s="23"/>
      <c r="F256" s="23"/>
      <c r="G256" s="23"/>
      <c r="H256" s="23"/>
      <c r="I256" s="23"/>
      <c r="J256" s="23"/>
      <c r="K256" s="25">
        <v>391</v>
      </c>
      <c r="L256" s="25">
        <v>391</v>
      </c>
      <c r="M256" s="26"/>
      <c r="N256" s="26"/>
      <c r="O256" s="26"/>
    </row>
    <row r="257" spans="1:15" ht="189" customHeight="1" x14ac:dyDescent="0.2">
      <c r="A257" s="2" t="s">
        <v>92</v>
      </c>
      <c r="B257" s="2"/>
      <c r="C257" s="5" t="s">
        <v>2</v>
      </c>
      <c r="D257" s="5"/>
      <c r="E257" s="2" t="s">
        <v>207</v>
      </c>
      <c r="F257" s="2" t="s">
        <v>206</v>
      </c>
      <c r="G257" s="28" t="s">
        <v>215</v>
      </c>
      <c r="H257" s="28" t="s">
        <v>217</v>
      </c>
      <c r="I257" s="28" t="s">
        <v>219</v>
      </c>
      <c r="J257" s="28" t="s">
        <v>216</v>
      </c>
      <c r="K257" s="3">
        <v>391</v>
      </c>
      <c r="L257" s="3">
        <v>391</v>
      </c>
      <c r="M257" s="4"/>
      <c r="N257" s="4"/>
      <c r="O257" s="4"/>
    </row>
    <row r="258" spans="1:15" ht="63.75" x14ac:dyDescent="0.2">
      <c r="A258" s="23" t="s">
        <v>92</v>
      </c>
      <c r="B258" s="23"/>
      <c r="C258" s="24" t="s">
        <v>35</v>
      </c>
      <c r="D258" s="5" t="s">
        <v>36</v>
      </c>
      <c r="E258" s="23"/>
      <c r="F258" s="23"/>
      <c r="G258" s="23"/>
      <c r="H258" s="23"/>
      <c r="I258" s="23"/>
      <c r="J258" s="23"/>
      <c r="K258" s="25">
        <v>3149234</v>
      </c>
      <c r="L258" s="25">
        <v>3149228.59</v>
      </c>
      <c r="M258" s="26"/>
      <c r="N258" s="26"/>
      <c r="O258" s="26"/>
    </row>
    <row r="259" spans="1:15" ht="204" x14ac:dyDescent="0.2">
      <c r="A259" s="2" t="s">
        <v>92</v>
      </c>
      <c r="B259" s="2"/>
      <c r="C259" s="5" t="s">
        <v>35</v>
      </c>
      <c r="D259" s="5"/>
      <c r="E259" s="2" t="s">
        <v>207</v>
      </c>
      <c r="F259" s="2" t="s">
        <v>206</v>
      </c>
      <c r="G259" s="35" t="s">
        <v>218</v>
      </c>
      <c r="H259" s="35" t="s">
        <v>217</v>
      </c>
      <c r="I259" s="35" t="s">
        <v>219</v>
      </c>
      <c r="J259" s="35" t="s">
        <v>216</v>
      </c>
      <c r="K259" s="3">
        <v>3149234</v>
      </c>
      <c r="L259" s="3">
        <v>3149228.59</v>
      </c>
      <c r="M259" s="4"/>
      <c r="N259" s="4"/>
      <c r="O259" s="4"/>
    </row>
    <row r="260" spans="1:15" ht="63.75" x14ac:dyDescent="0.2">
      <c r="A260" s="23" t="s">
        <v>92</v>
      </c>
      <c r="B260" s="23"/>
      <c r="C260" s="24" t="s">
        <v>37</v>
      </c>
      <c r="D260" s="5" t="s">
        <v>38</v>
      </c>
      <c r="E260" s="23"/>
      <c r="F260" s="23"/>
      <c r="G260" s="23"/>
      <c r="H260" s="23"/>
      <c r="I260" s="23"/>
      <c r="J260" s="23"/>
      <c r="K260" s="25">
        <v>7145017</v>
      </c>
      <c r="L260" s="25">
        <v>7145016.6500000004</v>
      </c>
      <c r="M260" s="26"/>
      <c r="N260" s="26"/>
      <c r="O260" s="26"/>
    </row>
    <row r="261" spans="1:15" ht="204" x14ac:dyDescent="0.2">
      <c r="A261" s="2" t="s">
        <v>92</v>
      </c>
      <c r="B261" s="2"/>
      <c r="C261" s="5" t="s">
        <v>37</v>
      </c>
      <c r="D261" s="5"/>
      <c r="E261" s="2" t="s">
        <v>207</v>
      </c>
      <c r="F261" s="2" t="s">
        <v>206</v>
      </c>
      <c r="G261" s="35" t="s">
        <v>218</v>
      </c>
      <c r="H261" s="35" t="s">
        <v>217</v>
      </c>
      <c r="I261" s="35" t="s">
        <v>219</v>
      </c>
      <c r="J261" s="35" t="s">
        <v>216</v>
      </c>
      <c r="K261" s="3">
        <v>7145017</v>
      </c>
      <c r="L261" s="3">
        <v>7145016.6500000004</v>
      </c>
      <c r="M261" s="4"/>
      <c r="N261" s="4"/>
      <c r="O261" s="4"/>
    </row>
    <row r="262" spans="1:15" ht="408" x14ac:dyDescent="0.2">
      <c r="A262" s="23" t="s">
        <v>92</v>
      </c>
      <c r="B262" s="23"/>
      <c r="C262" s="24" t="s">
        <v>43</v>
      </c>
      <c r="D262" s="27" t="s">
        <v>44</v>
      </c>
      <c r="E262" s="23"/>
      <c r="F262" s="23"/>
      <c r="G262" s="23"/>
      <c r="H262" s="23"/>
      <c r="I262" s="23"/>
      <c r="J262" s="23"/>
      <c r="K262" s="25">
        <v>6924894</v>
      </c>
      <c r="L262" s="25">
        <v>6924893.6900000004</v>
      </c>
      <c r="M262" s="26"/>
      <c r="N262" s="26"/>
      <c r="O262" s="26"/>
    </row>
    <row r="263" spans="1:15" ht="216" customHeight="1" x14ac:dyDescent="0.2">
      <c r="A263" s="2" t="s">
        <v>92</v>
      </c>
      <c r="B263" s="2"/>
      <c r="C263" s="5" t="s">
        <v>43</v>
      </c>
      <c r="D263" s="27"/>
      <c r="E263" s="2" t="s">
        <v>207</v>
      </c>
      <c r="F263" s="2" t="s">
        <v>209</v>
      </c>
      <c r="G263" s="29" t="s">
        <v>312</v>
      </c>
      <c r="H263" s="29" t="s">
        <v>311</v>
      </c>
      <c r="I263" s="29" t="s">
        <v>169</v>
      </c>
      <c r="J263" s="29" t="s">
        <v>310</v>
      </c>
      <c r="K263" s="3">
        <v>6924894</v>
      </c>
      <c r="L263" s="3">
        <v>6924893.6900000004</v>
      </c>
      <c r="M263" s="4"/>
      <c r="N263" s="4"/>
      <c r="O263" s="4"/>
    </row>
    <row r="264" spans="1:15" ht="140.25" customHeight="1" x14ac:dyDescent="0.2">
      <c r="A264" s="23" t="s">
        <v>92</v>
      </c>
      <c r="B264" s="23"/>
      <c r="C264" s="24" t="s">
        <v>45</v>
      </c>
      <c r="D264" s="27" t="s">
        <v>46</v>
      </c>
      <c r="E264" s="23"/>
      <c r="F264" s="23"/>
      <c r="G264" s="23"/>
      <c r="H264" s="23"/>
      <c r="I264" s="23"/>
      <c r="J264" s="23"/>
      <c r="K264" s="25">
        <v>78895</v>
      </c>
      <c r="L264" s="25">
        <v>78894.3</v>
      </c>
      <c r="M264" s="26"/>
      <c r="N264" s="26"/>
      <c r="O264" s="26"/>
    </row>
    <row r="265" spans="1:15" ht="121.5" customHeight="1" x14ac:dyDescent="0.2">
      <c r="A265" s="2" t="s">
        <v>92</v>
      </c>
      <c r="B265" s="2"/>
      <c r="C265" s="5" t="s">
        <v>45</v>
      </c>
      <c r="D265" s="27"/>
      <c r="E265" s="2" t="s">
        <v>207</v>
      </c>
      <c r="F265" s="2" t="s">
        <v>206</v>
      </c>
      <c r="G265" s="36" t="s">
        <v>351</v>
      </c>
      <c r="H265" s="36" t="s">
        <v>220</v>
      </c>
      <c r="I265" s="36" t="s">
        <v>158</v>
      </c>
      <c r="J265" s="36" t="s">
        <v>159</v>
      </c>
      <c r="K265" s="3">
        <v>78895</v>
      </c>
      <c r="L265" s="3">
        <v>78894.3</v>
      </c>
      <c r="M265" s="4"/>
      <c r="N265" s="4"/>
      <c r="O265" s="4"/>
    </row>
    <row r="266" spans="1:15" ht="90" customHeight="1" x14ac:dyDescent="0.2">
      <c r="A266" s="23" t="s">
        <v>93</v>
      </c>
      <c r="B266" s="24" t="s">
        <v>202</v>
      </c>
      <c r="C266" s="24"/>
      <c r="D266" s="24"/>
      <c r="E266" s="23"/>
      <c r="F266" s="23"/>
      <c r="G266" s="23"/>
      <c r="H266" s="23"/>
      <c r="I266" s="23"/>
      <c r="J266" s="23"/>
      <c r="K266" s="25">
        <v>836444285</v>
      </c>
      <c r="L266" s="25">
        <v>508642941.69999999</v>
      </c>
      <c r="M266" s="26">
        <f>M267+M269+M271+M273+M275+M277+M279+M282+M285+M288+M290+M292+M297+M299+M304</f>
        <v>832118348</v>
      </c>
      <c r="N266" s="26">
        <f t="shared" ref="N266:O266" si="88">N267+N269+N271+N273+N275+N277+N279+N282+N285+N288+N290+N292+N297+N299+N304</f>
        <v>1966668478</v>
      </c>
      <c r="O266" s="26">
        <f t="shared" si="88"/>
        <v>1072127760</v>
      </c>
    </row>
    <row r="267" spans="1:15" ht="51" x14ac:dyDescent="0.2">
      <c r="A267" s="23" t="s">
        <v>93</v>
      </c>
      <c r="B267" s="23"/>
      <c r="C267" s="24" t="s">
        <v>51</v>
      </c>
      <c r="D267" s="5" t="s">
        <v>52</v>
      </c>
      <c r="E267" s="23"/>
      <c r="F267" s="23"/>
      <c r="G267" s="23"/>
      <c r="H267" s="23"/>
      <c r="I267" s="23"/>
      <c r="J267" s="23"/>
      <c r="K267" s="25">
        <v>4605061</v>
      </c>
      <c r="L267" s="25">
        <v>3150850.86</v>
      </c>
      <c r="M267" s="26">
        <f>SUBTOTAL(9,M268)</f>
        <v>0</v>
      </c>
      <c r="N267" s="26">
        <f t="shared" ref="N267:O267" si="89">SUBTOTAL(9,N268)</f>
        <v>0</v>
      </c>
      <c r="O267" s="26">
        <f t="shared" si="89"/>
        <v>0</v>
      </c>
    </row>
    <row r="268" spans="1:15" ht="280.5" x14ac:dyDescent="0.2">
      <c r="A268" s="2" t="s">
        <v>93</v>
      </c>
      <c r="B268" s="2"/>
      <c r="C268" s="5" t="s">
        <v>51</v>
      </c>
      <c r="D268" s="5"/>
      <c r="E268" s="2" t="s">
        <v>208</v>
      </c>
      <c r="F268" s="2" t="s">
        <v>182</v>
      </c>
      <c r="G268" s="5" t="s">
        <v>319</v>
      </c>
      <c r="H268" s="5" t="s">
        <v>317</v>
      </c>
      <c r="I268" s="5" t="s">
        <v>330</v>
      </c>
      <c r="J268" s="5" t="s">
        <v>318</v>
      </c>
      <c r="K268" s="3">
        <v>4605061</v>
      </c>
      <c r="L268" s="3">
        <v>3150850.86</v>
      </c>
      <c r="M268" s="4"/>
      <c r="N268" s="4"/>
      <c r="O268" s="4"/>
    </row>
    <row r="269" spans="1:15" ht="76.5" x14ac:dyDescent="0.2">
      <c r="A269" s="23" t="s">
        <v>93</v>
      </c>
      <c r="B269" s="23"/>
      <c r="C269" s="24" t="s">
        <v>94</v>
      </c>
      <c r="D269" s="5" t="s">
        <v>95</v>
      </c>
      <c r="E269" s="23"/>
      <c r="F269" s="23"/>
      <c r="G269" s="23"/>
      <c r="H269" s="23"/>
      <c r="I269" s="23"/>
      <c r="J269" s="23"/>
      <c r="K269" s="25">
        <v>157464717</v>
      </c>
      <c r="L269" s="25">
        <v>122684689.54000001</v>
      </c>
      <c r="M269" s="26">
        <f>SUBTOTAL(9,M270)</f>
        <v>0</v>
      </c>
      <c r="N269" s="26">
        <f t="shared" ref="N269:O269" si="90">SUBTOTAL(9,N270)</f>
        <v>277487100</v>
      </c>
      <c r="O269" s="26">
        <f t="shared" si="90"/>
        <v>222513000</v>
      </c>
    </row>
    <row r="270" spans="1:15" ht="127.5" x14ac:dyDescent="0.2">
      <c r="A270" s="2" t="s">
        <v>93</v>
      </c>
      <c r="B270" s="2"/>
      <c r="C270" s="5" t="s">
        <v>94</v>
      </c>
      <c r="D270" s="5"/>
      <c r="E270" s="2" t="s">
        <v>212</v>
      </c>
      <c r="F270" s="2" t="s">
        <v>211</v>
      </c>
      <c r="G270" s="5" t="s">
        <v>338</v>
      </c>
      <c r="H270" s="5" t="s">
        <v>333</v>
      </c>
      <c r="I270" s="5" t="s">
        <v>332</v>
      </c>
      <c r="J270" s="5" t="s">
        <v>331</v>
      </c>
      <c r="K270" s="3">
        <v>157464717</v>
      </c>
      <c r="L270" s="3">
        <v>122684689.54000001</v>
      </c>
      <c r="M270" s="4"/>
      <c r="N270" s="4">
        <v>277487100</v>
      </c>
      <c r="O270" s="4">
        <v>222513000</v>
      </c>
    </row>
    <row r="271" spans="1:15" ht="191.25" x14ac:dyDescent="0.2">
      <c r="A271" s="23" t="s">
        <v>93</v>
      </c>
      <c r="B271" s="23"/>
      <c r="C271" s="24" t="s">
        <v>96</v>
      </c>
      <c r="D271" s="27" t="s">
        <v>97</v>
      </c>
      <c r="E271" s="23"/>
      <c r="F271" s="23"/>
      <c r="G271" s="23"/>
      <c r="H271" s="23"/>
      <c r="I271" s="23"/>
      <c r="J271" s="23"/>
      <c r="K271" s="25">
        <v>131653205</v>
      </c>
      <c r="L271" s="25">
        <v>100216355.20999999</v>
      </c>
      <c r="M271" s="26">
        <f>SUBTOTAL(9,M272)</f>
        <v>0</v>
      </c>
      <c r="N271" s="26">
        <f t="shared" ref="N271:O271" si="91">SUBTOTAL(9,N272)</f>
        <v>0</v>
      </c>
      <c r="O271" s="26">
        <f t="shared" si="91"/>
        <v>0</v>
      </c>
    </row>
    <row r="272" spans="1:15" ht="187.5" customHeight="1" x14ac:dyDescent="0.2">
      <c r="A272" s="2" t="s">
        <v>93</v>
      </c>
      <c r="B272" s="2"/>
      <c r="C272" s="5" t="s">
        <v>96</v>
      </c>
      <c r="D272" s="27"/>
      <c r="E272" s="2" t="s">
        <v>209</v>
      </c>
      <c r="F272" s="2" t="s">
        <v>214</v>
      </c>
      <c r="G272" s="5" t="s">
        <v>337</v>
      </c>
      <c r="H272" s="5" t="s">
        <v>334</v>
      </c>
      <c r="I272" s="5" t="s">
        <v>134</v>
      </c>
      <c r="J272" s="2" t="s">
        <v>135</v>
      </c>
      <c r="K272" s="3">
        <v>131653205</v>
      </c>
      <c r="L272" s="3">
        <v>100216355.20999999</v>
      </c>
      <c r="M272" s="4"/>
      <c r="N272" s="4"/>
      <c r="O272" s="4"/>
    </row>
    <row r="273" spans="1:15" ht="153" x14ac:dyDescent="0.2">
      <c r="A273" s="23" t="s">
        <v>93</v>
      </c>
      <c r="B273" s="23"/>
      <c r="C273" s="24" t="s">
        <v>53</v>
      </c>
      <c r="D273" s="27" t="s">
        <v>54</v>
      </c>
      <c r="E273" s="23"/>
      <c r="F273" s="23"/>
      <c r="G273" s="23"/>
      <c r="H273" s="23"/>
      <c r="I273" s="23"/>
      <c r="J273" s="23"/>
      <c r="K273" s="25">
        <v>34828893</v>
      </c>
      <c r="L273" s="25">
        <v>29563403.670000002</v>
      </c>
      <c r="M273" s="26">
        <f>SUBTOTAL(9,M274)</f>
        <v>179845703</v>
      </c>
      <c r="N273" s="26">
        <f t="shared" ref="N273:O273" si="92">SUBTOTAL(9,N274)</f>
        <v>31071592</v>
      </c>
      <c r="O273" s="26">
        <f t="shared" si="92"/>
        <v>36717253</v>
      </c>
    </row>
    <row r="274" spans="1:15" ht="76.5" x14ac:dyDescent="0.2">
      <c r="A274" s="2" t="s">
        <v>93</v>
      </c>
      <c r="B274" s="2"/>
      <c r="C274" s="5" t="s">
        <v>53</v>
      </c>
      <c r="D274" s="27"/>
      <c r="E274" s="2" t="s">
        <v>212</v>
      </c>
      <c r="F274" s="2" t="s">
        <v>212</v>
      </c>
      <c r="G274" s="28" t="s">
        <v>321</v>
      </c>
      <c r="H274" s="28" t="s">
        <v>320</v>
      </c>
      <c r="I274" s="28" t="s">
        <v>136</v>
      </c>
      <c r="J274" s="28" t="s">
        <v>137</v>
      </c>
      <c r="K274" s="3">
        <v>34828893</v>
      </c>
      <c r="L274" s="3">
        <v>29563403.670000002</v>
      </c>
      <c r="M274" s="4">
        <v>179845703</v>
      </c>
      <c r="N274" s="4">
        <v>31071592</v>
      </c>
      <c r="O274" s="4">
        <v>36717253</v>
      </c>
    </row>
    <row r="275" spans="1:15" ht="38.25" x14ac:dyDescent="0.2">
      <c r="A275" s="23" t="s">
        <v>93</v>
      </c>
      <c r="B275" s="23"/>
      <c r="C275" s="24" t="s">
        <v>11</v>
      </c>
      <c r="D275" s="5" t="s">
        <v>12</v>
      </c>
      <c r="E275" s="23"/>
      <c r="F275" s="23"/>
      <c r="G275" s="23"/>
      <c r="H275" s="23"/>
      <c r="I275" s="23"/>
      <c r="J275" s="23"/>
      <c r="K275" s="25">
        <v>66500</v>
      </c>
      <c r="L275" s="25">
        <v>49550</v>
      </c>
      <c r="M275" s="26">
        <f>SUBTOTAL(9,M276)</f>
        <v>94100</v>
      </c>
      <c r="N275" s="26">
        <f t="shared" ref="N275:O275" si="93">SUBTOTAL(9,N276)</f>
        <v>94100</v>
      </c>
      <c r="O275" s="26">
        <f t="shared" si="93"/>
        <v>94100</v>
      </c>
    </row>
    <row r="276" spans="1:15" ht="76.5" x14ac:dyDescent="0.2">
      <c r="A276" s="2" t="s">
        <v>93</v>
      </c>
      <c r="B276" s="2"/>
      <c r="C276" s="5" t="s">
        <v>11</v>
      </c>
      <c r="D276" s="5"/>
      <c r="E276" s="2" t="s">
        <v>208</v>
      </c>
      <c r="F276" s="2" t="s">
        <v>182</v>
      </c>
      <c r="G276" s="5" t="s">
        <v>322</v>
      </c>
      <c r="H276" s="5" t="s">
        <v>224</v>
      </c>
      <c r="I276" s="5" t="s">
        <v>223</v>
      </c>
      <c r="J276" s="5" t="s">
        <v>222</v>
      </c>
      <c r="K276" s="3">
        <v>66500</v>
      </c>
      <c r="L276" s="3">
        <v>49550</v>
      </c>
      <c r="M276" s="4">
        <v>94100</v>
      </c>
      <c r="N276" s="4">
        <v>94100</v>
      </c>
      <c r="O276" s="4">
        <v>94100</v>
      </c>
    </row>
    <row r="277" spans="1:15" ht="165.75" x14ac:dyDescent="0.2">
      <c r="A277" s="23" t="s">
        <v>93</v>
      </c>
      <c r="B277" s="23"/>
      <c r="C277" s="24" t="s">
        <v>58</v>
      </c>
      <c r="D277" s="27" t="s">
        <v>59</v>
      </c>
      <c r="E277" s="23"/>
      <c r="F277" s="23"/>
      <c r="G277" s="23"/>
      <c r="H277" s="23"/>
      <c r="I277" s="23"/>
      <c r="J277" s="23"/>
      <c r="K277" s="25">
        <v>31349424</v>
      </c>
      <c r="L277" s="25">
        <v>23424668.629999999</v>
      </c>
      <c r="M277" s="26">
        <f>SUBTOTAL(9,M278)</f>
        <v>0</v>
      </c>
      <c r="N277" s="26">
        <f t="shared" ref="N277:O277" si="94">SUBTOTAL(9,N278)</f>
        <v>551771600</v>
      </c>
      <c r="O277" s="26">
        <f t="shared" si="94"/>
        <v>153400600</v>
      </c>
    </row>
    <row r="278" spans="1:15" ht="89.25" x14ac:dyDescent="0.2">
      <c r="A278" s="2" t="s">
        <v>93</v>
      </c>
      <c r="B278" s="2"/>
      <c r="C278" s="5" t="s">
        <v>58</v>
      </c>
      <c r="D278" s="27"/>
      <c r="E278" s="2" t="s">
        <v>213</v>
      </c>
      <c r="F278" s="2" t="s">
        <v>208</v>
      </c>
      <c r="G278" s="5" t="s">
        <v>341</v>
      </c>
      <c r="H278" s="5" t="s">
        <v>225</v>
      </c>
      <c r="I278" s="5" t="s">
        <v>143</v>
      </c>
      <c r="J278" s="5" t="s">
        <v>142</v>
      </c>
      <c r="K278" s="3">
        <v>31349424</v>
      </c>
      <c r="L278" s="3">
        <v>23424668.629999999</v>
      </c>
      <c r="M278" s="4"/>
      <c r="N278" s="4">
        <v>551771600</v>
      </c>
      <c r="O278" s="4">
        <v>153400600</v>
      </c>
    </row>
    <row r="279" spans="1:15" ht="216.75" x14ac:dyDescent="0.2">
      <c r="A279" s="23" t="s">
        <v>93</v>
      </c>
      <c r="B279" s="23"/>
      <c r="C279" s="24" t="s">
        <v>60</v>
      </c>
      <c r="D279" s="27" t="s">
        <v>61</v>
      </c>
      <c r="E279" s="23"/>
      <c r="F279" s="23"/>
      <c r="G279" s="23"/>
      <c r="H279" s="23"/>
      <c r="I279" s="23"/>
      <c r="J279" s="23"/>
      <c r="K279" s="25">
        <v>76998511</v>
      </c>
      <c r="L279" s="25">
        <v>55450933.68</v>
      </c>
      <c r="M279" s="26">
        <f>SUBTOTAL(9,M280:M281)</f>
        <v>83006880</v>
      </c>
      <c r="N279" s="26">
        <f t="shared" ref="N279:O279" si="95">SUBTOTAL(9,N280:N281)</f>
        <v>535949900</v>
      </c>
      <c r="O279" s="26">
        <f t="shared" si="95"/>
        <v>535949900</v>
      </c>
    </row>
    <row r="280" spans="1:15" ht="50.25" customHeight="1" x14ac:dyDescent="0.2">
      <c r="A280" s="2" t="s">
        <v>93</v>
      </c>
      <c r="B280" s="2"/>
      <c r="C280" s="5" t="s">
        <v>60</v>
      </c>
      <c r="D280" s="27"/>
      <c r="E280" s="2" t="s">
        <v>213</v>
      </c>
      <c r="F280" s="2" t="s">
        <v>211</v>
      </c>
      <c r="G280" s="8" t="s">
        <v>294</v>
      </c>
      <c r="H280" s="8" t="s">
        <v>225</v>
      </c>
      <c r="I280" s="8" t="s">
        <v>143</v>
      </c>
      <c r="J280" s="8" t="s">
        <v>142</v>
      </c>
      <c r="K280" s="3">
        <v>46360697</v>
      </c>
      <c r="L280" s="3">
        <v>25253382.359999999</v>
      </c>
      <c r="M280" s="4">
        <v>83006880</v>
      </c>
      <c r="N280" s="4">
        <v>535949900</v>
      </c>
      <c r="O280" s="4">
        <v>535949900</v>
      </c>
    </row>
    <row r="281" spans="1:15" ht="50.25" customHeight="1" x14ac:dyDescent="0.2">
      <c r="A281" s="2" t="s">
        <v>93</v>
      </c>
      <c r="B281" s="2"/>
      <c r="C281" s="5" t="s">
        <v>60</v>
      </c>
      <c r="D281" s="27"/>
      <c r="E281" s="2" t="s">
        <v>213</v>
      </c>
      <c r="F281" s="2" t="s">
        <v>205</v>
      </c>
      <c r="G281" s="8"/>
      <c r="H281" s="8"/>
      <c r="I281" s="8"/>
      <c r="J281" s="8"/>
      <c r="K281" s="3">
        <v>30637814</v>
      </c>
      <c r="L281" s="3">
        <v>30197551.32</v>
      </c>
      <c r="M281" s="4"/>
      <c r="N281" s="4"/>
      <c r="O281" s="4"/>
    </row>
    <row r="282" spans="1:15" ht="38.25" x14ac:dyDescent="0.2">
      <c r="A282" s="23" t="s">
        <v>93</v>
      </c>
      <c r="B282" s="23"/>
      <c r="C282" s="24" t="s">
        <v>85</v>
      </c>
      <c r="D282" s="5" t="s">
        <v>86</v>
      </c>
      <c r="E282" s="23"/>
      <c r="F282" s="23"/>
      <c r="G282" s="23"/>
      <c r="H282" s="23"/>
      <c r="I282" s="23"/>
      <c r="J282" s="23"/>
      <c r="K282" s="25">
        <v>26767557</v>
      </c>
      <c r="L282" s="25">
        <v>20657135</v>
      </c>
      <c r="M282" s="26">
        <f>SUBTOTAL(9,M283:M284)</f>
        <v>0</v>
      </c>
      <c r="N282" s="26">
        <f t="shared" ref="N282:O282" si="96">SUBTOTAL(9,N283:N284)</f>
        <v>0</v>
      </c>
      <c r="O282" s="26">
        <f t="shared" si="96"/>
        <v>0</v>
      </c>
    </row>
    <row r="283" spans="1:15" ht="51" customHeight="1" x14ac:dyDescent="0.2">
      <c r="A283" s="2" t="s">
        <v>93</v>
      </c>
      <c r="B283" s="2"/>
      <c r="C283" s="5" t="s">
        <v>85</v>
      </c>
      <c r="D283" s="5"/>
      <c r="E283" s="2" t="s">
        <v>213</v>
      </c>
      <c r="F283" s="2" t="s">
        <v>205</v>
      </c>
      <c r="G283" s="8" t="s">
        <v>237</v>
      </c>
      <c r="H283" s="8" t="s">
        <v>232</v>
      </c>
      <c r="I283" s="8" t="s">
        <v>228</v>
      </c>
      <c r="J283" s="8" t="s">
        <v>229</v>
      </c>
      <c r="K283" s="3">
        <v>2678275</v>
      </c>
      <c r="L283" s="3"/>
      <c r="M283" s="4"/>
      <c r="N283" s="4"/>
      <c r="O283" s="4"/>
    </row>
    <row r="284" spans="1:15" ht="51" customHeight="1" x14ac:dyDescent="0.2">
      <c r="A284" s="2" t="s">
        <v>93</v>
      </c>
      <c r="B284" s="2"/>
      <c r="C284" s="5" t="s">
        <v>85</v>
      </c>
      <c r="D284" s="5"/>
      <c r="E284" s="2" t="s">
        <v>210</v>
      </c>
      <c r="F284" s="2" t="s">
        <v>208</v>
      </c>
      <c r="G284" s="8"/>
      <c r="H284" s="8"/>
      <c r="I284" s="8"/>
      <c r="J284" s="8"/>
      <c r="K284" s="3">
        <v>24089282</v>
      </c>
      <c r="L284" s="3">
        <v>20657135</v>
      </c>
      <c r="M284" s="4"/>
      <c r="N284" s="4"/>
      <c r="O284" s="4"/>
    </row>
    <row r="285" spans="1:15" ht="51" x14ac:dyDescent="0.2">
      <c r="A285" s="23" t="s">
        <v>93</v>
      </c>
      <c r="B285" s="23"/>
      <c r="C285" s="24" t="s">
        <v>90</v>
      </c>
      <c r="D285" s="5" t="s">
        <v>91</v>
      </c>
      <c r="E285" s="23"/>
      <c r="F285" s="23"/>
      <c r="G285" s="23"/>
      <c r="H285" s="23"/>
      <c r="I285" s="23"/>
      <c r="J285" s="23"/>
      <c r="K285" s="25">
        <v>236481656</v>
      </c>
      <c r="L285" s="25">
        <v>24661280</v>
      </c>
      <c r="M285" s="26">
        <f>SUBTOTAL(9,M286:M287)</f>
        <v>440842105</v>
      </c>
      <c r="N285" s="26">
        <f t="shared" ref="N285:O285" si="97">SUBTOTAL(9,N286:N287)</f>
        <v>440939100</v>
      </c>
      <c r="O285" s="26">
        <f t="shared" si="97"/>
        <v>0</v>
      </c>
    </row>
    <row r="286" spans="1:15" ht="42" customHeight="1" x14ac:dyDescent="0.2">
      <c r="A286" s="2" t="s">
        <v>93</v>
      </c>
      <c r="B286" s="2"/>
      <c r="C286" s="5" t="s">
        <v>90</v>
      </c>
      <c r="D286" s="5"/>
      <c r="E286" s="2" t="s">
        <v>213</v>
      </c>
      <c r="F286" s="2" t="s">
        <v>205</v>
      </c>
      <c r="G286" s="8" t="s">
        <v>343</v>
      </c>
      <c r="H286" s="8" t="s">
        <v>238</v>
      </c>
      <c r="I286" s="8" t="s">
        <v>146</v>
      </c>
      <c r="J286" s="8" t="s">
        <v>147</v>
      </c>
      <c r="K286" s="3">
        <v>216500376</v>
      </c>
      <c r="L286" s="3">
        <v>4680000</v>
      </c>
      <c r="M286" s="4"/>
      <c r="N286" s="4"/>
      <c r="O286" s="4"/>
    </row>
    <row r="287" spans="1:15" ht="42" customHeight="1" x14ac:dyDescent="0.2">
      <c r="A287" s="2" t="s">
        <v>93</v>
      </c>
      <c r="B287" s="2"/>
      <c r="C287" s="5" t="s">
        <v>90</v>
      </c>
      <c r="D287" s="5"/>
      <c r="E287" s="2" t="s">
        <v>180</v>
      </c>
      <c r="F287" s="2" t="s">
        <v>208</v>
      </c>
      <c r="G287" s="8"/>
      <c r="H287" s="8"/>
      <c r="I287" s="8"/>
      <c r="J287" s="8"/>
      <c r="K287" s="3">
        <v>19981280</v>
      </c>
      <c r="L287" s="3">
        <v>19981280</v>
      </c>
      <c r="M287" s="4">
        <v>440842105</v>
      </c>
      <c r="N287" s="4">
        <v>440939100</v>
      </c>
      <c r="O287" s="4"/>
    </row>
    <row r="288" spans="1:15" ht="114.75" x14ac:dyDescent="0.2">
      <c r="A288" s="23" t="s">
        <v>93</v>
      </c>
      <c r="B288" s="23"/>
      <c r="C288" s="24" t="s">
        <v>99</v>
      </c>
      <c r="D288" s="27" t="s">
        <v>100</v>
      </c>
      <c r="E288" s="23"/>
      <c r="F288" s="23"/>
      <c r="G288" s="23"/>
      <c r="H288" s="23"/>
      <c r="I288" s="23"/>
      <c r="J288" s="23"/>
      <c r="K288" s="25">
        <v>1884195</v>
      </c>
      <c r="L288" s="25">
        <v>1828960</v>
      </c>
      <c r="M288" s="26">
        <f>SUBTOTAL(9,M289)</f>
        <v>0</v>
      </c>
      <c r="N288" s="26">
        <f t="shared" ref="N288:O288" si="98">SUBTOTAL(9,N289)</f>
        <v>0</v>
      </c>
      <c r="O288" s="26">
        <f t="shared" si="98"/>
        <v>0</v>
      </c>
    </row>
    <row r="289" spans="1:15" ht="76.5" x14ac:dyDescent="0.2">
      <c r="A289" s="2" t="s">
        <v>93</v>
      </c>
      <c r="B289" s="2"/>
      <c r="C289" s="5" t="s">
        <v>99</v>
      </c>
      <c r="D289" s="27"/>
      <c r="E289" s="2" t="s">
        <v>212</v>
      </c>
      <c r="F289" s="2" t="s">
        <v>205</v>
      </c>
      <c r="G289" s="5" t="s">
        <v>241</v>
      </c>
      <c r="H289" s="5" t="s">
        <v>242</v>
      </c>
      <c r="I289" s="5" t="s">
        <v>150</v>
      </c>
      <c r="J289" s="5" t="s">
        <v>137</v>
      </c>
      <c r="K289" s="3">
        <v>1884195</v>
      </c>
      <c r="L289" s="3">
        <v>1828960</v>
      </c>
      <c r="M289" s="4"/>
      <c r="N289" s="4"/>
      <c r="O289" s="4"/>
    </row>
    <row r="290" spans="1:15" ht="409.5" x14ac:dyDescent="0.2">
      <c r="A290" s="23" t="s">
        <v>93</v>
      </c>
      <c r="B290" s="23"/>
      <c r="C290" s="24" t="s">
        <v>101</v>
      </c>
      <c r="D290" s="27" t="s">
        <v>102</v>
      </c>
      <c r="E290" s="23"/>
      <c r="F290" s="23"/>
      <c r="G290" s="23"/>
      <c r="H290" s="23"/>
      <c r="I290" s="23"/>
      <c r="J290" s="23"/>
      <c r="K290" s="25">
        <v>14295613</v>
      </c>
      <c r="L290" s="25">
        <v>11477587.359999999</v>
      </c>
      <c r="M290" s="26">
        <f>SUBTOTAL(9,M291)</f>
        <v>11100860</v>
      </c>
      <c r="N290" s="26">
        <f t="shared" ref="N290:O290" si="99">SUBTOTAL(9,N291)</f>
        <v>12625686</v>
      </c>
      <c r="O290" s="26">
        <f t="shared" si="99"/>
        <v>6280007</v>
      </c>
    </row>
    <row r="291" spans="1:15" ht="102" x14ac:dyDescent="0.2">
      <c r="A291" s="2" t="s">
        <v>93</v>
      </c>
      <c r="B291" s="2"/>
      <c r="C291" s="5" t="s">
        <v>101</v>
      </c>
      <c r="D291" s="27"/>
      <c r="E291" s="2" t="s">
        <v>209</v>
      </c>
      <c r="F291" s="2" t="s">
        <v>181</v>
      </c>
      <c r="G291" s="5" t="s">
        <v>250</v>
      </c>
      <c r="H291" s="5" t="s">
        <v>249</v>
      </c>
      <c r="I291" s="5" t="s">
        <v>247</v>
      </c>
      <c r="J291" s="5" t="s">
        <v>248</v>
      </c>
      <c r="K291" s="3">
        <v>14295613</v>
      </c>
      <c r="L291" s="3">
        <v>11477587.359999999</v>
      </c>
      <c r="M291" s="4">
        <v>11100860</v>
      </c>
      <c r="N291" s="4">
        <v>12625686</v>
      </c>
      <c r="O291" s="4">
        <v>6280007</v>
      </c>
    </row>
    <row r="292" spans="1:15" ht="63.75" x14ac:dyDescent="0.2">
      <c r="A292" s="23" t="s">
        <v>93</v>
      </c>
      <c r="B292" s="23"/>
      <c r="C292" s="24" t="s">
        <v>2</v>
      </c>
      <c r="D292" s="5" t="s">
        <v>3</v>
      </c>
      <c r="E292" s="23"/>
      <c r="F292" s="23"/>
      <c r="G292" s="23"/>
      <c r="H292" s="23"/>
      <c r="I292" s="23"/>
      <c r="J292" s="23"/>
      <c r="K292" s="25">
        <v>23936857</v>
      </c>
      <c r="L292" s="25">
        <v>23228926.210000001</v>
      </c>
      <c r="M292" s="26">
        <f>SUBTOTAL(9,M293:M296)</f>
        <v>21737000</v>
      </c>
      <c r="N292" s="26">
        <f t="shared" ref="N292:O292" si="100">SUBTOTAL(9,N293:N296)</f>
        <v>21699600</v>
      </c>
      <c r="O292" s="26">
        <f t="shared" si="100"/>
        <v>21725000</v>
      </c>
    </row>
    <row r="293" spans="1:15" ht="48.75" customHeight="1" x14ac:dyDescent="0.2">
      <c r="A293" s="2" t="s">
        <v>93</v>
      </c>
      <c r="B293" s="2"/>
      <c r="C293" s="5" t="s">
        <v>2</v>
      </c>
      <c r="D293" s="5"/>
      <c r="E293" s="2" t="s">
        <v>208</v>
      </c>
      <c r="F293" s="2" t="s">
        <v>182</v>
      </c>
      <c r="G293" s="8" t="s">
        <v>218</v>
      </c>
      <c r="H293" s="8" t="s">
        <v>217</v>
      </c>
      <c r="I293" s="8" t="s">
        <v>219</v>
      </c>
      <c r="J293" s="8" t="s">
        <v>216</v>
      </c>
      <c r="K293" s="3">
        <v>19838789</v>
      </c>
      <c r="L293" s="3">
        <v>19418002.530000001</v>
      </c>
      <c r="M293" s="4">
        <v>20551700</v>
      </c>
      <c r="N293" s="4">
        <v>20514300</v>
      </c>
      <c r="O293" s="4">
        <v>20539700</v>
      </c>
    </row>
    <row r="294" spans="1:15" ht="48.75" customHeight="1" x14ac:dyDescent="0.2">
      <c r="A294" s="2" t="s">
        <v>93</v>
      </c>
      <c r="B294" s="2"/>
      <c r="C294" s="5" t="s">
        <v>2</v>
      </c>
      <c r="D294" s="5"/>
      <c r="E294" s="2" t="s">
        <v>209</v>
      </c>
      <c r="F294" s="2" t="s">
        <v>207</v>
      </c>
      <c r="G294" s="8"/>
      <c r="H294" s="8"/>
      <c r="I294" s="8"/>
      <c r="J294" s="8"/>
      <c r="K294" s="3">
        <v>3430268</v>
      </c>
      <c r="L294" s="3">
        <v>3143124.81</v>
      </c>
      <c r="M294" s="4">
        <v>1185300</v>
      </c>
      <c r="N294" s="4">
        <v>1185300</v>
      </c>
      <c r="O294" s="4">
        <v>1185300</v>
      </c>
    </row>
    <row r="295" spans="1:15" ht="48.75" customHeight="1" x14ac:dyDescent="0.2">
      <c r="A295" s="2" t="s">
        <v>93</v>
      </c>
      <c r="B295" s="2"/>
      <c r="C295" s="5" t="s">
        <v>2</v>
      </c>
      <c r="D295" s="5"/>
      <c r="E295" s="2" t="s">
        <v>209</v>
      </c>
      <c r="F295" s="2" t="s">
        <v>181</v>
      </c>
      <c r="G295" s="8"/>
      <c r="H295" s="8"/>
      <c r="I295" s="8"/>
      <c r="J295" s="8"/>
      <c r="K295" s="3">
        <v>572094</v>
      </c>
      <c r="L295" s="3">
        <v>572093.44999999995</v>
      </c>
      <c r="M295" s="4"/>
      <c r="N295" s="4"/>
      <c r="O295" s="4"/>
    </row>
    <row r="296" spans="1:15" ht="48.75" customHeight="1" x14ac:dyDescent="0.2">
      <c r="A296" s="2" t="s">
        <v>93</v>
      </c>
      <c r="B296" s="2"/>
      <c r="C296" s="5" t="s">
        <v>2</v>
      </c>
      <c r="D296" s="5"/>
      <c r="E296" s="2" t="s">
        <v>214</v>
      </c>
      <c r="F296" s="2" t="s">
        <v>214</v>
      </c>
      <c r="G296" s="8"/>
      <c r="H296" s="8"/>
      <c r="I296" s="8"/>
      <c r="J296" s="8"/>
      <c r="K296" s="3">
        <v>95706</v>
      </c>
      <c r="L296" s="3">
        <v>95705.42</v>
      </c>
      <c r="M296" s="4"/>
      <c r="N296" s="4"/>
      <c r="O296" s="4"/>
    </row>
    <row r="297" spans="1:15" ht="63.75" x14ac:dyDescent="0.2">
      <c r="A297" s="23" t="s">
        <v>93</v>
      </c>
      <c r="B297" s="23"/>
      <c r="C297" s="24" t="s">
        <v>4</v>
      </c>
      <c r="D297" s="5" t="s">
        <v>5</v>
      </c>
      <c r="E297" s="23"/>
      <c r="F297" s="23"/>
      <c r="G297" s="23"/>
      <c r="H297" s="23"/>
      <c r="I297" s="23"/>
      <c r="J297" s="23"/>
      <c r="K297" s="25">
        <v>51087736</v>
      </c>
      <c r="L297" s="25">
        <v>51075268.049999997</v>
      </c>
      <c r="M297" s="26">
        <f>SUBTOTAL(9,M298)</f>
        <v>53186800</v>
      </c>
      <c r="N297" s="26">
        <f t="shared" ref="N297:O297" si="101">SUBTOTAL(9,N298)</f>
        <v>53186800</v>
      </c>
      <c r="O297" s="26">
        <f t="shared" si="101"/>
        <v>53186800</v>
      </c>
    </row>
    <row r="298" spans="1:15" ht="200.25" customHeight="1" x14ac:dyDescent="0.2">
      <c r="A298" s="2" t="s">
        <v>93</v>
      </c>
      <c r="B298" s="2"/>
      <c r="C298" s="5" t="s">
        <v>4</v>
      </c>
      <c r="D298" s="5"/>
      <c r="E298" s="2" t="s">
        <v>208</v>
      </c>
      <c r="F298" s="2" t="s">
        <v>182</v>
      </c>
      <c r="G298" s="5" t="s">
        <v>215</v>
      </c>
      <c r="H298" s="5" t="s">
        <v>217</v>
      </c>
      <c r="I298" s="5" t="s">
        <v>219</v>
      </c>
      <c r="J298" s="5" t="s">
        <v>216</v>
      </c>
      <c r="K298" s="3">
        <v>51087736</v>
      </c>
      <c r="L298" s="3">
        <v>51075268.049999997</v>
      </c>
      <c r="M298" s="4">
        <v>53186800</v>
      </c>
      <c r="N298" s="4">
        <v>53186800</v>
      </c>
      <c r="O298" s="4">
        <v>53186800</v>
      </c>
    </row>
    <row r="299" spans="1:15" ht="140.25" x14ac:dyDescent="0.2">
      <c r="A299" s="23" t="s">
        <v>93</v>
      </c>
      <c r="B299" s="23"/>
      <c r="C299" s="24" t="s">
        <v>21</v>
      </c>
      <c r="D299" s="27" t="s">
        <v>22</v>
      </c>
      <c r="E299" s="23"/>
      <c r="F299" s="23"/>
      <c r="G299" s="23"/>
      <c r="H299" s="23"/>
      <c r="I299" s="23"/>
      <c r="J299" s="23"/>
      <c r="K299" s="25">
        <v>42971475</v>
      </c>
      <c r="L299" s="25">
        <v>39602697.07</v>
      </c>
      <c r="M299" s="26">
        <f>SUBTOTAL(9,M300:M303)</f>
        <v>39784800</v>
      </c>
      <c r="N299" s="26">
        <f t="shared" ref="N299:O299" si="102">SUBTOTAL(9,N300:N303)</f>
        <v>39813900</v>
      </c>
      <c r="O299" s="26">
        <f t="shared" si="102"/>
        <v>39741000</v>
      </c>
    </row>
    <row r="300" spans="1:15" ht="65.25" customHeight="1" x14ac:dyDescent="0.2">
      <c r="A300" s="2" t="s">
        <v>93</v>
      </c>
      <c r="B300" s="2"/>
      <c r="C300" s="5" t="s">
        <v>21</v>
      </c>
      <c r="D300" s="27"/>
      <c r="E300" s="2" t="s">
        <v>209</v>
      </c>
      <c r="F300" s="2" t="s">
        <v>181</v>
      </c>
      <c r="G300" s="8" t="s">
        <v>262</v>
      </c>
      <c r="H300" s="8" t="s">
        <v>259</v>
      </c>
      <c r="I300" s="8" t="s">
        <v>260</v>
      </c>
      <c r="J300" s="8" t="s">
        <v>261</v>
      </c>
      <c r="K300" s="3">
        <v>40873228</v>
      </c>
      <c r="L300" s="3">
        <v>38342014.030000001</v>
      </c>
      <c r="M300" s="4">
        <v>39784800</v>
      </c>
      <c r="N300" s="4">
        <v>39813900</v>
      </c>
      <c r="O300" s="4">
        <v>39741000</v>
      </c>
    </row>
    <row r="301" spans="1:15" ht="65.25" customHeight="1" x14ac:dyDescent="0.2">
      <c r="A301" s="2" t="s">
        <v>93</v>
      </c>
      <c r="B301" s="2"/>
      <c r="C301" s="5" t="s">
        <v>21</v>
      </c>
      <c r="D301" s="27"/>
      <c r="E301" s="2" t="s">
        <v>209</v>
      </c>
      <c r="F301" s="2" t="s">
        <v>211</v>
      </c>
      <c r="G301" s="8"/>
      <c r="H301" s="8"/>
      <c r="I301" s="8"/>
      <c r="J301" s="8"/>
      <c r="K301" s="3">
        <v>1122260</v>
      </c>
      <c r="L301" s="3">
        <v>1122259.8999999999</v>
      </c>
      <c r="M301" s="4"/>
      <c r="N301" s="4"/>
      <c r="O301" s="4"/>
    </row>
    <row r="302" spans="1:15" ht="65.25" customHeight="1" x14ac:dyDescent="0.2">
      <c r="A302" s="2" t="s">
        <v>93</v>
      </c>
      <c r="B302" s="2"/>
      <c r="C302" s="5" t="s">
        <v>21</v>
      </c>
      <c r="D302" s="27"/>
      <c r="E302" s="2" t="s">
        <v>213</v>
      </c>
      <c r="F302" s="2" t="s">
        <v>211</v>
      </c>
      <c r="G302" s="8"/>
      <c r="H302" s="8"/>
      <c r="I302" s="8"/>
      <c r="J302" s="8"/>
      <c r="K302" s="3">
        <v>138424</v>
      </c>
      <c r="L302" s="3">
        <v>138423.14000000001</v>
      </c>
      <c r="M302" s="4"/>
      <c r="N302" s="4"/>
      <c r="O302" s="4"/>
    </row>
    <row r="303" spans="1:15" ht="65.25" customHeight="1" x14ac:dyDescent="0.2">
      <c r="A303" s="2" t="s">
        <v>93</v>
      </c>
      <c r="B303" s="2"/>
      <c r="C303" s="5" t="s">
        <v>21</v>
      </c>
      <c r="D303" s="27"/>
      <c r="E303" s="2" t="s">
        <v>213</v>
      </c>
      <c r="F303" s="2" t="s">
        <v>214</v>
      </c>
      <c r="G303" s="8"/>
      <c r="H303" s="8"/>
      <c r="I303" s="8"/>
      <c r="J303" s="8"/>
      <c r="K303" s="3">
        <v>837563</v>
      </c>
      <c r="L303" s="3"/>
      <c r="M303" s="4"/>
      <c r="N303" s="4"/>
      <c r="O303" s="4"/>
    </row>
    <row r="304" spans="1:15" ht="153" x14ac:dyDescent="0.2">
      <c r="A304" s="23" t="s">
        <v>93</v>
      </c>
      <c r="B304" s="23"/>
      <c r="C304" s="24" t="s">
        <v>6</v>
      </c>
      <c r="D304" s="27" t="s">
        <v>7</v>
      </c>
      <c r="E304" s="23"/>
      <c r="F304" s="23"/>
      <c r="G304" s="23"/>
      <c r="H304" s="23"/>
      <c r="I304" s="23"/>
      <c r="J304" s="23"/>
      <c r="K304" s="25">
        <v>2052885</v>
      </c>
      <c r="L304" s="25">
        <v>1570636.42</v>
      </c>
      <c r="M304" s="26">
        <f>SUBTOTAL(9,M305:M306)</f>
        <v>2520100</v>
      </c>
      <c r="N304" s="26">
        <f t="shared" ref="N304:O304" si="103">SUBTOTAL(9,N305:N306)</f>
        <v>2029100</v>
      </c>
      <c r="O304" s="26">
        <f t="shared" si="103"/>
        <v>2520100</v>
      </c>
    </row>
    <row r="305" spans="1:15" ht="83.25" customHeight="1" x14ac:dyDescent="0.2">
      <c r="A305" s="2" t="s">
        <v>93</v>
      </c>
      <c r="B305" s="2"/>
      <c r="C305" s="5" t="s">
        <v>6</v>
      </c>
      <c r="D305" s="27"/>
      <c r="E305" s="2" t="s">
        <v>208</v>
      </c>
      <c r="F305" s="2" t="s">
        <v>182</v>
      </c>
      <c r="G305" s="8" t="s">
        <v>325</v>
      </c>
      <c r="H305" s="8" t="s">
        <v>220</v>
      </c>
      <c r="I305" s="8" t="s">
        <v>158</v>
      </c>
      <c r="J305" s="8" t="s">
        <v>159</v>
      </c>
      <c r="K305" s="3">
        <v>1260613</v>
      </c>
      <c r="L305" s="3">
        <v>1211393.69</v>
      </c>
      <c r="M305" s="4">
        <v>1479500</v>
      </c>
      <c r="N305" s="4">
        <v>1454000</v>
      </c>
      <c r="O305" s="4">
        <v>1479500</v>
      </c>
    </row>
    <row r="306" spans="1:15" ht="83.25" customHeight="1" x14ac:dyDescent="0.2">
      <c r="A306" s="2" t="s">
        <v>93</v>
      </c>
      <c r="B306" s="2"/>
      <c r="C306" s="5" t="s">
        <v>6</v>
      </c>
      <c r="D306" s="27"/>
      <c r="E306" s="2" t="s">
        <v>209</v>
      </c>
      <c r="F306" s="2" t="s">
        <v>181</v>
      </c>
      <c r="G306" s="8"/>
      <c r="H306" s="8"/>
      <c r="I306" s="8"/>
      <c r="J306" s="8"/>
      <c r="K306" s="3">
        <v>792272</v>
      </c>
      <c r="L306" s="3">
        <v>359242.73</v>
      </c>
      <c r="M306" s="4">
        <v>1040600</v>
      </c>
      <c r="N306" s="4">
        <v>575100</v>
      </c>
      <c r="O306" s="4">
        <v>1040600</v>
      </c>
    </row>
    <row r="307" spans="1:15" ht="63.75" customHeight="1" x14ac:dyDescent="0.2">
      <c r="A307" s="23" t="s">
        <v>103</v>
      </c>
      <c r="B307" s="24" t="s">
        <v>203</v>
      </c>
      <c r="C307" s="24"/>
      <c r="D307" s="24"/>
      <c r="E307" s="23"/>
      <c r="F307" s="23"/>
      <c r="G307" s="23"/>
      <c r="H307" s="23"/>
      <c r="I307" s="23"/>
      <c r="J307" s="23"/>
      <c r="K307" s="25">
        <v>2042391870.9100001</v>
      </c>
      <c r="L307" s="25">
        <v>1721128244.21</v>
      </c>
      <c r="M307" s="26">
        <f>M308+M311+M313+M316+M318+M322+M324+M326+M330+M332+M340+M342+M346+M350+M352+M354+M357+M359+M361+M363+M366+M368</f>
        <v>1345466589</v>
      </c>
      <c r="N307" s="26">
        <f t="shared" ref="N307:O307" si="104">N308+N311+N313+N316+N318+N322+N324+N326+N330+N332+N340+N342+N346+N350+N352+N354+N357+N359+N361+N363+N366+N368</f>
        <v>1145985002</v>
      </c>
      <c r="O307" s="26">
        <f t="shared" si="104"/>
        <v>1157955202</v>
      </c>
    </row>
    <row r="308" spans="1:15" ht="76.5" x14ac:dyDescent="0.2">
      <c r="A308" s="23" t="s">
        <v>103</v>
      </c>
      <c r="B308" s="23"/>
      <c r="C308" s="24" t="s">
        <v>94</v>
      </c>
      <c r="D308" s="5" t="s">
        <v>95</v>
      </c>
      <c r="E308" s="23"/>
      <c r="F308" s="23"/>
      <c r="G308" s="23"/>
      <c r="H308" s="23"/>
      <c r="I308" s="23"/>
      <c r="J308" s="23"/>
      <c r="K308" s="25">
        <v>67414605</v>
      </c>
      <c r="L308" s="25">
        <v>20641956.329999998</v>
      </c>
      <c r="M308" s="26">
        <f>SUBTOTAL(9,M309:M310)</f>
        <v>831700</v>
      </c>
      <c r="N308" s="26">
        <f t="shared" ref="N308:O308" si="105">SUBTOTAL(9,N309:N310)</f>
        <v>831700</v>
      </c>
      <c r="O308" s="26">
        <f t="shared" si="105"/>
        <v>831700</v>
      </c>
    </row>
    <row r="309" spans="1:15" ht="126" customHeight="1" x14ac:dyDescent="0.2">
      <c r="A309" s="2" t="s">
        <v>103</v>
      </c>
      <c r="B309" s="2"/>
      <c r="C309" s="5" t="s">
        <v>94</v>
      </c>
      <c r="D309" s="5"/>
      <c r="E309" s="2" t="s">
        <v>212</v>
      </c>
      <c r="F309" s="2" t="s">
        <v>211</v>
      </c>
      <c r="G309" s="33" t="s">
        <v>338</v>
      </c>
      <c r="H309" s="33" t="s">
        <v>333</v>
      </c>
      <c r="I309" s="33" t="s">
        <v>332</v>
      </c>
      <c r="J309" s="33" t="s">
        <v>331</v>
      </c>
      <c r="K309" s="3">
        <v>66715905</v>
      </c>
      <c r="L309" s="3">
        <v>20641956.329999998</v>
      </c>
      <c r="M309" s="4"/>
      <c r="N309" s="4"/>
      <c r="O309" s="4"/>
    </row>
    <row r="310" spans="1:15" ht="126" customHeight="1" x14ac:dyDescent="0.2">
      <c r="A310" s="2" t="s">
        <v>103</v>
      </c>
      <c r="B310" s="2"/>
      <c r="C310" s="5" t="s">
        <v>94</v>
      </c>
      <c r="D310" s="5"/>
      <c r="E310" s="2" t="s">
        <v>212</v>
      </c>
      <c r="F310" s="2" t="s">
        <v>205</v>
      </c>
      <c r="G310" s="34"/>
      <c r="H310" s="34"/>
      <c r="I310" s="34"/>
      <c r="J310" s="34"/>
      <c r="K310" s="3">
        <v>698700</v>
      </c>
      <c r="L310" s="3"/>
      <c r="M310" s="4">
        <v>831700</v>
      </c>
      <c r="N310" s="4">
        <v>831700</v>
      </c>
      <c r="O310" s="4">
        <v>831700</v>
      </c>
    </row>
    <row r="311" spans="1:15" ht="191.25" x14ac:dyDescent="0.2">
      <c r="A311" s="23" t="s">
        <v>103</v>
      </c>
      <c r="B311" s="23"/>
      <c r="C311" s="24" t="s">
        <v>96</v>
      </c>
      <c r="D311" s="27" t="s">
        <v>97</v>
      </c>
      <c r="E311" s="23"/>
      <c r="F311" s="23"/>
      <c r="G311" s="23"/>
      <c r="H311" s="23"/>
      <c r="I311" s="23"/>
      <c r="J311" s="23"/>
      <c r="K311" s="25">
        <v>305322710</v>
      </c>
      <c r="L311" s="25">
        <v>273323896.14999998</v>
      </c>
      <c r="M311" s="26">
        <f>SUBTOTAL(9,M312)</f>
        <v>224943200</v>
      </c>
      <c r="N311" s="26">
        <f t="shared" ref="N311:O311" si="106">SUBTOTAL(9,N312)</f>
        <v>224943200</v>
      </c>
      <c r="O311" s="26">
        <f t="shared" si="106"/>
        <v>224943200</v>
      </c>
    </row>
    <row r="312" spans="1:15" ht="165.75" x14ac:dyDescent="0.2">
      <c r="A312" s="2" t="s">
        <v>103</v>
      </c>
      <c r="B312" s="2"/>
      <c r="C312" s="5" t="s">
        <v>96</v>
      </c>
      <c r="D312" s="27"/>
      <c r="E312" s="2" t="s">
        <v>98</v>
      </c>
      <c r="F312" s="2"/>
      <c r="G312" s="5" t="s">
        <v>337</v>
      </c>
      <c r="H312" s="5" t="s">
        <v>334</v>
      </c>
      <c r="I312" s="5" t="s">
        <v>134</v>
      </c>
      <c r="J312" s="2" t="s">
        <v>135</v>
      </c>
      <c r="K312" s="3">
        <v>305322710</v>
      </c>
      <c r="L312" s="3">
        <v>273323896.14999998</v>
      </c>
      <c r="M312" s="4">
        <v>224943200</v>
      </c>
      <c r="N312" s="4">
        <v>224943200</v>
      </c>
      <c r="O312" s="4">
        <v>224943200</v>
      </c>
    </row>
    <row r="313" spans="1:15" ht="153" x14ac:dyDescent="0.2">
      <c r="A313" s="23" t="s">
        <v>103</v>
      </c>
      <c r="B313" s="23"/>
      <c r="C313" s="24" t="s">
        <v>53</v>
      </c>
      <c r="D313" s="27" t="s">
        <v>54</v>
      </c>
      <c r="E313" s="23"/>
      <c r="F313" s="23"/>
      <c r="G313" s="23"/>
      <c r="H313" s="23"/>
      <c r="I313" s="23"/>
      <c r="J313" s="23"/>
      <c r="K313" s="25">
        <v>591580150.42999995</v>
      </c>
      <c r="L313" s="25">
        <v>444209820.25</v>
      </c>
      <c r="M313" s="26">
        <f>SUBTOTAL(9,M314:M315)</f>
        <v>51790800</v>
      </c>
      <c r="N313" s="26">
        <f t="shared" ref="N313:O313" si="107">SUBTOTAL(9,N314:N315)</f>
        <v>53144200</v>
      </c>
      <c r="O313" s="26">
        <f t="shared" si="107"/>
        <v>63158800</v>
      </c>
    </row>
    <row r="314" spans="1:15" ht="43.5" customHeight="1" x14ac:dyDescent="0.2">
      <c r="A314" s="2" t="s">
        <v>103</v>
      </c>
      <c r="B314" s="2"/>
      <c r="C314" s="5" t="s">
        <v>53</v>
      </c>
      <c r="D314" s="27"/>
      <c r="E314" s="2" t="s">
        <v>212</v>
      </c>
      <c r="F314" s="2" t="s">
        <v>208</v>
      </c>
      <c r="G314" s="8" t="s">
        <v>321</v>
      </c>
      <c r="H314" s="8" t="s">
        <v>320</v>
      </c>
      <c r="I314" s="8" t="s">
        <v>136</v>
      </c>
      <c r="J314" s="8" t="s">
        <v>137</v>
      </c>
      <c r="K314" s="3">
        <v>72043468.75</v>
      </c>
      <c r="L314" s="3">
        <v>28423102.719999999</v>
      </c>
      <c r="M314" s="4">
        <v>27270100</v>
      </c>
      <c r="N314" s="4">
        <v>27270100</v>
      </c>
      <c r="O314" s="4">
        <v>27270100</v>
      </c>
    </row>
    <row r="315" spans="1:15" ht="43.5" customHeight="1" x14ac:dyDescent="0.2">
      <c r="A315" s="2" t="s">
        <v>103</v>
      </c>
      <c r="B315" s="2"/>
      <c r="C315" s="5" t="s">
        <v>53</v>
      </c>
      <c r="D315" s="27"/>
      <c r="E315" s="2" t="s">
        <v>207</v>
      </c>
      <c r="F315" s="2" t="s">
        <v>205</v>
      </c>
      <c r="G315" s="8"/>
      <c r="H315" s="8"/>
      <c r="I315" s="8"/>
      <c r="J315" s="8"/>
      <c r="K315" s="3">
        <v>519536681.68000001</v>
      </c>
      <c r="L315" s="3">
        <v>415786717.52999997</v>
      </c>
      <c r="M315" s="4">
        <v>24520700</v>
      </c>
      <c r="N315" s="4">
        <v>25874100</v>
      </c>
      <c r="O315" s="4">
        <v>35888700</v>
      </c>
    </row>
    <row r="316" spans="1:15" ht="63.75" x14ac:dyDescent="0.2">
      <c r="A316" s="23" t="s">
        <v>103</v>
      </c>
      <c r="B316" s="23"/>
      <c r="C316" s="24" t="s">
        <v>104</v>
      </c>
      <c r="D316" s="5" t="s">
        <v>105</v>
      </c>
      <c r="E316" s="23"/>
      <c r="F316" s="23"/>
      <c r="G316" s="23"/>
      <c r="H316" s="23"/>
      <c r="I316" s="23"/>
      <c r="J316" s="23"/>
      <c r="K316" s="25">
        <v>263686300</v>
      </c>
      <c r="L316" s="25">
        <v>263400178.81</v>
      </c>
      <c r="M316" s="26">
        <f>SUBTOTAL(9,M317)</f>
        <v>263685932</v>
      </c>
      <c r="N316" s="26">
        <f t="shared" ref="N316:O316" si="108">SUBTOTAL(9,N317)</f>
        <v>263685932</v>
      </c>
      <c r="O316" s="26">
        <f t="shared" si="108"/>
        <v>263685932</v>
      </c>
    </row>
    <row r="317" spans="1:15" ht="153" x14ac:dyDescent="0.2">
      <c r="A317" s="2" t="s">
        <v>103</v>
      </c>
      <c r="B317" s="2"/>
      <c r="C317" s="5" t="s">
        <v>104</v>
      </c>
      <c r="D317" s="5"/>
      <c r="E317" s="2" t="s">
        <v>209</v>
      </c>
      <c r="F317" s="2" t="s">
        <v>210</v>
      </c>
      <c r="G317" s="5" t="s">
        <v>336</v>
      </c>
      <c r="H317" s="5" t="s">
        <v>335</v>
      </c>
      <c r="I317" s="5" t="s">
        <v>139</v>
      </c>
      <c r="J317" s="5" t="s">
        <v>138</v>
      </c>
      <c r="K317" s="3">
        <v>263686300</v>
      </c>
      <c r="L317" s="3">
        <v>263400178.81</v>
      </c>
      <c r="M317" s="4">
        <v>263685932</v>
      </c>
      <c r="N317" s="4">
        <v>263685932</v>
      </c>
      <c r="O317" s="4">
        <v>263685932</v>
      </c>
    </row>
    <row r="318" spans="1:15" ht="38.25" x14ac:dyDescent="0.2">
      <c r="A318" s="23" t="s">
        <v>103</v>
      </c>
      <c r="B318" s="23"/>
      <c r="C318" s="24" t="s">
        <v>11</v>
      </c>
      <c r="D318" s="5" t="s">
        <v>12</v>
      </c>
      <c r="E318" s="23"/>
      <c r="F318" s="23"/>
      <c r="G318" s="23"/>
      <c r="H318" s="23"/>
      <c r="I318" s="23"/>
      <c r="J318" s="23"/>
      <c r="K318" s="25">
        <v>1721724</v>
      </c>
      <c r="L318" s="25">
        <v>1532056.92</v>
      </c>
      <c r="M318" s="26">
        <f>SUBTOTAL(9,M319:M321)</f>
        <v>517300</v>
      </c>
      <c r="N318" s="26">
        <f t="shared" ref="N318:O318" si="109">SUBTOTAL(9,N319:N321)</f>
        <v>517300</v>
      </c>
      <c r="O318" s="26">
        <f t="shared" si="109"/>
        <v>517300</v>
      </c>
    </row>
    <row r="319" spans="1:15" ht="25.5" customHeight="1" x14ac:dyDescent="0.2">
      <c r="A319" s="2" t="s">
        <v>103</v>
      </c>
      <c r="B319" s="2"/>
      <c r="C319" s="5" t="s">
        <v>11</v>
      </c>
      <c r="D319" s="5"/>
      <c r="E319" s="2" t="s">
        <v>208</v>
      </c>
      <c r="F319" s="2" t="s">
        <v>182</v>
      </c>
      <c r="G319" s="8" t="s">
        <v>339</v>
      </c>
      <c r="H319" s="8" t="s">
        <v>224</v>
      </c>
      <c r="I319" s="8" t="s">
        <v>223</v>
      </c>
      <c r="J319" s="8" t="s">
        <v>222</v>
      </c>
      <c r="K319" s="3">
        <v>460535</v>
      </c>
      <c r="L319" s="3">
        <v>448135</v>
      </c>
      <c r="M319" s="4">
        <v>109100</v>
      </c>
      <c r="N319" s="4">
        <v>109100</v>
      </c>
      <c r="O319" s="4">
        <v>109100</v>
      </c>
    </row>
    <row r="320" spans="1:15" ht="25.5" customHeight="1" x14ac:dyDescent="0.2">
      <c r="A320" s="2" t="s">
        <v>103</v>
      </c>
      <c r="B320" s="2"/>
      <c r="C320" s="5" t="s">
        <v>11</v>
      </c>
      <c r="D320" s="5"/>
      <c r="E320" s="2" t="s">
        <v>205</v>
      </c>
      <c r="F320" s="2" t="s">
        <v>214</v>
      </c>
      <c r="G320" s="8"/>
      <c r="H320" s="8"/>
      <c r="I320" s="8"/>
      <c r="J320" s="8"/>
      <c r="K320" s="3">
        <v>892089</v>
      </c>
      <c r="L320" s="3">
        <v>863779.68</v>
      </c>
      <c r="M320" s="4">
        <v>55800</v>
      </c>
      <c r="N320" s="4">
        <v>55800</v>
      </c>
      <c r="O320" s="4">
        <v>55800</v>
      </c>
    </row>
    <row r="321" spans="1:15" ht="25.5" customHeight="1" x14ac:dyDescent="0.2">
      <c r="A321" s="2" t="s">
        <v>103</v>
      </c>
      <c r="B321" s="2"/>
      <c r="C321" s="5" t="s">
        <v>11</v>
      </c>
      <c r="D321" s="5"/>
      <c r="E321" s="2" t="s">
        <v>212</v>
      </c>
      <c r="F321" s="2" t="s">
        <v>212</v>
      </c>
      <c r="G321" s="8"/>
      <c r="H321" s="8"/>
      <c r="I321" s="8"/>
      <c r="J321" s="8"/>
      <c r="K321" s="3">
        <v>369100</v>
      </c>
      <c r="L321" s="3">
        <v>220142.24</v>
      </c>
      <c r="M321" s="4">
        <v>352400</v>
      </c>
      <c r="N321" s="4">
        <v>352400</v>
      </c>
      <c r="O321" s="4">
        <v>352400</v>
      </c>
    </row>
    <row r="322" spans="1:15" ht="216.75" x14ac:dyDescent="0.2">
      <c r="A322" s="23" t="s">
        <v>103</v>
      </c>
      <c r="B322" s="23"/>
      <c r="C322" s="24" t="s">
        <v>60</v>
      </c>
      <c r="D322" s="27" t="s">
        <v>61</v>
      </c>
      <c r="E322" s="23"/>
      <c r="F322" s="23"/>
      <c r="G322" s="23"/>
      <c r="H322" s="23"/>
      <c r="I322" s="23"/>
      <c r="J322" s="23"/>
      <c r="K322" s="25">
        <v>3625143</v>
      </c>
      <c r="L322" s="25"/>
      <c r="M322" s="26">
        <f>SUBTOTAL(9,M323)</f>
        <v>0</v>
      </c>
      <c r="N322" s="26">
        <f t="shared" ref="N322:O322" si="110">SUBTOTAL(9,N323)</f>
        <v>0</v>
      </c>
      <c r="O322" s="26">
        <f t="shared" si="110"/>
        <v>0</v>
      </c>
    </row>
    <row r="323" spans="1:15" ht="111" customHeight="1" x14ac:dyDescent="0.2">
      <c r="A323" s="2" t="s">
        <v>103</v>
      </c>
      <c r="B323" s="2"/>
      <c r="C323" s="5" t="s">
        <v>60</v>
      </c>
      <c r="D323" s="27"/>
      <c r="E323" s="2" t="s">
        <v>213</v>
      </c>
      <c r="F323" s="2" t="s">
        <v>211</v>
      </c>
      <c r="G323" s="37" t="s">
        <v>341</v>
      </c>
      <c r="H323" s="37" t="s">
        <v>225</v>
      </c>
      <c r="I323" s="37" t="s">
        <v>143</v>
      </c>
      <c r="J323" s="37" t="s">
        <v>142</v>
      </c>
      <c r="K323" s="38">
        <v>3625143</v>
      </c>
      <c r="L323" s="3"/>
      <c r="M323" s="4"/>
      <c r="N323" s="4"/>
      <c r="O323" s="4"/>
    </row>
    <row r="324" spans="1:15" ht="25.5" x14ac:dyDescent="0.2">
      <c r="A324" s="23" t="s">
        <v>103</v>
      </c>
      <c r="B324" s="23"/>
      <c r="C324" s="24" t="s">
        <v>106</v>
      </c>
      <c r="D324" s="5" t="s">
        <v>107</v>
      </c>
      <c r="E324" s="23"/>
      <c r="F324" s="23"/>
      <c r="G324" s="23"/>
      <c r="H324" s="23"/>
      <c r="I324" s="23"/>
      <c r="J324" s="23"/>
      <c r="K324" s="25">
        <v>37156</v>
      </c>
      <c r="L324" s="25">
        <v>37156</v>
      </c>
      <c r="M324" s="26">
        <f>SUBTOTAL(9,M325)</f>
        <v>0</v>
      </c>
      <c r="N324" s="26">
        <f t="shared" ref="N324:O324" si="111">SUBTOTAL(9,N325)</f>
        <v>0</v>
      </c>
      <c r="O324" s="26">
        <f t="shared" si="111"/>
        <v>0</v>
      </c>
    </row>
    <row r="325" spans="1:15" ht="76.5" x14ac:dyDescent="0.2">
      <c r="A325" s="2" t="s">
        <v>103</v>
      </c>
      <c r="B325" s="2"/>
      <c r="C325" s="5" t="s">
        <v>106</v>
      </c>
      <c r="D325" s="5"/>
      <c r="E325" s="2" t="s">
        <v>208</v>
      </c>
      <c r="F325" s="2" t="s">
        <v>182</v>
      </c>
      <c r="G325" s="5" t="s">
        <v>239</v>
      </c>
      <c r="H325" s="5" t="s">
        <v>240</v>
      </c>
      <c r="I325" s="5" t="s">
        <v>148</v>
      </c>
      <c r="J325" s="5" t="s">
        <v>149</v>
      </c>
      <c r="K325" s="3">
        <v>37156</v>
      </c>
      <c r="L325" s="3">
        <v>37156</v>
      </c>
      <c r="M325" s="4"/>
      <c r="N325" s="4"/>
      <c r="O325" s="4"/>
    </row>
    <row r="326" spans="1:15" ht="114.75" x14ac:dyDescent="0.2">
      <c r="A326" s="23" t="s">
        <v>103</v>
      </c>
      <c r="B326" s="23"/>
      <c r="C326" s="24" t="s">
        <v>99</v>
      </c>
      <c r="D326" s="27" t="s">
        <v>100</v>
      </c>
      <c r="E326" s="23"/>
      <c r="F326" s="23"/>
      <c r="G326" s="23"/>
      <c r="H326" s="23"/>
      <c r="I326" s="23"/>
      <c r="J326" s="23"/>
      <c r="K326" s="25">
        <v>362578872.48000002</v>
      </c>
      <c r="L326" s="25">
        <v>290419801.44999999</v>
      </c>
      <c r="M326" s="26">
        <f>SUBTOTAL(9,M327:M329)</f>
        <v>478671807</v>
      </c>
      <c r="N326" s="26">
        <f t="shared" ref="N326:O326" si="112">SUBTOTAL(9,N327:N329)</f>
        <v>281033300</v>
      </c>
      <c r="O326" s="26">
        <f t="shared" si="112"/>
        <v>281872800</v>
      </c>
    </row>
    <row r="327" spans="1:15" ht="27" customHeight="1" x14ac:dyDescent="0.2">
      <c r="A327" s="2" t="s">
        <v>103</v>
      </c>
      <c r="B327" s="2"/>
      <c r="C327" s="5" t="s">
        <v>99</v>
      </c>
      <c r="D327" s="27"/>
      <c r="E327" s="2" t="s">
        <v>212</v>
      </c>
      <c r="F327" s="2" t="s">
        <v>211</v>
      </c>
      <c r="G327" s="8" t="s">
        <v>241</v>
      </c>
      <c r="H327" s="33" t="s">
        <v>242</v>
      </c>
      <c r="I327" s="33" t="s">
        <v>150</v>
      </c>
      <c r="J327" s="33" t="s">
        <v>137</v>
      </c>
      <c r="K327" s="3">
        <v>49753883</v>
      </c>
      <c r="L327" s="3">
        <v>37653903.310000002</v>
      </c>
      <c r="M327" s="4">
        <v>50431900</v>
      </c>
      <c r="N327" s="4">
        <v>41625700</v>
      </c>
      <c r="O327" s="4">
        <v>40485900</v>
      </c>
    </row>
    <row r="328" spans="1:15" ht="27" customHeight="1" x14ac:dyDescent="0.2">
      <c r="A328" s="2" t="s">
        <v>103</v>
      </c>
      <c r="B328" s="2"/>
      <c r="C328" s="5" t="s">
        <v>99</v>
      </c>
      <c r="D328" s="27"/>
      <c r="E328" s="2" t="s">
        <v>212</v>
      </c>
      <c r="F328" s="2" t="s">
        <v>205</v>
      </c>
      <c r="G328" s="8"/>
      <c r="H328" s="39"/>
      <c r="I328" s="39"/>
      <c r="J328" s="39"/>
      <c r="K328" s="3">
        <v>312824989.48000002</v>
      </c>
      <c r="L328" s="3">
        <v>252765898.13999999</v>
      </c>
      <c r="M328" s="4">
        <v>259499907</v>
      </c>
      <c r="N328" s="4">
        <v>239407600</v>
      </c>
      <c r="O328" s="4">
        <v>241386900</v>
      </c>
    </row>
    <row r="329" spans="1:15" ht="27" customHeight="1" x14ac:dyDescent="0.2">
      <c r="A329" s="2" t="s">
        <v>103</v>
      </c>
      <c r="B329" s="2"/>
      <c r="C329" s="5" t="s">
        <v>99</v>
      </c>
      <c r="D329" s="27"/>
      <c r="E329" s="2" t="s">
        <v>206</v>
      </c>
      <c r="F329" s="2" t="s">
        <v>212</v>
      </c>
      <c r="G329" s="8"/>
      <c r="H329" s="34"/>
      <c r="I329" s="34"/>
      <c r="J329" s="34"/>
      <c r="K329" s="3"/>
      <c r="L329" s="3"/>
      <c r="M329" s="4">
        <v>168740000</v>
      </c>
      <c r="N329" s="4"/>
      <c r="O329" s="4"/>
    </row>
    <row r="330" spans="1:15" ht="127.5" x14ac:dyDescent="0.2">
      <c r="A330" s="23" t="s">
        <v>103</v>
      </c>
      <c r="B330" s="23"/>
      <c r="C330" s="24" t="s">
        <v>108</v>
      </c>
      <c r="D330" s="27" t="s">
        <v>109</v>
      </c>
      <c r="E330" s="23"/>
      <c r="F330" s="23"/>
      <c r="G330" s="23"/>
      <c r="H330" s="23"/>
      <c r="I330" s="23"/>
      <c r="J330" s="23"/>
      <c r="K330" s="25">
        <v>5657000</v>
      </c>
      <c r="L330" s="25"/>
      <c r="M330" s="26">
        <f>SUBTOTAL(9,M331)</f>
        <v>0</v>
      </c>
      <c r="N330" s="26">
        <f t="shared" ref="N330:O330" si="113">SUBTOTAL(9,N331)</f>
        <v>0</v>
      </c>
      <c r="O330" s="26">
        <f t="shared" si="113"/>
        <v>0</v>
      </c>
    </row>
    <row r="331" spans="1:15" ht="140.25" x14ac:dyDescent="0.2">
      <c r="A331" s="2" t="s">
        <v>103</v>
      </c>
      <c r="B331" s="2"/>
      <c r="C331" s="5" t="s">
        <v>108</v>
      </c>
      <c r="D331" s="27"/>
      <c r="E331" s="2" t="s">
        <v>212</v>
      </c>
      <c r="F331" s="2" t="s">
        <v>212</v>
      </c>
      <c r="G331" s="5" t="s">
        <v>246</v>
      </c>
      <c r="H331" s="5" t="s">
        <v>245</v>
      </c>
      <c r="I331" s="5" t="s">
        <v>243</v>
      </c>
      <c r="J331" s="5" t="s">
        <v>244</v>
      </c>
      <c r="K331" s="3">
        <v>5657000</v>
      </c>
      <c r="L331" s="3"/>
      <c r="M331" s="4"/>
      <c r="N331" s="4"/>
      <c r="O331" s="4"/>
    </row>
    <row r="332" spans="1:15" ht="63.75" x14ac:dyDescent="0.2">
      <c r="A332" s="23" t="s">
        <v>103</v>
      </c>
      <c r="B332" s="23"/>
      <c r="C332" s="24" t="s">
        <v>2</v>
      </c>
      <c r="D332" s="5" t="s">
        <v>3</v>
      </c>
      <c r="E332" s="23"/>
      <c r="F332" s="23"/>
      <c r="G332" s="23"/>
      <c r="H332" s="23"/>
      <c r="I332" s="23"/>
      <c r="J332" s="23"/>
      <c r="K332" s="25">
        <v>27474038</v>
      </c>
      <c r="L332" s="25">
        <v>26810036.300000001</v>
      </c>
      <c r="M332" s="26">
        <f>SUBTOTAL(9,M333:M339)</f>
        <v>16134600</v>
      </c>
      <c r="N332" s="26">
        <f t="shared" ref="N332:O332" si="114">SUBTOTAL(9,N333:N339)</f>
        <v>16148800</v>
      </c>
      <c r="O332" s="26">
        <f t="shared" si="114"/>
        <v>16134600</v>
      </c>
    </row>
    <row r="333" spans="1:15" ht="27" customHeight="1" x14ac:dyDescent="0.2">
      <c r="A333" s="2" t="s">
        <v>103</v>
      </c>
      <c r="B333" s="2"/>
      <c r="C333" s="5" t="s">
        <v>2</v>
      </c>
      <c r="D333" s="5"/>
      <c r="E333" s="2" t="s">
        <v>209</v>
      </c>
      <c r="F333" s="2" t="s">
        <v>214</v>
      </c>
      <c r="G333" s="8" t="s">
        <v>218</v>
      </c>
      <c r="H333" s="8" t="s">
        <v>217</v>
      </c>
      <c r="I333" s="8" t="s">
        <v>219</v>
      </c>
      <c r="J333" s="8" t="s">
        <v>216</v>
      </c>
      <c r="K333" s="3">
        <v>1950000</v>
      </c>
      <c r="L333" s="3">
        <v>1950000</v>
      </c>
      <c r="M333" s="4"/>
      <c r="N333" s="4"/>
      <c r="O333" s="4"/>
    </row>
    <row r="334" spans="1:15" ht="27" customHeight="1" x14ac:dyDescent="0.2">
      <c r="A334" s="2" t="s">
        <v>103</v>
      </c>
      <c r="B334" s="2"/>
      <c r="C334" s="5" t="s">
        <v>2</v>
      </c>
      <c r="D334" s="5"/>
      <c r="E334" s="2" t="s">
        <v>209</v>
      </c>
      <c r="F334" s="2" t="s">
        <v>207</v>
      </c>
      <c r="G334" s="8"/>
      <c r="H334" s="8"/>
      <c r="I334" s="8"/>
      <c r="J334" s="8"/>
      <c r="K334" s="3">
        <v>1924672</v>
      </c>
      <c r="L334" s="3">
        <v>1897147.94</v>
      </c>
      <c r="M334" s="4">
        <v>1093700</v>
      </c>
      <c r="N334" s="4">
        <v>1093700</v>
      </c>
      <c r="O334" s="4">
        <v>1093700</v>
      </c>
    </row>
    <row r="335" spans="1:15" ht="27" customHeight="1" x14ac:dyDescent="0.2">
      <c r="A335" s="2" t="s">
        <v>103</v>
      </c>
      <c r="B335" s="2"/>
      <c r="C335" s="5" t="s">
        <v>2</v>
      </c>
      <c r="D335" s="5"/>
      <c r="E335" s="2" t="s">
        <v>212</v>
      </c>
      <c r="F335" s="2" t="s">
        <v>208</v>
      </c>
      <c r="G335" s="8"/>
      <c r="H335" s="8"/>
      <c r="I335" s="8"/>
      <c r="J335" s="8"/>
      <c r="K335" s="3">
        <v>7725287</v>
      </c>
      <c r="L335" s="3">
        <v>7725282.7000000002</v>
      </c>
      <c r="M335" s="4"/>
      <c r="N335" s="4"/>
      <c r="O335" s="4"/>
    </row>
    <row r="336" spans="1:15" ht="27" customHeight="1" x14ac:dyDescent="0.2">
      <c r="A336" s="2" t="s">
        <v>103</v>
      </c>
      <c r="B336" s="2"/>
      <c r="C336" s="5" t="s">
        <v>2</v>
      </c>
      <c r="D336" s="5"/>
      <c r="E336" s="2" t="s">
        <v>212</v>
      </c>
      <c r="F336" s="2" t="s">
        <v>211</v>
      </c>
      <c r="G336" s="8"/>
      <c r="H336" s="8"/>
      <c r="I336" s="8"/>
      <c r="J336" s="8"/>
      <c r="K336" s="3">
        <v>320000</v>
      </c>
      <c r="L336" s="3">
        <v>320000</v>
      </c>
      <c r="M336" s="4"/>
      <c r="N336" s="4"/>
      <c r="O336" s="4"/>
    </row>
    <row r="337" spans="1:15" ht="27" customHeight="1" x14ac:dyDescent="0.2">
      <c r="A337" s="2" t="s">
        <v>103</v>
      </c>
      <c r="B337" s="2"/>
      <c r="C337" s="5" t="s">
        <v>2</v>
      </c>
      <c r="D337" s="5"/>
      <c r="E337" s="2" t="s">
        <v>212</v>
      </c>
      <c r="F337" s="2" t="s">
        <v>205</v>
      </c>
      <c r="G337" s="8"/>
      <c r="H337" s="8"/>
      <c r="I337" s="8"/>
      <c r="J337" s="8"/>
      <c r="K337" s="3">
        <v>50000</v>
      </c>
      <c r="L337" s="3">
        <v>50000</v>
      </c>
      <c r="M337" s="4"/>
      <c r="N337" s="4"/>
      <c r="O337" s="4"/>
    </row>
    <row r="338" spans="1:15" ht="27" customHeight="1" x14ac:dyDescent="0.2">
      <c r="A338" s="2" t="s">
        <v>103</v>
      </c>
      <c r="B338" s="2"/>
      <c r="C338" s="5" t="s">
        <v>2</v>
      </c>
      <c r="D338" s="5"/>
      <c r="E338" s="2" t="s">
        <v>212</v>
      </c>
      <c r="F338" s="2" t="s">
        <v>212</v>
      </c>
      <c r="G338" s="8"/>
      <c r="H338" s="8"/>
      <c r="I338" s="8"/>
      <c r="J338" s="8"/>
      <c r="K338" s="3">
        <v>15384079</v>
      </c>
      <c r="L338" s="3">
        <v>14747605.66</v>
      </c>
      <c r="M338" s="4">
        <v>15040900</v>
      </c>
      <c r="N338" s="4">
        <v>15055100</v>
      </c>
      <c r="O338" s="4">
        <v>15040900</v>
      </c>
    </row>
    <row r="339" spans="1:15" ht="27" customHeight="1" x14ac:dyDescent="0.2">
      <c r="A339" s="2" t="s">
        <v>103</v>
      </c>
      <c r="B339" s="2"/>
      <c r="C339" s="5" t="s">
        <v>2</v>
      </c>
      <c r="D339" s="5"/>
      <c r="E339" s="2" t="s">
        <v>207</v>
      </c>
      <c r="F339" s="2" t="s">
        <v>205</v>
      </c>
      <c r="G339" s="8"/>
      <c r="H339" s="8"/>
      <c r="I339" s="8"/>
      <c r="J339" s="8"/>
      <c r="K339" s="3">
        <v>120000</v>
      </c>
      <c r="L339" s="3">
        <v>120000</v>
      </c>
      <c r="M339" s="4"/>
      <c r="N339" s="4"/>
      <c r="O339" s="4"/>
    </row>
    <row r="340" spans="1:15" ht="63.75" x14ac:dyDescent="0.2">
      <c r="A340" s="23" t="s">
        <v>103</v>
      </c>
      <c r="B340" s="23"/>
      <c r="C340" s="24" t="s">
        <v>4</v>
      </c>
      <c r="D340" s="5" t="s">
        <v>5</v>
      </c>
      <c r="E340" s="23"/>
      <c r="F340" s="23"/>
      <c r="G340" s="23"/>
      <c r="H340" s="23"/>
      <c r="I340" s="23"/>
      <c r="J340" s="23"/>
      <c r="K340" s="25">
        <v>43893183</v>
      </c>
      <c r="L340" s="25">
        <v>43885903.780000001</v>
      </c>
      <c r="M340" s="26">
        <f>SUBTOTAL(9,M341)</f>
        <v>43789800</v>
      </c>
      <c r="N340" s="26">
        <f t="shared" ref="N340:O340" si="115">SUBTOTAL(9,N341)</f>
        <v>43789800</v>
      </c>
      <c r="O340" s="26">
        <f t="shared" si="115"/>
        <v>43789800</v>
      </c>
    </row>
    <row r="341" spans="1:15" ht="192" customHeight="1" x14ac:dyDescent="0.2">
      <c r="A341" s="2" t="s">
        <v>103</v>
      </c>
      <c r="B341" s="2"/>
      <c r="C341" s="5" t="s">
        <v>4</v>
      </c>
      <c r="D341" s="5"/>
      <c r="E341" s="2" t="s">
        <v>212</v>
      </c>
      <c r="F341" s="2" t="s">
        <v>212</v>
      </c>
      <c r="G341" s="5" t="s">
        <v>215</v>
      </c>
      <c r="H341" s="5" t="s">
        <v>217</v>
      </c>
      <c r="I341" s="5" t="s">
        <v>219</v>
      </c>
      <c r="J341" s="5" t="s">
        <v>216</v>
      </c>
      <c r="K341" s="3">
        <v>43893183</v>
      </c>
      <c r="L341" s="3">
        <v>43885903.780000001</v>
      </c>
      <c r="M341" s="4">
        <v>43789800</v>
      </c>
      <c r="N341" s="4">
        <v>43789800</v>
      </c>
      <c r="O341" s="4">
        <v>43789800</v>
      </c>
    </row>
    <row r="342" spans="1:15" ht="140.25" x14ac:dyDescent="0.2">
      <c r="A342" s="23" t="s">
        <v>103</v>
      </c>
      <c r="B342" s="23"/>
      <c r="C342" s="24" t="s">
        <v>21</v>
      </c>
      <c r="D342" s="27" t="s">
        <v>22</v>
      </c>
      <c r="E342" s="23"/>
      <c r="F342" s="23"/>
      <c r="G342" s="23"/>
      <c r="H342" s="23"/>
      <c r="I342" s="23"/>
      <c r="J342" s="23"/>
      <c r="K342" s="25">
        <v>183936196</v>
      </c>
      <c r="L342" s="25">
        <v>177095781.80000001</v>
      </c>
      <c r="M342" s="26">
        <f>SUBTOTAL(9,M343:M345)</f>
        <v>209833650</v>
      </c>
      <c r="N342" s="26">
        <f t="shared" ref="N342:O342" si="116">SUBTOTAL(9,N343:N345)</f>
        <v>208848970</v>
      </c>
      <c r="O342" s="26">
        <f t="shared" si="116"/>
        <v>208759970</v>
      </c>
    </row>
    <row r="343" spans="1:15" ht="87.75" customHeight="1" x14ac:dyDescent="0.2">
      <c r="A343" s="2" t="s">
        <v>103</v>
      </c>
      <c r="B343" s="2"/>
      <c r="C343" s="5" t="s">
        <v>21</v>
      </c>
      <c r="D343" s="27"/>
      <c r="E343" s="2" t="s">
        <v>208</v>
      </c>
      <c r="F343" s="2" t="s">
        <v>182</v>
      </c>
      <c r="G343" s="8" t="s">
        <v>262</v>
      </c>
      <c r="H343" s="8" t="s">
        <v>259</v>
      </c>
      <c r="I343" s="8" t="s">
        <v>260</v>
      </c>
      <c r="J343" s="8" t="s">
        <v>261</v>
      </c>
      <c r="K343" s="3">
        <v>79378720</v>
      </c>
      <c r="L343" s="3">
        <v>76069980.379999995</v>
      </c>
      <c r="M343" s="4">
        <v>101809000</v>
      </c>
      <c r="N343" s="4">
        <v>100913300</v>
      </c>
      <c r="O343" s="4">
        <v>100913300</v>
      </c>
    </row>
    <row r="344" spans="1:15" ht="87.75" customHeight="1" x14ac:dyDescent="0.2">
      <c r="A344" s="2" t="s">
        <v>103</v>
      </c>
      <c r="B344" s="2"/>
      <c r="C344" s="5" t="s">
        <v>21</v>
      </c>
      <c r="D344" s="27"/>
      <c r="E344" s="2" t="s">
        <v>205</v>
      </c>
      <c r="F344" s="2" t="s">
        <v>214</v>
      </c>
      <c r="G344" s="8"/>
      <c r="H344" s="8"/>
      <c r="I344" s="8"/>
      <c r="J344" s="8"/>
      <c r="K344" s="3">
        <v>25267271</v>
      </c>
      <c r="L344" s="3">
        <v>22787180.809999999</v>
      </c>
      <c r="M344" s="4">
        <v>26641800</v>
      </c>
      <c r="N344" s="4">
        <v>26636200</v>
      </c>
      <c r="O344" s="4">
        <v>26630600</v>
      </c>
    </row>
    <row r="345" spans="1:15" ht="87.75" customHeight="1" x14ac:dyDescent="0.2">
      <c r="A345" s="2" t="s">
        <v>103</v>
      </c>
      <c r="B345" s="2"/>
      <c r="C345" s="5" t="s">
        <v>21</v>
      </c>
      <c r="D345" s="27"/>
      <c r="E345" s="2" t="s">
        <v>212</v>
      </c>
      <c r="F345" s="2" t="s">
        <v>212</v>
      </c>
      <c r="G345" s="8"/>
      <c r="H345" s="8"/>
      <c r="I345" s="8"/>
      <c r="J345" s="8"/>
      <c r="K345" s="3">
        <v>79290205</v>
      </c>
      <c r="L345" s="3">
        <v>78238620.609999999</v>
      </c>
      <c r="M345" s="4">
        <v>81382850</v>
      </c>
      <c r="N345" s="4">
        <v>81299470</v>
      </c>
      <c r="O345" s="4">
        <v>81216070</v>
      </c>
    </row>
    <row r="346" spans="1:15" ht="153" x14ac:dyDescent="0.2">
      <c r="A346" s="23" t="s">
        <v>103</v>
      </c>
      <c r="B346" s="23"/>
      <c r="C346" s="24" t="s">
        <v>6</v>
      </c>
      <c r="D346" s="27" t="s">
        <v>7</v>
      </c>
      <c r="E346" s="23"/>
      <c r="F346" s="23"/>
      <c r="G346" s="23"/>
      <c r="H346" s="23"/>
      <c r="I346" s="23"/>
      <c r="J346" s="23"/>
      <c r="K346" s="25">
        <v>5411850</v>
      </c>
      <c r="L346" s="25">
        <v>4187440.83</v>
      </c>
      <c r="M346" s="26">
        <f>SUBTOTAL(9,M347:M349)</f>
        <v>6483100</v>
      </c>
      <c r="N346" s="26">
        <f t="shared" ref="N346:O346" si="117">SUBTOTAL(9,N347:N349)</f>
        <v>6184900</v>
      </c>
      <c r="O346" s="26">
        <f t="shared" si="117"/>
        <v>6539800</v>
      </c>
    </row>
    <row r="347" spans="1:15" ht="46.5" customHeight="1" x14ac:dyDescent="0.2">
      <c r="A347" s="2" t="s">
        <v>103</v>
      </c>
      <c r="B347" s="2"/>
      <c r="C347" s="5" t="s">
        <v>6</v>
      </c>
      <c r="D347" s="27"/>
      <c r="E347" s="2" t="s">
        <v>208</v>
      </c>
      <c r="F347" s="2" t="s">
        <v>182</v>
      </c>
      <c r="G347" s="8" t="s">
        <v>325</v>
      </c>
      <c r="H347" s="8" t="s">
        <v>220</v>
      </c>
      <c r="I347" s="8" t="s">
        <v>158</v>
      </c>
      <c r="J347" s="8" t="s">
        <v>159</v>
      </c>
      <c r="K347" s="3">
        <v>1483578</v>
      </c>
      <c r="L347" s="3">
        <v>1293248.3600000001</v>
      </c>
      <c r="M347" s="4">
        <v>2340900</v>
      </c>
      <c r="N347" s="4">
        <v>1982600</v>
      </c>
      <c r="O347" s="4">
        <v>2340900</v>
      </c>
    </row>
    <row r="348" spans="1:15" ht="46.5" customHeight="1" x14ac:dyDescent="0.2">
      <c r="A348" s="2" t="s">
        <v>103</v>
      </c>
      <c r="B348" s="2"/>
      <c r="C348" s="5" t="s">
        <v>6</v>
      </c>
      <c r="D348" s="27"/>
      <c r="E348" s="2" t="s">
        <v>205</v>
      </c>
      <c r="F348" s="2" t="s">
        <v>214</v>
      </c>
      <c r="G348" s="8"/>
      <c r="H348" s="8"/>
      <c r="I348" s="8"/>
      <c r="J348" s="8"/>
      <c r="K348" s="3">
        <v>635200</v>
      </c>
      <c r="L348" s="3">
        <v>589682.6</v>
      </c>
      <c r="M348" s="4">
        <v>429000</v>
      </c>
      <c r="N348" s="4">
        <v>657100</v>
      </c>
      <c r="O348" s="4">
        <v>485700</v>
      </c>
    </row>
    <row r="349" spans="1:15" ht="46.5" customHeight="1" x14ac:dyDescent="0.2">
      <c r="A349" s="2" t="s">
        <v>103</v>
      </c>
      <c r="B349" s="2"/>
      <c r="C349" s="5" t="s">
        <v>6</v>
      </c>
      <c r="D349" s="27"/>
      <c r="E349" s="2" t="s">
        <v>212</v>
      </c>
      <c r="F349" s="2" t="s">
        <v>212</v>
      </c>
      <c r="G349" s="8"/>
      <c r="H349" s="8"/>
      <c r="I349" s="8"/>
      <c r="J349" s="8"/>
      <c r="K349" s="3">
        <v>3293072</v>
      </c>
      <c r="L349" s="3">
        <v>2304509.87</v>
      </c>
      <c r="M349" s="4">
        <v>3713200</v>
      </c>
      <c r="N349" s="4">
        <v>3545200</v>
      </c>
      <c r="O349" s="4">
        <v>3713200</v>
      </c>
    </row>
    <row r="350" spans="1:15" ht="76.5" x14ac:dyDescent="0.2">
      <c r="A350" s="23" t="s">
        <v>103</v>
      </c>
      <c r="B350" s="23"/>
      <c r="C350" s="24" t="s">
        <v>70</v>
      </c>
      <c r="D350" s="5" t="s">
        <v>71</v>
      </c>
      <c r="E350" s="23"/>
      <c r="F350" s="23"/>
      <c r="G350" s="23"/>
      <c r="H350" s="23"/>
      <c r="I350" s="23"/>
      <c r="J350" s="23"/>
      <c r="K350" s="25">
        <v>3051000</v>
      </c>
      <c r="L350" s="25">
        <v>3041666.19</v>
      </c>
      <c r="M350" s="26">
        <f>SUBTOTAL(9,M351)</f>
        <v>3051000</v>
      </c>
      <c r="N350" s="26">
        <f t="shared" ref="N350:O350" si="118">SUBTOTAL(9,N351)</f>
        <v>3051000</v>
      </c>
      <c r="O350" s="26">
        <f t="shared" si="118"/>
        <v>3051000</v>
      </c>
    </row>
    <row r="351" spans="1:15" ht="102" x14ac:dyDescent="0.2">
      <c r="A351" s="2" t="s">
        <v>103</v>
      </c>
      <c r="B351" s="2"/>
      <c r="C351" s="5" t="s">
        <v>70</v>
      </c>
      <c r="D351" s="5"/>
      <c r="E351" s="2" t="s">
        <v>205</v>
      </c>
      <c r="F351" s="2" t="s">
        <v>183</v>
      </c>
      <c r="G351" s="5" t="s">
        <v>349</v>
      </c>
      <c r="H351" s="5" t="s">
        <v>272</v>
      </c>
      <c r="I351" s="5" t="s">
        <v>160</v>
      </c>
      <c r="J351" s="5" t="s">
        <v>161</v>
      </c>
      <c r="K351" s="3">
        <v>3051000</v>
      </c>
      <c r="L351" s="3">
        <v>3041666.19</v>
      </c>
      <c r="M351" s="4">
        <v>3051000</v>
      </c>
      <c r="N351" s="4">
        <v>3051000</v>
      </c>
      <c r="O351" s="4">
        <v>3051000</v>
      </c>
    </row>
    <row r="352" spans="1:15" ht="38.25" x14ac:dyDescent="0.2">
      <c r="A352" s="23" t="s">
        <v>103</v>
      </c>
      <c r="B352" s="23"/>
      <c r="C352" s="24" t="s">
        <v>29</v>
      </c>
      <c r="D352" s="5" t="s">
        <v>30</v>
      </c>
      <c r="E352" s="23"/>
      <c r="F352" s="23"/>
      <c r="G352" s="23"/>
      <c r="H352" s="23"/>
      <c r="I352" s="23"/>
      <c r="J352" s="23"/>
      <c r="K352" s="25">
        <v>161776470</v>
      </c>
      <c r="L352" s="25">
        <v>161776218.59</v>
      </c>
      <c r="M352" s="26">
        <f>SUBTOTAL(9,M353)</f>
        <v>5996200</v>
      </c>
      <c r="N352" s="26">
        <f t="shared" ref="N352:O352" si="119">SUBTOTAL(9,N353)</f>
        <v>5996200</v>
      </c>
      <c r="O352" s="26">
        <f t="shared" si="119"/>
        <v>5996200</v>
      </c>
    </row>
    <row r="353" spans="1:15" ht="153" x14ac:dyDescent="0.2">
      <c r="A353" s="2" t="s">
        <v>103</v>
      </c>
      <c r="B353" s="2"/>
      <c r="C353" s="5" t="s">
        <v>29</v>
      </c>
      <c r="D353" s="5"/>
      <c r="E353" s="2" t="s">
        <v>212</v>
      </c>
      <c r="F353" s="2" t="s">
        <v>211</v>
      </c>
      <c r="G353" s="5" t="s">
        <v>274</v>
      </c>
      <c r="H353" s="5" t="s">
        <v>273</v>
      </c>
      <c r="I353" s="5" t="s">
        <v>275</v>
      </c>
      <c r="J353" s="5" t="s">
        <v>276</v>
      </c>
      <c r="K353" s="3">
        <v>161776470</v>
      </c>
      <c r="L353" s="3">
        <v>161776218.59</v>
      </c>
      <c r="M353" s="4">
        <v>5996200</v>
      </c>
      <c r="N353" s="4">
        <v>5996200</v>
      </c>
      <c r="O353" s="4">
        <v>5996200</v>
      </c>
    </row>
    <row r="354" spans="1:15" ht="89.25" x14ac:dyDescent="0.2">
      <c r="A354" s="23" t="s">
        <v>103</v>
      </c>
      <c r="B354" s="23"/>
      <c r="C354" s="24" t="s">
        <v>110</v>
      </c>
      <c r="D354" s="24" t="s">
        <v>111</v>
      </c>
      <c r="E354" s="23"/>
      <c r="F354" s="23"/>
      <c r="G354" s="23"/>
      <c r="H354" s="23"/>
      <c r="I354" s="23"/>
      <c r="J354" s="23"/>
      <c r="K354" s="25">
        <f>K356+K355</f>
        <v>1742158</v>
      </c>
      <c r="L354" s="25">
        <f t="shared" ref="L354:O354" si="120">L356+L355</f>
        <v>950289</v>
      </c>
      <c r="M354" s="25">
        <f t="shared" si="120"/>
        <v>25538200</v>
      </c>
      <c r="N354" s="25">
        <f t="shared" si="120"/>
        <v>25538200</v>
      </c>
      <c r="O354" s="25">
        <f t="shared" si="120"/>
        <v>25538200</v>
      </c>
    </row>
    <row r="355" spans="1:15" ht="54.75" customHeight="1" x14ac:dyDescent="0.2">
      <c r="A355" s="2" t="s">
        <v>103</v>
      </c>
      <c r="B355" s="2"/>
      <c r="C355" s="5" t="s">
        <v>110</v>
      </c>
      <c r="D355" s="5"/>
      <c r="E355" s="2" t="s">
        <v>212</v>
      </c>
      <c r="F355" s="2" t="s">
        <v>212</v>
      </c>
      <c r="G355" s="6" t="s">
        <v>286</v>
      </c>
      <c r="H355" s="6" t="s">
        <v>284</v>
      </c>
      <c r="I355" s="6" t="s">
        <v>283</v>
      </c>
      <c r="J355" s="6" t="s">
        <v>285</v>
      </c>
      <c r="K355" s="3">
        <v>22700</v>
      </c>
      <c r="L355" s="3">
        <v>20715</v>
      </c>
      <c r="M355" s="4">
        <v>22700</v>
      </c>
      <c r="N355" s="4">
        <v>22700</v>
      </c>
      <c r="O355" s="4">
        <v>22700</v>
      </c>
    </row>
    <row r="356" spans="1:15" ht="54.75" customHeight="1" x14ac:dyDescent="0.2">
      <c r="A356" s="2" t="s">
        <v>103</v>
      </c>
      <c r="B356" s="2"/>
      <c r="C356" s="5" t="s">
        <v>110</v>
      </c>
      <c r="D356" s="5"/>
      <c r="E356" s="2" t="s">
        <v>207</v>
      </c>
      <c r="F356" s="2" t="s">
        <v>205</v>
      </c>
      <c r="G356" s="7"/>
      <c r="H356" s="7"/>
      <c r="I356" s="7"/>
      <c r="J356" s="7"/>
      <c r="K356" s="3">
        <f>1719458</f>
        <v>1719458</v>
      </c>
      <c r="L356" s="3">
        <f>929574</f>
        <v>929574</v>
      </c>
      <c r="M356" s="4">
        <f>25515500</f>
        <v>25515500</v>
      </c>
      <c r="N356" s="4">
        <f>25515500</f>
        <v>25515500</v>
      </c>
      <c r="O356" s="4">
        <f>25515500</f>
        <v>25515500</v>
      </c>
    </row>
    <row r="357" spans="1:15" ht="63.75" x14ac:dyDescent="0.2">
      <c r="A357" s="23" t="s">
        <v>103</v>
      </c>
      <c r="B357" s="23"/>
      <c r="C357" s="24" t="s">
        <v>35</v>
      </c>
      <c r="D357" s="5" t="s">
        <v>36</v>
      </c>
      <c r="E357" s="23"/>
      <c r="F357" s="23"/>
      <c r="G357" s="23"/>
      <c r="H357" s="23"/>
      <c r="I357" s="23"/>
      <c r="J357" s="23"/>
      <c r="K357" s="25">
        <v>212800</v>
      </c>
      <c r="L357" s="25">
        <v>212308.32</v>
      </c>
      <c r="M357" s="26">
        <f>SUBTOTAL(9,M358)</f>
        <v>220400</v>
      </c>
      <c r="N357" s="26">
        <f t="shared" ref="N357:O357" si="121">SUBTOTAL(9,N358)</f>
        <v>220400</v>
      </c>
      <c r="O357" s="26">
        <f t="shared" si="121"/>
        <v>220400</v>
      </c>
    </row>
    <row r="358" spans="1:15" ht="204" x14ac:dyDescent="0.2">
      <c r="A358" s="2" t="s">
        <v>103</v>
      </c>
      <c r="B358" s="2"/>
      <c r="C358" s="5" t="s">
        <v>35</v>
      </c>
      <c r="D358" s="5"/>
      <c r="E358" s="2" t="s">
        <v>206</v>
      </c>
      <c r="F358" s="2" t="s">
        <v>212</v>
      </c>
      <c r="G358" s="35" t="s">
        <v>218</v>
      </c>
      <c r="H358" s="35" t="s">
        <v>217</v>
      </c>
      <c r="I358" s="35" t="s">
        <v>219</v>
      </c>
      <c r="J358" s="35" t="s">
        <v>216</v>
      </c>
      <c r="K358" s="3">
        <v>212800</v>
      </c>
      <c r="L358" s="3">
        <v>212308.32</v>
      </c>
      <c r="M358" s="4">
        <v>220400</v>
      </c>
      <c r="N358" s="4">
        <v>220400</v>
      </c>
      <c r="O358" s="4">
        <v>220400</v>
      </c>
    </row>
    <row r="359" spans="1:15" ht="340.5" customHeight="1" x14ac:dyDescent="0.2">
      <c r="A359" s="23" t="s">
        <v>103</v>
      </c>
      <c r="B359" s="23"/>
      <c r="C359" s="24" t="s">
        <v>43</v>
      </c>
      <c r="D359" s="40" t="s">
        <v>44</v>
      </c>
      <c r="E359" s="23"/>
      <c r="F359" s="23"/>
      <c r="G359" s="23"/>
      <c r="H359" s="23"/>
      <c r="I359" s="23"/>
      <c r="J359" s="23"/>
      <c r="K359" s="25">
        <v>851215</v>
      </c>
      <c r="L359" s="25">
        <v>851214.78</v>
      </c>
      <c r="M359" s="26">
        <f>SUBTOTAL(9,M360)</f>
        <v>689600</v>
      </c>
      <c r="N359" s="26">
        <f t="shared" ref="N359:O359" si="122">SUBTOTAL(9,N360)</f>
        <v>0</v>
      </c>
      <c r="O359" s="26">
        <f t="shared" si="122"/>
        <v>851300</v>
      </c>
    </row>
    <row r="360" spans="1:15" ht="204" x14ac:dyDescent="0.2">
      <c r="A360" s="2" t="s">
        <v>103</v>
      </c>
      <c r="B360" s="2"/>
      <c r="C360" s="5" t="s">
        <v>43</v>
      </c>
      <c r="D360" s="27"/>
      <c r="E360" s="2" t="s">
        <v>207</v>
      </c>
      <c r="F360" s="2" t="s">
        <v>209</v>
      </c>
      <c r="G360" s="29" t="s">
        <v>312</v>
      </c>
      <c r="H360" s="29" t="s">
        <v>311</v>
      </c>
      <c r="I360" s="29" t="s">
        <v>169</v>
      </c>
      <c r="J360" s="29" t="s">
        <v>310</v>
      </c>
      <c r="K360" s="3">
        <v>851215</v>
      </c>
      <c r="L360" s="3">
        <v>851214.78</v>
      </c>
      <c r="M360" s="4">
        <v>689600</v>
      </c>
      <c r="N360" s="4"/>
      <c r="O360" s="4">
        <v>851300</v>
      </c>
    </row>
    <row r="361" spans="1:15" ht="242.25" x14ac:dyDescent="0.2">
      <c r="A361" s="23" t="s">
        <v>103</v>
      </c>
      <c r="B361" s="23"/>
      <c r="C361" s="24" t="s">
        <v>112</v>
      </c>
      <c r="D361" s="27" t="s">
        <v>113</v>
      </c>
      <c r="E361" s="23"/>
      <c r="F361" s="23"/>
      <c r="G361" s="23"/>
      <c r="H361" s="23"/>
      <c r="I361" s="23"/>
      <c r="J361" s="23"/>
      <c r="K361" s="25">
        <v>1055300</v>
      </c>
      <c r="L361" s="25">
        <v>199160</v>
      </c>
      <c r="M361" s="26">
        <f>SUBTOTAL(9,M362)</f>
        <v>1795700</v>
      </c>
      <c r="N361" s="26">
        <f t="shared" ref="N361:O361" si="123">SUBTOTAL(9,N362)</f>
        <v>544700</v>
      </c>
      <c r="O361" s="26">
        <f t="shared" si="123"/>
        <v>544700</v>
      </c>
    </row>
    <row r="362" spans="1:15" ht="76.5" x14ac:dyDescent="0.2">
      <c r="A362" s="2" t="s">
        <v>103</v>
      </c>
      <c r="B362" s="2"/>
      <c r="C362" s="5" t="s">
        <v>112</v>
      </c>
      <c r="D362" s="27"/>
      <c r="E362" s="2" t="s">
        <v>209</v>
      </c>
      <c r="F362" s="2" t="s">
        <v>212</v>
      </c>
      <c r="G362" s="29" t="s">
        <v>299</v>
      </c>
      <c r="H362" s="29" t="s">
        <v>298</v>
      </c>
      <c r="I362" s="29" t="s">
        <v>296</v>
      </c>
      <c r="J362" s="29" t="s">
        <v>297</v>
      </c>
      <c r="K362" s="3">
        <v>1055300</v>
      </c>
      <c r="L362" s="3">
        <v>199160</v>
      </c>
      <c r="M362" s="4">
        <v>1795700</v>
      </c>
      <c r="N362" s="4">
        <v>544700</v>
      </c>
      <c r="O362" s="4">
        <v>544700</v>
      </c>
    </row>
    <row r="363" spans="1:15" ht="63.75" x14ac:dyDescent="0.2">
      <c r="A363" s="23" t="s">
        <v>103</v>
      </c>
      <c r="B363" s="23"/>
      <c r="C363" s="24" t="s">
        <v>114</v>
      </c>
      <c r="D363" s="5" t="s">
        <v>115</v>
      </c>
      <c r="E363" s="23"/>
      <c r="F363" s="23"/>
      <c r="G363" s="23"/>
      <c r="H363" s="23"/>
      <c r="I363" s="23"/>
      <c r="J363" s="23"/>
      <c r="K363" s="25">
        <v>387800</v>
      </c>
      <c r="L363" s="25">
        <v>330039.38</v>
      </c>
      <c r="M363" s="26">
        <f>SUBTOTAL(9,M364:M365)</f>
        <v>426800</v>
      </c>
      <c r="N363" s="26">
        <f t="shared" ref="N363:O363" si="124">SUBTOTAL(9,N364:N365)</f>
        <v>439600</v>
      </c>
      <c r="O363" s="26">
        <f t="shared" si="124"/>
        <v>452700</v>
      </c>
    </row>
    <row r="364" spans="1:15" ht="134.25" customHeight="1" x14ac:dyDescent="0.2">
      <c r="A364" s="2" t="s">
        <v>103</v>
      </c>
      <c r="B364" s="2"/>
      <c r="C364" s="5" t="s">
        <v>114</v>
      </c>
      <c r="D364" s="5"/>
      <c r="E364" s="2" t="s">
        <v>212</v>
      </c>
      <c r="F364" s="2" t="s">
        <v>211</v>
      </c>
      <c r="G364" s="8" t="s">
        <v>308</v>
      </c>
      <c r="H364" s="8" t="s">
        <v>307</v>
      </c>
      <c r="I364" s="8" t="s">
        <v>306</v>
      </c>
      <c r="J364" s="8" t="s">
        <v>309</v>
      </c>
      <c r="K364" s="3">
        <v>385200</v>
      </c>
      <c r="L364" s="3">
        <v>330039.38</v>
      </c>
      <c r="M364" s="4">
        <v>424200</v>
      </c>
      <c r="N364" s="4">
        <v>437000</v>
      </c>
      <c r="O364" s="4">
        <v>450100</v>
      </c>
    </row>
    <row r="365" spans="1:15" ht="134.25" customHeight="1" x14ac:dyDescent="0.2">
      <c r="A365" s="2" t="s">
        <v>103</v>
      </c>
      <c r="B365" s="2"/>
      <c r="C365" s="5" t="s">
        <v>114</v>
      </c>
      <c r="D365" s="5"/>
      <c r="E365" s="2" t="s">
        <v>212</v>
      </c>
      <c r="F365" s="2" t="s">
        <v>212</v>
      </c>
      <c r="G365" s="8"/>
      <c r="H365" s="8"/>
      <c r="I365" s="8"/>
      <c r="J365" s="8"/>
      <c r="K365" s="3">
        <v>2600</v>
      </c>
      <c r="L365" s="3"/>
      <c r="M365" s="4">
        <v>2600</v>
      </c>
      <c r="N365" s="4">
        <v>2600</v>
      </c>
      <c r="O365" s="4">
        <v>2600</v>
      </c>
    </row>
    <row r="366" spans="1:15" ht="153" x14ac:dyDescent="0.2">
      <c r="A366" s="23" t="s">
        <v>103</v>
      </c>
      <c r="B366" s="23"/>
      <c r="C366" s="24" t="s">
        <v>116</v>
      </c>
      <c r="D366" s="27" t="s">
        <v>117</v>
      </c>
      <c r="E366" s="23"/>
      <c r="F366" s="23"/>
      <c r="G366" s="23"/>
      <c r="H366" s="23"/>
      <c r="I366" s="23"/>
      <c r="J366" s="23"/>
      <c r="K366" s="25">
        <v>7476200</v>
      </c>
      <c r="L366" s="25">
        <v>7397321.9900000002</v>
      </c>
      <c r="M366" s="26">
        <f>SUBTOTAL(9,M367)</f>
        <v>7566800</v>
      </c>
      <c r="N366" s="26">
        <f t="shared" ref="N366:O366" si="125">SUBTOTAL(9,N367)</f>
        <v>7566800</v>
      </c>
      <c r="O366" s="26">
        <f t="shared" si="125"/>
        <v>7566800</v>
      </c>
    </row>
    <row r="367" spans="1:15" ht="82.5" customHeight="1" x14ac:dyDescent="0.2">
      <c r="A367" s="2" t="s">
        <v>103</v>
      </c>
      <c r="B367" s="2"/>
      <c r="C367" s="5" t="s">
        <v>116</v>
      </c>
      <c r="D367" s="27"/>
      <c r="E367" s="2" t="s">
        <v>214</v>
      </c>
      <c r="F367" s="2" t="s">
        <v>214</v>
      </c>
      <c r="G367" s="29" t="s">
        <v>303</v>
      </c>
      <c r="H367" s="29" t="s">
        <v>302</v>
      </c>
      <c r="I367" s="29" t="s">
        <v>300</v>
      </c>
      <c r="J367" s="29" t="s">
        <v>301</v>
      </c>
      <c r="K367" s="3">
        <v>7476200</v>
      </c>
      <c r="L367" s="3">
        <v>7397321.9900000002</v>
      </c>
      <c r="M367" s="4">
        <v>7566800</v>
      </c>
      <c r="N367" s="4">
        <v>7566800</v>
      </c>
      <c r="O367" s="4">
        <v>7566800</v>
      </c>
    </row>
    <row r="368" spans="1:15" ht="242.25" x14ac:dyDescent="0.2">
      <c r="A368" s="23" t="s">
        <v>103</v>
      </c>
      <c r="B368" s="23"/>
      <c r="C368" s="24" t="s">
        <v>118</v>
      </c>
      <c r="D368" s="27" t="s">
        <v>113</v>
      </c>
      <c r="E368" s="23"/>
      <c r="F368" s="23"/>
      <c r="G368" s="23"/>
      <c r="H368" s="23"/>
      <c r="I368" s="23"/>
      <c r="J368" s="23"/>
      <c r="K368" s="25">
        <v>3500000</v>
      </c>
      <c r="L368" s="25">
        <v>825997.34</v>
      </c>
      <c r="M368" s="26">
        <f>SUBTOTAL(9,M369)</f>
        <v>3500000</v>
      </c>
      <c r="N368" s="26">
        <f t="shared" ref="N368:O368" si="126">SUBTOTAL(9,N369)</f>
        <v>3500000</v>
      </c>
      <c r="O368" s="26">
        <f t="shared" si="126"/>
        <v>3500000</v>
      </c>
    </row>
    <row r="369" spans="1:15" ht="76.5" x14ac:dyDescent="0.2">
      <c r="A369" s="2" t="s">
        <v>103</v>
      </c>
      <c r="B369" s="2"/>
      <c r="C369" s="5" t="s">
        <v>118</v>
      </c>
      <c r="D369" s="27"/>
      <c r="E369" s="2" t="s">
        <v>209</v>
      </c>
      <c r="F369" s="2" t="s">
        <v>212</v>
      </c>
      <c r="G369" s="29" t="s">
        <v>299</v>
      </c>
      <c r="H369" s="29" t="s">
        <v>298</v>
      </c>
      <c r="I369" s="29" t="s">
        <v>296</v>
      </c>
      <c r="J369" s="29" t="s">
        <v>297</v>
      </c>
      <c r="K369" s="3">
        <v>3500000</v>
      </c>
      <c r="L369" s="3">
        <v>825997.34</v>
      </c>
      <c r="M369" s="4">
        <v>3500000</v>
      </c>
      <c r="N369" s="4">
        <v>3500000</v>
      </c>
      <c r="O369" s="4">
        <v>3500000</v>
      </c>
    </row>
    <row r="370" spans="1:15" ht="12.75" customHeight="1" x14ac:dyDescent="0.2">
      <c r="A370" s="31"/>
      <c r="B370" s="41" t="s">
        <v>119</v>
      </c>
      <c r="C370" s="24"/>
      <c r="D370" s="24"/>
      <c r="E370" s="23"/>
      <c r="F370" s="23"/>
      <c r="G370" s="23"/>
      <c r="H370" s="23"/>
      <c r="I370" s="23"/>
      <c r="J370" s="23"/>
      <c r="K370" s="25">
        <v>9416375194.5300007</v>
      </c>
      <c r="L370" s="25">
        <f>8511486652.35-30242.6</f>
        <v>8511456409.75</v>
      </c>
      <c r="M370" s="26">
        <f>M9+M21+M88+M99+M121+M196+M227+M266+M307</f>
        <v>9966754370</v>
      </c>
      <c r="N370" s="26">
        <f>N9+N21+N88+N99+N121+N196+N227+N266+N307</f>
        <v>10838640089</v>
      </c>
      <c r="O370" s="26">
        <f>O9+O21+O88+O99+O121+O196+O227+O266+O307</f>
        <v>9521207291</v>
      </c>
    </row>
    <row r="372" spans="1:15" x14ac:dyDescent="0.2">
      <c r="B372" s="44" t="s">
        <v>365</v>
      </c>
    </row>
    <row r="373" spans="1:15" x14ac:dyDescent="0.2">
      <c r="B373" s="44" t="s">
        <v>366</v>
      </c>
    </row>
  </sheetData>
  <autoFilter ref="A8:O370"/>
  <mergeCells count="220">
    <mergeCell ref="A2:K2"/>
    <mergeCell ref="N5:O5"/>
    <mergeCell ref="K6:L6"/>
    <mergeCell ref="G11:G14"/>
    <mergeCell ref="H11:H14"/>
    <mergeCell ref="I11:I14"/>
    <mergeCell ref="J11:J14"/>
    <mergeCell ref="A4:B7"/>
    <mergeCell ref="C4:D7"/>
    <mergeCell ref="E4:F6"/>
    <mergeCell ref="G4:J4"/>
    <mergeCell ref="K4:O4"/>
    <mergeCell ref="G5:H7"/>
    <mergeCell ref="I5:I7"/>
    <mergeCell ref="J5:J7"/>
    <mergeCell ref="K5:L5"/>
    <mergeCell ref="M5:M6"/>
    <mergeCell ref="G37:G43"/>
    <mergeCell ref="H37:H43"/>
    <mergeCell ref="I37:I43"/>
    <mergeCell ref="J37:J43"/>
    <mergeCell ref="G45:G46"/>
    <mergeCell ref="H45:H46"/>
    <mergeCell ref="I45:I46"/>
    <mergeCell ref="J45:J46"/>
    <mergeCell ref="G16:G17"/>
    <mergeCell ref="H16:H17"/>
    <mergeCell ref="I16:I17"/>
    <mergeCell ref="J16:J17"/>
    <mergeCell ref="G19:G20"/>
    <mergeCell ref="H19:H20"/>
    <mergeCell ref="I19:I20"/>
    <mergeCell ref="J19:J20"/>
    <mergeCell ref="G74:G76"/>
    <mergeCell ref="H74:H76"/>
    <mergeCell ref="I74:I76"/>
    <mergeCell ref="J74:J76"/>
    <mergeCell ref="G84:G87"/>
    <mergeCell ref="H84:H87"/>
    <mergeCell ref="I84:I87"/>
    <mergeCell ref="J84:J87"/>
    <mergeCell ref="G54:G56"/>
    <mergeCell ref="H54:H56"/>
    <mergeCell ref="I54:I56"/>
    <mergeCell ref="J54:J56"/>
    <mergeCell ref="G68:G72"/>
    <mergeCell ref="H68:H72"/>
    <mergeCell ref="I68:I72"/>
    <mergeCell ref="J68:J72"/>
    <mergeCell ref="G101:G102"/>
    <mergeCell ref="H101:H102"/>
    <mergeCell ref="I101:I102"/>
    <mergeCell ref="J101:J102"/>
    <mergeCell ref="G108:G109"/>
    <mergeCell ref="H108:H109"/>
    <mergeCell ref="I108:I109"/>
    <mergeCell ref="J108:J109"/>
    <mergeCell ref="G90:G91"/>
    <mergeCell ref="I90:I91"/>
    <mergeCell ref="J90:J91"/>
    <mergeCell ref="G93:G94"/>
    <mergeCell ref="H93:H94"/>
    <mergeCell ref="I93:I94"/>
    <mergeCell ref="J93:J94"/>
    <mergeCell ref="G130:G134"/>
    <mergeCell ref="H130:H134"/>
    <mergeCell ref="I130:I134"/>
    <mergeCell ref="J130:J134"/>
    <mergeCell ref="G138:G139"/>
    <mergeCell ref="H138:H139"/>
    <mergeCell ref="I138:I139"/>
    <mergeCell ref="J138:J139"/>
    <mergeCell ref="G117:G118"/>
    <mergeCell ref="H117:H118"/>
    <mergeCell ref="I117:I118"/>
    <mergeCell ref="J117:J118"/>
    <mergeCell ref="G125:G128"/>
    <mergeCell ref="H125:H128"/>
    <mergeCell ref="I125:I128"/>
    <mergeCell ref="J125:J128"/>
    <mergeCell ref="G158:G162"/>
    <mergeCell ref="H158:H162"/>
    <mergeCell ref="I158:I162"/>
    <mergeCell ref="J158:J162"/>
    <mergeCell ref="G164:G168"/>
    <mergeCell ref="H164:H168"/>
    <mergeCell ref="I164:I168"/>
    <mergeCell ref="J164:J168"/>
    <mergeCell ref="G147:G149"/>
    <mergeCell ref="H147:H149"/>
    <mergeCell ref="I147:I149"/>
    <mergeCell ref="J147:J149"/>
    <mergeCell ref="G151:G152"/>
    <mergeCell ref="H151:H152"/>
    <mergeCell ref="I151:I152"/>
    <mergeCell ref="J151:J152"/>
    <mergeCell ref="G184:G187"/>
    <mergeCell ref="H184:H187"/>
    <mergeCell ref="I184:I187"/>
    <mergeCell ref="J184:J187"/>
    <mergeCell ref="G189:G190"/>
    <mergeCell ref="H189:H190"/>
    <mergeCell ref="I189:I190"/>
    <mergeCell ref="J189:J190"/>
    <mergeCell ref="G170:G171"/>
    <mergeCell ref="H170:H171"/>
    <mergeCell ref="I170:I171"/>
    <mergeCell ref="J170:J171"/>
    <mergeCell ref="G173:G174"/>
    <mergeCell ref="H173:H174"/>
    <mergeCell ref="I173:I174"/>
    <mergeCell ref="J173:J174"/>
    <mergeCell ref="G202:G204"/>
    <mergeCell ref="H202:H204"/>
    <mergeCell ref="I202:I204"/>
    <mergeCell ref="J202:J204"/>
    <mergeCell ref="G212:G213"/>
    <mergeCell ref="H212:H213"/>
    <mergeCell ref="I212:I213"/>
    <mergeCell ref="J212:J213"/>
    <mergeCell ref="G192:G193"/>
    <mergeCell ref="H192:H193"/>
    <mergeCell ref="I192:I193"/>
    <mergeCell ref="J192:J193"/>
    <mergeCell ref="G198:G200"/>
    <mergeCell ref="H198:H200"/>
    <mergeCell ref="I198:I200"/>
    <mergeCell ref="J198:J200"/>
    <mergeCell ref="G229:G230"/>
    <mergeCell ref="H229:H230"/>
    <mergeCell ref="I229:I230"/>
    <mergeCell ref="J229:J230"/>
    <mergeCell ref="G232:G233"/>
    <mergeCell ref="H232:H233"/>
    <mergeCell ref="I232:I233"/>
    <mergeCell ref="J232:J233"/>
    <mergeCell ref="G217:G218"/>
    <mergeCell ref="H217:H218"/>
    <mergeCell ref="I217:I218"/>
    <mergeCell ref="J217:J218"/>
    <mergeCell ref="G224:G226"/>
    <mergeCell ref="H224:H226"/>
    <mergeCell ref="I224:I226"/>
    <mergeCell ref="J224:J226"/>
    <mergeCell ref="G245:G246"/>
    <mergeCell ref="H245:H246"/>
    <mergeCell ref="I245:I246"/>
    <mergeCell ref="J245:J246"/>
    <mergeCell ref="G252:G254"/>
    <mergeCell ref="H252:H254"/>
    <mergeCell ref="I252:I254"/>
    <mergeCell ref="J252:J254"/>
    <mergeCell ref="G237:G239"/>
    <mergeCell ref="H237:H239"/>
    <mergeCell ref="I237:I239"/>
    <mergeCell ref="J237:J239"/>
    <mergeCell ref="G241:G243"/>
    <mergeCell ref="H241:H243"/>
    <mergeCell ref="I241:I243"/>
    <mergeCell ref="J241:J243"/>
    <mergeCell ref="G286:G287"/>
    <mergeCell ref="H286:H287"/>
    <mergeCell ref="I286:I287"/>
    <mergeCell ref="J286:J287"/>
    <mergeCell ref="G293:G296"/>
    <mergeCell ref="H293:H296"/>
    <mergeCell ref="I293:I296"/>
    <mergeCell ref="J293:J296"/>
    <mergeCell ref="G280:G281"/>
    <mergeCell ref="H280:H281"/>
    <mergeCell ref="I280:I281"/>
    <mergeCell ref="J280:J281"/>
    <mergeCell ref="G283:G284"/>
    <mergeCell ref="H283:H284"/>
    <mergeCell ref="I283:I284"/>
    <mergeCell ref="J283:J284"/>
    <mergeCell ref="G309:G310"/>
    <mergeCell ref="H309:H310"/>
    <mergeCell ref="I309:I310"/>
    <mergeCell ref="J309:J310"/>
    <mergeCell ref="G314:G315"/>
    <mergeCell ref="H314:H315"/>
    <mergeCell ref="I314:I315"/>
    <mergeCell ref="J314:J315"/>
    <mergeCell ref="G300:G303"/>
    <mergeCell ref="H300:H303"/>
    <mergeCell ref="I300:I303"/>
    <mergeCell ref="J300:J303"/>
    <mergeCell ref="G305:G306"/>
    <mergeCell ref="H305:H306"/>
    <mergeCell ref="I305:I306"/>
    <mergeCell ref="J305:J306"/>
    <mergeCell ref="G333:G339"/>
    <mergeCell ref="H333:H339"/>
    <mergeCell ref="I333:I339"/>
    <mergeCell ref="J333:J339"/>
    <mergeCell ref="G343:G345"/>
    <mergeCell ref="H343:H345"/>
    <mergeCell ref="I343:I345"/>
    <mergeCell ref="J343:J345"/>
    <mergeCell ref="G319:G321"/>
    <mergeCell ref="H319:H321"/>
    <mergeCell ref="I319:I321"/>
    <mergeCell ref="J319:J321"/>
    <mergeCell ref="G327:G329"/>
    <mergeCell ref="H327:H329"/>
    <mergeCell ref="I327:I329"/>
    <mergeCell ref="J327:J329"/>
    <mergeCell ref="I355:I356"/>
    <mergeCell ref="J355:J356"/>
    <mergeCell ref="G347:G349"/>
    <mergeCell ref="H347:H349"/>
    <mergeCell ref="I347:I349"/>
    <mergeCell ref="J347:J349"/>
    <mergeCell ref="G364:G365"/>
    <mergeCell ref="H364:H365"/>
    <mergeCell ref="I364:I365"/>
    <mergeCell ref="J364:J365"/>
    <mergeCell ref="G355:G356"/>
    <mergeCell ref="H355:H356"/>
  </mergeCells>
  <pageMargins left="0.19685039370078741" right="0.19685039370078741" top="0.19685039370078741" bottom="0.19685039370078741" header="0.31496062992125984" footer="0.31496062992125984"/>
  <pageSetup paperSize="9" scale="65" fitToHeight="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РРО</vt:lpstr>
      <vt:lpstr>РРО!Заголовки_для_печати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KolesnikovaEV</dc:creator>
  <dc:description>POI HSSF rep:2.49.0.158</dc:description>
  <cp:lastModifiedBy>KolesnikovaEV</cp:lastModifiedBy>
  <cp:lastPrinted>2020-01-27T12:20:10Z</cp:lastPrinted>
  <dcterms:created xsi:type="dcterms:W3CDTF">2020-01-15T04:01:51Z</dcterms:created>
  <dcterms:modified xsi:type="dcterms:W3CDTF">2020-02-18T08:42:36Z</dcterms:modified>
</cp:coreProperties>
</file>