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845" windowWidth="14805" windowHeight="6270"/>
  </bookViews>
  <sheets>
    <sheet name="Таблица " sheetId="13" r:id="rId1"/>
  </sheets>
  <definedNames>
    <definedName name="_xlnm.Print_Area" localSheetId="0">'Таблица '!$A$1:$AD$80</definedName>
  </definedNames>
  <calcPr calcId="145621"/>
</workbook>
</file>

<file path=xl/calcChain.xml><?xml version="1.0" encoding="utf-8"?>
<calcChain xmlns="http://schemas.openxmlformats.org/spreadsheetml/2006/main">
  <c r="Z50" i="13" l="1"/>
  <c r="AD50" i="13"/>
  <c r="Z51" i="13"/>
  <c r="AD51" i="13"/>
  <c r="Z52" i="13"/>
  <c r="Z53" i="13"/>
  <c r="Z54" i="13"/>
  <c r="AD54" i="13"/>
  <c r="Z56" i="13"/>
  <c r="AD56" i="13"/>
  <c r="Z57" i="13"/>
  <c r="AD57" i="13"/>
  <c r="Z58" i="13"/>
  <c r="AD58" i="13"/>
  <c r="AD49" i="13"/>
  <c r="Z49" i="13"/>
  <c r="AD31" i="13" l="1"/>
  <c r="Z31" i="13"/>
  <c r="AD30" i="13"/>
  <c r="Z30" i="13"/>
  <c r="P62" i="13" l="1"/>
  <c r="P61" i="13"/>
  <c r="G91" i="13"/>
  <c r="H91" i="13"/>
  <c r="I91" i="13"/>
  <c r="J91" i="13"/>
  <c r="K91" i="13"/>
  <c r="L91" i="13"/>
  <c r="M91" i="13"/>
  <c r="N91" i="13"/>
  <c r="O91" i="13"/>
  <c r="Q91" i="13"/>
  <c r="R91" i="13"/>
  <c r="V91" i="13"/>
  <c r="W91" i="13"/>
  <c r="F91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F77" i="13"/>
  <c r="G75" i="13"/>
  <c r="H75" i="13"/>
  <c r="I75" i="13"/>
  <c r="J75" i="13"/>
  <c r="K75" i="13"/>
  <c r="L75" i="13"/>
  <c r="M75" i="13"/>
  <c r="N75" i="13"/>
  <c r="O75" i="13"/>
  <c r="Q75" i="13"/>
  <c r="R75" i="13"/>
  <c r="V75" i="13"/>
  <c r="W75" i="13"/>
  <c r="AA75" i="13"/>
  <c r="AA91" i="13" s="1"/>
  <c r="AE75" i="13"/>
  <c r="AF75" i="13"/>
  <c r="AG75" i="13"/>
  <c r="AH75" i="13"/>
  <c r="F75" i="13"/>
  <c r="K67" i="13"/>
  <c r="K63" i="13"/>
  <c r="AE56" i="13"/>
  <c r="AF56" i="13"/>
  <c r="AG56" i="13"/>
  <c r="AH56" i="13"/>
  <c r="G58" i="13"/>
  <c r="H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T56" i="13"/>
  <c r="S56" i="13"/>
  <c r="R56" i="13"/>
  <c r="Q56" i="13"/>
  <c r="P56" i="13"/>
  <c r="O56" i="13"/>
  <c r="N56" i="13"/>
  <c r="M56" i="13"/>
  <c r="L56" i="13"/>
  <c r="K56" i="13"/>
  <c r="G56" i="13"/>
  <c r="H56" i="13"/>
  <c r="I56" i="13"/>
  <c r="J56" i="13"/>
  <c r="F56" i="13"/>
  <c r="T49" i="13"/>
  <c r="S49" i="13"/>
  <c r="R49" i="13"/>
  <c r="Q49" i="13"/>
  <c r="P49" i="13"/>
  <c r="O49" i="13"/>
  <c r="N49" i="13"/>
  <c r="M49" i="13"/>
  <c r="L49" i="13"/>
  <c r="K49" i="13"/>
  <c r="G49" i="13"/>
  <c r="H49" i="13"/>
  <c r="I49" i="13"/>
  <c r="I58" i="13" s="1"/>
  <c r="J49" i="13"/>
  <c r="Y57" i="13"/>
  <c r="P57" i="13"/>
  <c r="U57" i="13" s="1"/>
  <c r="K57" i="13"/>
  <c r="F57" i="13"/>
  <c r="F55" i="13"/>
  <c r="F49" i="13" s="1"/>
  <c r="F58" i="13" s="1"/>
  <c r="K55" i="13"/>
  <c r="F54" i="13"/>
  <c r="AP35" i="13"/>
  <c r="AR35" i="13"/>
  <c r="AK35" i="13"/>
  <c r="AM35" i="13"/>
  <c r="AO35" i="13"/>
  <c r="AJ35" i="13"/>
  <c r="AD35" i="13"/>
  <c r="R35" i="13"/>
  <c r="O35" i="13"/>
  <c r="M35" i="13"/>
  <c r="L35" i="13"/>
  <c r="G35" i="13"/>
  <c r="H35" i="13"/>
  <c r="J35" i="13"/>
  <c r="Q30" i="13"/>
  <c r="R30" i="13"/>
  <c r="S30" i="13"/>
  <c r="T30" i="13"/>
  <c r="T35" i="13" s="1"/>
  <c r="L30" i="13"/>
  <c r="M30" i="13"/>
  <c r="N30" i="13"/>
  <c r="O30" i="13"/>
  <c r="K30" i="13"/>
  <c r="G30" i="13"/>
  <c r="H30" i="13"/>
  <c r="I30" i="13"/>
  <c r="J30" i="13"/>
  <c r="F30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F32" i="13"/>
  <c r="F28" i="13" l="1"/>
  <c r="P28" i="13"/>
  <c r="AD33" i="13"/>
  <c r="Y33" i="13"/>
  <c r="U33" i="13" s="1"/>
  <c r="P33" i="13"/>
  <c r="K33" i="13"/>
  <c r="F33" i="13"/>
  <c r="Z33" i="13" l="1"/>
  <c r="Q68" i="13"/>
  <c r="R68" i="13"/>
  <c r="S68" i="13"/>
  <c r="T68" i="13"/>
  <c r="V68" i="13"/>
  <c r="W68" i="13"/>
  <c r="X68" i="13"/>
  <c r="G68" i="13"/>
  <c r="H68" i="13"/>
  <c r="I68" i="13"/>
  <c r="J68" i="13"/>
  <c r="P67" i="13"/>
  <c r="F67" i="13"/>
  <c r="P31" i="13" l="1"/>
  <c r="P30" i="13" s="1"/>
  <c r="T64" i="13" l="1"/>
  <c r="T75" i="13" s="1"/>
  <c r="T91" i="13" s="1"/>
  <c r="R64" i="13"/>
  <c r="P63" i="13"/>
  <c r="F63" i="13"/>
  <c r="G64" i="13"/>
  <c r="H64" i="13"/>
  <c r="I64" i="13"/>
  <c r="J64" i="13"/>
  <c r="L64" i="13"/>
  <c r="M64" i="13"/>
  <c r="N64" i="13"/>
  <c r="O64" i="13"/>
  <c r="AD64" i="13" l="1"/>
  <c r="AD75" i="13" s="1"/>
  <c r="AD91" i="13" s="1"/>
  <c r="Q27" i="13" l="1"/>
  <c r="R27" i="13"/>
  <c r="S27" i="13"/>
  <c r="T27" i="13"/>
  <c r="G27" i="13"/>
  <c r="H27" i="13"/>
  <c r="I27" i="13"/>
  <c r="J27" i="13"/>
  <c r="T74" i="13" l="1"/>
  <c r="S74" i="13"/>
  <c r="R74" i="13"/>
  <c r="Q74" i="13"/>
  <c r="O74" i="13"/>
  <c r="N74" i="13"/>
  <c r="M74" i="13"/>
  <c r="L74" i="13"/>
  <c r="G74" i="13"/>
  <c r="H74" i="13"/>
  <c r="I74" i="13"/>
  <c r="J74" i="13"/>
  <c r="AD73" i="13"/>
  <c r="Y73" i="13"/>
  <c r="U73" i="13" s="1"/>
  <c r="P73" i="13"/>
  <c r="P74" i="13" s="1"/>
  <c r="K73" i="13"/>
  <c r="K74" i="13" s="1"/>
  <c r="F73" i="13"/>
  <c r="F74" i="13" s="1"/>
  <c r="L68" i="13"/>
  <c r="M68" i="13"/>
  <c r="N68" i="13"/>
  <c r="O68" i="13"/>
  <c r="AD66" i="13"/>
  <c r="Y66" i="13"/>
  <c r="Y68" i="13" s="1"/>
  <c r="I70" i="13"/>
  <c r="Q64" i="13"/>
  <c r="S64" i="13"/>
  <c r="P66" i="13"/>
  <c r="P68" i="13" s="1"/>
  <c r="K66" i="13"/>
  <c r="K68" i="13" s="1"/>
  <c r="F66" i="13"/>
  <c r="F68" i="13" s="1"/>
  <c r="K62" i="13"/>
  <c r="AD61" i="13"/>
  <c r="AD62" i="13"/>
  <c r="Y61" i="13"/>
  <c r="Y62" i="13"/>
  <c r="F62" i="13"/>
  <c r="P64" i="13"/>
  <c r="K61" i="13"/>
  <c r="F61" i="13"/>
  <c r="Y31" i="13"/>
  <c r="U31" i="13" s="1"/>
  <c r="K31" i="13"/>
  <c r="F31" i="13"/>
  <c r="L23" i="13"/>
  <c r="G23" i="13"/>
  <c r="H23" i="13"/>
  <c r="I23" i="13"/>
  <c r="I35" i="13" s="1"/>
  <c r="AL35" i="13" s="1"/>
  <c r="J23" i="13"/>
  <c r="M23" i="13"/>
  <c r="O23" i="13"/>
  <c r="Q23" i="13"/>
  <c r="Q35" i="13" s="1"/>
  <c r="R23" i="13"/>
  <c r="S23" i="13"/>
  <c r="T23" i="13"/>
  <c r="V11" i="13"/>
  <c r="U11" i="13" s="1"/>
  <c r="AA11" i="13"/>
  <c r="P11" i="13"/>
  <c r="K11" i="13"/>
  <c r="F11" i="13"/>
  <c r="AA9" i="13"/>
  <c r="V9" i="13"/>
  <c r="U9" i="13" s="1"/>
  <c r="P9" i="13"/>
  <c r="K9" i="13"/>
  <c r="F9" i="13"/>
  <c r="S35" i="13" l="1"/>
  <c r="S75" i="13"/>
  <c r="S91" i="13" s="1"/>
  <c r="AC23" i="13"/>
  <c r="F64" i="13"/>
  <c r="S70" i="13"/>
  <c r="K64" i="13"/>
  <c r="K70" i="13" s="1"/>
  <c r="G70" i="13"/>
  <c r="L70" i="13"/>
  <c r="N70" i="13"/>
  <c r="F70" i="13"/>
  <c r="H70" i="13"/>
  <c r="Y74" i="13"/>
  <c r="U74" i="13" s="1"/>
  <c r="Z73" i="13"/>
  <c r="R70" i="13"/>
  <c r="J70" i="13"/>
  <c r="Z9" i="13"/>
  <c r="Z61" i="13"/>
  <c r="Q70" i="13"/>
  <c r="M70" i="13"/>
  <c r="Z66" i="13"/>
  <c r="P70" i="13"/>
  <c r="U61" i="13"/>
  <c r="Y23" i="13"/>
  <c r="V23" i="13"/>
  <c r="O70" i="13"/>
  <c r="T70" i="13"/>
  <c r="Y64" i="13"/>
  <c r="Y75" i="13" s="1"/>
  <c r="Y91" i="13" s="1"/>
  <c r="Z62" i="13"/>
  <c r="U62" i="13"/>
  <c r="Z68" i="13"/>
  <c r="AD68" i="13"/>
  <c r="U66" i="13"/>
  <c r="U68" i="13" s="1"/>
  <c r="Z11" i="13"/>
  <c r="AC35" i="13" l="1"/>
  <c r="AC75" i="13"/>
  <c r="Z64" i="13"/>
  <c r="U64" i="13"/>
  <c r="Y26" i="13" l="1"/>
  <c r="U26" i="13" s="1"/>
  <c r="V52" i="13" l="1"/>
  <c r="V53" i="13"/>
  <c r="Y54" i="13"/>
  <c r="Y50" i="13"/>
  <c r="Y46" i="13"/>
  <c r="U46" i="13" s="1"/>
  <c r="Y45" i="13"/>
  <c r="U45" i="13" s="1"/>
  <c r="V44" i="13"/>
  <c r="V43" i="13"/>
  <c r="V39" i="13"/>
  <c r="V38" i="13"/>
  <c r="U25" i="13"/>
  <c r="W27" i="13"/>
  <c r="Y18" i="13"/>
  <c r="U18" i="13" s="1"/>
  <c r="Y20" i="13"/>
  <c r="Y21" i="13"/>
  <c r="V14" i="13"/>
  <c r="U14" i="13" s="1"/>
  <c r="V19" i="13"/>
  <c r="U19" i="13" s="1"/>
  <c r="V20" i="13"/>
  <c r="V21" i="13"/>
  <c r="V22" i="13"/>
  <c r="U22" i="13" s="1"/>
  <c r="Y16" i="13"/>
  <c r="U16" i="13" s="1"/>
  <c r="Y15" i="13"/>
  <c r="U15" i="13" s="1"/>
  <c r="V10" i="13"/>
  <c r="U10" i="13" s="1"/>
  <c r="V12" i="13"/>
  <c r="U12" i="13" s="1"/>
  <c r="V13" i="13"/>
  <c r="U13" i="13" s="1"/>
  <c r="X21" i="13"/>
  <c r="W21" i="13"/>
  <c r="X20" i="13"/>
  <c r="W20" i="13"/>
  <c r="U21" i="13" l="1"/>
  <c r="U20" i="13"/>
  <c r="U27" i="13"/>
  <c r="F17" i="13" l="1"/>
  <c r="P17" i="13"/>
  <c r="N17" i="13"/>
  <c r="N23" i="13" s="1"/>
  <c r="T40" i="13"/>
  <c r="S40" i="13"/>
  <c r="R40" i="13"/>
  <c r="Q40" i="13"/>
  <c r="O40" i="13"/>
  <c r="N40" i="13"/>
  <c r="M40" i="13"/>
  <c r="L40" i="13"/>
  <c r="G40" i="13"/>
  <c r="H40" i="13"/>
  <c r="I40" i="13"/>
  <c r="J40" i="13"/>
  <c r="T24" i="13"/>
  <c r="P55" i="13"/>
  <c r="Q25" i="13"/>
  <c r="R25" i="13"/>
  <c r="S25" i="13"/>
  <c r="T25" i="13"/>
  <c r="G25" i="13"/>
  <c r="H25" i="13"/>
  <c r="I25" i="13"/>
  <c r="J25" i="13"/>
  <c r="X23" i="13" l="1"/>
  <c r="X75" i="13" s="1"/>
  <c r="N35" i="13"/>
  <c r="AQ35" i="13" s="1"/>
  <c r="T29" i="13"/>
  <c r="AA40" i="13"/>
  <c r="AD74" i="13"/>
  <c r="V40" i="13"/>
  <c r="K17" i="13"/>
  <c r="X17" i="13"/>
  <c r="U17" i="13" s="1"/>
  <c r="AD23" i="13"/>
  <c r="X91" i="13" l="1"/>
  <c r="T47" i="13"/>
  <c r="S47" i="13"/>
  <c r="R47" i="13"/>
  <c r="Q47" i="13"/>
  <c r="O47" i="13"/>
  <c r="N47" i="13"/>
  <c r="M47" i="13"/>
  <c r="L47" i="13"/>
  <c r="G47" i="13"/>
  <c r="H47" i="13"/>
  <c r="I47" i="13"/>
  <c r="J47" i="13"/>
  <c r="AD47" i="13" l="1"/>
  <c r="V47" i="13"/>
  <c r="Z74" i="13"/>
  <c r="AA47" i="13"/>
  <c r="Y47" i="13"/>
  <c r="Y70" i="13" l="1"/>
  <c r="AD70" i="13"/>
  <c r="Z70" i="13" l="1"/>
  <c r="U70" i="13"/>
  <c r="V8" i="13" l="1"/>
  <c r="U8" i="13" s="1"/>
  <c r="AA12" i="13"/>
  <c r="AA13" i="13"/>
  <c r="AA14" i="13"/>
  <c r="AD15" i="13"/>
  <c r="AD16" i="13"/>
  <c r="Z17" i="13"/>
  <c r="AD18" i="13"/>
  <c r="AA19" i="13"/>
  <c r="AB19" i="13"/>
  <c r="AA20" i="13"/>
  <c r="AB20" i="13"/>
  <c r="AC20" i="13"/>
  <c r="AD20" i="13"/>
  <c r="AA21" i="13"/>
  <c r="AB21" i="13"/>
  <c r="AC21" i="13"/>
  <c r="AD21" i="13"/>
  <c r="AA22" i="13"/>
  <c r="U55" i="13"/>
  <c r="X55" i="13" l="1"/>
  <c r="AA44" i="13"/>
  <c r="AA43" i="13"/>
  <c r="AD45" i="13"/>
  <c r="AD46" i="13"/>
  <c r="AB46" i="13"/>
  <c r="Y51" i="13" l="1"/>
  <c r="P27" i="13" l="1"/>
  <c r="P25" i="13" s="1"/>
  <c r="F38" i="13"/>
  <c r="K38" i="13"/>
  <c r="P38" i="13"/>
  <c r="AA38" i="13"/>
  <c r="F39" i="13"/>
  <c r="K39" i="13"/>
  <c r="P39" i="13"/>
  <c r="AA39" i="13"/>
  <c r="AB39" i="13"/>
  <c r="AB38" i="13" s="1"/>
  <c r="U39" i="13" l="1"/>
  <c r="U38" i="13"/>
  <c r="P40" i="13"/>
  <c r="K40" i="13"/>
  <c r="F40" i="13"/>
  <c r="Z39" i="13"/>
  <c r="Z38" i="13"/>
  <c r="U40" i="13" l="1"/>
  <c r="Z40" i="13"/>
  <c r="P20" i="13"/>
  <c r="P21" i="13"/>
  <c r="P22" i="13"/>
  <c r="K20" i="13"/>
  <c r="K21" i="13"/>
  <c r="K22" i="13"/>
  <c r="F20" i="13"/>
  <c r="F21" i="13"/>
  <c r="F22" i="13"/>
  <c r="J24" i="13" l="1"/>
  <c r="Z21" i="13"/>
  <c r="Z20" i="13"/>
  <c r="Z22" i="13"/>
  <c r="J29" i="13" l="1"/>
  <c r="AA8" i="13" l="1"/>
  <c r="K34" i="13" l="1"/>
  <c r="P34" i="13" l="1"/>
  <c r="F34" i="13"/>
  <c r="P50" i="13" l="1"/>
  <c r="G79" i="13"/>
  <c r="H79" i="13"/>
  <c r="I79" i="13"/>
  <c r="Q79" i="13"/>
  <c r="R79" i="13"/>
  <c r="S79" i="13"/>
  <c r="H24" i="13"/>
  <c r="I24" i="13"/>
  <c r="M24" i="13"/>
  <c r="M29" i="13" s="1"/>
  <c r="O24" i="13"/>
  <c r="I29" i="13" l="1"/>
  <c r="H29" i="13"/>
  <c r="H80" i="13"/>
  <c r="Y24" i="13"/>
  <c r="U24" i="13" s="1"/>
  <c r="O29" i="13"/>
  <c r="F24" i="13"/>
  <c r="F27" i="13"/>
  <c r="F25" i="13" s="1"/>
  <c r="L24" i="13"/>
  <c r="L29" i="13" s="1"/>
  <c r="Q24" i="13"/>
  <c r="Q29" i="13" s="1"/>
  <c r="S24" i="13"/>
  <c r="S29" i="13" s="1"/>
  <c r="N24" i="13"/>
  <c r="N29" i="13" s="1"/>
  <c r="G24" i="13"/>
  <c r="R24" i="13"/>
  <c r="R29" i="13" s="1"/>
  <c r="T79" i="13"/>
  <c r="J79" i="13"/>
  <c r="F29" i="13" l="1"/>
  <c r="G29" i="13"/>
  <c r="P24" i="13"/>
  <c r="P29" i="13" s="1"/>
  <c r="K24" i="13"/>
  <c r="K29" i="13" s="1"/>
  <c r="R80" i="13"/>
  <c r="Q80" i="13"/>
  <c r="S80" i="13"/>
  <c r="T80" i="13" l="1"/>
  <c r="P52" i="13"/>
  <c r="K52" i="13"/>
  <c r="F52" i="13"/>
  <c r="F12" i="13"/>
  <c r="F13" i="13"/>
  <c r="F14" i="13"/>
  <c r="F15" i="13"/>
  <c r="F16" i="13"/>
  <c r="F18" i="13"/>
  <c r="F19" i="13"/>
  <c r="U52" i="13" l="1"/>
  <c r="F79" i="13"/>
  <c r="K54" i="13"/>
  <c r="K53" i="13"/>
  <c r="K51" i="13"/>
  <c r="K50" i="13"/>
  <c r="U50" i="13" s="1"/>
  <c r="K46" i="13"/>
  <c r="K45" i="13"/>
  <c r="K44" i="13"/>
  <c r="K43" i="13"/>
  <c r="K19" i="13"/>
  <c r="K18" i="13"/>
  <c r="K16" i="13"/>
  <c r="K15" i="13"/>
  <c r="K14" i="13"/>
  <c r="K13" i="13"/>
  <c r="K12" i="13"/>
  <c r="K10" i="13"/>
  <c r="K47" i="13" l="1"/>
  <c r="K8" i="13"/>
  <c r="K23" i="13" s="1"/>
  <c r="K35" i="13" s="1"/>
  <c r="AN35" i="13" s="1"/>
  <c r="AA10" i="13" l="1"/>
  <c r="AC17" i="13"/>
  <c r="AC91" i="13" s="1"/>
  <c r="F8" i="13"/>
  <c r="F10" i="13"/>
  <c r="P54" i="13"/>
  <c r="U54" i="13" s="1"/>
  <c r="P53" i="13"/>
  <c r="P51" i="13"/>
  <c r="U51" i="13" s="1"/>
  <c r="P46" i="13"/>
  <c r="P45" i="13"/>
  <c r="P44" i="13"/>
  <c r="U44" i="13" s="1"/>
  <c r="P43" i="13"/>
  <c r="U43" i="13" s="1"/>
  <c r="P19" i="13"/>
  <c r="Z19" i="13" s="1"/>
  <c r="P18" i="13"/>
  <c r="P16" i="13"/>
  <c r="Z16" i="13" s="1"/>
  <c r="P15" i="13"/>
  <c r="Z15" i="13" s="1"/>
  <c r="P14" i="13"/>
  <c r="Z14" i="13" s="1"/>
  <c r="P13" i="13"/>
  <c r="Z13" i="13" s="1"/>
  <c r="P12" i="13"/>
  <c r="Z12" i="13" s="1"/>
  <c r="P10" i="13"/>
  <c r="P8" i="13"/>
  <c r="F50" i="13"/>
  <c r="F51" i="13"/>
  <c r="F53" i="13"/>
  <c r="F45" i="13"/>
  <c r="F46" i="13"/>
  <c r="F43" i="13"/>
  <c r="F44" i="13"/>
  <c r="F23" i="13" l="1"/>
  <c r="F35" i="13" s="1"/>
  <c r="AI35" i="13" s="1"/>
  <c r="P23" i="13"/>
  <c r="P75" i="13" s="1"/>
  <c r="P91" i="13" s="1"/>
  <c r="U53" i="13"/>
  <c r="J80" i="13"/>
  <c r="AA23" i="13"/>
  <c r="AA35" i="13" s="1"/>
  <c r="P47" i="13"/>
  <c r="F47" i="13"/>
  <c r="Z8" i="13"/>
  <c r="Z10" i="13"/>
  <c r="Z18" i="13"/>
  <c r="Z46" i="13"/>
  <c r="Z45" i="13"/>
  <c r="Z44" i="13"/>
  <c r="Z43" i="13"/>
  <c r="AB44" i="13"/>
  <c r="U23" i="13" l="1"/>
  <c r="U75" i="13" s="1"/>
  <c r="U91" i="13" s="1"/>
  <c r="P35" i="13"/>
  <c r="AS35" i="13" s="1"/>
  <c r="F80" i="13"/>
  <c r="AD80" i="13"/>
  <c r="U47" i="13"/>
  <c r="Z47" i="13"/>
  <c r="I80" i="13"/>
  <c r="G80" i="13"/>
  <c r="AA80" i="13" s="1"/>
  <c r="Z23" i="13"/>
  <c r="P79" i="13"/>
  <c r="AB43" i="13"/>
  <c r="P80" i="13" l="1"/>
  <c r="Z80" i="13" l="1"/>
  <c r="L27" i="13" l="1"/>
  <c r="L79" i="13"/>
  <c r="L80" i="13" s="1"/>
  <c r="V80" i="13" s="1"/>
  <c r="O79" i="13"/>
  <c r="O80" i="13" s="1"/>
  <c r="Y80" i="13" s="1"/>
  <c r="K79" i="13"/>
  <c r="K80" i="13" s="1"/>
  <c r="U80" i="13" s="1"/>
  <c r="N79" i="13"/>
  <c r="N80" i="13" s="1"/>
  <c r="N27" i="13"/>
  <c r="AC80" i="13" l="1"/>
  <c r="X80" i="13"/>
  <c r="M79" i="13" l="1"/>
  <c r="M80" i="13" s="1"/>
  <c r="M27" i="13" l="1"/>
  <c r="AB35" i="13"/>
  <c r="AB75" i="13"/>
  <c r="AB91" i="13" s="1"/>
  <c r="Z75" i="13"/>
  <c r="Z91" i="13" s="1"/>
  <c r="AB27" i="13"/>
  <c r="Z27" i="13" s="1"/>
  <c r="Z35" i="13"/>
</calcChain>
</file>

<file path=xl/sharedStrings.xml><?xml version="1.0" encoding="utf-8"?>
<sst xmlns="http://schemas.openxmlformats.org/spreadsheetml/2006/main" count="264" uniqueCount="145">
  <si>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</si>
  <si>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</si>
  <si>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</si>
  <si>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</si>
  <si>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</si>
  <si>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</si>
  <si>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</si>
  <si>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</si>
  <si>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</si>
  <si>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</si>
  <si>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</si>
  <si>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</si>
  <si>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</si>
  <si>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</si>
  <si>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</si>
  <si>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 ДГ и ЗО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</si>
  <si>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</si>
  <si>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</si>
  <si>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</si>
  <si>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</si>
  <si>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</si>
  <si>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</si>
  <si>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</si>
  <si>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</si>
  <si>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</si>
  <si>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</si>
  <si>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</si>
  <si>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</si>
  <si>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</si>
  <si>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</si>
  <si>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</si>
  <si>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</si>
  <si>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Ответственный исполнитель</t>
  </si>
  <si>
    <t>внебюджет</t>
  </si>
  <si>
    <t>ИТОГО 2019</t>
  </si>
  <si>
    <t>Внебюджетные источники</t>
  </si>
  <si>
    <t xml:space="preserve">Основные мероприятия </t>
  </si>
  <si>
    <t>№ п/п</t>
  </si>
  <si>
    <t>Исполнитель ГРБС</t>
  </si>
  <si>
    <t>Ограждение по адресу: г. Нефтеюганск 14мкр., строение 20 (МБОУ "Средняя общеобразовательная школа №13")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</si>
  <si>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</si>
  <si>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</si>
  <si>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</si>
  <si>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</si>
  <si>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</si>
  <si>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</si>
  <si>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</si>
  <si>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</si>
  <si>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0220184306</t>
  </si>
  <si>
    <t>0210182470</t>
  </si>
  <si>
    <t>0240120610</t>
  </si>
  <si>
    <t>0240185160</t>
  </si>
  <si>
    <t>0240100590</t>
  </si>
  <si>
    <t>02301S2050</t>
  </si>
  <si>
    <t>0240199990</t>
  </si>
  <si>
    <t>0220184305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</si>
  <si>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</si>
  <si>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</si>
  <si>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</si>
  <si>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</si>
  <si>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</si>
  <si>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</si>
  <si>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</si>
  <si>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</si>
  <si>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</si>
  <si>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</si>
  <si>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</si>
  <si>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</si>
  <si>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</si>
  <si>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</si>
  <si>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</si>
  <si>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</si>
  <si>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Калиева Инкар Хайроловна 22 53 74</t>
  </si>
  <si>
    <t>4</t>
  </si>
  <si>
    <t>Ирина Владимировна Безмолитвена, Елена Николаевна 24 43 36</t>
  </si>
  <si>
    <t>Елена Александровна 251597</t>
  </si>
  <si>
    <t>Итого 1.1</t>
  </si>
  <si>
    <t>Итого 1.2</t>
  </si>
  <si>
    <t xml:space="preserve">ВСЕГО по программе </t>
  </si>
  <si>
    <t>Суворова Ирина Петровна 205503</t>
  </si>
  <si>
    <t>МБОУ "Начальная школа № 15</t>
  </si>
  <si>
    <t>тел. 8 (3463) 238 224</t>
  </si>
  <si>
    <t xml:space="preserve">Исполнитель: А.Ю. Труханова, 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</si>
  <si>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</si>
  <si>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</si>
  <si>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</si>
  <si>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</si>
  <si>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</si>
  <si>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</si>
  <si>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</si>
  <si>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</si>
  <si>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</si>
  <si>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</si>
  <si>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</si>
  <si>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</si>
  <si>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</si>
  <si>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округаограммам за счет средств бюджета автономного округа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</si>
  <si>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за счет средств бюджета автономного округа</t>
  </si>
  <si>
    <t>Осуществление переданных полномочий на обеспечение государственных гарантий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</si>
  <si>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</si>
  <si>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</si>
  <si>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</si>
  <si>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</si>
  <si>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0250102400.</t>
  </si>
  <si>
    <t>Итого 5.1</t>
  </si>
  <si>
    <t xml:space="preserve">Развитие материально-технической базы образовательных организаций (показатель № 6) </t>
  </si>
  <si>
    <t>Подпрограмма II. «Система оценки качества образования и информационная прозрачность системы образования»</t>
  </si>
  <si>
    <t>Обеспечение организации и проведения государственной итоговой аттестации (показатель № 3, 4.)</t>
  </si>
  <si>
    <t>Подпрограмма III. «Отдых и оздоровление детей в каникулярное время».</t>
  </si>
  <si>
    <t>Подпрограмма IV. «Молодёжь Нефтеюганска».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</si>
  <si>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</si>
  <si>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</si>
  <si>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</si>
  <si>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 xml:space="preserve">Директора </t>
  </si>
  <si>
    <t>Т.В. Лямова</t>
  </si>
  <si>
    <t>% исполнения к 2019 года</t>
  </si>
  <si>
    <t xml:space="preserve">реализации целевых программ, </t>
  </si>
  <si>
    <t xml:space="preserve">главный специалист отдела </t>
  </si>
  <si>
    <t>Региональный проект «Современная школа» (показатель № 6)</t>
  </si>
  <si>
    <t xml:space="preserve">Обеспечение предоставления дошкольного, общего, дополнительного образования (показатель № 1, 2, 5, 7, 8, 21, 22) </t>
  </si>
  <si>
    <t>Обеспечение выполнения функции управления и контроля в сфере образования и молодёжной политики (показатель № 14, 15, 16, 17, 18, 23)</t>
  </si>
  <si>
    <t>Обеспечение функционирования казённого учреждения (показатель № 14, 15, 16, 17, 18, 23)</t>
  </si>
  <si>
    <t>0260199990.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</si>
  <si>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</si>
  <si>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</si>
  <si>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</si>
  <si>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</si>
  <si>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0210399991</t>
  </si>
  <si>
    <t>Подпрограмма 1. «Общее образование. Дополнительное образование детей».</t>
  </si>
  <si>
    <t>0250299990.</t>
  </si>
  <si>
    <t>ПЛАН  за 1 квартал 2020 года (рублей)</t>
  </si>
  <si>
    <t>021Е1S2690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</si>
  <si>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</si>
  <si>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</si>
  <si>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Основное мероприятие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специальностям" (показатель № 20)</t>
  </si>
  <si>
    <t>0240299990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</si>
  <si>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31.01.2020 года</t>
  </si>
  <si>
    <t>% исполнения к годовому плану 2020 года</t>
  </si>
  <si>
    <t>ИТОГО 2020</t>
  </si>
  <si>
    <r>
      <t xml:space="preserve">ПЛАН Внебюджетные источники (Поступления - План с изменениями 2020 год), </t>
    </r>
    <r>
      <rPr>
        <sz val="11"/>
        <color rgb="FFFF0000"/>
        <rFont val="Calibri"/>
        <family val="2"/>
        <charset val="204"/>
        <scheme val="minor"/>
      </rPr>
      <t>ФАКТ</t>
    </r>
    <r>
      <rPr>
        <sz val="11"/>
        <color rgb="FF002060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  <scheme val="minor"/>
      </rPr>
      <t>Выплаты- Исполнение с учетом восстановления</t>
    </r>
  </si>
  <si>
    <t xml:space="preserve">Внебюджетные источники </t>
  </si>
  <si>
    <t>ПЛАН 2020 год (в рублях)</t>
  </si>
  <si>
    <t>Кассовый расход на 31.01.2020 год (в рублях)</t>
  </si>
  <si>
    <t>"Развитие образования и молодёжной политики в городе Нефтеюганске"</t>
  </si>
  <si>
    <t xml:space="preserve"> Название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</si>
</sst>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Arial Cyr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Arial Cyr"/>
    </font>
    <font>
      <sz val="11"/>
      <name val="Arial Cy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0" fillId="0" borderId="0"/>
    <xf numFmtId="164" fontId="13" fillId="0" borderId="0" applyFon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657">
    <xf numFmtId="0" fontId="0" fillId="0" borderId="0" xfId="0"/>
    <xf numFmtId="49" fontId="11" fillId="2" borderId="0" xfId="5" applyNumberFormat="1" applyFont="1" applyFill="1" applyBorder="1" applyAlignment="1">
      <alignment horizontal="left"/>
    </xf>
    <xf numFmtId="0" fontId="12" fillId="2" borderId="0" xfId="5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5" applyFont="1" applyFill="1" applyAlignment="1">
      <alignment horizontal="center" vertical="center"/>
    </xf>
    <xf numFmtId="0" fontId="11" fillId="2" borderId="0" xfId="5" applyFont="1" applyFill="1" applyBorder="1" applyAlignment="1">
      <alignment horizontal="center"/>
    </xf>
    <xf numFmtId="0" fontId="12" fillId="2" borderId="0" xfId="3" applyFont="1" applyFill="1" applyAlignment="1">
      <alignment horizontal="center"/>
    </xf>
    <xf numFmtId="0" fontId="12" fillId="2" borderId="0" xfId="3" applyFont="1" applyFill="1" applyBorder="1" applyAlignment="1">
      <alignment horizontal="center"/>
    </xf>
    <xf numFmtId="49" fontId="15" fillId="2" borderId="0" xfId="5" applyNumberFormat="1" applyFont="1" applyFill="1" applyBorder="1" applyAlignment="1">
      <alignment horizontal="center"/>
    </xf>
    <xf numFmtId="49" fontId="15" fillId="2" borderId="0" xfId="5" applyNumberFormat="1" applyFont="1" applyFill="1" applyAlignment="1">
      <alignment horizontal="center" vertical="top"/>
    </xf>
    <xf numFmtId="49" fontId="15" fillId="2" borderId="0" xfId="5" applyNumberFormat="1" applyFont="1" applyFill="1" applyBorder="1" applyAlignment="1">
      <alignment horizontal="center" vertical="top"/>
    </xf>
    <xf numFmtId="0" fontId="12" fillId="2" borderId="0" xfId="5" applyFont="1" applyFill="1" applyAlignment="1">
      <alignment horizontal="left" vertical="top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49" fontId="24" fillId="2" borderId="43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5" fillId="2" borderId="0" xfId="5" applyFont="1" applyFill="1" applyBorder="1" applyAlignment="1">
      <alignment horizontal="left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4" fontId="18" fillId="2" borderId="19" xfId="0" applyNumberFormat="1" applyFont="1" applyFill="1" applyBorder="1" applyAlignment="1">
      <alignment horizontal="center" vertical="center"/>
    </xf>
    <xf numFmtId="3" fontId="18" fillId="2" borderId="20" xfId="0" applyNumberFormat="1" applyFont="1" applyFill="1" applyBorder="1" applyAlignment="1">
      <alignment horizontal="center" vertical="center"/>
    </xf>
    <xf numFmtId="4" fontId="18" fillId="2" borderId="21" xfId="0" applyNumberFormat="1" applyFont="1" applyFill="1" applyBorder="1" applyAlignment="1">
      <alignment horizontal="center" vertical="center"/>
    </xf>
    <xf numFmtId="4" fontId="18" fillId="2" borderId="33" xfId="0" applyNumberFormat="1" applyFont="1" applyFill="1" applyBorder="1" applyAlignment="1">
      <alignment horizontal="center" vertical="center"/>
    </xf>
    <xf numFmtId="4" fontId="18" fillId="2" borderId="16" xfId="0" applyNumberFormat="1" applyFont="1" applyFill="1" applyBorder="1" applyAlignment="1">
      <alignment horizontal="center" vertical="center"/>
    </xf>
    <xf numFmtId="3" fontId="18" fillId="2" borderId="16" xfId="0" applyNumberFormat="1" applyFont="1" applyFill="1" applyBorder="1" applyAlignment="1">
      <alignment horizontal="center" vertical="center"/>
    </xf>
    <xf numFmtId="4" fontId="18" fillId="2" borderId="18" xfId="0" applyNumberFormat="1" applyFont="1" applyFill="1" applyBorder="1" applyAlignment="1">
      <alignment horizontal="center" vertical="center"/>
    </xf>
    <xf numFmtId="4" fontId="25" fillId="2" borderId="26" xfId="0" applyNumberFormat="1" applyFont="1" applyFill="1" applyBorder="1" applyAlignment="1">
      <alignment horizontal="center" vertical="center"/>
    </xf>
    <xf numFmtId="4" fontId="25" fillId="2" borderId="36" xfId="0" applyNumberFormat="1" applyFont="1" applyFill="1" applyBorder="1" applyAlignment="1">
      <alignment horizontal="center" vertical="center"/>
    </xf>
    <xf numFmtId="4" fontId="25" fillId="2" borderId="47" xfId="0" applyNumberFormat="1" applyFont="1" applyFill="1" applyBorder="1" applyAlignment="1">
      <alignment horizontal="center" vertical="center"/>
    </xf>
    <xf numFmtId="4" fontId="25" fillId="2" borderId="30" xfId="0" applyNumberFormat="1" applyFont="1" applyFill="1" applyBorder="1" applyAlignment="1">
      <alignment horizontal="center" vertical="center"/>
    </xf>
    <xf numFmtId="4" fontId="25" fillId="2" borderId="60" xfId="0" applyNumberFormat="1" applyFont="1" applyFill="1" applyBorder="1" applyAlignment="1">
      <alignment horizontal="center" vertical="center"/>
    </xf>
    <xf numFmtId="4" fontId="25" fillId="2" borderId="37" xfId="0" applyNumberFormat="1" applyFont="1" applyFill="1" applyBorder="1" applyAlignment="1">
      <alignment horizontal="center" vertical="center"/>
    </xf>
    <xf numFmtId="4" fontId="25" fillId="2" borderId="14" xfId="0" applyNumberFormat="1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 vertical="center"/>
    </xf>
    <xf numFmtId="3" fontId="25" fillId="2" borderId="37" xfId="0" applyNumberFormat="1" applyFont="1" applyFill="1" applyBorder="1" applyAlignment="1">
      <alignment horizontal="center" vertical="center"/>
    </xf>
    <xf numFmtId="3" fontId="25" fillId="2" borderId="42" xfId="0" applyNumberFormat="1" applyFont="1" applyFill="1" applyBorder="1" applyAlignment="1">
      <alignment horizontal="center" vertical="center"/>
    </xf>
    <xf numFmtId="3" fontId="25" fillId="2" borderId="14" xfId="0" applyNumberFormat="1" applyFont="1" applyFill="1" applyBorder="1" applyAlignment="1">
      <alignment horizontal="center" vertical="center"/>
    </xf>
    <xf numFmtId="4" fontId="25" fillId="2" borderId="19" xfId="0" applyNumberFormat="1" applyFont="1" applyFill="1" applyBorder="1" applyAlignment="1">
      <alignment horizontal="center" vertical="center"/>
    </xf>
    <xf numFmtId="3" fontId="25" fillId="2" borderId="20" xfId="0" applyNumberFormat="1" applyFont="1" applyFill="1" applyBorder="1" applyAlignment="1">
      <alignment horizontal="center" vertical="center"/>
    </xf>
    <xf numFmtId="4" fontId="18" fillId="2" borderId="17" xfId="0" applyNumberFormat="1" applyFont="1" applyFill="1" applyBorder="1" applyAlignment="1">
      <alignment horizontal="center" vertical="center"/>
    </xf>
    <xf numFmtId="4" fontId="18" fillId="2" borderId="60" xfId="0" applyNumberFormat="1" applyFont="1" applyFill="1" applyBorder="1" applyAlignment="1">
      <alignment horizontal="center" vertical="center" wrapText="1"/>
    </xf>
    <xf numFmtId="4" fontId="18" fillId="2" borderId="66" xfId="0" applyNumberFormat="1" applyFont="1" applyFill="1" applyBorder="1" applyAlignment="1">
      <alignment horizontal="center" vertical="center" wrapText="1"/>
    </xf>
    <xf numFmtId="4" fontId="18" fillId="2" borderId="24" xfId="0" applyNumberFormat="1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center" wrapText="1"/>
    </xf>
    <xf numFmtId="4" fontId="27" fillId="2" borderId="24" xfId="0" applyNumberFormat="1" applyFont="1" applyFill="1" applyBorder="1" applyAlignment="1">
      <alignment horizontal="center" vertical="center" wrapText="1"/>
    </xf>
    <xf numFmtId="4" fontId="19" fillId="2" borderId="22" xfId="0" applyNumberFormat="1" applyFont="1" applyFill="1" applyBorder="1" applyAlignment="1">
      <alignment horizontal="center" vertical="center" wrapText="1"/>
    </xf>
    <xf numFmtId="4" fontId="19" fillId="2" borderId="23" xfId="0" applyNumberFormat="1" applyFont="1" applyFill="1" applyBorder="1" applyAlignment="1">
      <alignment horizontal="center" vertical="center" wrapText="1"/>
    </xf>
    <xf numFmtId="4" fontId="19" fillId="2" borderId="32" xfId="0" applyNumberFormat="1" applyFont="1" applyFill="1" applyBorder="1" applyAlignment="1">
      <alignment horizontal="center" vertical="center" wrapText="1"/>
    </xf>
    <xf numFmtId="4" fontId="19" fillId="2" borderId="19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4" fontId="25" fillId="2" borderId="25" xfId="0" applyNumberFormat="1" applyFont="1" applyFill="1" applyBorder="1" applyAlignment="1">
      <alignment horizontal="center" vertical="center"/>
    </xf>
    <xf numFmtId="3" fontId="25" fillId="2" borderId="41" xfId="0" applyNumberFormat="1" applyFont="1" applyFill="1" applyBorder="1" applyAlignment="1">
      <alignment horizontal="center" vertical="center"/>
    </xf>
    <xf numFmtId="4" fontId="25" fillId="2" borderId="57" xfId="0" applyNumberFormat="1" applyFont="1" applyFill="1" applyBorder="1" applyAlignment="1">
      <alignment horizontal="center" vertical="center"/>
    </xf>
    <xf numFmtId="3" fontId="25" fillId="2" borderId="48" xfId="0" applyNumberFormat="1" applyFont="1" applyFill="1" applyBorder="1" applyAlignment="1">
      <alignment horizontal="center" vertical="center"/>
    </xf>
    <xf numFmtId="4" fontId="19" fillId="2" borderId="25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/>
    </xf>
    <xf numFmtId="4" fontId="25" fillId="2" borderId="4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Border="1"/>
    <xf numFmtId="0" fontId="24" fillId="2" borderId="19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165" fontId="16" fillId="2" borderId="0" xfId="0" applyNumberFormat="1" applyFont="1" applyFill="1" applyAlignment="1">
      <alignment horizontal="center"/>
    </xf>
    <xf numFmtId="165" fontId="20" fillId="2" borderId="0" xfId="0" applyNumberFormat="1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4" fontId="19" fillId="2" borderId="10" xfId="0" applyNumberFormat="1" applyFont="1" applyFill="1" applyBorder="1" applyAlignment="1">
      <alignment horizontal="center" vertical="center" wrapText="1"/>
    </xf>
    <xf numFmtId="165" fontId="18" fillId="2" borderId="19" xfId="0" applyNumberFormat="1" applyFont="1" applyFill="1" applyBorder="1" applyAlignment="1">
      <alignment horizontal="center" vertical="center"/>
    </xf>
    <xf numFmtId="165" fontId="18" fillId="2" borderId="21" xfId="0" applyNumberFormat="1" applyFont="1" applyFill="1" applyBorder="1" applyAlignment="1">
      <alignment horizontal="center" vertical="center"/>
    </xf>
    <xf numFmtId="4" fontId="18" fillId="2" borderId="2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6" fillId="2" borderId="0" xfId="0" applyFont="1" applyFill="1" applyBorder="1" applyAlignment="1">
      <alignment horizontal="center"/>
    </xf>
    <xf numFmtId="4" fontId="19" fillId="2" borderId="7" xfId="0" applyNumberFormat="1" applyFont="1" applyFill="1" applyBorder="1" applyAlignment="1">
      <alignment horizontal="center" vertical="center" wrapText="1"/>
    </xf>
    <xf numFmtId="165" fontId="18" fillId="2" borderId="64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center" vertical="center"/>
    </xf>
    <xf numFmtId="4" fontId="19" fillId="2" borderId="24" xfId="0" applyNumberFormat="1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vertical="center" wrapText="1"/>
    </xf>
    <xf numFmtId="4" fontId="18" fillId="2" borderId="58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center" vertical="center"/>
    </xf>
    <xf numFmtId="4" fontId="19" fillId="2" borderId="64" xfId="0" applyNumberFormat="1" applyFont="1" applyFill="1" applyBorder="1" applyAlignment="1">
      <alignment horizontal="center" vertical="center" wrapText="1"/>
    </xf>
    <xf numFmtId="4" fontId="19" fillId="2" borderId="61" xfId="0" applyNumberFormat="1" applyFont="1" applyFill="1" applyBorder="1" applyAlignment="1">
      <alignment vertical="center" wrapText="1"/>
    </xf>
    <xf numFmtId="4" fontId="19" fillId="2" borderId="58" xfId="0" applyNumberFormat="1" applyFont="1" applyFill="1" applyBorder="1" applyAlignment="1">
      <alignment vertical="center" wrapText="1"/>
    </xf>
    <xf numFmtId="4" fontId="18" fillId="2" borderId="43" xfId="0" applyNumberFormat="1" applyFont="1" applyFill="1" applyBorder="1" applyAlignment="1">
      <alignment horizontal="center" vertical="center"/>
    </xf>
    <xf numFmtId="3" fontId="18" fillId="2" borderId="43" xfId="0" applyNumberFormat="1" applyFont="1" applyFill="1" applyBorder="1" applyAlignment="1">
      <alignment horizontal="center" vertical="center"/>
    </xf>
    <xf numFmtId="4" fontId="19" fillId="2" borderId="28" xfId="0" applyNumberFormat="1" applyFont="1" applyFill="1" applyBorder="1" applyAlignment="1">
      <alignment horizontal="center" vertical="center" wrapText="1"/>
    </xf>
    <xf numFmtId="4" fontId="19" fillId="2" borderId="69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35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/>
    </xf>
    <xf numFmtId="4" fontId="18" fillId="2" borderId="8" xfId="0" applyNumberFormat="1" applyFont="1" applyFill="1" applyBorder="1" applyAlignment="1">
      <alignment horizontal="center" vertical="center"/>
    </xf>
    <xf numFmtId="3" fontId="18" fillId="2" borderId="8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4" fontId="25" fillId="2" borderId="31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3" fontId="18" fillId="2" borderId="22" xfId="0" applyNumberFormat="1" applyFont="1" applyFill="1" applyBorder="1" applyAlignment="1">
      <alignment horizontal="center" vertical="center"/>
    </xf>
    <xf numFmtId="3" fontId="25" fillId="2" borderId="31" xfId="0" applyNumberFormat="1" applyFont="1" applyFill="1" applyBorder="1" applyAlignment="1">
      <alignment horizontal="center" vertical="center"/>
    </xf>
    <xf numFmtId="3" fontId="18" fillId="2" borderId="14" xfId="0" applyNumberFormat="1" applyFont="1" applyFill="1" applyBorder="1" applyAlignment="1">
      <alignment horizontal="center" vertical="center"/>
    </xf>
    <xf numFmtId="4" fontId="19" fillId="2" borderId="38" xfId="0" applyNumberFormat="1" applyFont="1" applyFill="1" applyBorder="1" applyAlignment="1">
      <alignment horizontal="center" vertical="center" wrapText="1"/>
    </xf>
    <xf numFmtId="165" fontId="19" fillId="2" borderId="33" xfId="0" applyNumberFormat="1" applyFont="1" applyFill="1" applyBorder="1" applyAlignment="1">
      <alignment horizontal="center" vertical="center" wrapText="1"/>
    </xf>
    <xf numFmtId="165" fontId="19" fillId="2" borderId="16" xfId="0" applyNumberFormat="1" applyFont="1" applyFill="1" applyBorder="1" applyAlignment="1">
      <alignment horizontal="center" vertical="center" wrapText="1"/>
    </xf>
    <xf numFmtId="3" fontId="19" fillId="2" borderId="16" xfId="0" applyNumberFormat="1" applyFont="1" applyFill="1" applyBorder="1" applyAlignment="1">
      <alignment horizontal="center" vertical="center" wrapText="1"/>
    </xf>
    <xf numFmtId="165" fontId="19" fillId="2" borderId="38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21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/>
    </xf>
    <xf numFmtId="0" fontId="11" fillId="2" borderId="0" xfId="5" applyFont="1" applyFill="1" applyBorder="1" applyAlignment="1"/>
    <xf numFmtId="4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4" fontId="18" fillId="2" borderId="25" xfId="0" applyNumberFormat="1" applyFont="1" applyFill="1" applyBorder="1" applyAlignment="1">
      <alignment horizontal="center" vertical="center" wrapText="1"/>
    </xf>
    <xf numFmtId="4" fontId="25" fillId="2" borderId="10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22" fillId="2" borderId="0" xfId="0" applyFont="1" applyFill="1" applyBorder="1" applyAlignment="1"/>
    <xf numFmtId="4" fontId="18" fillId="2" borderId="9" xfId="0" applyNumberFormat="1" applyFont="1" applyFill="1" applyBorder="1" applyAlignment="1">
      <alignment horizontal="center" vertical="center"/>
    </xf>
    <xf numFmtId="3" fontId="18" fillId="2" borderId="64" xfId="0" applyNumberFormat="1" applyFont="1" applyFill="1" applyBorder="1" applyAlignment="1">
      <alignment horizontal="center" vertical="center"/>
    </xf>
    <xf numFmtId="4" fontId="18" fillId="2" borderId="47" xfId="0" applyNumberFormat="1" applyFont="1" applyFill="1" applyBorder="1" applyAlignment="1">
      <alignment vertical="center" wrapText="1"/>
    </xf>
    <xf numFmtId="165" fontId="0" fillId="2" borderId="0" xfId="0" applyNumberFormat="1" applyFill="1" applyBorder="1" applyAlignment="1">
      <alignment horizontal="center"/>
    </xf>
    <xf numFmtId="4" fontId="32" fillId="2" borderId="15" xfId="0" applyNumberFormat="1" applyFont="1" applyFill="1" applyBorder="1" applyAlignment="1">
      <alignment horizontal="center" vertical="center" wrapText="1"/>
    </xf>
    <xf numFmtId="3" fontId="33" fillId="2" borderId="42" xfId="0" applyNumberFormat="1" applyFont="1" applyFill="1" applyBorder="1" applyAlignment="1">
      <alignment horizontal="center" vertical="center"/>
    </xf>
    <xf numFmtId="4" fontId="32" fillId="2" borderId="60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4" fillId="2" borderId="0" xfId="0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24" fillId="2" borderId="36" xfId="0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/>
    </xf>
    <xf numFmtId="4" fontId="19" fillId="2" borderId="65" xfId="0" applyNumberFormat="1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center" vertical="center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4" fontId="18" fillId="2" borderId="28" xfId="0" applyNumberFormat="1" applyFont="1" applyFill="1" applyBorder="1" applyAlignment="1">
      <alignment horizontal="center" vertical="center"/>
    </xf>
    <xf numFmtId="4" fontId="18" fillId="2" borderId="55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 wrapText="1"/>
    </xf>
    <xf numFmtId="4" fontId="28" fillId="2" borderId="25" xfId="0" applyNumberFormat="1" applyFont="1" applyFill="1" applyBorder="1" applyAlignment="1">
      <alignment horizontal="center" vertical="center" wrapText="1"/>
    </xf>
    <xf numFmtId="165" fontId="18" fillId="2" borderId="61" xfId="0" applyNumberFormat="1" applyFont="1" applyFill="1" applyBorder="1" applyAlignment="1">
      <alignment horizontal="center" vertical="center"/>
    </xf>
    <xf numFmtId="4" fontId="25" fillId="2" borderId="16" xfId="0" applyNumberFormat="1" applyFont="1" applyFill="1" applyBorder="1" applyAlignment="1">
      <alignment horizontal="center" vertical="center" wrapText="1"/>
    </xf>
    <xf numFmtId="4" fontId="25" fillId="2" borderId="32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 wrapText="1"/>
    </xf>
    <xf numFmtId="4" fontId="25" fillId="2" borderId="30" xfId="0" applyNumberFormat="1" applyFont="1" applyFill="1" applyBorder="1" applyAlignment="1">
      <alignment horizontal="center" vertical="center" wrapText="1"/>
    </xf>
    <xf numFmtId="166" fontId="18" fillId="2" borderId="20" xfId="0" applyNumberFormat="1" applyFont="1" applyFill="1" applyBorder="1" applyAlignment="1">
      <alignment horizontal="center" vertical="center"/>
    </xf>
    <xf numFmtId="166" fontId="18" fillId="2" borderId="21" xfId="0" applyNumberFormat="1" applyFont="1" applyFill="1" applyBorder="1" applyAlignment="1">
      <alignment horizontal="center" vertical="center"/>
    </xf>
    <xf numFmtId="3" fontId="18" fillId="2" borderId="19" xfId="0" applyNumberFormat="1" applyFont="1" applyFill="1" applyBorder="1" applyAlignment="1">
      <alignment horizontal="center" vertical="center"/>
    </xf>
    <xf numFmtId="4" fontId="25" fillId="2" borderId="57" xfId="0" applyNumberFormat="1" applyFont="1" applyFill="1" applyBorder="1" applyAlignment="1">
      <alignment vertical="center" wrapText="1"/>
    </xf>
    <xf numFmtId="4" fontId="18" fillId="2" borderId="15" xfId="0" applyNumberFormat="1" applyFont="1" applyFill="1" applyBorder="1" applyAlignment="1">
      <alignment horizontal="center" vertical="center" wrapText="1"/>
    </xf>
    <xf numFmtId="4" fontId="25" fillId="2" borderId="1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4" fontId="25" fillId="2" borderId="37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14" xfId="0" applyNumberFormat="1" applyFont="1" applyFill="1" applyBorder="1" applyAlignment="1">
      <alignment horizontal="center" vertical="center" wrapText="1"/>
    </xf>
    <xf numFmtId="4" fontId="25" fillId="2" borderId="57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4" fontId="18" fillId="2" borderId="4" xfId="0" applyNumberFormat="1" applyFont="1" applyFill="1" applyBorder="1" applyAlignment="1">
      <alignment horizontal="center" vertical="center" wrapText="1"/>
    </xf>
    <xf numFmtId="165" fontId="18" fillId="2" borderId="46" xfId="0" applyNumberFormat="1" applyFont="1" applyFill="1" applyBorder="1" applyAlignment="1">
      <alignment horizontal="center" vertical="center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7" xfId="0" applyNumberFormat="1" applyFont="1" applyFill="1" applyBorder="1" applyAlignment="1">
      <alignment horizontal="center" vertical="center"/>
    </xf>
    <xf numFmtId="4" fontId="18" fillId="2" borderId="42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18" fillId="2" borderId="46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/>
    </xf>
    <xf numFmtId="4" fontId="31" fillId="2" borderId="0" xfId="0" applyNumberFormat="1" applyFont="1" applyFill="1" applyBorder="1" applyAlignment="1" applyProtection="1">
      <alignment horizontal="right"/>
    </xf>
    <xf numFmtId="166" fontId="18" fillId="2" borderId="43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/>
    </xf>
    <xf numFmtId="3" fontId="25" fillId="2" borderId="60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vertical="center"/>
    </xf>
    <xf numFmtId="4" fontId="18" fillId="2" borderId="1" xfId="0" applyNumberFormat="1" applyFont="1" applyFill="1" applyBorder="1" applyAlignment="1">
      <alignment horizontal="center" vertical="center"/>
    </xf>
    <xf numFmtId="4" fontId="18" fillId="2" borderId="29" xfId="0" applyNumberFormat="1" applyFont="1" applyFill="1" applyBorder="1" applyAlignment="1">
      <alignment horizontal="center" vertical="center"/>
    </xf>
    <xf numFmtId="4" fontId="25" fillId="2" borderId="11" xfId="0" applyNumberFormat="1" applyFont="1" applyFill="1" applyBorder="1" applyAlignment="1">
      <alignment horizontal="center" vertical="center"/>
    </xf>
    <xf numFmtId="4" fontId="25" fillId="2" borderId="56" xfId="0" applyNumberFormat="1" applyFont="1" applyFill="1" applyBorder="1" applyAlignment="1">
      <alignment horizontal="center" vertical="center"/>
    </xf>
    <xf numFmtId="4" fontId="25" fillId="2" borderId="42" xfId="0" applyNumberFormat="1" applyFont="1" applyFill="1" applyBorder="1" applyAlignment="1">
      <alignment horizontal="center" vertical="center"/>
    </xf>
    <xf numFmtId="165" fontId="25" fillId="2" borderId="30" xfId="0" applyNumberFormat="1" applyFont="1" applyFill="1" applyBorder="1" applyAlignment="1">
      <alignment horizontal="center" vertical="center"/>
    </xf>
    <xf numFmtId="4" fontId="24" fillId="2" borderId="19" xfId="0" applyNumberFormat="1" applyFont="1" applyFill="1" applyBorder="1" applyAlignment="1">
      <alignment horizontal="center" vertical="center" wrapText="1"/>
    </xf>
    <xf numFmtId="4" fontId="24" fillId="2" borderId="20" xfId="0" applyNumberFormat="1" applyFont="1" applyFill="1" applyBorder="1" applyAlignment="1">
      <alignment horizontal="center" vertical="center" wrapText="1"/>
    </xf>
    <xf numFmtId="4" fontId="24" fillId="2" borderId="21" xfId="0" applyNumberFormat="1" applyFont="1" applyFill="1" applyBorder="1" applyAlignment="1">
      <alignment horizontal="center" vertical="center" wrapText="1"/>
    </xf>
    <xf numFmtId="4" fontId="24" fillId="2" borderId="43" xfId="0" applyNumberFormat="1" applyFont="1" applyFill="1" applyBorder="1" applyAlignment="1">
      <alignment horizontal="center" vertical="center" wrapText="1"/>
    </xf>
    <xf numFmtId="4" fontId="25" fillId="2" borderId="20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3" fontId="18" fillId="2" borderId="44" xfId="0" applyNumberFormat="1" applyFont="1" applyFill="1" applyBorder="1" applyAlignment="1">
      <alignment horizontal="center" vertical="center"/>
    </xf>
    <xf numFmtId="4" fontId="18" fillId="2" borderId="45" xfId="0" applyNumberFormat="1" applyFont="1" applyFill="1" applyBorder="1" applyAlignment="1">
      <alignment horizontal="center" vertical="center"/>
    </xf>
    <xf numFmtId="4" fontId="18" fillId="2" borderId="38" xfId="0" applyNumberFormat="1" applyFont="1" applyFill="1" applyBorder="1" applyAlignment="1">
      <alignment horizontal="center" vertical="center"/>
    </xf>
    <xf numFmtId="4" fontId="19" fillId="2" borderId="64" xfId="0" applyNumberFormat="1" applyFont="1" applyFill="1" applyBorder="1" applyAlignment="1">
      <alignment vertical="center" wrapText="1"/>
    </xf>
    <xf numFmtId="4" fontId="19" fillId="2" borderId="10" xfId="0" applyNumberFormat="1" applyFont="1" applyFill="1" applyBorder="1" applyAlignment="1">
      <alignment vertical="center" wrapText="1"/>
    </xf>
    <xf numFmtId="0" fontId="24" fillId="2" borderId="19" xfId="0" applyFont="1" applyFill="1" applyBorder="1" applyAlignment="1">
      <alignment horizontal="left" vertical="center" wrapText="1"/>
    </xf>
    <xf numFmtId="4" fontId="18" fillId="2" borderId="47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25" fillId="2" borderId="52" xfId="0" applyNumberFormat="1" applyFont="1" applyFill="1" applyBorder="1" applyAlignment="1">
      <alignment horizontal="center" vertical="center"/>
    </xf>
    <xf numFmtId="3" fontId="25" fillId="2" borderId="52" xfId="0" applyNumberFormat="1" applyFont="1" applyFill="1" applyBorder="1" applyAlignment="1">
      <alignment horizontal="center" vertical="center"/>
    </xf>
    <xf numFmtId="4" fontId="33" fillId="2" borderId="56" xfId="0" applyNumberFormat="1" applyFont="1" applyFill="1" applyBorder="1" applyAlignment="1">
      <alignment horizontal="center" vertical="center"/>
    </xf>
    <xf numFmtId="49" fontId="24" fillId="2" borderId="42" xfId="0" applyNumberFormat="1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top" wrapText="1"/>
    </xf>
    <xf numFmtId="4" fontId="24" fillId="2" borderId="74" xfId="0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top" wrapText="1"/>
    </xf>
    <xf numFmtId="0" fontId="15" fillId="2" borderId="0" xfId="5" applyFont="1" applyFill="1" applyBorder="1" applyAlignment="1">
      <alignment horizontal="center" vertical="top"/>
    </xf>
    <xf numFmtId="0" fontId="15" fillId="2" borderId="0" xfId="5" applyFont="1" applyFill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0" fontId="24" fillId="2" borderId="69" xfId="0" applyFont="1" applyFill="1" applyBorder="1" applyAlignment="1">
      <alignment horizontal="center" vertical="top" wrapText="1"/>
    </xf>
    <xf numFmtId="0" fontId="19" fillId="2" borderId="61" xfId="0" applyFont="1" applyFill="1" applyBorder="1" applyAlignment="1">
      <alignment horizontal="center" vertical="top" wrapText="1"/>
    </xf>
    <xf numFmtId="4" fontId="19" fillId="2" borderId="70" xfId="0" applyNumberFormat="1" applyFont="1" applyFill="1" applyBorder="1" applyAlignment="1">
      <alignment horizontal="center" vertical="top" wrapText="1"/>
    </xf>
    <xf numFmtId="4" fontId="25" fillId="2" borderId="71" xfId="0" applyNumberFormat="1" applyFont="1" applyFill="1" applyBorder="1" applyAlignment="1">
      <alignment horizontal="center" vertical="top" wrapText="1"/>
    </xf>
    <xf numFmtId="4" fontId="25" fillId="2" borderId="73" xfId="0" applyNumberFormat="1" applyFont="1" applyFill="1" applyBorder="1" applyAlignment="1">
      <alignment horizontal="center" vertical="top" wrapText="1"/>
    </xf>
    <xf numFmtId="4" fontId="19" fillId="2" borderId="54" xfId="0" applyNumberFormat="1" applyFont="1" applyFill="1" applyBorder="1" applyAlignment="1">
      <alignment horizontal="center" vertical="top" wrapText="1"/>
    </xf>
    <xf numFmtId="4" fontId="18" fillId="2" borderId="61" xfId="0" applyNumberFormat="1" applyFont="1" applyFill="1" applyBorder="1" applyAlignment="1">
      <alignment vertical="top" wrapText="1"/>
    </xf>
    <xf numFmtId="4" fontId="19" fillId="2" borderId="64" xfId="0" applyNumberFormat="1" applyFont="1" applyFill="1" applyBorder="1" applyAlignment="1">
      <alignment horizontal="center" vertical="top" wrapText="1"/>
    </xf>
    <xf numFmtId="4" fontId="19" fillId="2" borderId="64" xfId="0" applyNumberFormat="1" applyFont="1" applyFill="1" applyBorder="1" applyAlignment="1">
      <alignment vertical="top" wrapText="1"/>
    </xf>
    <xf numFmtId="4" fontId="19" fillId="2" borderId="11" xfId="0" applyNumberFormat="1" applyFont="1" applyFill="1" applyBorder="1" applyAlignment="1">
      <alignment horizontal="center" vertical="top" wrapText="1"/>
    </xf>
    <xf numFmtId="4" fontId="19" fillId="2" borderId="61" xfId="0" applyNumberFormat="1" applyFont="1" applyFill="1" applyBorder="1" applyAlignment="1">
      <alignment horizontal="center" vertical="top" wrapText="1"/>
    </xf>
    <xf numFmtId="4" fontId="24" fillId="2" borderId="61" xfId="0" applyNumberFormat="1" applyFont="1" applyFill="1" applyBorder="1" applyAlignment="1">
      <alignment horizontal="center" vertical="top" wrapText="1"/>
    </xf>
    <xf numFmtId="4" fontId="19" fillId="2" borderId="59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49" fontId="11" fillId="2" borderId="0" xfId="5" applyNumberFormat="1" applyFont="1" applyFill="1" applyBorder="1" applyAlignment="1">
      <alignment horizontal="center" vertical="top"/>
    </xf>
    <xf numFmtId="0" fontId="11" fillId="2" borderId="0" xfId="5" applyFont="1" applyFill="1" applyBorder="1" applyAlignment="1">
      <alignment horizontal="center" vertical="top"/>
    </xf>
    <xf numFmtId="0" fontId="12" fillId="2" borderId="0" xfId="5" applyFont="1" applyFill="1" applyAlignment="1">
      <alignment horizontal="center" vertical="top"/>
    </xf>
    <xf numFmtId="0" fontId="12" fillId="2" borderId="0" xfId="5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4" fontId="18" fillId="2" borderId="4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49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 vertical="top"/>
    </xf>
    <xf numFmtId="4" fontId="36" fillId="2" borderId="0" xfId="0" applyNumberFormat="1" applyFont="1" applyFill="1" applyBorder="1" applyAlignment="1" applyProtection="1">
      <alignment horizontal="right"/>
    </xf>
    <xf numFmtId="0" fontId="24" fillId="2" borderId="33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left" vertical="top" wrapText="1"/>
    </xf>
    <xf numFmtId="49" fontId="25" fillId="2" borderId="10" xfId="0" applyNumberFormat="1" applyFont="1" applyFill="1" applyBorder="1" applyAlignment="1">
      <alignment horizontal="center" vertical="center" wrapText="1"/>
    </xf>
    <xf numFmtId="0" fontId="24" fillId="2" borderId="71" xfId="0" applyFont="1" applyFill="1" applyBorder="1" applyAlignment="1">
      <alignment horizontal="center" vertical="top" wrapText="1"/>
    </xf>
    <xf numFmtId="0" fontId="25" fillId="2" borderId="2" xfId="0" applyFont="1" applyFill="1" applyBorder="1" applyAlignment="1">
      <alignment horizontal="center" vertical="top" wrapText="1"/>
    </xf>
    <xf numFmtId="4" fontId="24" fillId="2" borderId="24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/>
    </xf>
    <xf numFmtId="3" fontId="25" fillId="2" borderId="4" xfId="0" applyNumberFormat="1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left" vertical="top" wrapText="1"/>
    </xf>
    <xf numFmtId="49" fontId="25" fillId="2" borderId="48" xfId="0" applyNumberFormat="1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top" wrapText="1"/>
    </xf>
    <xf numFmtId="0" fontId="25" fillId="2" borderId="22" xfId="0" applyFont="1" applyFill="1" applyBorder="1" applyAlignment="1">
      <alignment horizontal="left" vertical="top" wrapText="1"/>
    </xf>
    <xf numFmtId="49" fontId="25" fillId="2" borderId="37" xfId="0" applyNumberFormat="1" applyFont="1" applyFill="1" applyBorder="1" applyAlignment="1">
      <alignment horizontal="center" vertical="center" wrapText="1"/>
    </xf>
    <xf numFmtId="0" fontId="24" fillId="2" borderId="72" xfId="0" applyFont="1" applyFill="1" applyBorder="1" applyAlignment="1">
      <alignment horizontal="center" vertical="top" wrapText="1"/>
    </xf>
    <xf numFmtId="0" fontId="25" fillId="2" borderId="52" xfId="0" applyFont="1" applyFill="1" applyBorder="1" applyAlignment="1">
      <alignment horizontal="center" vertical="top" wrapText="1"/>
    </xf>
    <xf numFmtId="4" fontId="24" fillId="2" borderId="22" xfId="0" applyNumberFormat="1" applyFont="1" applyFill="1" applyBorder="1" applyAlignment="1">
      <alignment horizontal="center" vertical="center" wrapText="1"/>
    </xf>
    <xf numFmtId="4" fontId="25" fillId="2" borderId="22" xfId="0" applyNumberFormat="1" applyFont="1" applyFill="1" applyBorder="1" applyAlignment="1">
      <alignment horizontal="left" vertical="top" wrapText="1"/>
    </xf>
    <xf numFmtId="4" fontId="25" fillId="2" borderId="52" xfId="0" applyNumberFormat="1" applyFont="1" applyFill="1" applyBorder="1" applyAlignment="1">
      <alignment horizontal="center" vertical="top" wrapText="1"/>
    </xf>
    <xf numFmtId="4" fontId="33" fillId="2" borderId="22" xfId="0" applyNumberFormat="1" applyFont="1" applyFill="1" applyBorder="1" applyAlignment="1">
      <alignment horizontal="left" vertical="top" wrapText="1"/>
    </xf>
    <xf numFmtId="49" fontId="33" fillId="2" borderId="37" xfId="0" applyNumberFormat="1" applyFont="1" applyFill="1" applyBorder="1" applyAlignment="1">
      <alignment horizontal="center" vertical="center" wrapText="1"/>
    </xf>
    <xf numFmtId="0" fontId="33" fillId="2" borderId="72" xfId="0" applyFont="1" applyFill="1" applyBorder="1" applyAlignment="1">
      <alignment horizontal="center" vertical="top" wrapText="1"/>
    </xf>
    <xf numFmtId="4" fontId="33" fillId="2" borderId="52" xfId="0" applyNumberFormat="1" applyFont="1" applyFill="1" applyBorder="1" applyAlignment="1">
      <alignment horizontal="center" vertical="top" wrapText="1"/>
    </xf>
    <xf numFmtId="4" fontId="33" fillId="2" borderId="2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/>
    </xf>
    <xf numFmtId="4" fontId="33" fillId="2" borderId="41" xfId="0" applyNumberFormat="1" applyFont="1" applyFill="1" applyBorder="1" applyAlignment="1">
      <alignment horizontal="center" vertical="center" wrapText="1"/>
    </xf>
    <xf numFmtId="4" fontId="33" fillId="2" borderId="37" xfId="0" applyNumberFormat="1" applyFont="1" applyFill="1" applyBorder="1" applyAlignment="1">
      <alignment horizontal="center" vertical="center" wrapText="1"/>
    </xf>
    <xf numFmtId="4" fontId="33" fillId="2" borderId="22" xfId="0" applyNumberFormat="1" applyFont="1" applyFill="1" applyBorder="1" applyAlignment="1">
      <alignment horizontal="center" vertical="center" wrapText="1"/>
    </xf>
    <xf numFmtId="4" fontId="33" fillId="2" borderId="37" xfId="0" applyNumberFormat="1" applyFont="1" applyFill="1" applyBorder="1" applyAlignment="1">
      <alignment horizontal="center" vertical="center"/>
    </xf>
    <xf numFmtId="4" fontId="33" fillId="2" borderId="57" xfId="0" applyNumberFormat="1" applyFont="1" applyFill="1" applyBorder="1" applyAlignment="1">
      <alignment horizontal="center" vertical="center"/>
    </xf>
    <xf numFmtId="3" fontId="33" fillId="2" borderId="1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4" fontId="33" fillId="2" borderId="60" xfId="0" applyNumberFormat="1" applyFont="1" applyFill="1" applyBorder="1" applyAlignment="1">
      <alignment horizontal="center" vertical="center"/>
    </xf>
    <xf numFmtId="3" fontId="25" fillId="2" borderId="57" xfId="0" applyNumberFormat="1" applyFont="1" applyFill="1" applyBorder="1" applyAlignment="1">
      <alignment horizontal="center" vertical="center"/>
    </xf>
    <xf numFmtId="3" fontId="25" fillId="2" borderId="22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Alignment="1">
      <alignment horizontal="center" vertical="center" wrapText="1"/>
    </xf>
    <xf numFmtId="4" fontId="25" fillId="2" borderId="22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left" vertical="top" wrapText="1"/>
    </xf>
    <xf numFmtId="49" fontId="25" fillId="2" borderId="49" xfId="0" applyNumberFormat="1" applyFont="1" applyFill="1" applyBorder="1" applyAlignment="1">
      <alignment horizontal="center" vertical="center" wrapText="1"/>
    </xf>
    <xf numFmtId="4" fontId="25" fillId="2" borderId="53" xfId="0" applyNumberFormat="1" applyFont="1" applyFill="1" applyBorder="1" applyAlignment="1">
      <alignment horizontal="center" vertical="top" wrapText="1"/>
    </xf>
    <xf numFmtId="4" fontId="25" fillId="2" borderId="3" xfId="0" applyNumberFormat="1" applyFont="1" applyFill="1" applyBorder="1" applyAlignment="1">
      <alignment horizontal="center" vertical="center"/>
    </xf>
    <xf numFmtId="4" fontId="25" fillId="2" borderId="49" xfId="0" applyNumberFormat="1" applyFont="1" applyFill="1" applyBorder="1" applyAlignment="1">
      <alignment horizontal="center" vertical="center"/>
    </xf>
    <xf numFmtId="4" fontId="25" fillId="2" borderId="33" xfId="0" applyNumberFormat="1" applyFont="1" applyFill="1" applyBorder="1" applyAlignment="1">
      <alignment horizontal="left" vertical="top" wrapText="1"/>
    </xf>
    <xf numFmtId="49" fontId="25" fillId="2" borderId="42" xfId="0" applyNumberFormat="1" applyFont="1" applyFill="1" applyBorder="1" applyAlignment="1">
      <alignment horizontal="center" vertical="center" wrapText="1"/>
    </xf>
    <xf numFmtId="0" fontId="24" fillId="2" borderId="74" xfId="0" applyFont="1" applyFill="1" applyBorder="1" applyAlignment="1">
      <alignment horizontal="center" vertical="top" wrapText="1"/>
    </xf>
    <xf numFmtId="4" fontId="25" fillId="2" borderId="0" xfId="0" applyNumberFormat="1" applyFont="1" applyFill="1" applyBorder="1" applyAlignment="1">
      <alignment horizontal="center" vertical="top" wrapText="1"/>
    </xf>
    <xf numFmtId="4" fontId="24" fillId="2" borderId="25" xfId="0" applyNumberFormat="1" applyFont="1" applyFill="1" applyBorder="1" applyAlignment="1">
      <alignment horizontal="center" vertical="center" wrapText="1"/>
    </xf>
    <xf numFmtId="4" fontId="24" fillId="2" borderId="5" xfId="0" applyNumberFormat="1" applyFont="1" applyFill="1" applyBorder="1" applyAlignment="1">
      <alignment horizontal="center" vertical="center" wrapText="1"/>
    </xf>
    <xf numFmtId="4" fontId="25" fillId="2" borderId="5" xfId="0" applyNumberFormat="1" applyFont="1" applyFill="1" applyBorder="1" applyAlignment="1">
      <alignment horizontal="center" vertical="center"/>
    </xf>
    <xf numFmtId="3" fontId="25" fillId="2" borderId="3" xfId="0" applyNumberFormat="1" applyFont="1" applyFill="1" applyBorder="1" applyAlignment="1">
      <alignment horizontal="center" vertical="center"/>
    </xf>
    <xf numFmtId="3" fontId="25" fillId="2" borderId="27" xfId="0" applyNumberFormat="1" applyFont="1" applyFill="1" applyBorder="1" applyAlignment="1">
      <alignment horizontal="center" vertical="center"/>
    </xf>
    <xf numFmtId="4" fontId="25" fillId="2" borderId="23" xfId="0" applyNumberFormat="1" applyFont="1" applyFill="1" applyBorder="1" applyAlignment="1">
      <alignment horizontal="center" vertical="center"/>
    </xf>
    <xf numFmtId="3" fontId="18" fillId="2" borderId="40" xfId="0" applyNumberFormat="1" applyFont="1" applyFill="1" applyBorder="1" applyAlignment="1">
      <alignment horizontal="center" vertical="center"/>
    </xf>
    <xf numFmtId="49" fontId="25" fillId="2" borderId="30" xfId="0" applyNumberFormat="1" applyFont="1" applyFill="1" applyBorder="1" applyAlignment="1">
      <alignment horizontal="center" vertical="center" wrapText="1"/>
    </xf>
    <xf numFmtId="4" fontId="33" fillId="2" borderId="11" xfId="0" applyNumberFormat="1" applyFont="1" applyFill="1" applyBorder="1" applyAlignment="1">
      <alignment horizontal="center" vertical="top" wrapText="1"/>
    </xf>
    <xf numFmtId="3" fontId="25" fillId="2" borderId="47" xfId="0" applyNumberFormat="1" applyFont="1" applyFill="1" applyBorder="1" applyAlignment="1">
      <alignment horizontal="center" vertical="center"/>
    </xf>
    <xf numFmtId="3" fontId="25" fillId="2" borderId="8" xfId="0" applyNumberFormat="1" applyFont="1" applyFill="1" applyBorder="1" applyAlignment="1">
      <alignment horizontal="center" vertical="center"/>
    </xf>
    <xf numFmtId="3" fontId="25" fillId="2" borderId="30" xfId="0" applyNumberFormat="1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horizontal="center" vertical="center" wrapText="1"/>
    </xf>
    <xf numFmtId="4" fontId="33" fillId="2" borderId="2" xfId="0" applyNumberFormat="1" applyFont="1" applyFill="1" applyBorder="1" applyAlignment="1">
      <alignment horizontal="center" vertical="top" wrapText="1"/>
    </xf>
    <xf numFmtId="4" fontId="18" fillId="2" borderId="67" xfId="0" applyNumberFormat="1" applyFont="1" applyFill="1" applyBorder="1" applyAlignment="1">
      <alignment horizontal="center"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 wrapText="1"/>
    </xf>
    <xf numFmtId="4" fontId="18" fillId="2" borderId="41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center" vertical="center"/>
    </xf>
    <xf numFmtId="3" fontId="25" fillId="2" borderId="39" xfId="0" applyNumberFormat="1" applyFont="1" applyFill="1" applyBorder="1" applyAlignment="1">
      <alignment horizontal="center" vertical="center"/>
    </xf>
    <xf numFmtId="3" fontId="25" fillId="2" borderId="25" xfId="0" applyNumberFormat="1" applyFont="1" applyFill="1" applyBorder="1" applyAlignment="1">
      <alignment horizontal="center" vertical="center"/>
    </xf>
    <xf numFmtId="0" fontId="25" fillId="2" borderId="25" xfId="0" applyFont="1" applyFill="1" applyBorder="1" applyAlignment="1"/>
    <xf numFmtId="0" fontId="25" fillId="2" borderId="0" xfId="0" applyFont="1" applyFill="1" applyAlignment="1"/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4" fontId="25" fillId="2" borderId="61" xfId="0" applyNumberFormat="1" applyFont="1" applyFill="1" applyBorder="1" applyAlignment="1">
      <alignment horizontal="center" vertical="top" wrapText="1"/>
    </xf>
    <xf numFmtId="4" fontId="18" fillId="2" borderId="69" xfId="0" applyNumberFormat="1" applyFont="1" applyFill="1" applyBorder="1" applyAlignment="1">
      <alignment horizontal="center" vertical="top" wrapText="1"/>
    </xf>
    <xf numFmtId="4" fontId="18" fillId="2" borderId="46" xfId="0" applyNumberFormat="1" applyFont="1" applyFill="1" applyBorder="1" applyAlignment="1">
      <alignment horizontal="center" vertical="center" wrapText="1"/>
    </xf>
    <xf numFmtId="4" fontId="18" fillId="2" borderId="20" xfId="0" applyNumberFormat="1" applyFont="1" applyFill="1" applyBorder="1" applyAlignment="1">
      <alignment horizontal="center" vertical="center" wrapText="1"/>
    </xf>
    <xf numFmtId="4" fontId="18" fillId="2" borderId="21" xfId="0" applyNumberFormat="1" applyFont="1" applyFill="1" applyBorder="1" applyAlignment="1">
      <alignment horizontal="center" vertical="center" wrapText="1"/>
    </xf>
    <xf numFmtId="4" fontId="18" fillId="2" borderId="19" xfId="0" applyNumberFormat="1" applyFont="1" applyFill="1" applyBorder="1" applyAlignment="1">
      <alignment horizontal="center" vertical="center" wrapText="1"/>
    </xf>
    <xf numFmtId="3" fontId="18" fillId="2" borderId="61" xfId="0" applyNumberFormat="1" applyFont="1" applyFill="1" applyBorder="1" applyAlignment="1">
      <alignment horizontal="center" vertical="center" wrapText="1"/>
    </xf>
    <xf numFmtId="3" fontId="18" fillId="2" borderId="20" xfId="0" applyNumberFormat="1" applyFont="1" applyFill="1" applyBorder="1" applyAlignment="1">
      <alignment horizontal="center" vertical="center" wrapText="1"/>
    </xf>
    <xf numFmtId="3" fontId="18" fillId="2" borderId="21" xfId="0" applyNumberFormat="1" applyFont="1" applyFill="1" applyBorder="1" applyAlignment="1">
      <alignment horizontal="center" vertical="center" wrapText="1"/>
    </xf>
    <xf numFmtId="4" fontId="26" fillId="2" borderId="13" xfId="0" applyNumberFormat="1" applyFont="1" applyFill="1" applyBorder="1" applyAlignment="1">
      <alignment horizontal="left" vertical="center" wrapText="1"/>
    </xf>
    <xf numFmtId="49" fontId="26" fillId="2" borderId="41" xfId="0" applyNumberFormat="1" applyFont="1" applyFill="1" applyBorder="1" applyAlignment="1">
      <alignment horizontal="center" vertical="center" wrapText="1"/>
    </xf>
    <xf numFmtId="4" fontId="26" fillId="2" borderId="25" xfId="0" applyNumberFormat="1" applyFont="1" applyFill="1" applyBorder="1" applyAlignment="1">
      <alignment horizontal="center" vertical="top" wrapText="1"/>
    </xf>
    <xf numFmtId="4" fontId="26" fillId="2" borderId="73" xfId="0" applyNumberFormat="1" applyFont="1" applyFill="1" applyBorder="1" applyAlignment="1">
      <alignment horizontal="center" vertical="top" wrapText="1"/>
    </xf>
    <xf numFmtId="4" fontId="26" fillId="2" borderId="6" xfId="0" applyNumberFormat="1" applyFont="1" applyFill="1" applyBorder="1" applyAlignment="1">
      <alignment horizontal="center" vertical="center" wrapText="1"/>
    </xf>
    <xf numFmtId="4" fontId="26" fillId="2" borderId="5" xfId="0" applyNumberFormat="1" applyFont="1" applyFill="1" applyBorder="1" applyAlignment="1">
      <alignment horizontal="center" vertical="center"/>
    </xf>
    <xf numFmtId="4" fontId="26" fillId="2" borderId="41" xfId="0" applyNumberFormat="1" applyFont="1" applyFill="1" applyBorder="1" applyAlignment="1">
      <alignment horizontal="center" vertical="center"/>
    </xf>
    <xf numFmtId="4" fontId="26" fillId="2" borderId="57" xfId="0" applyNumberFormat="1" applyFont="1" applyFill="1" applyBorder="1" applyAlignment="1">
      <alignment horizontal="center" vertical="center"/>
    </xf>
    <xf numFmtId="4" fontId="26" fillId="2" borderId="4" xfId="0" applyNumberFormat="1" applyFont="1" applyFill="1" applyBorder="1" applyAlignment="1">
      <alignment horizontal="center" vertical="center"/>
    </xf>
    <xf numFmtId="4" fontId="26" fillId="2" borderId="48" xfId="0" applyNumberFormat="1" applyFont="1" applyFill="1" applyBorder="1" applyAlignment="1">
      <alignment horizontal="center" vertical="center"/>
    </xf>
    <xf numFmtId="4" fontId="26" fillId="2" borderId="24" xfId="0" applyNumberFormat="1" applyFont="1" applyFill="1" applyBorder="1" applyAlignment="1">
      <alignment horizontal="center" vertical="center" wrapText="1"/>
    </xf>
    <xf numFmtId="4" fontId="26" fillId="2" borderId="31" xfId="0" applyNumberFormat="1" applyFont="1" applyFill="1" applyBorder="1" applyAlignment="1">
      <alignment horizontal="center" vertical="center"/>
    </xf>
    <xf numFmtId="3" fontId="26" fillId="2" borderId="57" xfId="0" applyNumberFormat="1" applyFont="1" applyFill="1" applyBorder="1" applyAlignment="1">
      <alignment horizontal="center" vertical="center" wrapText="1"/>
    </xf>
    <xf numFmtId="3" fontId="26" fillId="2" borderId="4" xfId="0" applyNumberFormat="1" applyFont="1" applyFill="1" applyBorder="1" applyAlignment="1">
      <alignment horizontal="center" vertical="center" wrapText="1"/>
    </xf>
    <xf numFmtId="3" fontId="26" fillId="2" borderId="31" xfId="0" applyNumberFormat="1" applyFont="1" applyFill="1" applyBorder="1" applyAlignment="1">
      <alignment horizontal="center" vertical="center" wrapText="1"/>
    </xf>
    <xf numFmtId="4" fontId="18" fillId="2" borderId="71" xfId="0" applyNumberFormat="1" applyFont="1" applyFill="1" applyBorder="1" applyAlignment="1">
      <alignment horizontal="center" vertical="top" wrapText="1"/>
    </xf>
    <xf numFmtId="4" fontId="19" fillId="2" borderId="47" xfId="0" applyNumberFormat="1" applyFont="1" applyFill="1" applyBorder="1" applyAlignment="1">
      <alignment horizontal="center" vertical="center" wrapText="1"/>
    </xf>
    <xf numFmtId="4" fontId="19" fillId="2" borderId="8" xfId="0" applyNumberFormat="1" applyFont="1" applyFill="1" applyBorder="1" applyAlignment="1">
      <alignment horizontal="center" vertical="center" wrapText="1"/>
    </xf>
    <xf numFmtId="4" fontId="19" fillId="2" borderId="12" xfId="0" applyNumberFormat="1" applyFont="1" applyFill="1" applyBorder="1" applyAlignment="1">
      <alignment horizontal="center" vertical="center" wrapText="1"/>
    </xf>
    <xf numFmtId="165" fontId="19" fillId="2" borderId="12" xfId="0" applyNumberFormat="1" applyFont="1" applyFill="1" applyBorder="1" applyAlignment="1">
      <alignment vertical="center" wrapText="1"/>
    </xf>
    <xf numFmtId="165" fontId="19" fillId="2" borderId="8" xfId="0" applyNumberFormat="1" applyFont="1" applyFill="1" applyBorder="1" applyAlignment="1">
      <alignment vertical="center" wrapText="1"/>
    </xf>
    <xf numFmtId="165" fontId="19" fillId="2" borderId="10" xfId="0" applyNumberFormat="1" applyFont="1" applyFill="1" applyBorder="1" applyAlignment="1">
      <alignment vertical="center" wrapText="1"/>
    </xf>
    <xf numFmtId="4" fontId="25" fillId="2" borderId="54" xfId="0" applyNumberFormat="1" applyFont="1" applyFill="1" applyBorder="1" applyAlignment="1">
      <alignment horizontal="center" vertical="top" wrapText="1"/>
    </xf>
    <xf numFmtId="4" fontId="24" fillId="2" borderId="44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4" fillId="2" borderId="14" xfId="0" applyNumberFormat="1" applyFont="1" applyFill="1" applyBorder="1" applyAlignment="1">
      <alignment horizontal="center" vertical="center" wrapText="1"/>
    </xf>
    <xf numFmtId="4" fontId="18" fillId="2" borderId="47" xfId="0" applyNumberFormat="1" applyFont="1" applyFill="1" applyBorder="1" applyAlignment="1">
      <alignment horizontal="center" vertical="top" wrapText="1"/>
    </xf>
    <xf numFmtId="4" fontId="19" fillId="2" borderId="57" xfId="0" applyNumberFormat="1" applyFont="1" applyFill="1" applyBorder="1" applyAlignment="1">
      <alignment horizontal="center" vertical="center" wrapText="1"/>
    </xf>
    <xf numFmtId="4" fontId="19" fillId="2" borderId="37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" fontId="19" fillId="2" borderId="14" xfId="0" applyNumberFormat="1" applyFont="1" applyFill="1" applyBorder="1" applyAlignment="1">
      <alignment horizontal="center" vertical="center" wrapText="1"/>
    </xf>
    <xf numFmtId="3" fontId="19" fillId="2" borderId="24" xfId="0" applyNumberFormat="1" applyFont="1" applyFill="1" applyBorder="1" applyAlignment="1">
      <alignment horizontal="center" vertical="center" wrapText="1"/>
    </xf>
    <xf numFmtId="3" fontId="19" fillId="2" borderId="57" xfId="0" applyNumberFormat="1" applyFont="1" applyFill="1" applyBorder="1" applyAlignment="1">
      <alignment horizontal="center" vertical="center" wrapText="1"/>
    </xf>
    <xf numFmtId="3" fontId="19" fillId="2" borderId="37" xfId="0" applyNumberFormat="1" applyFont="1" applyFill="1" applyBorder="1" applyAlignment="1">
      <alignment horizontal="center" vertical="center" wrapText="1"/>
    </xf>
    <xf numFmtId="3" fontId="19" fillId="2" borderId="14" xfId="0" applyNumberFormat="1" applyFont="1" applyFill="1" applyBorder="1" applyAlignment="1">
      <alignment horizontal="center" vertical="center" wrapText="1"/>
    </xf>
    <xf numFmtId="49" fontId="25" fillId="2" borderId="16" xfId="0" applyNumberFormat="1" applyFont="1" applyFill="1" applyBorder="1" applyAlignment="1" applyProtection="1">
      <alignment horizontal="left" vertical="center" wrapText="1"/>
    </xf>
    <xf numFmtId="49" fontId="25" fillId="2" borderId="42" xfId="0" applyNumberFormat="1" applyFont="1" applyFill="1" applyBorder="1" applyAlignment="1">
      <alignment vertical="center" wrapText="1"/>
    </xf>
    <xf numFmtId="4" fontId="25" fillId="2" borderId="65" xfId="0" applyNumberFormat="1" applyFont="1" applyFill="1" applyBorder="1" applyAlignment="1">
      <alignment horizontal="center" vertical="top" wrapText="1"/>
    </xf>
    <xf numFmtId="4" fontId="25" fillId="2" borderId="33" xfId="0" applyNumberFormat="1" applyFont="1" applyFill="1" applyBorder="1" applyAlignment="1">
      <alignment horizontal="center" vertical="center" wrapText="1"/>
    </xf>
    <xf numFmtId="4" fontId="25" fillId="2" borderId="18" xfId="0" applyNumberFormat="1" applyFont="1" applyFill="1" applyBorder="1" applyAlignment="1" applyProtection="1">
      <alignment horizontal="center" vertical="center" wrapText="1"/>
    </xf>
    <xf numFmtId="4" fontId="25" fillId="2" borderId="45" xfId="0" applyNumberFormat="1" applyFont="1" applyFill="1" applyBorder="1" applyAlignment="1">
      <alignment horizontal="center" vertical="center" wrapText="1"/>
    </xf>
    <xf numFmtId="4" fontId="25" fillId="2" borderId="38" xfId="0" applyNumberFormat="1" applyFont="1" applyFill="1" applyBorder="1" applyAlignment="1" applyProtection="1">
      <alignment horizontal="center" vertical="center" wrapText="1"/>
    </xf>
    <xf numFmtId="3" fontId="25" fillId="2" borderId="4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3" fontId="25" fillId="2" borderId="38" xfId="0" applyNumberFormat="1" applyFont="1" applyFill="1" applyBorder="1" applyAlignment="1">
      <alignment horizontal="center" vertical="center"/>
    </xf>
    <xf numFmtId="3" fontId="25" fillId="2" borderId="33" xfId="0" applyNumberFormat="1" applyFont="1" applyFill="1" applyBorder="1" applyAlignment="1">
      <alignment horizontal="center" vertical="center"/>
    </xf>
    <xf numFmtId="3" fontId="25" fillId="2" borderId="18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4" fontId="25" fillId="2" borderId="4" xfId="0" applyNumberFormat="1" applyFont="1" applyFill="1" applyBorder="1" applyAlignment="1">
      <alignment horizontal="left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" fontId="25" fillId="2" borderId="48" xfId="0" applyNumberFormat="1" applyFont="1" applyFill="1" applyBorder="1" applyAlignment="1">
      <alignment horizontal="center" vertical="top" wrapText="1"/>
    </xf>
    <xf numFmtId="4" fontId="24" fillId="2" borderId="50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 wrapText="1"/>
    </xf>
    <xf numFmtId="4" fontId="24" fillId="2" borderId="48" xfId="0" applyNumberFormat="1" applyFont="1" applyFill="1" applyBorder="1" applyAlignment="1">
      <alignment horizontal="center" vertical="center" wrapText="1"/>
    </xf>
    <xf numFmtId="4" fontId="24" fillId="2" borderId="31" xfId="0" applyNumberFormat="1" applyFont="1" applyFill="1" applyBorder="1" applyAlignment="1">
      <alignment horizontal="center" vertical="center" wrapText="1"/>
    </xf>
    <xf numFmtId="3" fontId="24" fillId="2" borderId="50" xfId="0" applyNumberFormat="1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3" fontId="24" fillId="2" borderId="48" xfId="0" applyNumberFormat="1" applyFont="1" applyFill="1" applyBorder="1" applyAlignment="1">
      <alignment horizontal="center" vertical="center" wrapText="1"/>
    </xf>
    <xf numFmtId="3" fontId="24" fillId="2" borderId="24" xfId="0" applyNumberFormat="1" applyFont="1" applyFill="1" applyBorder="1" applyAlignment="1">
      <alignment horizontal="center" vertical="center" wrapText="1"/>
    </xf>
    <xf numFmtId="3" fontId="24" fillId="2" borderId="3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left" wrapText="1"/>
    </xf>
    <xf numFmtId="4" fontId="25" fillId="2" borderId="69" xfId="0" applyNumberFormat="1" applyFont="1" applyFill="1" applyBorder="1" applyAlignment="1">
      <alignment horizontal="center" vertical="top" wrapText="1"/>
    </xf>
    <xf numFmtId="4" fontId="25" fillId="2" borderId="47" xfId="0" applyNumberFormat="1" applyFont="1" applyFill="1" applyBorder="1" applyAlignment="1">
      <alignment horizontal="center" vertical="top" wrapText="1"/>
    </xf>
    <xf numFmtId="4" fontId="24" fillId="2" borderId="32" xfId="0" applyNumberFormat="1" applyFont="1" applyFill="1" applyBorder="1" applyAlignment="1">
      <alignment horizontal="center" vertical="center" wrapText="1"/>
    </xf>
    <xf numFmtId="4" fontId="25" fillId="2" borderId="31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 applyAlignment="1">
      <alignment horizontal="center"/>
    </xf>
    <xf numFmtId="4" fontId="25" fillId="2" borderId="3" xfId="0" applyNumberFormat="1" applyFont="1" applyFill="1" applyBorder="1" applyAlignment="1">
      <alignment horizontal="left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4" fontId="25" fillId="2" borderId="42" xfId="0" applyNumberFormat="1" applyFont="1" applyFill="1" applyBorder="1" applyAlignment="1">
      <alignment horizontal="center" vertical="top" wrapText="1"/>
    </xf>
    <xf numFmtId="4" fontId="25" fillId="2" borderId="66" xfId="0" applyNumberFormat="1" applyFont="1" applyFill="1" applyBorder="1" applyAlignment="1">
      <alignment horizontal="center" vertical="top" wrapText="1"/>
    </xf>
    <xf numFmtId="4" fontId="24" fillId="2" borderId="13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4" fontId="25" fillId="2" borderId="27" xfId="0" applyNumberFormat="1" applyFont="1" applyFill="1" applyBorder="1" applyAlignment="1">
      <alignment horizontal="center" vertical="center" wrapText="1"/>
    </xf>
    <xf numFmtId="4" fontId="24" fillId="2" borderId="23" xfId="0" applyNumberFormat="1" applyFont="1" applyFill="1" applyBorder="1" applyAlignment="1">
      <alignment horizontal="center" vertical="center" wrapText="1"/>
    </xf>
    <xf numFmtId="4" fontId="25" fillId="2" borderId="49" xfId="0" applyNumberFormat="1" applyFont="1" applyFill="1" applyBorder="1" applyAlignment="1">
      <alignment horizontal="center" vertical="center" wrapText="1"/>
    </xf>
    <xf numFmtId="3" fontId="25" fillId="2" borderId="36" xfId="0" applyNumberFormat="1" applyFont="1" applyFill="1" applyBorder="1" applyAlignment="1">
      <alignment horizontal="center" vertical="center"/>
    </xf>
    <xf numFmtId="4" fontId="24" fillId="2" borderId="51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3" fontId="24" fillId="2" borderId="27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left" vertical="top" wrapText="1"/>
    </xf>
    <xf numFmtId="4" fontId="24" fillId="2" borderId="71" xfId="0" applyNumberFormat="1" applyFont="1" applyFill="1" applyBorder="1" applyAlignment="1">
      <alignment horizontal="center" vertical="top" wrapText="1"/>
    </xf>
    <xf numFmtId="4" fontId="25" fillId="2" borderId="57" xfId="0" applyNumberFormat="1" applyFont="1" applyFill="1" applyBorder="1" applyAlignment="1">
      <alignment horizontal="center" vertical="top" wrapText="1"/>
    </xf>
    <xf numFmtId="4" fontId="24" fillId="2" borderId="1" xfId="0" applyNumberFormat="1" applyFont="1" applyFill="1" applyBorder="1" applyAlignment="1">
      <alignment horizontal="left" vertical="top" wrapText="1"/>
    </xf>
    <xf numFmtId="49" fontId="24" fillId="2" borderId="37" xfId="0" applyNumberFormat="1" applyFont="1" applyFill="1" applyBorder="1" applyAlignment="1">
      <alignment horizontal="center" vertical="center" wrapText="1"/>
    </xf>
    <xf numFmtId="4" fontId="24" fillId="2" borderId="72" xfId="0" applyNumberFormat="1" applyFont="1" applyFill="1" applyBorder="1" applyAlignment="1">
      <alignment horizontal="center" vertical="top" wrapText="1"/>
    </xf>
    <xf numFmtId="4" fontId="24" fillId="2" borderId="60" xfId="0" applyNumberFormat="1" applyFont="1" applyFill="1" applyBorder="1" applyAlignment="1">
      <alignment horizontal="center" vertical="top" wrapText="1"/>
    </xf>
    <xf numFmtId="4" fontId="24" fillId="2" borderId="14" xfId="0" applyNumberFormat="1" applyFont="1" applyFill="1" applyBorder="1" applyAlignment="1">
      <alignment horizontal="center" vertical="center" wrapText="1"/>
    </xf>
    <xf numFmtId="4" fontId="24" fillId="2" borderId="37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left" vertical="top" wrapText="1"/>
    </xf>
    <xf numFmtId="49" fontId="24" fillId="2" borderId="49" xfId="0" applyNumberFormat="1" applyFont="1" applyFill="1" applyBorder="1" applyAlignment="1">
      <alignment horizontal="center" vertical="center" wrapText="1"/>
    </xf>
    <xf numFmtId="4" fontId="24" fillId="2" borderId="54" xfId="0" applyNumberFormat="1" applyFont="1" applyFill="1" applyBorder="1" applyAlignment="1">
      <alignment horizontal="center" vertical="top" wrapText="1"/>
    </xf>
    <xf numFmtId="4" fontId="24" fillId="2" borderId="66" xfId="0" applyNumberFormat="1" applyFont="1" applyFill="1" applyBorder="1" applyAlignment="1">
      <alignment horizontal="center" vertical="top" wrapText="1"/>
    </xf>
    <xf numFmtId="4" fontId="24" fillId="2" borderId="3" xfId="0" applyNumberFormat="1" applyFont="1" applyFill="1" applyBorder="1" applyAlignment="1">
      <alignment horizontal="center" vertical="center" wrapText="1"/>
    </xf>
    <xf numFmtId="4" fontId="24" fillId="2" borderId="27" xfId="0" applyNumberFormat="1" applyFont="1" applyFill="1" applyBorder="1" applyAlignment="1">
      <alignment horizontal="center" vertical="center" wrapText="1"/>
    </xf>
    <xf numFmtId="4" fontId="24" fillId="2" borderId="49" xfId="0" applyNumberFormat="1" applyFont="1" applyFill="1" applyBorder="1" applyAlignment="1">
      <alignment horizontal="center" vertical="center" wrapText="1"/>
    </xf>
    <xf numFmtId="3" fontId="25" fillId="2" borderId="13" xfId="0" applyNumberFormat="1" applyFont="1" applyFill="1" applyBorder="1" applyAlignment="1">
      <alignment horizontal="center" vertical="center"/>
    </xf>
    <xf numFmtId="4" fontId="24" fillId="2" borderId="8" xfId="0" applyNumberFormat="1" applyFont="1" applyFill="1" applyBorder="1" applyAlignment="1">
      <alignment horizontal="left" vertical="top" wrapText="1"/>
    </xf>
    <xf numFmtId="49" fontId="24" fillId="2" borderId="10" xfId="0" applyNumberFormat="1" applyFont="1" applyFill="1" applyBorder="1" applyAlignment="1">
      <alignment horizontal="center" vertical="center" wrapText="1"/>
    </xf>
    <xf numFmtId="4" fontId="24" fillId="2" borderId="2" xfId="0" applyNumberFormat="1" applyFont="1" applyFill="1" applyBorder="1" applyAlignment="1">
      <alignment horizontal="center" vertical="top" wrapText="1"/>
    </xf>
    <xf numFmtId="4" fontId="24" fillId="2" borderId="8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4" fontId="24" fillId="2" borderId="30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left" vertical="top" wrapText="1"/>
    </xf>
    <xf numFmtId="4" fontId="25" fillId="2" borderId="22" xfId="0" applyNumberFormat="1" applyFont="1" applyFill="1" applyBorder="1" applyAlignment="1">
      <alignment horizontal="center" vertical="center" wrapText="1"/>
    </xf>
    <xf numFmtId="4" fontId="24" fillId="2" borderId="52" xfId="0" applyNumberFormat="1" applyFont="1" applyFill="1" applyBorder="1" applyAlignment="1">
      <alignment horizontal="center" vertical="top" wrapText="1"/>
    </xf>
    <xf numFmtId="4" fontId="33" fillId="2" borderId="17" xfId="0" applyNumberFormat="1" applyFont="1" applyFill="1" applyBorder="1" applyAlignment="1">
      <alignment horizontal="left"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4" fontId="33" fillId="2" borderId="74" xfId="0" applyNumberFormat="1" applyFont="1" applyFill="1" applyBorder="1" applyAlignment="1">
      <alignment horizontal="center" vertical="top" wrapText="1"/>
    </xf>
    <xf numFmtId="4" fontId="33" fillId="2" borderId="25" xfId="0" applyNumberFormat="1" applyFont="1" applyFill="1" applyBorder="1" applyAlignment="1">
      <alignment horizontal="center" vertical="center" wrapText="1"/>
    </xf>
    <xf numFmtId="4" fontId="33" fillId="2" borderId="5" xfId="0" applyNumberFormat="1" applyFont="1" applyFill="1" applyBorder="1" applyAlignment="1">
      <alignment horizontal="center" vertical="center" wrapText="1"/>
    </xf>
    <xf numFmtId="4" fontId="33" fillId="2" borderId="49" xfId="0" applyNumberFormat="1" applyFont="1" applyFill="1" applyBorder="1" applyAlignment="1">
      <alignment horizontal="center" vertical="center"/>
    </xf>
    <xf numFmtId="4" fontId="33" fillId="2" borderId="26" xfId="0" applyNumberFormat="1" applyFont="1" applyFill="1" applyBorder="1" applyAlignment="1">
      <alignment horizontal="center" vertical="center" wrapText="1"/>
    </xf>
    <xf numFmtId="4" fontId="33" fillId="2" borderId="17" xfId="0" applyNumberFormat="1" applyFont="1" applyFill="1" applyBorder="1" applyAlignment="1">
      <alignment horizontal="center" vertical="center" wrapText="1"/>
    </xf>
    <xf numFmtId="4" fontId="33" fillId="2" borderId="42" xfId="0" applyNumberFormat="1" applyFont="1" applyFill="1" applyBorder="1" applyAlignment="1">
      <alignment horizontal="center" vertical="center" wrapText="1"/>
    </xf>
    <xf numFmtId="4" fontId="33" fillId="2" borderId="18" xfId="0" applyNumberFormat="1" applyFont="1" applyFill="1" applyBorder="1" applyAlignment="1">
      <alignment horizontal="center" vertical="center"/>
    </xf>
    <xf numFmtId="4" fontId="33" fillId="2" borderId="13" xfId="0" applyNumberFormat="1" applyFont="1" applyFill="1" applyBorder="1" applyAlignment="1">
      <alignment horizontal="center" vertical="center" wrapText="1"/>
    </xf>
    <xf numFmtId="4" fontId="33" fillId="2" borderId="27" xfId="0" applyNumberFormat="1" applyFont="1" applyFill="1" applyBorder="1" applyAlignment="1">
      <alignment horizontal="center" vertical="center" wrapText="1"/>
    </xf>
    <xf numFmtId="4" fontId="33" fillId="2" borderId="42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/>
    </xf>
    <xf numFmtId="4" fontId="24" fillId="2" borderId="69" xfId="0" applyNumberFormat="1" applyFont="1" applyFill="1" applyBorder="1" applyAlignment="1">
      <alignment horizontal="center" vertical="top" wrapText="1"/>
    </xf>
    <xf numFmtId="4" fontId="24" fillId="2" borderId="15" xfId="0" applyNumberFormat="1" applyFont="1" applyFill="1" applyBorder="1" applyAlignment="1">
      <alignment horizontal="center" vertical="center" wrapText="1"/>
    </xf>
    <xf numFmtId="4" fontId="24" fillId="2" borderId="17" xfId="0" applyNumberFormat="1" applyFont="1" applyFill="1" applyBorder="1" applyAlignment="1">
      <alignment horizontal="center" vertical="center" wrapText="1"/>
    </xf>
    <xf numFmtId="4" fontId="24" fillId="2" borderId="36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Alignment="1">
      <alignment horizontal="center"/>
    </xf>
    <xf numFmtId="4" fontId="19" fillId="2" borderId="69" xfId="0" applyNumberFormat="1" applyFont="1" applyFill="1" applyBorder="1" applyAlignment="1">
      <alignment horizontal="center" vertical="top" wrapText="1"/>
    </xf>
    <xf numFmtId="0" fontId="20" fillId="2" borderId="55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 wrapText="1"/>
    </xf>
    <xf numFmtId="4" fontId="25" fillId="2" borderId="32" xfId="0" applyNumberFormat="1" applyFont="1" applyFill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left" vertical="center" wrapText="1"/>
    </xf>
    <xf numFmtId="49" fontId="24" fillId="2" borderId="48" xfId="0" applyNumberFormat="1" applyFont="1" applyFill="1" applyBorder="1" applyAlignment="1">
      <alignment horizontal="center" vertical="center" wrapText="1"/>
    </xf>
    <xf numFmtId="4" fontId="25" fillId="2" borderId="24" xfId="0" applyNumberFormat="1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left" vertical="center" wrapText="1"/>
    </xf>
    <xf numFmtId="4" fontId="24" fillId="2" borderId="0" xfId="0" applyNumberFormat="1" applyFont="1" applyFill="1" applyBorder="1" applyAlignment="1">
      <alignment horizontal="center" vertical="top" wrapText="1"/>
    </xf>
    <xf numFmtId="4" fontId="25" fillId="2" borderId="39" xfId="0" applyNumberFormat="1" applyFont="1" applyFill="1" applyBorder="1" applyAlignment="1">
      <alignment horizontal="center" vertical="center"/>
    </xf>
    <xf numFmtId="4" fontId="25" fillId="2" borderId="13" xfId="0" applyNumberFormat="1" applyFont="1" applyFill="1" applyBorder="1" applyAlignment="1">
      <alignment horizontal="center" vertical="center"/>
    </xf>
    <xf numFmtId="4" fontId="19" fillId="2" borderId="53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left" vertical="center" wrapText="1"/>
    </xf>
    <xf numFmtId="165" fontId="25" fillId="2" borderId="32" xfId="0" applyNumberFormat="1" applyFont="1" applyFill="1" applyBorder="1" applyAlignment="1">
      <alignment horizontal="center" vertical="center"/>
    </xf>
    <xf numFmtId="166" fontId="25" fillId="2" borderId="8" xfId="0" applyNumberFormat="1" applyFont="1" applyFill="1" applyBorder="1" applyAlignment="1">
      <alignment horizontal="center" vertical="center"/>
    </xf>
    <xf numFmtId="4" fontId="18" fillId="2" borderId="49" xfId="0" applyNumberFormat="1" applyFont="1" applyFill="1" applyBorder="1" applyAlignment="1">
      <alignment horizontal="center" vertical="center" wrapText="1"/>
    </xf>
    <xf numFmtId="49" fontId="37" fillId="2" borderId="23" xfId="0" applyNumberFormat="1" applyFont="1" applyFill="1" applyBorder="1" applyAlignment="1" applyProtection="1">
      <alignment horizontal="center" vertical="center" wrapText="1"/>
    </xf>
    <xf numFmtId="166" fontId="25" fillId="2" borderId="3" xfId="0" applyNumberFormat="1" applyFont="1" applyFill="1" applyBorder="1" applyAlignment="1">
      <alignment horizontal="center" vertical="center" wrapText="1"/>
    </xf>
    <xf numFmtId="4" fontId="37" fillId="2" borderId="27" xfId="0" applyNumberFormat="1" applyFont="1" applyFill="1" applyBorder="1" applyAlignment="1" applyProtection="1">
      <alignment horizontal="center" vertical="center" wrapText="1"/>
    </xf>
    <xf numFmtId="165" fontId="25" fillId="2" borderId="24" xfId="0" applyNumberFormat="1" applyFont="1" applyFill="1" applyBorder="1" applyAlignment="1">
      <alignment horizontal="center" vertical="center"/>
    </xf>
    <xf numFmtId="4" fontId="25" fillId="2" borderId="27" xfId="0" applyNumberFormat="1" applyFont="1" applyFill="1" applyBorder="1" applyAlignment="1" applyProtection="1">
      <alignment horizontal="center" vertical="center" wrapText="1"/>
    </xf>
    <xf numFmtId="4" fontId="25" fillId="2" borderId="23" xfId="0" applyNumberFormat="1" applyFont="1" applyFill="1" applyBorder="1" applyAlignment="1">
      <alignment horizontal="center" vertical="center" wrapText="1"/>
    </xf>
    <xf numFmtId="4" fontId="25" fillId="2" borderId="51" xfId="0" applyNumberFormat="1" applyFont="1" applyFill="1" applyBorder="1" applyAlignment="1">
      <alignment horizontal="center" vertical="center"/>
    </xf>
    <xf numFmtId="4" fontId="25" fillId="2" borderId="27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 wrapText="1"/>
    </xf>
    <xf numFmtId="4" fontId="25" fillId="2" borderId="13" xfId="0" applyNumberFormat="1" applyFont="1" applyFill="1" applyBorder="1" applyAlignment="1">
      <alignment horizontal="center" vertical="center" wrapText="1"/>
    </xf>
    <xf numFmtId="4" fontId="18" fillId="2" borderId="61" xfId="0" applyNumberFormat="1" applyFont="1" applyFill="1" applyBorder="1" applyAlignment="1">
      <alignment horizontal="center" vertical="top" wrapText="1"/>
    </xf>
    <xf numFmtId="165" fontId="18" fillId="2" borderId="69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4" fillId="2" borderId="25" xfId="0" applyFont="1" applyFill="1" applyBorder="1" applyAlignment="1">
      <alignment horizontal="left" vertical="center" wrapText="1"/>
    </xf>
    <xf numFmtId="49" fontId="24" fillId="2" borderId="0" xfId="0" applyNumberFormat="1" applyFont="1" applyFill="1" applyBorder="1" applyAlignment="1">
      <alignment horizontal="center" vertical="center" wrapText="1"/>
    </xf>
    <xf numFmtId="4" fontId="24" fillId="2" borderId="36" xfId="0" applyNumberFormat="1" applyFont="1" applyFill="1" applyBorder="1" applyAlignment="1">
      <alignment horizontal="center" vertical="top" wrapText="1"/>
    </xf>
    <xf numFmtId="166" fontId="25" fillId="2" borderId="42" xfId="0" applyNumberFormat="1" applyFont="1" applyFill="1" applyBorder="1" applyAlignment="1">
      <alignment horizontal="center" vertical="center"/>
    </xf>
    <xf numFmtId="165" fontId="25" fillId="2" borderId="57" xfId="0" applyNumberFormat="1" applyFont="1" applyFill="1" applyBorder="1" applyAlignment="1">
      <alignment horizontal="center" vertical="center"/>
    </xf>
    <xf numFmtId="166" fontId="25" fillId="2" borderId="41" xfId="0" applyNumberFormat="1" applyFont="1" applyFill="1" applyBorder="1" applyAlignment="1">
      <alignment horizontal="center" vertical="center"/>
    </xf>
    <xf numFmtId="165" fontId="25" fillId="2" borderId="39" xfId="0" applyNumberFormat="1" applyFont="1" applyFill="1" applyBorder="1" applyAlignment="1">
      <alignment horizontal="center" vertical="center"/>
    </xf>
    <xf numFmtId="4" fontId="25" fillId="2" borderId="15" xfId="0" applyNumberFormat="1" applyFont="1" applyFill="1" applyBorder="1" applyAlignment="1">
      <alignment horizontal="center" vertical="center"/>
    </xf>
    <xf numFmtId="3" fontId="25" fillId="2" borderId="1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9" fillId="2" borderId="58" xfId="0" applyNumberFormat="1" applyFont="1" applyFill="1" applyBorder="1" applyAlignment="1">
      <alignment horizontal="center" vertical="top" wrapText="1"/>
    </xf>
    <xf numFmtId="4" fontId="19" fillId="2" borderId="71" xfId="0" applyNumberFormat="1" applyFont="1" applyFill="1" applyBorder="1" applyAlignment="1">
      <alignment horizontal="center" vertical="top" wrapText="1"/>
    </xf>
    <xf numFmtId="4" fontId="18" fillId="2" borderId="11" xfId="0" applyNumberFormat="1" applyFont="1" applyFill="1" applyBorder="1" applyAlignment="1">
      <alignment horizontal="center" vertical="top"/>
    </xf>
    <xf numFmtId="165" fontId="18" fillId="2" borderId="47" xfId="0" applyNumberFormat="1" applyFont="1" applyFill="1" applyBorder="1" applyAlignment="1">
      <alignment horizontal="center" vertical="center"/>
    </xf>
    <xf numFmtId="165" fontId="18" fillId="2" borderId="8" xfId="0" applyNumberFormat="1" applyFont="1" applyFill="1" applyBorder="1" applyAlignment="1">
      <alignment horizontal="center" vertical="center"/>
    </xf>
    <xf numFmtId="165" fontId="18" fillId="2" borderId="10" xfId="0" applyNumberFormat="1" applyFont="1" applyFill="1" applyBorder="1" applyAlignment="1">
      <alignment horizontal="center" vertical="center"/>
    </xf>
    <xf numFmtId="165" fontId="18" fillId="2" borderId="32" xfId="0" applyNumberFormat="1" applyFont="1" applyFill="1" applyBorder="1" applyAlignment="1">
      <alignment horizontal="center" vertical="center"/>
    </xf>
    <xf numFmtId="165" fontId="18" fillId="2" borderId="11" xfId="0" applyNumberFormat="1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top" wrapText="1"/>
    </xf>
    <xf numFmtId="0" fontId="24" fillId="2" borderId="52" xfId="0" applyFont="1" applyFill="1" applyBorder="1" applyAlignment="1">
      <alignment horizontal="center" vertical="top" wrapText="1"/>
    </xf>
    <xf numFmtId="3" fontId="0" fillId="2" borderId="1" xfId="0" applyNumberFormat="1" applyFont="1" applyFill="1" applyBorder="1" applyAlignment="1">
      <alignment horizontal="center"/>
    </xf>
    <xf numFmtId="165" fontId="24" fillId="2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4" fontId="19" fillId="2" borderId="72" xfId="0" applyNumberFormat="1" applyFont="1" applyFill="1" applyBorder="1" applyAlignment="1">
      <alignment horizontal="center" vertical="top" wrapText="1"/>
    </xf>
    <xf numFmtId="4" fontId="18" fillId="2" borderId="52" xfId="0" applyNumberFormat="1" applyFont="1" applyFill="1" applyBorder="1" applyAlignment="1">
      <alignment horizontal="center" vertical="top"/>
    </xf>
    <xf numFmtId="165" fontId="18" fillId="2" borderId="60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165" fontId="18" fillId="2" borderId="37" xfId="0" applyNumberFormat="1" applyFont="1" applyFill="1" applyBorder="1" applyAlignment="1">
      <alignment horizontal="center" vertical="center"/>
    </xf>
    <xf numFmtId="165" fontId="18" fillId="2" borderId="22" xfId="0" applyNumberFormat="1" applyFont="1" applyFill="1" applyBorder="1" applyAlignment="1">
      <alignment horizontal="center" vertical="center"/>
    </xf>
    <xf numFmtId="165" fontId="18" fillId="2" borderId="52" xfId="0" applyNumberFormat="1" applyFont="1" applyFill="1" applyBorder="1" applyAlignment="1">
      <alignment horizontal="center" vertical="center"/>
    </xf>
    <xf numFmtId="4" fontId="18" fillId="2" borderId="37" xfId="0" applyNumberFormat="1" applyFont="1" applyFill="1" applyBorder="1" applyAlignment="1">
      <alignment horizontal="center" vertical="center"/>
    </xf>
    <xf numFmtId="4" fontId="18" fillId="2" borderId="50" xfId="0" applyNumberFormat="1" applyFont="1" applyFill="1" applyBorder="1" applyAlignment="1">
      <alignment horizontal="center" vertical="center"/>
    </xf>
    <xf numFmtId="3" fontId="18" fillId="2" borderId="37" xfId="0" applyNumberFormat="1" applyFont="1" applyFill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left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3" fontId="24" fillId="2" borderId="51" xfId="0" applyNumberFormat="1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4" fontId="18" fillId="2" borderId="60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/>
    </xf>
    <xf numFmtId="4" fontId="0" fillId="2" borderId="14" xfId="0" applyNumberFormat="1" applyFont="1" applyFill="1" applyBorder="1" applyAlignment="1">
      <alignment horizontal="center"/>
    </xf>
    <xf numFmtId="4" fontId="0" fillId="2" borderId="37" xfId="0" applyNumberFormat="1" applyFont="1" applyFill="1" applyBorder="1" applyAlignment="1">
      <alignment horizontal="center"/>
    </xf>
    <xf numFmtId="4" fontId="18" fillId="2" borderId="52" xfId="0" applyNumberFormat="1" applyFont="1" applyFill="1" applyBorder="1" applyAlignment="1">
      <alignment horizontal="center" vertical="center"/>
    </xf>
    <xf numFmtId="4" fontId="18" fillId="2" borderId="11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/>
    </xf>
    <xf numFmtId="4" fontId="19" fillId="2" borderId="33" xfId="0" applyNumberFormat="1" applyFont="1" applyFill="1" applyBorder="1" applyAlignment="1">
      <alignment horizontal="center" vertical="center" wrapText="1"/>
    </xf>
    <xf numFmtId="4" fontId="19" fillId="2" borderId="16" xfId="0" applyNumberFormat="1" applyFont="1" applyFill="1" applyBorder="1" applyAlignment="1">
      <alignment horizontal="center" vertical="center" wrapText="1"/>
    </xf>
    <xf numFmtId="4" fontId="19" fillId="2" borderId="18" xfId="0" applyNumberFormat="1" applyFont="1" applyFill="1" applyBorder="1" applyAlignment="1">
      <alignment horizontal="center" vertical="center" wrapText="1"/>
    </xf>
    <xf numFmtId="4" fontId="24" fillId="2" borderId="60" xfId="0" applyNumberFormat="1" applyFont="1" applyFill="1" applyBorder="1" applyAlignment="1">
      <alignment horizontal="center" vertical="center" wrapText="1"/>
    </xf>
    <xf numFmtId="3" fontId="25" fillId="2" borderId="23" xfId="0" applyNumberFormat="1" applyFont="1" applyFill="1" applyBorder="1" applyAlignment="1">
      <alignment horizontal="center" vertical="center"/>
    </xf>
    <xf numFmtId="3" fontId="18" fillId="2" borderId="46" xfId="0" applyNumberFormat="1" applyFont="1" applyFill="1" applyBorder="1" applyAlignment="1">
      <alignment horizontal="center" vertical="center"/>
    </xf>
    <xf numFmtId="3" fontId="25" fillId="2" borderId="19" xfId="0" applyNumberFormat="1" applyFont="1" applyFill="1" applyBorder="1" applyAlignment="1">
      <alignment horizontal="center" vertical="center"/>
    </xf>
    <xf numFmtId="3" fontId="25" fillId="2" borderId="21" xfId="0" applyNumberFormat="1" applyFont="1" applyFill="1" applyBorder="1" applyAlignment="1">
      <alignment horizontal="center" vertical="center"/>
    </xf>
    <xf numFmtId="165" fontId="18" fillId="2" borderId="64" xfId="0" applyNumberFormat="1" applyFont="1" applyFill="1" applyBorder="1" applyAlignment="1">
      <alignment horizontal="center" vertical="center"/>
    </xf>
    <xf numFmtId="4" fontId="18" fillId="2" borderId="32" xfId="0" applyNumberFormat="1" applyFont="1" applyFill="1" applyBorder="1" applyAlignment="1">
      <alignment horizontal="center" vertical="center" wrapText="1"/>
    </xf>
    <xf numFmtId="4" fontId="18" fillId="2" borderId="12" xfId="0" applyNumberFormat="1" applyFont="1" applyFill="1" applyBorder="1" applyAlignment="1">
      <alignment horizontal="center" vertical="center"/>
    </xf>
    <xf numFmtId="4" fontId="25" fillId="2" borderId="21" xfId="0" applyNumberFormat="1" applyFont="1" applyFill="1" applyBorder="1" applyAlignment="1">
      <alignment horizontal="center" vertical="center"/>
    </xf>
    <xf numFmtId="3" fontId="25" fillId="2" borderId="24" xfId="0" applyNumberFormat="1" applyFont="1" applyFill="1" applyBorder="1" applyAlignment="1">
      <alignment horizontal="center" vertical="center"/>
    </xf>
    <xf numFmtId="4" fontId="25" fillId="2" borderId="16" xfId="0" applyNumberFormat="1" applyFont="1" applyFill="1" applyBorder="1" applyAlignment="1">
      <alignment horizontal="left" vertical="center" wrapText="1"/>
    </xf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1" fillId="2" borderId="0" xfId="0" applyFont="1" applyFill="1" applyBorder="1" applyAlignment="1">
      <alignment horizontal="center"/>
    </xf>
    <xf numFmtId="4" fontId="42" fillId="2" borderId="0" xfId="0" applyNumberFormat="1" applyFont="1" applyFill="1" applyAlignment="1">
      <alignment horizont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33" xfId="0" applyFont="1" applyFill="1" applyBorder="1" applyAlignment="1">
      <alignment horizontal="center" vertical="center" wrapText="1"/>
    </xf>
    <xf numFmtId="4" fontId="25" fillId="2" borderId="69" xfId="0" applyNumberFormat="1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left" vertical="center"/>
    </xf>
    <xf numFmtId="0" fontId="18" fillId="2" borderId="64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43" fillId="2" borderId="64" xfId="0" applyFont="1" applyFill="1" applyBorder="1" applyAlignment="1">
      <alignment horizontal="center" vertical="center" wrapText="1"/>
    </xf>
    <xf numFmtId="0" fontId="43" fillId="2" borderId="61" xfId="0" applyFont="1" applyFill="1" applyBorder="1" applyAlignment="1">
      <alignment horizontal="center" vertical="center" wrapText="1"/>
    </xf>
    <xf numFmtId="0" fontId="43" fillId="2" borderId="58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40" fillId="2" borderId="64" xfId="0" applyFont="1" applyFill="1" applyBorder="1" applyAlignment="1">
      <alignment horizontal="center" vertical="center" wrapText="1"/>
    </xf>
    <xf numFmtId="0" fontId="40" fillId="2" borderId="61" xfId="0" applyFont="1" applyFill="1" applyBorder="1" applyAlignment="1">
      <alignment horizontal="center" vertical="center" wrapText="1"/>
    </xf>
    <xf numFmtId="0" fontId="40" fillId="2" borderId="56" xfId="0" applyFont="1" applyFill="1" applyBorder="1" applyAlignment="1">
      <alignment horizontal="center" vertical="center" wrapText="1"/>
    </xf>
    <xf numFmtId="0" fontId="40" fillId="2" borderId="58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70" xfId="0" applyFont="1" applyFill="1" applyBorder="1" applyAlignment="1">
      <alignment horizontal="center" vertical="top" wrapText="1"/>
    </xf>
    <xf numFmtId="0" fontId="24" fillId="2" borderId="54" xfId="0" applyFont="1" applyFill="1" applyBorder="1" applyAlignment="1">
      <alignment horizontal="center" vertical="top" wrapText="1"/>
    </xf>
    <xf numFmtId="0" fontId="24" fillId="2" borderId="71" xfId="0" applyFont="1" applyFill="1" applyBorder="1" applyAlignment="1">
      <alignment horizontal="center" vertical="top" wrapText="1"/>
    </xf>
    <xf numFmtId="0" fontId="24" fillId="2" borderId="74" xfId="0" applyFont="1" applyFill="1" applyBorder="1" applyAlignment="1">
      <alignment horizontal="center" vertical="top" wrapText="1"/>
    </xf>
    <xf numFmtId="4" fontId="18" fillId="2" borderId="28" xfId="0" applyNumberFormat="1" applyFont="1" applyFill="1" applyBorder="1" applyAlignment="1">
      <alignment horizontal="center" vertical="center" wrapText="1"/>
    </xf>
    <xf numFmtId="4" fontId="18" fillId="2" borderId="57" xfId="0" applyNumberFormat="1" applyFont="1" applyFill="1" applyBorder="1" applyAlignment="1">
      <alignment horizontal="center" vertical="center" wrapText="1"/>
    </xf>
    <xf numFmtId="0" fontId="43" fillId="2" borderId="47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6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left" vertical="center" wrapText="1"/>
    </xf>
    <xf numFmtId="0" fontId="19" fillId="2" borderId="61" xfId="0" applyFont="1" applyFill="1" applyBorder="1" applyAlignment="1">
      <alignment horizontal="left" vertical="center" wrapText="1"/>
    </xf>
    <xf numFmtId="0" fontId="19" fillId="2" borderId="58" xfId="0" applyFont="1" applyFill="1" applyBorder="1" applyAlignment="1">
      <alignment horizontal="left" vertical="center" wrapText="1"/>
    </xf>
    <xf numFmtId="0" fontId="24" fillId="2" borderId="60" xfId="0" applyFont="1" applyFill="1" applyBorder="1" applyAlignment="1">
      <alignment horizontal="center" vertical="top" wrapText="1"/>
    </xf>
    <xf numFmtId="0" fontId="24" fillId="2" borderId="52" xfId="0" applyFont="1" applyFill="1" applyBorder="1" applyAlignment="1">
      <alignment horizontal="center" vertical="top" wrapText="1"/>
    </xf>
    <xf numFmtId="0" fontId="19" fillId="2" borderId="62" xfId="0" applyFont="1" applyFill="1" applyBorder="1" applyAlignment="1">
      <alignment horizontal="center" vertical="center" wrapText="1"/>
    </xf>
    <xf numFmtId="4" fontId="11" fillId="2" borderId="2" xfId="5" applyNumberFormat="1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40" fillId="2" borderId="28" xfId="0" applyFont="1" applyFill="1" applyBorder="1" applyAlignment="1">
      <alignment horizontal="center" vertical="center" wrapText="1"/>
    </xf>
    <xf numFmtId="0" fontId="40" fillId="2" borderId="55" xfId="0" applyFont="1" applyFill="1" applyBorder="1" applyAlignment="1">
      <alignment horizontal="center" vertical="center" wrapText="1"/>
    </xf>
    <xf numFmtId="0" fontId="40" fillId="2" borderId="62" xfId="0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/>
    </xf>
    <xf numFmtId="0" fontId="19" fillId="2" borderId="60" xfId="0" applyFont="1" applyFill="1" applyBorder="1" applyAlignment="1">
      <alignment horizontal="center" vertical="top" wrapText="1"/>
    </xf>
    <xf numFmtId="0" fontId="19" fillId="2" borderId="52" xfId="0" applyFont="1" applyFill="1" applyBorder="1" applyAlignment="1">
      <alignment horizontal="center" vertical="top" wrapText="1"/>
    </xf>
    <xf numFmtId="4" fontId="19" fillId="2" borderId="65" xfId="0" applyNumberFormat="1" applyFont="1" applyFill="1" applyBorder="1" applyAlignment="1">
      <alignment horizontal="center" vertical="top" wrapText="1"/>
    </xf>
    <xf numFmtId="4" fontId="19" fillId="2" borderId="59" xfId="0" applyNumberFormat="1" applyFont="1" applyFill="1" applyBorder="1" applyAlignment="1">
      <alignment horizontal="center" vertical="top" wrapText="1"/>
    </xf>
    <xf numFmtId="0" fontId="19" fillId="2" borderId="47" xfId="0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165" fontId="19" fillId="2" borderId="64" xfId="0" applyNumberFormat="1" applyFont="1" applyFill="1" applyBorder="1" applyAlignment="1">
      <alignment horizontal="center" vertical="center" wrapText="1"/>
    </xf>
    <xf numFmtId="165" fontId="19" fillId="2" borderId="61" xfId="0" applyNumberFormat="1" applyFont="1" applyFill="1" applyBorder="1" applyAlignment="1">
      <alignment horizontal="center" vertical="center" wrapText="1"/>
    </xf>
    <xf numFmtId="165" fontId="19" fillId="2" borderId="58" xfId="0" applyNumberFormat="1" applyFont="1" applyFill="1" applyBorder="1" applyAlignment="1">
      <alignment horizontal="center" vertical="center" wrapText="1"/>
    </xf>
    <xf numFmtId="4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49" fontId="24" fillId="2" borderId="40" xfId="0" applyNumberFormat="1" applyFont="1" applyFill="1" applyBorder="1" applyAlignment="1">
      <alignment horizontal="center" vertical="center" wrapText="1"/>
    </xf>
    <xf numFmtId="49" fontId="24" fillId="2" borderId="42" xfId="0" applyNumberFormat="1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Alignment="1">
      <alignment horizontal="left"/>
    </xf>
    <xf numFmtId="0" fontId="19" fillId="2" borderId="43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4" fontId="18" fillId="2" borderId="64" xfId="0" applyNumberFormat="1" applyFont="1" applyFill="1" applyBorder="1" applyAlignment="1">
      <alignment horizontal="center" vertical="center" wrapText="1"/>
    </xf>
    <xf numFmtId="4" fontId="18" fillId="2" borderId="58" xfId="0" applyNumberFormat="1" applyFont="1" applyFill="1" applyBorder="1" applyAlignment="1">
      <alignment horizontal="center" vertical="center" wrapText="1"/>
    </xf>
    <xf numFmtId="4" fontId="18" fillId="2" borderId="25" xfId="0" applyNumberFormat="1" applyFont="1" applyFill="1" applyBorder="1" applyAlignment="1">
      <alignment horizontal="center" vertical="center" wrapText="1"/>
    </xf>
    <xf numFmtId="4" fontId="18" fillId="2" borderId="34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40" fillId="2" borderId="63" xfId="0" applyFont="1" applyFill="1" applyBorder="1" applyAlignment="1">
      <alignment horizontal="center" vertical="center" wrapText="1"/>
    </xf>
    <xf numFmtId="165" fontId="18" fillId="2" borderId="64" xfId="0" applyNumberFormat="1" applyFont="1" applyFill="1" applyBorder="1" applyAlignment="1">
      <alignment horizontal="center" vertical="center"/>
    </xf>
    <xf numFmtId="165" fontId="18" fillId="2" borderId="61" xfId="0" applyNumberFormat="1" applyFont="1" applyFill="1" applyBorder="1" applyAlignment="1">
      <alignment horizontal="center" vertical="center"/>
    </xf>
    <xf numFmtId="165" fontId="18" fillId="2" borderId="58" xfId="0" applyNumberFormat="1" applyFont="1" applyFill="1" applyBorder="1" applyAlignment="1">
      <alignment horizontal="center" vertical="center"/>
    </xf>
    <xf numFmtId="4" fontId="25" fillId="2" borderId="25" xfId="0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 wrapText="1"/>
    </xf>
    <xf numFmtId="0" fontId="34" fillId="2" borderId="25" xfId="0" applyFont="1" applyFill="1" applyBorder="1" applyAlignment="1">
      <alignment horizontal="left"/>
    </xf>
    <xf numFmtId="0" fontId="34" fillId="2" borderId="0" xfId="0" applyFont="1" applyFill="1" applyAlignment="1">
      <alignment horizontal="left"/>
    </xf>
    <xf numFmtId="4" fontId="18" fillId="2" borderId="24" xfId="0" applyNumberFormat="1" applyFont="1" applyFill="1" applyBorder="1" applyAlignment="1">
      <alignment horizontal="center" vertical="center" wrapText="1"/>
    </xf>
    <xf numFmtId="4" fontId="18" fillId="2" borderId="33" xfId="0" applyNumberFormat="1" applyFont="1" applyFill="1" applyBorder="1" applyAlignment="1">
      <alignment horizontal="center" vertical="center" wrapText="1"/>
    </xf>
    <xf numFmtId="4" fontId="24" fillId="2" borderId="70" xfId="0" applyNumberFormat="1" applyFont="1" applyFill="1" applyBorder="1" applyAlignment="1">
      <alignment horizontal="center" vertical="top" wrapText="1"/>
    </xf>
    <xf numFmtId="4" fontId="24" fillId="2" borderId="67" xfId="0" applyNumberFormat="1" applyFont="1" applyFill="1" applyBorder="1" applyAlignment="1">
      <alignment horizontal="center" vertical="top" wrapText="1"/>
    </xf>
    <xf numFmtId="4" fontId="24" fillId="2" borderId="54" xfId="0" applyNumberFormat="1" applyFont="1" applyFill="1" applyBorder="1" applyAlignment="1">
      <alignment horizontal="center" vertical="top" wrapText="1"/>
    </xf>
    <xf numFmtId="0" fontId="19" fillId="2" borderId="64" xfId="0" applyFont="1" applyFill="1" applyBorder="1" applyAlignment="1">
      <alignment horizontal="left" vertical="top" wrapText="1"/>
    </xf>
    <xf numFmtId="0" fontId="19" fillId="2" borderId="61" xfId="0" applyFont="1" applyFill="1" applyBorder="1" applyAlignment="1">
      <alignment horizontal="left" vertical="top" wrapText="1"/>
    </xf>
    <xf numFmtId="0" fontId="19" fillId="2" borderId="58" xfId="0" applyFont="1" applyFill="1" applyBorder="1" applyAlignment="1">
      <alignment horizontal="left" vertical="top" wrapText="1"/>
    </xf>
    <xf numFmtId="4" fontId="18" fillId="2" borderId="40" xfId="0" applyNumberFormat="1" applyFont="1" applyFill="1" applyBorder="1" applyAlignment="1">
      <alignment horizontal="left" vertical="center" wrapText="1"/>
    </xf>
    <xf numFmtId="4" fontId="18" fillId="2" borderId="55" xfId="0" applyNumberFormat="1" applyFont="1" applyFill="1" applyBorder="1" applyAlignment="1">
      <alignment horizontal="left" vertical="center" wrapText="1"/>
    </xf>
    <xf numFmtId="4" fontId="18" fillId="2" borderId="62" xfId="0" applyNumberFormat="1" applyFont="1" applyFill="1" applyBorder="1" applyAlignment="1">
      <alignment horizontal="left" vertical="center" wrapText="1"/>
    </xf>
    <xf numFmtId="0" fontId="45" fillId="2" borderId="0" xfId="0" applyFont="1" applyFill="1" applyAlignment="1">
      <alignment horizontal="center"/>
    </xf>
    <xf numFmtId="0" fontId="44" fillId="2" borderId="64" xfId="0" applyFont="1" applyFill="1" applyBorder="1" applyAlignment="1">
      <alignment horizontal="center" vertical="center" wrapText="1"/>
    </xf>
    <xf numFmtId="0" fontId="44" fillId="2" borderId="61" xfId="0" applyFont="1" applyFill="1" applyBorder="1" applyAlignment="1">
      <alignment horizontal="center" vertical="center" wrapText="1"/>
    </xf>
    <xf numFmtId="0" fontId="44" fillId="2" borderId="58" xfId="0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2"/>
  <sheetViews>
    <sheetView tabSelected="1" view="pageBreakPreview" zoomScale="70" zoomScaleNormal="70" zoomScaleSheetLayoutView="70" workbookViewId="0">
      <pane ySplit="3" topLeftCell="A4" activePane="bottomLeft" state="frozen"/>
      <selection activeCell="A5" sqref="A5"/>
      <selection pane="bottomLeft" activeCell="B10" sqref="B10"/>
    </sheetView>
  </sheetViews>
  <sheetFormatPr defaultRowHeight="15" x14ac:dyDescent="0.25"/>
  <cols>
    <col min="1" max="1" width="4.7109375" style="74" customWidth="1"/>
    <col min="2" max="2" width="95" style="124" customWidth="1"/>
    <col min="3" max="3" width="11.85546875" style="125" hidden="1" customWidth="1"/>
    <col min="4" max="4" width="17.28515625" style="217" customWidth="1"/>
    <col min="5" max="5" width="15.42578125" style="237" hidden="1" customWidth="1"/>
    <col min="6" max="6" width="18.140625" style="67" customWidth="1"/>
    <col min="7" max="7" width="18.42578125" style="67" customWidth="1"/>
    <col min="8" max="8" width="13.140625" style="67" customWidth="1"/>
    <col min="9" max="9" width="15.140625" style="67" customWidth="1"/>
    <col min="10" max="10" width="17.140625" style="67" customWidth="1"/>
    <col min="11" max="11" width="18.5703125" style="67" hidden="1" customWidth="1"/>
    <col min="12" max="12" width="17.5703125" style="67" hidden="1" customWidth="1"/>
    <col min="13" max="13" width="13.85546875" style="67" hidden="1" customWidth="1"/>
    <col min="14" max="14" width="16.42578125" style="67" hidden="1" customWidth="1"/>
    <col min="15" max="15" width="15.85546875" style="67" hidden="1" customWidth="1"/>
    <col min="16" max="16" width="18.5703125" style="67" customWidth="1"/>
    <col min="17" max="17" width="19.5703125" style="67" customWidth="1"/>
    <col min="18" max="18" width="13.5703125" style="67" customWidth="1"/>
    <col min="19" max="19" width="15.7109375" style="67" customWidth="1"/>
    <col min="20" max="20" width="15" style="67" customWidth="1"/>
    <col min="21" max="21" width="8.5703125" style="67" hidden="1" customWidth="1"/>
    <col min="22" max="22" width="10.140625" style="67" hidden="1" customWidth="1"/>
    <col min="23" max="23" width="13.28515625" style="67" hidden="1" customWidth="1"/>
    <col min="24" max="24" width="11" style="67" hidden="1" customWidth="1"/>
    <col min="25" max="25" width="9.85546875" style="67" hidden="1" customWidth="1"/>
    <col min="26" max="26" width="13.7109375" style="67" customWidth="1"/>
    <col min="27" max="27" width="12.5703125" style="67" customWidth="1"/>
    <col min="28" max="28" width="14.28515625" style="67" customWidth="1"/>
    <col min="29" max="29" width="11" style="67" customWidth="1"/>
    <col min="30" max="30" width="8.85546875" style="67" customWidth="1"/>
    <col min="31" max="31" width="18.28515625" style="67" hidden="1" customWidth="1"/>
    <col min="32" max="32" width="15.7109375" style="67" hidden="1" customWidth="1"/>
    <col min="33" max="33" width="15.140625" style="3" hidden="1" customWidth="1"/>
    <col min="34" max="34" width="14.85546875" style="67" hidden="1" customWidth="1"/>
    <col min="35" max="35" width="118.28515625" style="68" hidden="1" customWidth="1"/>
    <col min="36" max="36" width="18.5703125" style="68" hidden="1" customWidth="1"/>
    <col min="37" max="38" width="0" style="68" hidden="1" customWidth="1"/>
    <col min="39" max="39" width="18" style="68" hidden="1" customWidth="1"/>
    <col min="40" max="40" width="17.28515625" style="68" hidden="1" customWidth="1"/>
    <col min="41" max="41" width="14.85546875" style="68" hidden="1" customWidth="1"/>
    <col min="42" max="43" width="0" style="68" hidden="1" customWidth="1"/>
    <col min="44" max="44" width="15.140625" style="68" hidden="1" customWidth="1"/>
    <col min="45" max="45" width="21.140625" style="68" hidden="1" customWidth="1"/>
    <col min="46" max="65" width="0" style="68" hidden="1" customWidth="1"/>
    <col min="66" max="148" width="9.140625" style="68"/>
    <col min="149" max="16384" width="9.140625" style="67"/>
  </cols>
  <sheetData>
    <row r="1" spans="1:148" ht="28.5" customHeight="1" thickBot="1" x14ac:dyDescent="0.3">
      <c r="A1" s="565" t="s">
        <v>136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</row>
    <row r="2" spans="1:148" s="69" customFormat="1" ht="19.5" customHeight="1" thickBot="1" x14ac:dyDescent="0.3">
      <c r="A2" s="577" t="s">
        <v>37</v>
      </c>
      <c r="B2" s="558" t="s">
        <v>144</v>
      </c>
      <c r="C2" s="617" t="s">
        <v>44</v>
      </c>
      <c r="D2" s="579" t="s">
        <v>38</v>
      </c>
      <c r="E2" s="581" t="s">
        <v>8</v>
      </c>
      <c r="F2" s="585" t="s">
        <v>141</v>
      </c>
      <c r="G2" s="586"/>
      <c r="H2" s="586"/>
      <c r="I2" s="586"/>
      <c r="J2" s="587"/>
      <c r="K2" s="585" t="s">
        <v>130</v>
      </c>
      <c r="L2" s="586"/>
      <c r="M2" s="586"/>
      <c r="N2" s="586"/>
      <c r="O2" s="587"/>
      <c r="P2" s="585" t="s">
        <v>142</v>
      </c>
      <c r="Q2" s="586"/>
      <c r="R2" s="586"/>
      <c r="S2" s="586"/>
      <c r="T2" s="587"/>
      <c r="U2" s="568" t="s">
        <v>115</v>
      </c>
      <c r="V2" s="569"/>
      <c r="W2" s="569"/>
      <c r="X2" s="569"/>
      <c r="Y2" s="570"/>
      <c r="Z2" s="568" t="s">
        <v>137</v>
      </c>
      <c r="AA2" s="569"/>
      <c r="AB2" s="569"/>
      <c r="AC2" s="569"/>
      <c r="AD2" s="570"/>
      <c r="AG2" s="18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</row>
    <row r="3" spans="1:148" s="21" customFormat="1" ht="32.25" customHeight="1" thickBot="1" x14ac:dyDescent="0.3">
      <c r="A3" s="578"/>
      <c r="B3" s="559" t="s">
        <v>36</v>
      </c>
      <c r="C3" s="618"/>
      <c r="D3" s="580"/>
      <c r="E3" s="582"/>
      <c r="F3" s="243" t="s">
        <v>138</v>
      </c>
      <c r="G3" s="244" t="s">
        <v>3</v>
      </c>
      <c r="H3" s="244" t="s">
        <v>4</v>
      </c>
      <c r="I3" s="244" t="s">
        <v>33</v>
      </c>
      <c r="J3" s="245" t="s">
        <v>5</v>
      </c>
      <c r="K3" s="243" t="s">
        <v>34</v>
      </c>
      <c r="L3" s="244" t="s">
        <v>3</v>
      </c>
      <c r="M3" s="244" t="s">
        <v>4</v>
      </c>
      <c r="N3" s="244" t="s">
        <v>33</v>
      </c>
      <c r="O3" s="245" t="s">
        <v>5</v>
      </c>
      <c r="P3" s="243" t="s">
        <v>138</v>
      </c>
      <c r="Q3" s="244" t="s">
        <v>3</v>
      </c>
      <c r="R3" s="244" t="s">
        <v>4</v>
      </c>
      <c r="S3" s="244" t="s">
        <v>33</v>
      </c>
      <c r="T3" s="245" t="s">
        <v>5</v>
      </c>
      <c r="U3" s="71" t="s">
        <v>34</v>
      </c>
      <c r="V3" s="246" t="s">
        <v>3</v>
      </c>
      <c r="W3" s="246" t="s">
        <v>4</v>
      </c>
      <c r="X3" s="246" t="s">
        <v>33</v>
      </c>
      <c r="Y3" s="247" t="s">
        <v>5</v>
      </c>
      <c r="Z3" s="71" t="s">
        <v>138</v>
      </c>
      <c r="AA3" s="246" t="s">
        <v>3</v>
      </c>
      <c r="AB3" s="246" t="s">
        <v>4</v>
      </c>
      <c r="AC3" s="246" t="s">
        <v>33</v>
      </c>
      <c r="AD3" s="247" t="s">
        <v>5</v>
      </c>
      <c r="AG3" s="180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</row>
    <row r="4" spans="1:148" s="21" customFormat="1" ht="12.75" customHeight="1" thickBot="1" x14ac:dyDescent="0.3">
      <c r="A4" s="71">
        <v>1</v>
      </c>
      <c r="B4" s="72">
        <v>2</v>
      </c>
      <c r="C4" s="211" t="s">
        <v>73</v>
      </c>
      <c r="D4" s="212">
        <v>3</v>
      </c>
      <c r="E4" s="218">
        <v>4</v>
      </c>
      <c r="F4" s="73">
        <v>4</v>
      </c>
      <c r="G4" s="72">
        <v>5</v>
      </c>
      <c r="H4" s="72">
        <v>6</v>
      </c>
      <c r="I4" s="72">
        <v>7</v>
      </c>
      <c r="J4" s="145">
        <v>8</v>
      </c>
      <c r="K4" s="73">
        <v>11</v>
      </c>
      <c r="L4" s="72">
        <v>12</v>
      </c>
      <c r="M4" s="72">
        <v>13</v>
      </c>
      <c r="N4" s="72">
        <v>14</v>
      </c>
      <c r="O4" s="145">
        <v>15</v>
      </c>
      <c r="P4" s="73">
        <v>9</v>
      </c>
      <c r="Q4" s="72">
        <v>10</v>
      </c>
      <c r="R4" s="72">
        <v>11</v>
      </c>
      <c r="S4" s="72">
        <v>12</v>
      </c>
      <c r="T4" s="145">
        <v>13</v>
      </c>
      <c r="U4" s="73">
        <v>21</v>
      </c>
      <c r="V4" s="72">
        <v>22</v>
      </c>
      <c r="W4" s="72">
        <v>23</v>
      </c>
      <c r="X4" s="72">
        <v>24</v>
      </c>
      <c r="Y4" s="145">
        <v>25</v>
      </c>
      <c r="Z4" s="73">
        <v>14</v>
      </c>
      <c r="AA4" s="72">
        <v>15</v>
      </c>
      <c r="AB4" s="72">
        <v>16</v>
      </c>
      <c r="AC4" s="72">
        <v>17</v>
      </c>
      <c r="AD4" s="145">
        <v>18</v>
      </c>
      <c r="AG4" s="180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</row>
    <row r="5" spans="1:148" s="554" customFormat="1" ht="22.5" customHeight="1" thickBot="1" x14ac:dyDescent="0.3">
      <c r="A5" s="654" t="s">
        <v>143</v>
      </c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655"/>
      <c r="P5" s="655"/>
      <c r="Q5" s="655"/>
      <c r="R5" s="655"/>
      <c r="S5" s="655"/>
      <c r="T5" s="655"/>
      <c r="U5" s="655"/>
      <c r="V5" s="655"/>
      <c r="W5" s="655"/>
      <c r="X5" s="655"/>
      <c r="Y5" s="655"/>
      <c r="Z5" s="655"/>
      <c r="AA5" s="655"/>
      <c r="AB5" s="655"/>
      <c r="AC5" s="655"/>
      <c r="AD5" s="656"/>
      <c r="AG5" s="653"/>
      <c r="AI5" s="556"/>
      <c r="AJ5" s="556"/>
      <c r="AK5" s="556"/>
      <c r="AL5" s="556"/>
      <c r="AM5" s="556"/>
      <c r="AN5" s="556"/>
      <c r="AO5" s="556"/>
      <c r="AP5" s="556"/>
      <c r="AQ5" s="556"/>
      <c r="AR5" s="556"/>
      <c r="AS5" s="556"/>
      <c r="AT5" s="556"/>
      <c r="AU5" s="556"/>
      <c r="AV5" s="556"/>
      <c r="AW5" s="556"/>
      <c r="AX5" s="556"/>
      <c r="AY5" s="556"/>
      <c r="AZ5" s="556"/>
      <c r="BA5" s="556"/>
      <c r="BB5" s="556"/>
      <c r="BC5" s="556"/>
      <c r="BD5" s="556"/>
      <c r="BE5" s="556"/>
      <c r="BF5" s="556"/>
      <c r="BG5" s="556"/>
      <c r="BH5" s="556"/>
      <c r="BI5" s="556"/>
      <c r="BJ5" s="556"/>
      <c r="BK5" s="556"/>
      <c r="BL5" s="556"/>
      <c r="BM5" s="556"/>
      <c r="BN5" s="556"/>
      <c r="BO5" s="556"/>
      <c r="BP5" s="556"/>
      <c r="BQ5" s="556"/>
      <c r="BR5" s="556"/>
      <c r="BS5" s="556"/>
      <c r="BT5" s="556"/>
      <c r="BU5" s="556"/>
      <c r="BV5" s="556"/>
      <c r="BW5" s="556"/>
      <c r="BX5" s="556"/>
      <c r="BY5" s="556"/>
      <c r="BZ5" s="556"/>
      <c r="CA5" s="556"/>
      <c r="CB5" s="556"/>
      <c r="CC5" s="556"/>
      <c r="CD5" s="556"/>
      <c r="CE5" s="556"/>
      <c r="CF5" s="556"/>
      <c r="CG5" s="556"/>
      <c r="CH5" s="556"/>
      <c r="CI5" s="556"/>
      <c r="CJ5" s="556"/>
      <c r="CK5" s="556"/>
      <c r="CL5" s="556"/>
      <c r="CM5" s="556"/>
      <c r="CN5" s="556"/>
      <c r="CO5" s="556"/>
      <c r="CP5" s="556"/>
      <c r="CQ5" s="556"/>
      <c r="CR5" s="556"/>
      <c r="CS5" s="556"/>
      <c r="CT5" s="556"/>
      <c r="CU5" s="556"/>
      <c r="CV5" s="556"/>
      <c r="CW5" s="556"/>
      <c r="CX5" s="556"/>
      <c r="CY5" s="556"/>
      <c r="CZ5" s="556"/>
      <c r="DA5" s="556"/>
      <c r="DB5" s="556"/>
      <c r="DC5" s="556"/>
      <c r="DD5" s="556"/>
      <c r="DE5" s="556"/>
      <c r="DF5" s="556"/>
      <c r="DG5" s="556"/>
      <c r="DH5" s="556"/>
      <c r="DI5" s="556"/>
      <c r="DJ5" s="556"/>
      <c r="DK5" s="556"/>
      <c r="DL5" s="556"/>
      <c r="DM5" s="556"/>
      <c r="DN5" s="556"/>
      <c r="DO5" s="556"/>
      <c r="DP5" s="556"/>
      <c r="DQ5" s="556"/>
      <c r="DR5" s="556"/>
      <c r="DS5" s="556"/>
      <c r="DT5" s="556"/>
      <c r="DU5" s="556"/>
      <c r="DV5" s="556"/>
      <c r="DW5" s="556"/>
      <c r="DX5" s="556"/>
      <c r="DY5" s="556"/>
      <c r="DZ5" s="556"/>
      <c r="EA5" s="556"/>
      <c r="EB5" s="556"/>
      <c r="EC5" s="556"/>
      <c r="ED5" s="556"/>
      <c r="EE5" s="556"/>
      <c r="EF5" s="556"/>
      <c r="EG5" s="556"/>
      <c r="EH5" s="556"/>
      <c r="EI5" s="556"/>
      <c r="EJ5" s="556"/>
      <c r="EK5" s="556"/>
      <c r="EL5" s="556"/>
      <c r="EM5" s="556"/>
      <c r="EN5" s="556"/>
      <c r="EO5" s="556"/>
      <c r="EP5" s="556"/>
      <c r="EQ5" s="556"/>
      <c r="ER5" s="556"/>
    </row>
    <row r="6" spans="1:148" s="554" customFormat="1" ht="20.25" customHeight="1" thickBot="1" x14ac:dyDescent="0.3">
      <c r="A6" s="573" t="s">
        <v>128</v>
      </c>
      <c r="B6" s="574"/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4"/>
      <c r="AA6" s="574"/>
      <c r="AB6" s="574"/>
      <c r="AC6" s="574"/>
      <c r="AD6" s="576"/>
      <c r="AG6" s="555"/>
      <c r="AI6" s="556"/>
      <c r="AJ6" s="556"/>
      <c r="AK6" s="556"/>
      <c r="AL6" s="556"/>
      <c r="AM6" s="556"/>
      <c r="AN6" s="556"/>
      <c r="AO6" s="556"/>
      <c r="AP6" s="556"/>
      <c r="AQ6" s="556"/>
      <c r="AR6" s="556"/>
      <c r="AS6" s="556"/>
      <c r="AT6" s="556"/>
      <c r="AU6" s="556"/>
      <c r="AV6" s="556"/>
      <c r="AW6" s="556"/>
      <c r="AX6" s="556"/>
      <c r="AY6" s="556"/>
      <c r="AZ6" s="556"/>
      <c r="BA6" s="556"/>
      <c r="BB6" s="556"/>
      <c r="BC6" s="556"/>
      <c r="BD6" s="556"/>
      <c r="BE6" s="556"/>
      <c r="BF6" s="556"/>
      <c r="BG6" s="556"/>
      <c r="BH6" s="556"/>
      <c r="BI6" s="556"/>
      <c r="BJ6" s="556"/>
      <c r="BK6" s="556"/>
      <c r="BL6" s="556"/>
      <c r="BM6" s="556"/>
      <c r="BN6" s="556"/>
      <c r="BO6" s="556"/>
      <c r="BP6" s="556"/>
      <c r="BQ6" s="556"/>
      <c r="BR6" s="556"/>
      <c r="BS6" s="556"/>
      <c r="BT6" s="556"/>
      <c r="BU6" s="556"/>
      <c r="BV6" s="556"/>
      <c r="BW6" s="556"/>
      <c r="BX6" s="556"/>
      <c r="BY6" s="556"/>
      <c r="BZ6" s="556"/>
      <c r="CA6" s="556"/>
      <c r="CB6" s="556"/>
      <c r="CC6" s="556"/>
      <c r="CD6" s="556"/>
      <c r="CE6" s="556"/>
      <c r="CF6" s="556"/>
      <c r="CG6" s="556"/>
      <c r="CH6" s="556"/>
      <c r="CI6" s="556"/>
      <c r="CJ6" s="556"/>
      <c r="CK6" s="556"/>
      <c r="CL6" s="556"/>
      <c r="CM6" s="556"/>
      <c r="CN6" s="556"/>
      <c r="CO6" s="556"/>
      <c r="CP6" s="556"/>
      <c r="CQ6" s="556"/>
      <c r="CR6" s="556"/>
      <c r="CS6" s="556"/>
      <c r="CT6" s="556"/>
      <c r="CU6" s="556"/>
      <c r="CV6" s="556"/>
      <c r="CW6" s="556"/>
      <c r="CX6" s="556"/>
      <c r="CY6" s="556"/>
      <c r="CZ6" s="556"/>
      <c r="DA6" s="556"/>
      <c r="DB6" s="556"/>
      <c r="DC6" s="556"/>
      <c r="DD6" s="556"/>
      <c r="DE6" s="556"/>
      <c r="DF6" s="556"/>
      <c r="DG6" s="556"/>
      <c r="DH6" s="556"/>
      <c r="DI6" s="556"/>
      <c r="DJ6" s="556"/>
      <c r="DK6" s="556"/>
      <c r="DL6" s="556"/>
      <c r="DM6" s="556"/>
      <c r="DN6" s="556"/>
      <c r="DO6" s="556"/>
      <c r="DP6" s="556"/>
      <c r="DQ6" s="556"/>
      <c r="DR6" s="556"/>
      <c r="DS6" s="556"/>
      <c r="DT6" s="556"/>
      <c r="DU6" s="556"/>
      <c r="DV6" s="556"/>
      <c r="DW6" s="556"/>
      <c r="DX6" s="556"/>
      <c r="DY6" s="556"/>
      <c r="DZ6" s="556"/>
      <c r="EA6" s="556"/>
      <c r="EB6" s="556"/>
      <c r="EC6" s="556"/>
      <c r="ED6" s="556"/>
      <c r="EE6" s="556"/>
      <c r="EF6" s="556"/>
      <c r="EG6" s="556"/>
      <c r="EH6" s="556"/>
      <c r="EI6" s="556"/>
      <c r="EJ6" s="556"/>
      <c r="EK6" s="556"/>
      <c r="EL6" s="556"/>
      <c r="EM6" s="556"/>
      <c r="EN6" s="556"/>
      <c r="EO6" s="556"/>
      <c r="EP6" s="556"/>
      <c r="EQ6" s="556"/>
      <c r="ER6" s="556"/>
    </row>
    <row r="7" spans="1:148" s="74" customFormat="1" ht="17.25" customHeight="1" thickBot="1" x14ac:dyDescent="0.3">
      <c r="A7" s="152" t="s">
        <v>10</v>
      </c>
      <c r="B7" s="588" t="s">
        <v>119</v>
      </c>
      <c r="C7" s="589"/>
      <c r="D7" s="590"/>
      <c r="E7" s="219"/>
      <c r="F7" s="619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21"/>
      <c r="AG7" s="75"/>
      <c r="AH7" s="76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</row>
    <row r="8" spans="1:148" s="21" customFormat="1" ht="44.25" customHeight="1" x14ac:dyDescent="0.25">
      <c r="A8" s="65"/>
      <c r="B8" s="248" t="s">
        <v>92</v>
      </c>
      <c r="C8" s="249" t="s">
        <v>85</v>
      </c>
      <c r="D8" s="250" t="s">
        <v>11</v>
      </c>
      <c r="E8" s="251" t="s">
        <v>12</v>
      </c>
      <c r="F8" s="252">
        <f>G8+H8+J8</f>
        <v>908522200</v>
      </c>
      <c r="G8" s="253">
        <v>908522200</v>
      </c>
      <c r="H8" s="253">
        <v>0</v>
      </c>
      <c r="I8" s="253">
        <v>0</v>
      </c>
      <c r="J8" s="254">
        <v>0</v>
      </c>
      <c r="K8" s="252">
        <f>L8+M8+N8+O8</f>
        <v>179580900</v>
      </c>
      <c r="L8" s="253">
        <v>179580900</v>
      </c>
      <c r="M8" s="253">
        <v>0</v>
      </c>
      <c r="N8" s="253">
        <v>0</v>
      </c>
      <c r="O8" s="254">
        <v>0</v>
      </c>
      <c r="P8" s="252">
        <f t="shared" ref="P8:P22" si="0">Q8+R8+S8+T8</f>
        <v>15721298.689999999</v>
      </c>
      <c r="Q8" s="253">
        <v>15721298.689999999</v>
      </c>
      <c r="R8" s="253">
        <v>0</v>
      </c>
      <c r="S8" s="253">
        <v>0</v>
      </c>
      <c r="T8" s="254">
        <v>0</v>
      </c>
      <c r="U8" s="56">
        <f>V8+W8+X8+Y8</f>
        <v>8.7544380777688495</v>
      </c>
      <c r="V8" s="255">
        <f>Q8/L8*100</f>
        <v>8.7544380777688495</v>
      </c>
      <c r="W8" s="256">
        <v>0</v>
      </c>
      <c r="X8" s="256">
        <v>0</v>
      </c>
      <c r="Y8" s="112">
        <v>0</v>
      </c>
      <c r="Z8" s="56">
        <f t="shared" ref="Z8:Z22" si="1">P8/F8*100</f>
        <v>1.7304253754063466</v>
      </c>
      <c r="AA8" s="255">
        <f t="shared" ref="AA8:AA22" si="2">Q8/G8*100</f>
        <v>1.7304253754063466</v>
      </c>
      <c r="AB8" s="256">
        <v>0</v>
      </c>
      <c r="AC8" s="256">
        <v>0</v>
      </c>
      <c r="AD8" s="112">
        <v>0</v>
      </c>
      <c r="AG8" s="151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</row>
    <row r="9" spans="1:148" s="21" customFormat="1" ht="42.75" customHeight="1" x14ac:dyDescent="0.25">
      <c r="A9" s="65"/>
      <c r="B9" s="257" t="s">
        <v>93</v>
      </c>
      <c r="C9" s="258" t="s">
        <v>86</v>
      </c>
      <c r="D9" s="259" t="s">
        <v>11</v>
      </c>
      <c r="E9" s="251" t="s">
        <v>12</v>
      </c>
      <c r="F9" s="252">
        <f>G9+H9+J9</f>
        <v>195861300</v>
      </c>
      <c r="G9" s="253">
        <v>195861300</v>
      </c>
      <c r="H9" s="253">
        <v>0</v>
      </c>
      <c r="I9" s="253">
        <v>0</v>
      </c>
      <c r="J9" s="254">
        <v>0</v>
      </c>
      <c r="K9" s="252">
        <f>L9+M9+N9+O9</f>
        <v>34707500</v>
      </c>
      <c r="L9" s="253">
        <v>34707500</v>
      </c>
      <c r="M9" s="253">
        <v>0</v>
      </c>
      <c r="N9" s="253">
        <v>0</v>
      </c>
      <c r="O9" s="254">
        <v>0</v>
      </c>
      <c r="P9" s="252">
        <f t="shared" si="0"/>
        <v>13471200</v>
      </c>
      <c r="Q9" s="253">
        <v>13471200</v>
      </c>
      <c r="R9" s="253">
        <v>0</v>
      </c>
      <c r="S9" s="253">
        <v>0</v>
      </c>
      <c r="T9" s="254">
        <v>0</v>
      </c>
      <c r="U9" s="56">
        <f>V9+W9+X9+Y9</f>
        <v>38.813512929482101</v>
      </c>
      <c r="V9" s="255">
        <f>Q9/L9*100</f>
        <v>38.813512929482101</v>
      </c>
      <c r="W9" s="256">
        <v>0</v>
      </c>
      <c r="X9" s="256">
        <v>0</v>
      </c>
      <c r="Y9" s="112">
        <v>0</v>
      </c>
      <c r="Z9" s="56">
        <f t="shared" ref="Z9" si="3">P9/F9*100</f>
        <v>6.8779284115851365</v>
      </c>
      <c r="AA9" s="255">
        <f t="shared" ref="AA9" si="4">Q9/G9*100</f>
        <v>6.8779284115851365</v>
      </c>
      <c r="AB9" s="256">
        <v>0</v>
      </c>
      <c r="AC9" s="256">
        <v>0</v>
      </c>
      <c r="AD9" s="112">
        <v>0</v>
      </c>
      <c r="AG9" s="151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</row>
    <row r="10" spans="1:148" s="21" customFormat="1" ht="45" customHeight="1" x14ac:dyDescent="0.25">
      <c r="A10" s="66"/>
      <c r="B10" s="260" t="s">
        <v>94</v>
      </c>
      <c r="C10" s="261" t="s">
        <v>87</v>
      </c>
      <c r="D10" s="262" t="s">
        <v>11</v>
      </c>
      <c r="E10" s="263" t="s">
        <v>12</v>
      </c>
      <c r="F10" s="252">
        <f t="shared" ref="F10:F28" si="5">G10+H10+J10</f>
        <v>2089720900</v>
      </c>
      <c r="G10" s="170">
        <v>2089720900</v>
      </c>
      <c r="H10" s="170">
        <v>0</v>
      </c>
      <c r="I10" s="170">
        <v>0</v>
      </c>
      <c r="J10" s="169">
        <v>0</v>
      </c>
      <c r="K10" s="264">
        <f t="shared" ref="K10:K22" si="6">L10+M10+N10+O10</f>
        <v>368562800</v>
      </c>
      <c r="L10" s="170">
        <v>368562800</v>
      </c>
      <c r="M10" s="170">
        <v>0</v>
      </c>
      <c r="N10" s="170">
        <v>0</v>
      </c>
      <c r="O10" s="169">
        <v>0</v>
      </c>
      <c r="P10" s="264">
        <f t="shared" si="0"/>
        <v>30778880.149999999</v>
      </c>
      <c r="Q10" s="170">
        <v>30778880.149999999</v>
      </c>
      <c r="R10" s="170">
        <v>0</v>
      </c>
      <c r="S10" s="170">
        <v>0</v>
      </c>
      <c r="T10" s="169">
        <v>0</v>
      </c>
      <c r="U10" s="56">
        <f t="shared" ref="U10:U22" si="7">V10+W10+X10+Y10</f>
        <v>8.3510544607323371</v>
      </c>
      <c r="V10" s="185">
        <f t="shared" ref="V10:V23" si="8">Q10/L10*100</f>
        <v>8.3510544607323371</v>
      </c>
      <c r="W10" s="53">
        <v>0</v>
      </c>
      <c r="X10" s="53">
        <v>0</v>
      </c>
      <c r="Y10" s="40">
        <v>0</v>
      </c>
      <c r="Z10" s="34">
        <f t="shared" si="1"/>
        <v>1.4728703794846478</v>
      </c>
      <c r="AA10" s="185">
        <f t="shared" si="2"/>
        <v>1.4728703794846478</v>
      </c>
      <c r="AB10" s="53">
        <v>0</v>
      </c>
      <c r="AC10" s="53">
        <v>0</v>
      </c>
      <c r="AD10" s="40">
        <v>0</v>
      </c>
      <c r="AG10" s="151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</row>
    <row r="11" spans="1:148" s="21" customFormat="1" ht="45" customHeight="1" x14ac:dyDescent="0.25">
      <c r="A11" s="66"/>
      <c r="B11" s="260" t="s">
        <v>95</v>
      </c>
      <c r="C11" s="261" t="s">
        <v>88</v>
      </c>
      <c r="D11" s="262" t="s">
        <v>11</v>
      </c>
      <c r="E11" s="263" t="s">
        <v>12</v>
      </c>
      <c r="F11" s="252">
        <f t="shared" si="5"/>
        <v>24456400</v>
      </c>
      <c r="G11" s="170">
        <v>24456400</v>
      </c>
      <c r="H11" s="170">
        <v>0</v>
      </c>
      <c r="I11" s="170">
        <v>0</v>
      </c>
      <c r="J11" s="169">
        <v>0</v>
      </c>
      <c r="K11" s="264">
        <f t="shared" si="6"/>
        <v>4447000</v>
      </c>
      <c r="L11" s="170">
        <v>4447000</v>
      </c>
      <c r="M11" s="170">
        <v>0</v>
      </c>
      <c r="N11" s="170">
        <v>0</v>
      </c>
      <c r="O11" s="169">
        <v>0</v>
      </c>
      <c r="P11" s="264">
        <f t="shared" si="0"/>
        <v>403978.55</v>
      </c>
      <c r="Q11" s="170">
        <v>403978.55</v>
      </c>
      <c r="R11" s="170">
        <v>0</v>
      </c>
      <c r="S11" s="170">
        <v>0</v>
      </c>
      <c r="T11" s="169">
        <v>0</v>
      </c>
      <c r="U11" s="56">
        <f t="shared" ref="U11" si="9">V11+W11+X11+Y11</f>
        <v>9.0842939060040475</v>
      </c>
      <c r="V11" s="185">
        <f t="shared" ref="V11" si="10">Q11/L11*100</f>
        <v>9.0842939060040475</v>
      </c>
      <c r="W11" s="53">
        <v>0</v>
      </c>
      <c r="X11" s="53">
        <v>0</v>
      </c>
      <c r="Y11" s="40">
        <v>0</v>
      </c>
      <c r="Z11" s="34">
        <f t="shared" ref="Z11" si="11">P11/F11*100</f>
        <v>1.6518316268952096</v>
      </c>
      <c r="AA11" s="185">
        <f t="shared" ref="AA11" si="12">Q11/G11*100</f>
        <v>1.6518316268952096</v>
      </c>
      <c r="AB11" s="53">
        <v>0</v>
      </c>
      <c r="AC11" s="53">
        <v>0</v>
      </c>
      <c r="AD11" s="40">
        <v>0</v>
      </c>
      <c r="AG11" s="151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</row>
    <row r="12" spans="1:148" s="21" customFormat="1" ht="58.5" customHeight="1" x14ac:dyDescent="0.25">
      <c r="A12" s="44"/>
      <c r="B12" s="265" t="s">
        <v>96</v>
      </c>
      <c r="C12" s="261" t="s">
        <v>57</v>
      </c>
      <c r="D12" s="262" t="s">
        <v>11</v>
      </c>
      <c r="E12" s="266" t="s">
        <v>12</v>
      </c>
      <c r="F12" s="252">
        <f t="shared" si="5"/>
        <v>116180600</v>
      </c>
      <c r="G12" s="170">
        <v>116180600</v>
      </c>
      <c r="H12" s="170">
        <v>0</v>
      </c>
      <c r="I12" s="170">
        <v>0</v>
      </c>
      <c r="J12" s="169">
        <v>0</v>
      </c>
      <c r="K12" s="264">
        <f t="shared" si="6"/>
        <v>23398000</v>
      </c>
      <c r="L12" s="170">
        <v>23398000</v>
      </c>
      <c r="M12" s="170">
        <v>0</v>
      </c>
      <c r="N12" s="170">
        <v>0</v>
      </c>
      <c r="O12" s="169">
        <v>0</v>
      </c>
      <c r="P12" s="264">
        <f t="shared" si="0"/>
        <v>61701</v>
      </c>
      <c r="Q12" s="170">
        <v>61701</v>
      </c>
      <c r="R12" s="170">
        <v>0</v>
      </c>
      <c r="S12" s="170">
        <v>0</v>
      </c>
      <c r="T12" s="169">
        <v>0</v>
      </c>
      <c r="U12" s="56">
        <f t="shared" si="7"/>
        <v>0.26370202581417213</v>
      </c>
      <c r="V12" s="185">
        <f t="shared" si="8"/>
        <v>0.26370202581417213</v>
      </c>
      <c r="W12" s="256">
        <v>0</v>
      </c>
      <c r="X12" s="256">
        <v>0</v>
      </c>
      <c r="Y12" s="112">
        <v>0</v>
      </c>
      <c r="Z12" s="56">
        <f t="shared" si="1"/>
        <v>5.3107833838007379E-2</v>
      </c>
      <c r="AA12" s="255">
        <f t="shared" si="2"/>
        <v>5.3107833838007379E-2</v>
      </c>
      <c r="AB12" s="256">
        <v>0</v>
      </c>
      <c r="AC12" s="256">
        <v>0</v>
      </c>
      <c r="AD12" s="112">
        <v>0</v>
      </c>
      <c r="AG12" s="151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</row>
    <row r="13" spans="1:148" s="21" customFormat="1" ht="46.5" customHeight="1" x14ac:dyDescent="0.25">
      <c r="A13" s="44"/>
      <c r="B13" s="265" t="s">
        <v>91</v>
      </c>
      <c r="C13" s="261" t="s">
        <v>59</v>
      </c>
      <c r="D13" s="262" t="s">
        <v>11</v>
      </c>
      <c r="E13" s="266" t="s">
        <v>12</v>
      </c>
      <c r="F13" s="252">
        <f t="shared" si="5"/>
        <v>84067000</v>
      </c>
      <c r="G13" s="170">
        <v>84067000</v>
      </c>
      <c r="H13" s="170">
        <v>0</v>
      </c>
      <c r="I13" s="170">
        <v>0</v>
      </c>
      <c r="J13" s="169">
        <v>0</v>
      </c>
      <c r="K13" s="264">
        <f t="shared" si="6"/>
        <v>27006900</v>
      </c>
      <c r="L13" s="170">
        <v>27006900</v>
      </c>
      <c r="M13" s="170">
        <v>0</v>
      </c>
      <c r="N13" s="170">
        <v>0</v>
      </c>
      <c r="O13" s="169">
        <v>0</v>
      </c>
      <c r="P13" s="264">
        <f t="shared" si="0"/>
        <v>11562067.140000001</v>
      </c>
      <c r="Q13" s="170">
        <v>11562067.140000001</v>
      </c>
      <c r="R13" s="170">
        <v>0</v>
      </c>
      <c r="S13" s="170">
        <v>0</v>
      </c>
      <c r="T13" s="169">
        <v>0</v>
      </c>
      <c r="U13" s="56">
        <f t="shared" si="7"/>
        <v>42.81153016451352</v>
      </c>
      <c r="V13" s="185">
        <f t="shared" si="8"/>
        <v>42.81153016451352</v>
      </c>
      <c r="W13" s="53">
        <v>0</v>
      </c>
      <c r="X13" s="53">
        <v>0</v>
      </c>
      <c r="Y13" s="40">
        <v>0</v>
      </c>
      <c r="Z13" s="34">
        <f t="shared" si="1"/>
        <v>13.753395672499316</v>
      </c>
      <c r="AA13" s="185">
        <f t="shared" si="2"/>
        <v>13.753395672499316</v>
      </c>
      <c r="AB13" s="53">
        <v>0</v>
      </c>
      <c r="AC13" s="53">
        <v>0</v>
      </c>
      <c r="AD13" s="40">
        <v>0</v>
      </c>
      <c r="AG13" s="151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</row>
    <row r="14" spans="1:148" s="21" customFormat="1" ht="60.75" customHeight="1" x14ac:dyDescent="0.25">
      <c r="A14" s="44"/>
      <c r="B14" s="265" t="s">
        <v>90</v>
      </c>
      <c r="C14" s="261" t="s">
        <v>49</v>
      </c>
      <c r="D14" s="262" t="s">
        <v>11</v>
      </c>
      <c r="E14" s="266" t="s">
        <v>12</v>
      </c>
      <c r="F14" s="252">
        <f t="shared" si="5"/>
        <v>37872000</v>
      </c>
      <c r="G14" s="170">
        <v>37872000</v>
      </c>
      <c r="H14" s="170">
        <v>0</v>
      </c>
      <c r="I14" s="170">
        <v>0</v>
      </c>
      <c r="J14" s="169">
        <v>0</v>
      </c>
      <c r="K14" s="264">
        <f t="shared" si="6"/>
        <v>4860000</v>
      </c>
      <c r="L14" s="170">
        <v>4860000</v>
      </c>
      <c r="M14" s="170">
        <v>0</v>
      </c>
      <c r="N14" s="170">
        <v>0</v>
      </c>
      <c r="O14" s="169">
        <v>0</v>
      </c>
      <c r="P14" s="264">
        <f t="shared" si="0"/>
        <v>0</v>
      </c>
      <c r="Q14" s="170">
        <v>0</v>
      </c>
      <c r="R14" s="170">
        <v>0</v>
      </c>
      <c r="S14" s="170">
        <v>0</v>
      </c>
      <c r="T14" s="169">
        <v>0</v>
      </c>
      <c r="U14" s="56">
        <f t="shared" si="7"/>
        <v>0</v>
      </c>
      <c r="V14" s="185">
        <f t="shared" si="8"/>
        <v>0</v>
      </c>
      <c r="W14" s="53">
        <v>0</v>
      </c>
      <c r="X14" s="53">
        <v>0</v>
      </c>
      <c r="Y14" s="40">
        <v>0</v>
      </c>
      <c r="Z14" s="186">
        <f t="shared" si="1"/>
        <v>0</v>
      </c>
      <c r="AA14" s="53">
        <f t="shared" si="2"/>
        <v>0</v>
      </c>
      <c r="AB14" s="53">
        <v>0</v>
      </c>
      <c r="AC14" s="53">
        <v>0</v>
      </c>
      <c r="AD14" s="40">
        <v>0</v>
      </c>
      <c r="AG14" s="151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</row>
    <row r="15" spans="1:148" s="21" customFormat="1" ht="46.5" customHeight="1" x14ac:dyDescent="0.25">
      <c r="A15" s="44"/>
      <c r="B15" s="265" t="s">
        <v>60</v>
      </c>
      <c r="C15" s="261" t="s">
        <v>84</v>
      </c>
      <c r="D15" s="262" t="s">
        <v>11</v>
      </c>
      <c r="E15" s="266" t="s">
        <v>5</v>
      </c>
      <c r="F15" s="252">
        <f t="shared" si="5"/>
        <v>633600</v>
      </c>
      <c r="G15" s="185">
        <v>0</v>
      </c>
      <c r="H15" s="185">
        <v>0</v>
      </c>
      <c r="I15" s="185">
        <v>0</v>
      </c>
      <c r="J15" s="35">
        <v>633600</v>
      </c>
      <c r="K15" s="264">
        <f t="shared" si="6"/>
        <v>140000</v>
      </c>
      <c r="L15" s="185">
        <v>0</v>
      </c>
      <c r="M15" s="185">
        <v>0</v>
      </c>
      <c r="N15" s="185">
        <v>0</v>
      </c>
      <c r="O15" s="35">
        <v>140000</v>
      </c>
      <c r="P15" s="264">
        <f t="shared" si="0"/>
        <v>0</v>
      </c>
      <c r="Q15" s="185">
        <v>0</v>
      </c>
      <c r="R15" s="185">
        <v>0</v>
      </c>
      <c r="S15" s="185">
        <v>0</v>
      </c>
      <c r="T15" s="35">
        <v>0</v>
      </c>
      <c r="U15" s="56">
        <f t="shared" si="7"/>
        <v>0</v>
      </c>
      <c r="V15" s="53">
        <v>0</v>
      </c>
      <c r="W15" s="53">
        <v>0</v>
      </c>
      <c r="X15" s="53">
        <v>0</v>
      </c>
      <c r="Y15" s="36">
        <f>T15/O15*100</f>
        <v>0</v>
      </c>
      <c r="Z15" s="186">
        <f t="shared" si="1"/>
        <v>0</v>
      </c>
      <c r="AA15" s="53">
        <v>0</v>
      </c>
      <c r="AB15" s="53">
        <v>0</v>
      </c>
      <c r="AC15" s="53">
        <v>0</v>
      </c>
      <c r="AD15" s="40">
        <f t="shared" ref="AD15:AD21" si="13">T15/J15*100</f>
        <v>0</v>
      </c>
      <c r="AG15" s="151"/>
      <c r="AI15" s="529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</row>
    <row r="16" spans="1:148" s="21" customFormat="1" ht="15.75" customHeight="1" x14ac:dyDescent="0.25">
      <c r="A16" s="44"/>
      <c r="B16" s="265" t="s">
        <v>61</v>
      </c>
      <c r="C16" s="261" t="s">
        <v>58</v>
      </c>
      <c r="D16" s="262" t="s">
        <v>11</v>
      </c>
      <c r="E16" s="266" t="s">
        <v>5</v>
      </c>
      <c r="F16" s="252">
        <f t="shared" si="5"/>
        <v>578702500</v>
      </c>
      <c r="G16" s="185">
        <v>0</v>
      </c>
      <c r="H16" s="185">
        <v>0</v>
      </c>
      <c r="I16" s="185">
        <v>0</v>
      </c>
      <c r="J16" s="35">
        <v>578702500</v>
      </c>
      <c r="K16" s="264">
        <f t="shared" si="6"/>
        <v>132751604</v>
      </c>
      <c r="L16" s="185">
        <v>0</v>
      </c>
      <c r="M16" s="185">
        <v>0</v>
      </c>
      <c r="N16" s="185">
        <v>0</v>
      </c>
      <c r="O16" s="35">
        <v>132751604</v>
      </c>
      <c r="P16" s="264">
        <f t="shared" si="0"/>
        <v>18899036.379999999</v>
      </c>
      <c r="Q16" s="185">
        <v>0</v>
      </c>
      <c r="R16" s="185">
        <v>0</v>
      </c>
      <c r="S16" s="185">
        <v>0</v>
      </c>
      <c r="T16" s="35">
        <v>18899036.379999999</v>
      </c>
      <c r="U16" s="56">
        <f t="shared" si="7"/>
        <v>14.236390228475129</v>
      </c>
      <c r="V16" s="53">
        <v>0</v>
      </c>
      <c r="W16" s="53">
        <v>0</v>
      </c>
      <c r="X16" s="53">
        <v>0</v>
      </c>
      <c r="Y16" s="36">
        <f t="shared" ref="Y16:Y21" si="14">T16/O16*100</f>
        <v>14.236390228475129</v>
      </c>
      <c r="Z16" s="34">
        <f t="shared" si="1"/>
        <v>3.2657602792453804</v>
      </c>
      <c r="AA16" s="53">
        <v>0</v>
      </c>
      <c r="AB16" s="53">
        <v>0</v>
      </c>
      <c r="AC16" s="53">
        <v>0</v>
      </c>
      <c r="AD16" s="36">
        <f t="shared" si="13"/>
        <v>3.2657602792453804</v>
      </c>
      <c r="AG16" s="151"/>
      <c r="AI16" s="530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</row>
    <row r="17" spans="1:148" s="142" customFormat="1" ht="28.5" customHeight="1" x14ac:dyDescent="0.25">
      <c r="A17" s="141"/>
      <c r="B17" s="267" t="s">
        <v>140</v>
      </c>
      <c r="C17" s="268"/>
      <c r="D17" s="269" t="s">
        <v>11</v>
      </c>
      <c r="E17" s="270" t="s">
        <v>13</v>
      </c>
      <c r="F17" s="271">
        <f>G17+H17+I17+J17</f>
        <v>341067780</v>
      </c>
      <c r="G17" s="272">
        <v>0</v>
      </c>
      <c r="H17" s="272">
        <v>0</v>
      </c>
      <c r="I17" s="273">
        <v>341067780</v>
      </c>
      <c r="J17" s="274">
        <v>0</v>
      </c>
      <c r="K17" s="275">
        <f>L17+M17+N17+O17</f>
        <v>341067780</v>
      </c>
      <c r="L17" s="272">
        <v>0</v>
      </c>
      <c r="M17" s="272">
        <v>0</v>
      </c>
      <c r="N17" s="272">
        <f>I17</f>
        <v>341067780</v>
      </c>
      <c r="O17" s="276">
        <v>0</v>
      </c>
      <c r="P17" s="275">
        <f>Q17+R17+S17+T17</f>
        <v>3922065.56</v>
      </c>
      <c r="Q17" s="272">
        <v>0</v>
      </c>
      <c r="R17" s="272">
        <v>0</v>
      </c>
      <c r="S17" s="272">
        <v>3922065.56</v>
      </c>
      <c r="T17" s="276">
        <v>0</v>
      </c>
      <c r="U17" s="277">
        <f t="shared" si="7"/>
        <v>1.1499372822610214</v>
      </c>
      <c r="V17" s="278">
        <v>0</v>
      </c>
      <c r="W17" s="278">
        <v>0</v>
      </c>
      <c r="X17" s="272">
        <f>S17/N17*100</f>
        <v>1.1499372822610214</v>
      </c>
      <c r="Y17" s="279">
        <v>0</v>
      </c>
      <c r="Z17" s="280">
        <f t="shared" si="1"/>
        <v>1.1499372822610214</v>
      </c>
      <c r="AA17" s="278">
        <v>0</v>
      </c>
      <c r="AB17" s="278">
        <v>0</v>
      </c>
      <c r="AC17" s="272">
        <f t="shared" ref="AC17:AC21" si="15">S17/I17*100</f>
        <v>1.1499372822610214</v>
      </c>
      <c r="AD17" s="279">
        <v>0</v>
      </c>
      <c r="AE17" s="640" t="s">
        <v>79</v>
      </c>
      <c r="AF17" s="641"/>
      <c r="AG17" s="641"/>
      <c r="AI17" s="561" t="s">
        <v>139</v>
      </c>
      <c r="AJ17" s="561"/>
      <c r="AK17" s="561"/>
      <c r="AL17" s="561"/>
      <c r="AM17" s="561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</row>
    <row r="18" spans="1:148" s="21" customFormat="1" ht="30" customHeight="1" x14ac:dyDescent="0.25">
      <c r="A18" s="44"/>
      <c r="B18" s="265" t="s">
        <v>0</v>
      </c>
      <c r="C18" s="261" t="s">
        <v>71</v>
      </c>
      <c r="D18" s="262" t="s">
        <v>11</v>
      </c>
      <c r="E18" s="266" t="s">
        <v>5</v>
      </c>
      <c r="F18" s="252">
        <f t="shared" si="5"/>
        <v>3994900</v>
      </c>
      <c r="G18" s="185">
        <v>0</v>
      </c>
      <c r="H18" s="185">
        <v>0</v>
      </c>
      <c r="I18" s="185">
        <v>0</v>
      </c>
      <c r="J18" s="35">
        <v>3994900</v>
      </c>
      <c r="K18" s="264">
        <f t="shared" si="6"/>
        <v>596800</v>
      </c>
      <c r="L18" s="185">
        <v>0</v>
      </c>
      <c r="M18" s="185">
        <v>0</v>
      </c>
      <c r="N18" s="185">
        <v>0</v>
      </c>
      <c r="O18" s="35">
        <v>596800</v>
      </c>
      <c r="P18" s="264">
        <f t="shared" si="0"/>
        <v>91291</v>
      </c>
      <c r="Q18" s="185">
        <v>0</v>
      </c>
      <c r="R18" s="185">
        <v>0</v>
      </c>
      <c r="S18" s="185">
        <v>0</v>
      </c>
      <c r="T18" s="35">
        <v>91291</v>
      </c>
      <c r="U18" s="56">
        <f t="shared" si="7"/>
        <v>15.296749329758713</v>
      </c>
      <c r="V18" s="53">
        <v>0</v>
      </c>
      <c r="W18" s="53">
        <v>0</v>
      </c>
      <c r="X18" s="53">
        <v>0</v>
      </c>
      <c r="Y18" s="36">
        <f t="shared" si="14"/>
        <v>15.296749329758713</v>
      </c>
      <c r="Z18" s="34">
        <f t="shared" si="1"/>
        <v>2.2851886154847434</v>
      </c>
      <c r="AA18" s="53">
        <v>0</v>
      </c>
      <c r="AB18" s="53">
        <v>0</v>
      </c>
      <c r="AC18" s="53">
        <v>0</v>
      </c>
      <c r="AD18" s="36">
        <f t="shared" si="13"/>
        <v>2.2851886154847434</v>
      </c>
      <c r="AG18" s="151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</row>
    <row r="19" spans="1:148" s="21" customFormat="1" ht="28.5" customHeight="1" x14ac:dyDescent="0.25">
      <c r="A19" s="44"/>
      <c r="B19" s="265" t="s">
        <v>69</v>
      </c>
      <c r="C19" s="261" t="s">
        <v>46</v>
      </c>
      <c r="D19" s="262" t="s">
        <v>11</v>
      </c>
      <c r="E19" s="266" t="s">
        <v>12</v>
      </c>
      <c r="F19" s="252">
        <f t="shared" si="5"/>
        <v>72700</v>
      </c>
      <c r="G19" s="185">
        <v>72700</v>
      </c>
      <c r="H19" s="185">
        <v>0</v>
      </c>
      <c r="I19" s="185">
        <v>0</v>
      </c>
      <c r="J19" s="35">
        <v>0</v>
      </c>
      <c r="K19" s="264">
        <f t="shared" si="6"/>
        <v>0</v>
      </c>
      <c r="L19" s="185">
        <v>0</v>
      </c>
      <c r="M19" s="185">
        <v>0</v>
      </c>
      <c r="N19" s="185">
        <v>0</v>
      </c>
      <c r="O19" s="35">
        <v>0</v>
      </c>
      <c r="P19" s="264">
        <f t="shared" si="0"/>
        <v>0</v>
      </c>
      <c r="Q19" s="185">
        <v>0</v>
      </c>
      <c r="R19" s="185">
        <v>0</v>
      </c>
      <c r="S19" s="185">
        <v>0</v>
      </c>
      <c r="T19" s="35">
        <v>0</v>
      </c>
      <c r="U19" s="281" t="e">
        <f t="shared" si="7"/>
        <v>#DIV/0!</v>
      </c>
      <c r="V19" s="53" t="e">
        <f t="shared" si="8"/>
        <v>#DIV/0!</v>
      </c>
      <c r="W19" s="53">
        <v>0</v>
      </c>
      <c r="X19" s="53">
        <v>0</v>
      </c>
      <c r="Y19" s="40">
        <v>0</v>
      </c>
      <c r="Z19" s="282">
        <f t="shared" si="1"/>
        <v>0</v>
      </c>
      <c r="AA19" s="53">
        <f t="shared" si="2"/>
        <v>0</v>
      </c>
      <c r="AB19" s="53">
        <f t="shared" ref="AB19:AB21" si="16">Q19/G19*100</f>
        <v>0</v>
      </c>
      <c r="AC19" s="53">
        <v>0</v>
      </c>
      <c r="AD19" s="40">
        <v>0</v>
      </c>
      <c r="AE19" s="638" t="s">
        <v>80</v>
      </c>
      <c r="AF19" s="639"/>
      <c r="AG19" s="283">
        <v>72690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</row>
    <row r="20" spans="1:148" s="21" customFormat="1" ht="21.75" hidden="1" customHeight="1" x14ac:dyDescent="0.25">
      <c r="A20" s="44"/>
      <c r="B20" s="265"/>
      <c r="C20" s="261"/>
      <c r="D20" s="262" t="s">
        <v>11</v>
      </c>
      <c r="E20" s="266" t="s">
        <v>12</v>
      </c>
      <c r="F20" s="252">
        <f t="shared" si="5"/>
        <v>0</v>
      </c>
      <c r="G20" s="185"/>
      <c r="H20" s="185"/>
      <c r="I20" s="185"/>
      <c r="J20" s="35"/>
      <c r="K20" s="264">
        <f t="shared" si="6"/>
        <v>0</v>
      </c>
      <c r="L20" s="185"/>
      <c r="M20" s="185"/>
      <c r="N20" s="185"/>
      <c r="O20" s="35"/>
      <c r="P20" s="264">
        <f t="shared" si="0"/>
        <v>0</v>
      </c>
      <c r="Q20" s="185"/>
      <c r="R20" s="185"/>
      <c r="S20" s="185"/>
      <c r="T20" s="35"/>
      <c r="U20" s="56" t="e">
        <f t="shared" si="7"/>
        <v>#DIV/0!</v>
      </c>
      <c r="V20" s="185" t="e">
        <f t="shared" si="8"/>
        <v>#DIV/0!</v>
      </c>
      <c r="W20" s="53" t="e">
        <f>L20/#REF!*100</f>
        <v>#REF!</v>
      </c>
      <c r="X20" s="185" t="e">
        <f t="shared" ref="X20:X21" si="17">N20/D20*100</f>
        <v>#VALUE!</v>
      </c>
      <c r="Y20" s="36" t="e">
        <f t="shared" si="14"/>
        <v>#DIV/0!</v>
      </c>
      <c r="Z20" s="284" t="e">
        <f t="shared" si="1"/>
        <v>#DIV/0!</v>
      </c>
      <c r="AA20" s="185" t="e">
        <f t="shared" si="2"/>
        <v>#DIV/0!</v>
      </c>
      <c r="AB20" s="53" t="e">
        <f t="shared" si="16"/>
        <v>#DIV/0!</v>
      </c>
      <c r="AC20" s="185" t="e">
        <f t="shared" si="15"/>
        <v>#DIV/0!</v>
      </c>
      <c r="AD20" s="36" t="e">
        <f t="shared" si="13"/>
        <v>#DIV/0!</v>
      </c>
      <c r="AG20" s="3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</row>
    <row r="21" spans="1:148" s="21" customFormat="1" ht="18.75" hidden="1" customHeight="1" x14ac:dyDescent="0.25">
      <c r="A21" s="45"/>
      <c r="B21" s="285"/>
      <c r="C21" s="286"/>
      <c r="D21" s="262" t="s">
        <v>11</v>
      </c>
      <c r="E21" s="287" t="s">
        <v>5</v>
      </c>
      <c r="F21" s="252">
        <f t="shared" si="5"/>
        <v>0</v>
      </c>
      <c r="G21" s="288"/>
      <c r="H21" s="288"/>
      <c r="I21" s="288"/>
      <c r="J21" s="289"/>
      <c r="K21" s="264">
        <f t="shared" si="6"/>
        <v>0</v>
      </c>
      <c r="L21" s="288"/>
      <c r="M21" s="288"/>
      <c r="N21" s="288"/>
      <c r="O21" s="289"/>
      <c r="P21" s="264">
        <f t="shared" si="0"/>
        <v>0</v>
      </c>
      <c r="Q21" s="288"/>
      <c r="R21" s="288"/>
      <c r="S21" s="288"/>
      <c r="T21" s="289"/>
      <c r="U21" s="56" t="e">
        <f t="shared" si="7"/>
        <v>#DIV/0!</v>
      </c>
      <c r="V21" s="185" t="e">
        <f t="shared" si="8"/>
        <v>#DIV/0!</v>
      </c>
      <c r="W21" s="53" t="e">
        <f>L21/#REF!*100</f>
        <v>#REF!</v>
      </c>
      <c r="X21" s="185" t="e">
        <f t="shared" si="17"/>
        <v>#VALUE!</v>
      </c>
      <c r="Y21" s="36" t="e">
        <f t="shared" si="14"/>
        <v>#DIV/0!</v>
      </c>
      <c r="Z21" s="284" t="e">
        <f t="shared" si="1"/>
        <v>#DIV/0!</v>
      </c>
      <c r="AA21" s="185" t="e">
        <f t="shared" si="2"/>
        <v>#DIV/0!</v>
      </c>
      <c r="AB21" s="53" t="e">
        <f t="shared" si="16"/>
        <v>#DIV/0!</v>
      </c>
      <c r="AC21" s="185" t="e">
        <f t="shared" si="15"/>
        <v>#DIV/0!</v>
      </c>
      <c r="AD21" s="36" t="e">
        <f t="shared" si="13"/>
        <v>#DIV/0!</v>
      </c>
      <c r="AG21" s="3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</row>
    <row r="22" spans="1:148" s="21" customFormat="1" ht="28.5" customHeight="1" thickBot="1" x14ac:dyDescent="0.3">
      <c r="A22" s="131"/>
      <c r="B22" s="290" t="s">
        <v>62</v>
      </c>
      <c r="C22" s="291" t="s">
        <v>47</v>
      </c>
      <c r="D22" s="292" t="s">
        <v>11</v>
      </c>
      <c r="E22" s="293" t="s">
        <v>12</v>
      </c>
      <c r="F22" s="294">
        <f t="shared" si="5"/>
        <v>1100000</v>
      </c>
      <c r="G22" s="295">
        <v>1100000</v>
      </c>
      <c r="H22" s="296">
        <v>0</v>
      </c>
      <c r="I22" s="296">
        <v>0</v>
      </c>
      <c r="J22" s="60">
        <v>0</v>
      </c>
      <c r="K22" s="294">
        <f t="shared" si="6"/>
        <v>350000</v>
      </c>
      <c r="L22" s="295">
        <v>350000</v>
      </c>
      <c r="M22" s="296">
        <v>0</v>
      </c>
      <c r="N22" s="296">
        <v>0</v>
      </c>
      <c r="O22" s="60">
        <v>0</v>
      </c>
      <c r="P22" s="294">
        <f t="shared" si="0"/>
        <v>0</v>
      </c>
      <c r="Q22" s="295">
        <v>0</v>
      </c>
      <c r="R22" s="296">
        <v>0</v>
      </c>
      <c r="S22" s="296">
        <v>0</v>
      </c>
      <c r="T22" s="60">
        <v>0</v>
      </c>
      <c r="U22" s="54">
        <f t="shared" si="7"/>
        <v>0</v>
      </c>
      <c r="V22" s="288">
        <f t="shared" si="8"/>
        <v>0</v>
      </c>
      <c r="W22" s="297">
        <v>0</v>
      </c>
      <c r="X22" s="297">
        <v>0</v>
      </c>
      <c r="Y22" s="298">
        <v>0</v>
      </c>
      <c r="Z22" s="544">
        <f t="shared" si="1"/>
        <v>0</v>
      </c>
      <c r="AA22" s="297">
        <f t="shared" si="2"/>
        <v>0</v>
      </c>
      <c r="AB22" s="297">
        <v>0</v>
      </c>
      <c r="AC22" s="297">
        <v>0</v>
      </c>
      <c r="AD22" s="298">
        <v>0</v>
      </c>
      <c r="AG22" s="3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</row>
    <row r="23" spans="1:148" s="74" customFormat="1" ht="19.5" customHeight="1" thickBot="1" x14ac:dyDescent="0.3">
      <c r="A23" s="86"/>
      <c r="B23" s="624" t="s">
        <v>76</v>
      </c>
      <c r="C23" s="600"/>
      <c r="D23" s="601"/>
      <c r="E23" s="220"/>
      <c r="F23" s="189">
        <f>F8+F10+F12+F13+F14+F15+F16+F17+F18+F19+F22+F9+F11</f>
        <v>4382251880</v>
      </c>
      <c r="G23" s="135">
        <f t="shared" ref="G23:T23" si="18">G8+G10+G12+G13+G14+G15+G16+G17+G18+G19+G22+G9+G11</f>
        <v>3457853100</v>
      </c>
      <c r="H23" s="135">
        <f t="shared" si="18"/>
        <v>0</v>
      </c>
      <c r="I23" s="135">
        <f t="shared" si="18"/>
        <v>341067780</v>
      </c>
      <c r="J23" s="103">
        <f t="shared" si="18"/>
        <v>583331000</v>
      </c>
      <c r="K23" s="102">
        <f t="shared" si="18"/>
        <v>1117469284</v>
      </c>
      <c r="L23" s="135">
        <f t="shared" si="18"/>
        <v>642913100</v>
      </c>
      <c r="M23" s="135">
        <f t="shared" si="18"/>
        <v>0</v>
      </c>
      <c r="N23" s="135">
        <f t="shared" si="18"/>
        <v>341067780</v>
      </c>
      <c r="O23" s="103">
        <f t="shared" si="18"/>
        <v>133488404</v>
      </c>
      <c r="P23" s="102">
        <f t="shared" si="18"/>
        <v>94911518.469999999</v>
      </c>
      <c r="Q23" s="135">
        <f t="shared" si="18"/>
        <v>71999125.529999986</v>
      </c>
      <c r="R23" s="135">
        <f t="shared" si="18"/>
        <v>0</v>
      </c>
      <c r="S23" s="135">
        <f t="shared" si="18"/>
        <v>3922065.56</v>
      </c>
      <c r="T23" s="103">
        <f t="shared" si="18"/>
        <v>18990327.379999999</v>
      </c>
      <c r="U23" s="153">
        <f>P23/K23*100</f>
        <v>8.4934342114767247</v>
      </c>
      <c r="V23" s="238">
        <f t="shared" si="8"/>
        <v>11.198889170247112</v>
      </c>
      <c r="W23" s="300">
        <v>0</v>
      </c>
      <c r="X23" s="238">
        <f t="shared" ref="X23" si="19">S23/N23*100</f>
        <v>1.1499372822610214</v>
      </c>
      <c r="Y23" s="103">
        <f t="shared" ref="Y23" si="20">T23/O23*100</f>
        <v>14.226200037570305</v>
      </c>
      <c r="Z23" s="102">
        <f>P23/F23*100</f>
        <v>2.165816139030329</v>
      </c>
      <c r="AA23" s="135">
        <f>Q23/G23*100</f>
        <v>2.0821915636034389</v>
      </c>
      <c r="AB23" s="88">
        <v>0</v>
      </c>
      <c r="AC23" s="135">
        <f>S23/I23*100</f>
        <v>1.1499372822610214</v>
      </c>
      <c r="AD23" s="103">
        <f>T23/J23*100</f>
        <v>3.2554977157051481</v>
      </c>
      <c r="AG23" s="82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</row>
    <row r="24" spans="1:148" s="15" customFormat="1" ht="20.25" hidden="1" customHeight="1" thickBot="1" x14ac:dyDescent="0.3">
      <c r="A24" s="583" t="s">
        <v>14</v>
      </c>
      <c r="B24" s="137" t="s">
        <v>105</v>
      </c>
      <c r="C24" s="301" t="s">
        <v>131</v>
      </c>
      <c r="D24" s="302" t="s">
        <v>15</v>
      </c>
      <c r="E24" s="221" t="s">
        <v>9</v>
      </c>
      <c r="F24" s="167">
        <f>F26</f>
        <v>0</v>
      </c>
      <c r="G24" s="160">
        <f t="shared" ref="G24:T24" si="21">G26</f>
        <v>0</v>
      </c>
      <c r="H24" s="160">
        <f t="shared" si="21"/>
        <v>0</v>
      </c>
      <c r="I24" s="160">
        <f t="shared" si="21"/>
        <v>0</v>
      </c>
      <c r="J24" s="161">
        <f t="shared" si="21"/>
        <v>0</v>
      </c>
      <c r="K24" s="159">
        <f t="shared" si="21"/>
        <v>0</v>
      </c>
      <c r="L24" s="160">
        <f t="shared" si="21"/>
        <v>0</v>
      </c>
      <c r="M24" s="160">
        <f t="shared" si="21"/>
        <v>0</v>
      </c>
      <c r="N24" s="160">
        <f t="shared" si="21"/>
        <v>0</v>
      </c>
      <c r="O24" s="161">
        <f t="shared" si="21"/>
        <v>0</v>
      </c>
      <c r="P24" s="159">
        <f t="shared" si="21"/>
        <v>0</v>
      </c>
      <c r="Q24" s="160">
        <f t="shared" si="21"/>
        <v>0</v>
      </c>
      <c r="R24" s="160">
        <f t="shared" si="21"/>
        <v>0</v>
      </c>
      <c r="S24" s="160">
        <f t="shared" si="21"/>
        <v>0</v>
      </c>
      <c r="T24" s="161">
        <f t="shared" si="21"/>
        <v>0</v>
      </c>
      <c r="U24" s="303" t="e">
        <f t="shared" ref="U24" si="22">V24+W24+X24+Y24</f>
        <v>#DIV/0!</v>
      </c>
      <c r="V24" s="304">
        <v>0</v>
      </c>
      <c r="W24" s="304">
        <v>0</v>
      </c>
      <c r="X24" s="304">
        <v>0</v>
      </c>
      <c r="Y24" s="305" t="e">
        <f t="shared" ref="Y24" si="23">T24/O24*100</f>
        <v>#DIV/0!</v>
      </c>
      <c r="Z24" s="303">
        <v>0</v>
      </c>
      <c r="AA24" s="304">
        <v>0</v>
      </c>
      <c r="AB24" s="304">
        <v>0</v>
      </c>
      <c r="AC24" s="304">
        <v>0</v>
      </c>
      <c r="AD24" s="305">
        <v>0</v>
      </c>
      <c r="AG24" s="133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</row>
    <row r="25" spans="1:148" s="15" customFormat="1" ht="18" hidden="1" customHeight="1" x14ac:dyDescent="0.25">
      <c r="A25" s="584"/>
      <c r="B25" s="165"/>
      <c r="C25" s="306" t="s">
        <v>126</v>
      </c>
      <c r="D25" s="307" t="s">
        <v>16</v>
      </c>
      <c r="E25" s="222" t="s">
        <v>9</v>
      </c>
      <c r="F25" s="168">
        <f>F27</f>
        <v>0</v>
      </c>
      <c r="G25" s="169">
        <f t="shared" ref="G25:T25" si="24">G27</f>
        <v>0</v>
      </c>
      <c r="H25" s="170">
        <f t="shared" si="24"/>
        <v>0</v>
      </c>
      <c r="I25" s="169">
        <f t="shared" si="24"/>
        <v>0</v>
      </c>
      <c r="J25" s="171">
        <f t="shared" si="24"/>
        <v>0</v>
      </c>
      <c r="K25" s="172">
        <v>0</v>
      </c>
      <c r="L25" s="169">
        <v>0</v>
      </c>
      <c r="M25" s="170">
        <v>0</v>
      </c>
      <c r="N25" s="169">
        <v>0</v>
      </c>
      <c r="O25" s="171">
        <v>0</v>
      </c>
      <c r="P25" s="172">
        <f t="shared" si="24"/>
        <v>0</v>
      </c>
      <c r="Q25" s="169">
        <f t="shared" si="24"/>
        <v>0</v>
      </c>
      <c r="R25" s="169">
        <f t="shared" si="24"/>
        <v>0</v>
      </c>
      <c r="S25" s="169">
        <f t="shared" si="24"/>
        <v>0</v>
      </c>
      <c r="T25" s="171">
        <f t="shared" si="24"/>
        <v>0</v>
      </c>
      <c r="U25" s="281">
        <f t="shared" ref="U25:U26" si="25">V25+W25+X25+Y25</f>
        <v>0</v>
      </c>
      <c r="V25" s="53">
        <v>0</v>
      </c>
      <c r="W25" s="53">
        <v>0</v>
      </c>
      <c r="X25" s="53">
        <v>0</v>
      </c>
      <c r="Y25" s="40">
        <v>0</v>
      </c>
      <c r="Z25" s="186">
        <v>0</v>
      </c>
      <c r="AA25" s="53">
        <v>0</v>
      </c>
      <c r="AB25" s="53">
        <v>0</v>
      </c>
      <c r="AC25" s="53">
        <v>0</v>
      </c>
      <c r="AD25" s="40">
        <v>0</v>
      </c>
      <c r="AG25" s="133"/>
      <c r="AI25" s="134"/>
      <c r="AJ25" s="134"/>
      <c r="AK25" s="134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</row>
    <row r="26" spans="1:148" s="318" customFormat="1" ht="42.75" hidden="1" customHeight="1" thickBot="1" x14ac:dyDescent="0.3">
      <c r="A26" s="131"/>
      <c r="B26" s="628"/>
      <c r="C26" s="629"/>
      <c r="D26" s="293" t="s">
        <v>17</v>
      </c>
      <c r="E26" s="308" t="s">
        <v>5</v>
      </c>
      <c r="F26" s="309">
        <v>0</v>
      </c>
      <c r="G26" s="310">
        <v>0</v>
      </c>
      <c r="H26" s="310">
        <v>0</v>
      </c>
      <c r="I26" s="310">
        <v>0</v>
      </c>
      <c r="J26" s="311">
        <v>0</v>
      </c>
      <c r="K26" s="311">
        <v>0</v>
      </c>
      <c r="L26" s="311">
        <v>0</v>
      </c>
      <c r="M26" s="311">
        <v>0</v>
      </c>
      <c r="N26" s="311">
        <v>0</v>
      </c>
      <c r="O26" s="311">
        <v>0</v>
      </c>
      <c r="P26" s="311">
        <v>0</v>
      </c>
      <c r="Q26" s="311">
        <v>0</v>
      </c>
      <c r="R26" s="311">
        <v>0</v>
      </c>
      <c r="S26" s="311">
        <v>0</v>
      </c>
      <c r="T26" s="311">
        <v>0</v>
      </c>
      <c r="U26" s="312" t="e">
        <f t="shared" si="25"/>
        <v>#DIV/0!</v>
      </c>
      <c r="V26" s="313">
        <v>0</v>
      </c>
      <c r="W26" s="313">
        <v>0</v>
      </c>
      <c r="X26" s="313">
        <v>0</v>
      </c>
      <c r="Y26" s="314" t="e">
        <f t="shared" ref="Y26" si="26">T26/O26*100</f>
        <v>#DIV/0!</v>
      </c>
      <c r="Z26" s="315">
        <v>0</v>
      </c>
      <c r="AA26" s="313">
        <v>0</v>
      </c>
      <c r="AB26" s="313">
        <v>0</v>
      </c>
      <c r="AC26" s="313">
        <v>0</v>
      </c>
      <c r="AD26" s="314">
        <v>0</v>
      </c>
      <c r="AE26" s="316" t="s">
        <v>74</v>
      </c>
      <c r="AF26" s="317"/>
      <c r="AI26" s="319"/>
      <c r="AJ26" s="319"/>
      <c r="AK26" s="319"/>
      <c r="AL26" s="319"/>
      <c r="AM26" s="319"/>
      <c r="AN26" s="319"/>
      <c r="AO26" s="319"/>
      <c r="AP26" s="319"/>
      <c r="AQ26" s="319"/>
      <c r="AR26" s="319"/>
      <c r="AS26" s="319"/>
      <c r="AT26" s="319"/>
      <c r="AU26" s="319"/>
      <c r="AV26" s="319"/>
      <c r="AW26" s="319"/>
      <c r="AX26" s="319"/>
      <c r="AY26" s="319"/>
      <c r="AZ26" s="319"/>
      <c r="BA26" s="319"/>
      <c r="BB26" s="319"/>
      <c r="BC26" s="319"/>
      <c r="BD26" s="319"/>
      <c r="BE26" s="319"/>
      <c r="BF26" s="319"/>
      <c r="BG26" s="319"/>
      <c r="BH26" s="319"/>
      <c r="BI26" s="319"/>
      <c r="BJ26" s="319"/>
      <c r="BK26" s="319"/>
      <c r="BL26" s="319"/>
      <c r="BM26" s="319"/>
      <c r="BN26" s="319"/>
      <c r="BO26" s="319"/>
      <c r="BP26" s="319"/>
      <c r="BQ26" s="319"/>
      <c r="BR26" s="319"/>
      <c r="BS26" s="319"/>
      <c r="BT26" s="319"/>
      <c r="BU26" s="319"/>
      <c r="BV26" s="319"/>
      <c r="BW26" s="319"/>
      <c r="BX26" s="319"/>
      <c r="BY26" s="319"/>
      <c r="BZ26" s="319"/>
      <c r="CA26" s="319"/>
      <c r="CB26" s="319"/>
      <c r="CC26" s="319"/>
      <c r="CD26" s="319"/>
      <c r="CE26" s="319"/>
      <c r="CF26" s="319"/>
      <c r="CG26" s="319"/>
      <c r="CH26" s="319"/>
      <c r="CI26" s="319"/>
      <c r="CJ26" s="319"/>
      <c r="CK26" s="319"/>
      <c r="CL26" s="319"/>
      <c r="CM26" s="319"/>
      <c r="CN26" s="319"/>
      <c r="CO26" s="319"/>
      <c r="CP26" s="319"/>
      <c r="CQ26" s="319"/>
      <c r="CR26" s="319"/>
      <c r="CS26" s="319"/>
      <c r="CT26" s="319"/>
      <c r="CU26" s="319"/>
      <c r="CV26" s="319"/>
      <c r="CW26" s="319"/>
      <c r="CX26" s="319"/>
      <c r="CY26" s="319"/>
      <c r="CZ26" s="319"/>
      <c r="DA26" s="319"/>
      <c r="DB26" s="319"/>
      <c r="DC26" s="319"/>
      <c r="DD26" s="319"/>
      <c r="DE26" s="319"/>
      <c r="DF26" s="319"/>
      <c r="DG26" s="319"/>
      <c r="DH26" s="319"/>
      <c r="DI26" s="319"/>
      <c r="DJ26" s="319"/>
      <c r="DK26" s="319"/>
      <c r="DL26" s="319"/>
      <c r="DM26" s="319"/>
      <c r="DN26" s="319"/>
      <c r="DO26" s="319"/>
      <c r="DP26" s="319"/>
      <c r="DQ26" s="319"/>
      <c r="DR26" s="319"/>
      <c r="DS26" s="319"/>
      <c r="DT26" s="319"/>
      <c r="DU26" s="319"/>
      <c r="DV26" s="319"/>
      <c r="DW26" s="319"/>
      <c r="DX26" s="319"/>
      <c r="DY26" s="319"/>
      <c r="DZ26" s="319"/>
      <c r="EA26" s="319"/>
      <c r="EB26" s="319"/>
      <c r="EC26" s="319"/>
      <c r="ED26" s="319"/>
      <c r="EE26" s="319"/>
      <c r="EF26" s="319"/>
      <c r="EG26" s="319"/>
      <c r="EH26" s="319"/>
      <c r="EI26" s="319"/>
      <c r="EJ26" s="319"/>
      <c r="EK26" s="319"/>
      <c r="EL26" s="319"/>
      <c r="EM26" s="319"/>
      <c r="EN26" s="319"/>
      <c r="EO26" s="319"/>
      <c r="EP26" s="319"/>
      <c r="EQ26" s="319"/>
      <c r="ER26" s="319"/>
    </row>
    <row r="27" spans="1:148" s="318" customFormat="1" ht="42.75" hidden="1" customHeight="1" thickBot="1" x14ac:dyDescent="0.25">
      <c r="A27" s="90"/>
      <c r="B27" s="626"/>
      <c r="C27" s="627"/>
      <c r="D27" s="320" t="s">
        <v>16</v>
      </c>
      <c r="E27" s="321" t="s">
        <v>5</v>
      </c>
      <c r="F27" s="322">
        <f>F28</f>
        <v>0</v>
      </c>
      <c r="G27" s="323">
        <f>G28</f>
        <v>0</v>
      </c>
      <c r="H27" s="323">
        <f>H28</f>
        <v>0</v>
      </c>
      <c r="I27" s="323">
        <f>I28</f>
        <v>0</v>
      </c>
      <c r="J27" s="324">
        <f>J28</f>
        <v>0</v>
      </c>
      <c r="K27" s="325">
        <v>0</v>
      </c>
      <c r="L27" s="323">
        <f t="shared" ref="L27:N27" si="27">L29</f>
        <v>0</v>
      </c>
      <c r="M27" s="323">
        <f t="shared" si="27"/>
        <v>0</v>
      </c>
      <c r="N27" s="323">
        <f t="shared" si="27"/>
        <v>0</v>
      </c>
      <c r="O27" s="324">
        <v>0</v>
      </c>
      <c r="P27" s="325">
        <f>P28</f>
        <v>0</v>
      </c>
      <c r="Q27" s="323">
        <f>Q28</f>
        <v>0</v>
      </c>
      <c r="R27" s="323">
        <f>R28</f>
        <v>0</v>
      </c>
      <c r="S27" s="323">
        <f>S28</f>
        <v>0</v>
      </c>
      <c r="T27" s="324">
        <f>T28</f>
        <v>0</v>
      </c>
      <c r="U27" s="326">
        <f t="shared" ref="U27" si="28">V27+W27+X27+Y27</f>
        <v>0</v>
      </c>
      <c r="V27" s="327">
        <v>0</v>
      </c>
      <c r="W27" s="327">
        <f>SUM(W30:W30)</f>
        <v>0</v>
      </c>
      <c r="X27" s="327">
        <v>0</v>
      </c>
      <c r="Y27" s="328">
        <v>0</v>
      </c>
      <c r="Z27" s="326">
        <f t="shared" ref="Z27" si="29">AA27+AB27+AC27+AD27</f>
        <v>0</v>
      </c>
      <c r="AA27" s="327">
        <v>0</v>
      </c>
      <c r="AB27" s="327">
        <f>SUM(AB30:AB30)</f>
        <v>0</v>
      </c>
      <c r="AC27" s="327">
        <v>0</v>
      </c>
      <c r="AD27" s="328">
        <v>0</v>
      </c>
      <c r="AE27" s="318" t="s">
        <v>72</v>
      </c>
      <c r="AI27" s="319"/>
      <c r="AJ27" s="319"/>
      <c r="AK27" s="319"/>
      <c r="AL27" s="319"/>
      <c r="AM27" s="319"/>
      <c r="AN27" s="319"/>
      <c r="AO27" s="319"/>
      <c r="AP27" s="319"/>
      <c r="AQ27" s="319"/>
      <c r="AR27" s="319"/>
      <c r="AS27" s="319"/>
      <c r="AT27" s="319"/>
      <c r="AU27" s="319"/>
      <c r="AV27" s="319"/>
      <c r="AW27" s="319"/>
      <c r="AX27" s="319"/>
      <c r="AY27" s="319"/>
      <c r="AZ27" s="319"/>
      <c r="BA27" s="319"/>
      <c r="BB27" s="319"/>
      <c r="BC27" s="319"/>
      <c r="BD27" s="319"/>
      <c r="BE27" s="319"/>
      <c r="BF27" s="319"/>
      <c r="BG27" s="319"/>
      <c r="BH27" s="319"/>
      <c r="BI27" s="319"/>
      <c r="BJ27" s="319"/>
      <c r="BK27" s="319"/>
      <c r="BL27" s="319"/>
      <c r="BM27" s="319"/>
      <c r="BN27" s="319"/>
      <c r="BO27" s="319"/>
      <c r="BP27" s="319"/>
      <c r="BQ27" s="319"/>
      <c r="BR27" s="319"/>
      <c r="BS27" s="319"/>
      <c r="BT27" s="319"/>
      <c r="BU27" s="319"/>
      <c r="BV27" s="319"/>
      <c r="BW27" s="319"/>
      <c r="BX27" s="319"/>
      <c r="BY27" s="319"/>
      <c r="BZ27" s="319"/>
      <c r="CA27" s="319"/>
      <c r="CB27" s="319"/>
      <c r="CC27" s="319"/>
      <c r="CD27" s="319"/>
      <c r="CE27" s="319"/>
      <c r="CF27" s="319"/>
      <c r="CG27" s="319"/>
      <c r="CH27" s="319"/>
      <c r="CI27" s="319"/>
      <c r="CJ27" s="319"/>
      <c r="CK27" s="319"/>
      <c r="CL27" s="319"/>
      <c r="CM27" s="319"/>
      <c r="CN27" s="319"/>
      <c r="CO27" s="319"/>
      <c r="CP27" s="319"/>
      <c r="CQ27" s="319"/>
      <c r="CR27" s="319"/>
      <c r="CS27" s="319"/>
      <c r="CT27" s="319"/>
      <c r="CU27" s="319"/>
      <c r="CV27" s="319"/>
      <c r="CW27" s="319"/>
      <c r="CX27" s="319"/>
      <c r="CY27" s="319"/>
      <c r="CZ27" s="319"/>
      <c r="DA27" s="319"/>
      <c r="DB27" s="319"/>
      <c r="DC27" s="319"/>
      <c r="DD27" s="319"/>
      <c r="DE27" s="319"/>
      <c r="DF27" s="319"/>
      <c r="DG27" s="319"/>
      <c r="DH27" s="319"/>
      <c r="DI27" s="319"/>
      <c r="DJ27" s="319"/>
      <c r="DK27" s="319"/>
      <c r="DL27" s="319"/>
      <c r="DM27" s="319"/>
      <c r="DN27" s="319"/>
      <c r="DO27" s="319"/>
      <c r="DP27" s="319"/>
      <c r="DQ27" s="319"/>
      <c r="DR27" s="319"/>
      <c r="DS27" s="319"/>
      <c r="DT27" s="319"/>
      <c r="DU27" s="319"/>
      <c r="DV27" s="319"/>
      <c r="DW27" s="319"/>
      <c r="DX27" s="319"/>
      <c r="DY27" s="319"/>
      <c r="DZ27" s="319"/>
      <c r="EA27" s="319"/>
      <c r="EB27" s="319"/>
      <c r="EC27" s="319"/>
      <c r="ED27" s="319"/>
      <c r="EE27" s="319"/>
      <c r="EF27" s="319"/>
      <c r="EG27" s="319"/>
      <c r="EH27" s="319"/>
      <c r="EI27" s="319"/>
      <c r="EJ27" s="319"/>
      <c r="EK27" s="319"/>
      <c r="EL27" s="319"/>
      <c r="EM27" s="319"/>
      <c r="EN27" s="319"/>
      <c r="EO27" s="319"/>
      <c r="EP27" s="319"/>
      <c r="EQ27" s="319"/>
      <c r="ER27" s="319"/>
    </row>
    <row r="28" spans="1:148" s="83" customFormat="1" ht="42.75" hidden="1" customHeight="1" thickBot="1" x14ac:dyDescent="0.3">
      <c r="A28" s="156"/>
      <c r="B28" s="329" t="s">
        <v>39</v>
      </c>
      <c r="C28" s="330"/>
      <c r="D28" s="331" t="s">
        <v>16</v>
      </c>
      <c r="E28" s="332"/>
      <c r="F28" s="333">
        <f t="shared" si="5"/>
        <v>0</v>
      </c>
      <c r="G28" s="334">
        <v>0</v>
      </c>
      <c r="H28" s="334">
        <v>0</v>
      </c>
      <c r="I28" s="334">
        <v>0</v>
      </c>
      <c r="J28" s="335">
        <v>0</v>
      </c>
      <c r="K28" s="336">
        <v>0</v>
      </c>
      <c r="L28" s="337">
        <v>0</v>
      </c>
      <c r="M28" s="337">
        <v>0</v>
      </c>
      <c r="N28" s="337">
        <v>0</v>
      </c>
      <c r="O28" s="338">
        <v>0</v>
      </c>
      <c r="P28" s="339">
        <f>Q28+R28+T28</f>
        <v>0</v>
      </c>
      <c r="Q28" s="337">
        <v>0</v>
      </c>
      <c r="R28" s="337">
        <v>0</v>
      </c>
      <c r="S28" s="337">
        <v>0</v>
      </c>
      <c r="T28" s="340">
        <v>0</v>
      </c>
      <c r="U28" s="341">
        <v>0</v>
      </c>
      <c r="V28" s="342">
        <v>0</v>
      </c>
      <c r="W28" s="342">
        <v>0</v>
      </c>
      <c r="X28" s="342">
        <v>0</v>
      </c>
      <c r="Y28" s="343">
        <v>0</v>
      </c>
      <c r="Z28" s="341">
        <v>0</v>
      </c>
      <c r="AA28" s="342">
        <v>0</v>
      </c>
      <c r="AB28" s="342">
        <v>0</v>
      </c>
      <c r="AC28" s="342">
        <v>0</v>
      </c>
      <c r="AD28" s="343">
        <v>0</v>
      </c>
      <c r="AG28" s="84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</row>
    <row r="29" spans="1:148" s="21" customFormat="1" ht="19.5" hidden="1" customHeight="1" thickBot="1" x14ac:dyDescent="0.3">
      <c r="A29" s="99"/>
      <c r="B29" s="625" t="s">
        <v>77</v>
      </c>
      <c r="C29" s="572"/>
      <c r="D29" s="572"/>
      <c r="E29" s="220" t="s">
        <v>9</v>
      </c>
      <c r="F29" s="154">
        <f t="shared" ref="F29:T29" si="30">F24+F25</f>
        <v>0</v>
      </c>
      <c r="G29" s="153">
        <f t="shared" si="30"/>
        <v>0</v>
      </c>
      <c r="H29" s="135">
        <f t="shared" si="30"/>
        <v>0</v>
      </c>
      <c r="I29" s="135">
        <f t="shared" si="30"/>
        <v>0</v>
      </c>
      <c r="J29" s="103">
        <f t="shared" si="30"/>
        <v>0</v>
      </c>
      <c r="K29" s="153">
        <f t="shared" si="30"/>
        <v>0</v>
      </c>
      <c r="L29" s="153">
        <f t="shared" si="30"/>
        <v>0</v>
      </c>
      <c r="M29" s="153">
        <f t="shared" si="30"/>
        <v>0</v>
      </c>
      <c r="N29" s="153">
        <f t="shared" si="30"/>
        <v>0</v>
      </c>
      <c r="O29" s="153">
        <f t="shared" si="30"/>
        <v>0</v>
      </c>
      <c r="P29" s="153">
        <f t="shared" si="30"/>
        <v>0</v>
      </c>
      <c r="Q29" s="135">
        <f t="shared" si="30"/>
        <v>0</v>
      </c>
      <c r="R29" s="135">
        <f t="shared" si="30"/>
        <v>0</v>
      </c>
      <c r="S29" s="135">
        <f t="shared" si="30"/>
        <v>0</v>
      </c>
      <c r="T29" s="103">
        <f t="shared" si="30"/>
        <v>0</v>
      </c>
      <c r="U29" s="177">
        <v>0</v>
      </c>
      <c r="V29" s="88">
        <v>0</v>
      </c>
      <c r="W29" s="88">
        <v>0</v>
      </c>
      <c r="X29" s="88">
        <v>0</v>
      </c>
      <c r="Y29" s="176">
        <v>0</v>
      </c>
      <c r="Z29" s="177">
        <v>0</v>
      </c>
      <c r="AA29" s="88">
        <v>0</v>
      </c>
      <c r="AB29" s="88">
        <v>0</v>
      </c>
      <c r="AC29" s="88">
        <v>0</v>
      </c>
      <c r="AD29" s="176">
        <v>0</v>
      </c>
      <c r="AG29" s="8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</row>
    <row r="30" spans="1:148" s="74" customFormat="1" ht="16.5" customHeight="1" thickBot="1" x14ac:dyDescent="0.3">
      <c r="A30" s="549" t="s">
        <v>2</v>
      </c>
      <c r="B30" s="650" t="s">
        <v>83</v>
      </c>
      <c r="C30" s="651"/>
      <c r="D30" s="652"/>
      <c r="E30" s="344" t="s">
        <v>9</v>
      </c>
      <c r="F30" s="51">
        <f>F31</f>
        <v>116614780</v>
      </c>
      <c r="G30" s="345">
        <f t="shared" ref="G30:J30" si="31">G31</f>
        <v>0</v>
      </c>
      <c r="H30" s="78">
        <f t="shared" si="31"/>
        <v>0</v>
      </c>
      <c r="I30" s="78">
        <f t="shared" si="31"/>
        <v>0</v>
      </c>
      <c r="J30" s="346">
        <f t="shared" si="31"/>
        <v>116614780</v>
      </c>
      <c r="K30" s="347">
        <f>K31</f>
        <v>34788795</v>
      </c>
      <c r="L30" s="347">
        <f t="shared" ref="L30:O30" si="32">L31</f>
        <v>0</v>
      </c>
      <c r="M30" s="347">
        <f t="shared" si="32"/>
        <v>0</v>
      </c>
      <c r="N30" s="347">
        <f t="shared" si="32"/>
        <v>0</v>
      </c>
      <c r="O30" s="347">
        <f t="shared" si="32"/>
        <v>34788795</v>
      </c>
      <c r="P30" s="345">
        <f>P31</f>
        <v>5108253.3499999996</v>
      </c>
      <c r="Q30" s="78">
        <f t="shared" ref="Q30:T30" si="33">Q31</f>
        <v>0</v>
      </c>
      <c r="R30" s="78">
        <f t="shared" si="33"/>
        <v>0</v>
      </c>
      <c r="S30" s="78">
        <f t="shared" si="33"/>
        <v>0</v>
      </c>
      <c r="T30" s="346">
        <f t="shared" si="33"/>
        <v>5108253.3499999996</v>
      </c>
      <c r="U30" s="348"/>
      <c r="V30" s="349"/>
      <c r="W30" s="349"/>
      <c r="X30" s="349"/>
      <c r="Y30" s="350"/>
      <c r="Z30" s="104">
        <f>P30/F30*100</f>
        <v>4.3804510457422294</v>
      </c>
      <c r="AA30" s="106">
        <v>0</v>
      </c>
      <c r="AB30" s="106">
        <v>0</v>
      </c>
      <c r="AC30" s="106">
        <v>0</v>
      </c>
      <c r="AD30" s="101">
        <f>T30/J30*100</f>
        <v>4.3804510457422294</v>
      </c>
      <c r="AG30" s="3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</row>
    <row r="31" spans="1:148" s="21" customFormat="1" ht="30.75" customHeight="1" thickBot="1" x14ac:dyDescent="0.3">
      <c r="A31" s="166"/>
      <c r="B31" s="553" t="s">
        <v>0</v>
      </c>
      <c r="C31" s="291" t="s">
        <v>127</v>
      </c>
      <c r="D31" s="392" t="s">
        <v>11</v>
      </c>
      <c r="E31" s="351" t="s">
        <v>5</v>
      </c>
      <c r="F31" s="264">
        <f t="shared" ref="F31" si="34">G31+H31+J31</f>
        <v>116614780</v>
      </c>
      <c r="G31" s="185">
        <v>0</v>
      </c>
      <c r="H31" s="185">
        <v>0</v>
      </c>
      <c r="I31" s="185">
        <v>0</v>
      </c>
      <c r="J31" s="36">
        <v>116614780</v>
      </c>
      <c r="K31" s="352">
        <f t="shared" ref="K31" si="35">L31+M31+N31+O31</f>
        <v>34788795</v>
      </c>
      <c r="L31" s="353">
        <v>0</v>
      </c>
      <c r="M31" s="353">
        <v>0</v>
      </c>
      <c r="N31" s="353">
        <v>0</v>
      </c>
      <c r="O31" s="35">
        <v>34788795</v>
      </c>
      <c r="P31" s="264">
        <f>T31</f>
        <v>5108253.3499999996</v>
      </c>
      <c r="Q31" s="353">
        <v>0</v>
      </c>
      <c r="R31" s="353">
        <v>0</v>
      </c>
      <c r="S31" s="353">
        <v>0</v>
      </c>
      <c r="T31" s="36">
        <v>5108253.3499999996</v>
      </c>
      <c r="U31" s="352">
        <f t="shared" ref="U31" si="36">V31+W31+X31+Y31</f>
        <v>14.68361680822805</v>
      </c>
      <c r="V31" s="354">
        <v>0</v>
      </c>
      <c r="W31" s="354">
        <v>0</v>
      </c>
      <c r="X31" s="354">
        <v>0</v>
      </c>
      <c r="Y31" s="35">
        <f>T31/O31*100</f>
        <v>14.68361680822805</v>
      </c>
      <c r="Z31" s="284">
        <f>P31/F31*100</f>
        <v>4.3804510457422294</v>
      </c>
      <c r="AA31" s="313">
        <v>0</v>
      </c>
      <c r="AB31" s="313">
        <v>0</v>
      </c>
      <c r="AC31" s="313">
        <v>0</v>
      </c>
      <c r="AD31" s="468">
        <f>T31/J31*100</f>
        <v>4.3804510457422294</v>
      </c>
      <c r="AG31" s="3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</row>
    <row r="32" spans="1:148" s="173" customFormat="1" ht="15" customHeight="1" thickBot="1" x14ac:dyDescent="0.25">
      <c r="A32" s="642" t="s">
        <v>40</v>
      </c>
      <c r="B32" s="650" t="s">
        <v>118</v>
      </c>
      <c r="C32" s="651"/>
      <c r="D32" s="652"/>
      <c r="E32" s="356" t="s">
        <v>9</v>
      </c>
      <c r="F32" s="357">
        <f>F33</f>
        <v>83006880</v>
      </c>
      <c r="G32" s="358">
        <f t="shared" ref="G32:AG32" si="37">G33</f>
        <v>0</v>
      </c>
      <c r="H32" s="358">
        <f t="shared" si="37"/>
        <v>0</v>
      </c>
      <c r="I32" s="359">
        <f t="shared" si="37"/>
        <v>0</v>
      </c>
      <c r="J32" s="360">
        <f t="shared" si="37"/>
        <v>83006880</v>
      </c>
      <c r="K32" s="357">
        <f t="shared" si="37"/>
        <v>0</v>
      </c>
      <c r="L32" s="358">
        <f t="shared" si="37"/>
        <v>0</v>
      </c>
      <c r="M32" s="359">
        <f t="shared" si="37"/>
        <v>0</v>
      </c>
      <c r="N32" s="358">
        <f t="shared" si="37"/>
        <v>0</v>
      </c>
      <c r="O32" s="360">
        <f t="shared" si="37"/>
        <v>0</v>
      </c>
      <c r="P32" s="357">
        <f t="shared" si="37"/>
        <v>0</v>
      </c>
      <c r="Q32" s="358">
        <f t="shared" si="37"/>
        <v>0</v>
      </c>
      <c r="R32" s="358">
        <f t="shared" si="37"/>
        <v>0</v>
      </c>
      <c r="S32" s="358">
        <f t="shared" si="37"/>
        <v>0</v>
      </c>
      <c r="T32" s="360">
        <f t="shared" si="37"/>
        <v>0</v>
      </c>
      <c r="U32" s="361" t="e">
        <f t="shared" si="37"/>
        <v>#DIV/0!</v>
      </c>
      <c r="V32" s="361">
        <f t="shared" si="37"/>
        <v>0</v>
      </c>
      <c r="W32" s="361">
        <f t="shared" si="37"/>
        <v>0</v>
      </c>
      <c r="X32" s="361">
        <f t="shared" si="37"/>
        <v>0</v>
      </c>
      <c r="Y32" s="361" t="e">
        <f t="shared" si="37"/>
        <v>#DIV/0!</v>
      </c>
      <c r="Z32" s="362">
        <f t="shared" si="37"/>
        <v>0</v>
      </c>
      <c r="AA32" s="363">
        <f t="shared" si="37"/>
        <v>0</v>
      </c>
      <c r="AB32" s="199">
        <f t="shared" si="37"/>
        <v>0</v>
      </c>
      <c r="AC32" s="199">
        <f t="shared" si="37"/>
        <v>0</v>
      </c>
      <c r="AD32" s="364">
        <f t="shared" si="37"/>
        <v>0</v>
      </c>
      <c r="AE32" s="361">
        <f t="shared" si="37"/>
        <v>0</v>
      </c>
      <c r="AF32" s="361">
        <f t="shared" si="37"/>
        <v>0</v>
      </c>
      <c r="AG32" s="361">
        <f t="shared" si="37"/>
        <v>0</v>
      </c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79"/>
      <c r="BQ32" s="179"/>
      <c r="BR32" s="179"/>
      <c r="BS32" s="179"/>
      <c r="BT32" s="179"/>
      <c r="BU32" s="179"/>
      <c r="BV32" s="179"/>
      <c r="BW32" s="179"/>
      <c r="BX32" s="179"/>
      <c r="BY32" s="179"/>
      <c r="BZ32" s="179"/>
      <c r="CA32" s="179"/>
      <c r="CB32" s="179"/>
      <c r="CC32" s="179"/>
      <c r="CD32" s="179"/>
      <c r="CE32" s="179"/>
      <c r="CF32" s="179"/>
      <c r="CG32" s="179"/>
      <c r="CH32" s="179"/>
      <c r="CI32" s="179"/>
      <c r="CJ32" s="179"/>
      <c r="CK32" s="179"/>
      <c r="CL32" s="179"/>
      <c r="CM32" s="179"/>
      <c r="CN32" s="179"/>
      <c r="CO32" s="179"/>
      <c r="CP32" s="179"/>
      <c r="CQ32" s="179"/>
      <c r="CR32" s="179"/>
      <c r="CS32" s="179"/>
      <c r="CT32" s="179"/>
      <c r="CU32" s="179"/>
      <c r="CV32" s="179"/>
      <c r="CW32" s="179"/>
      <c r="CX32" s="179"/>
      <c r="CY32" s="179"/>
      <c r="CZ32" s="179"/>
      <c r="DA32" s="179"/>
      <c r="DB32" s="179"/>
      <c r="DC32" s="179"/>
      <c r="DD32" s="179"/>
      <c r="DE32" s="179"/>
      <c r="DF32" s="179"/>
      <c r="DG32" s="179"/>
      <c r="DH32" s="179"/>
      <c r="DI32" s="179"/>
      <c r="DJ32" s="179"/>
      <c r="DK32" s="179"/>
      <c r="DL32" s="179"/>
      <c r="DM32" s="179"/>
      <c r="DN32" s="179"/>
      <c r="DO32" s="179"/>
      <c r="DP32" s="179"/>
      <c r="DQ32" s="179"/>
      <c r="DR32" s="179"/>
      <c r="DS32" s="179"/>
      <c r="DT32" s="179"/>
      <c r="DU32" s="179"/>
      <c r="DV32" s="179"/>
      <c r="DW32" s="179"/>
      <c r="DX32" s="179"/>
      <c r="DY32" s="179"/>
      <c r="DZ32" s="179"/>
      <c r="EA32" s="179"/>
      <c r="EB32" s="179"/>
      <c r="EC32" s="179"/>
      <c r="ED32" s="179"/>
      <c r="EE32" s="179"/>
      <c r="EF32" s="179"/>
      <c r="EG32" s="179"/>
      <c r="EH32" s="179"/>
      <c r="EI32" s="179"/>
      <c r="EJ32" s="179"/>
      <c r="EK32" s="179"/>
      <c r="EL32" s="179"/>
      <c r="EM32" s="179"/>
      <c r="EN32" s="179"/>
      <c r="EO32" s="179"/>
      <c r="EP32" s="179"/>
      <c r="EQ32" s="179"/>
      <c r="ER32" s="179"/>
    </row>
    <row r="33" spans="1:148" s="377" customFormat="1" ht="32.25" customHeight="1" thickBot="1" x14ac:dyDescent="0.3">
      <c r="A33" s="643"/>
      <c r="B33" s="365" t="s">
        <v>132</v>
      </c>
      <c r="C33" s="366" t="s">
        <v>131</v>
      </c>
      <c r="D33" s="560" t="s">
        <v>17</v>
      </c>
      <c r="E33" s="367" t="s">
        <v>5</v>
      </c>
      <c r="F33" s="368">
        <f>G33+H33+J33</f>
        <v>83006880</v>
      </c>
      <c r="G33" s="158">
        <v>0</v>
      </c>
      <c r="H33" s="158">
        <v>0</v>
      </c>
      <c r="I33" s="158">
        <v>0</v>
      </c>
      <c r="J33" s="369">
        <v>83006880</v>
      </c>
      <c r="K33" s="370">
        <f>L33+M33+O33</f>
        <v>0</v>
      </c>
      <c r="L33" s="158">
        <v>0</v>
      </c>
      <c r="M33" s="158">
        <v>0</v>
      </c>
      <c r="N33" s="158">
        <v>0</v>
      </c>
      <c r="O33" s="371">
        <v>0</v>
      </c>
      <c r="P33" s="368">
        <f>Q33+R33+T33</f>
        <v>0</v>
      </c>
      <c r="Q33" s="158">
        <v>0</v>
      </c>
      <c r="R33" s="158">
        <v>0</v>
      </c>
      <c r="S33" s="158">
        <v>0</v>
      </c>
      <c r="T33" s="369">
        <v>0</v>
      </c>
      <c r="U33" s="372" t="e">
        <f t="shared" ref="U33" si="38">V33+W33+X33+Y33</f>
        <v>#DIV/0!</v>
      </c>
      <c r="V33" s="373">
        <v>0</v>
      </c>
      <c r="W33" s="373">
        <v>0</v>
      </c>
      <c r="X33" s="373">
        <v>0</v>
      </c>
      <c r="Y33" s="374" t="e">
        <f t="shared" ref="Y33" si="39">T33/O33*100</f>
        <v>#DIV/0!</v>
      </c>
      <c r="Z33" s="375">
        <f t="shared" ref="Z33" si="40">P33/F33*100</f>
        <v>0</v>
      </c>
      <c r="AA33" s="373">
        <v>0</v>
      </c>
      <c r="AB33" s="373">
        <v>0</v>
      </c>
      <c r="AC33" s="373">
        <v>0</v>
      </c>
      <c r="AD33" s="376">
        <f t="shared" ref="AD33" si="41">T33/J33*100</f>
        <v>0</v>
      </c>
      <c r="AG33" s="318"/>
      <c r="AI33" s="378"/>
      <c r="AJ33" s="378"/>
      <c r="AK33" s="378"/>
      <c r="AL33" s="378"/>
      <c r="AM33" s="378"/>
      <c r="AN33" s="378"/>
      <c r="AO33" s="378"/>
      <c r="AP33" s="378"/>
      <c r="AQ33" s="378"/>
      <c r="AR33" s="378"/>
      <c r="AS33" s="378"/>
      <c r="AT33" s="378"/>
      <c r="AU33" s="378"/>
      <c r="AV33" s="378"/>
      <c r="AW33" s="378"/>
      <c r="AX33" s="378"/>
      <c r="AY33" s="378"/>
      <c r="AZ33" s="378"/>
      <c r="BA33" s="378"/>
      <c r="BB33" s="378"/>
      <c r="BC33" s="378"/>
      <c r="BD33" s="378"/>
      <c r="BE33" s="378"/>
      <c r="BF33" s="378"/>
      <c r="BG33" s="378"/>
      <c r="BH33" s="378"/>
      <c r="BI33" s="378"/>
      <c r="BJ33" s="378"/>
      <c r="BK33" s="378"/>
      <c r="BL33" s="378"/>
      <c r="BM33" s="378"/>
      <c r="BN33" s="378"/>
      <c r="BO33" s="378"/>
      <c r="BP33" s="378"/>
      <c r="BQ33" s="378"/>
      <c r="BR33" s="378"/>
      <c r="BS33" s="378"/>
      <c r="BT33" s="378"/>
      <c r="BU33" s="378"/>
      <c r="BV33" s="378"/>
      <c r="BW33" s="378"/>
      <c r="BX33" s="378"/>
      <c r="BY33" s="378"/>
      <c r="BZ33" s="378"/>
      <c r="CA33" s="378"/>
      <c r="CB33" s="378"/>
      <c r="CC33" s="378"/>
      <c r="CD33" s="378"/>
      <c r="CE33" s="378"/>
      <c r="CF33" s="378"/>
      <c r="CG33" s="378"/>
      <c r="CH33" s="378"/>
      <c r="CI33" s="378"/>
      <c r="CJ33" s="378"/>
      <c r="CK33" s="378"/>
      <c r="CL33" s="378"/>
      <c r="CM33" s="378"/>
      <c r="CN33" s="378"/>
      <c r="CO33" s="378"/>
      <c r="CP33" s="378"/>
      <c r="CQ33" s="378"/>
      <c r="CR33" s="378"/>
      <c r="CS33" s="378"/>
      <c r="CT33" s="378"/>
      <c r="CU33" s="378"/>
      <c r="CV33" s="378"/>
      <c r="CW33" s="378"/>
      <c r="CX33" s="378"/>
      <c r="CY33" s="378"/>
      <c r="CZ33" s="378"/>
      <c r="DA33" s="378"/>
      <c r="DB33" s="378"/>
      <c r="DC33" s="378"/>
      <c r="DD33" s="378"/>
      <c r="DE33" s="378"/>
      <c r="DF33" s="378"/>
      <c r="DG33" s="378"/>
      <c r="DH33" s="378"/>
      <c r="DI33" s="378"/>
      <c r="DJ33" s="378"/>
      <c r="DK33" s="378"/>
      <c r="DL33" s="378"/>
      <c r="DM33" s="378"/>
      <c r="DN33" s="378"/>
      <c r="DO33" s="378"/>
      <c r="DP33" s="378"/>
      <c r="DQ33" s="378"/>
      <c r="DR33" s="378"/>
      <c r="DS33" s="378"/>
      <c r="DT33" s="378"/>
      <c r="DU33" s="378"/>
      <c r="DV33" s="378"/>
      <c r="DW33" s="378"/>
      <c r="DX33" s="378"/>
      <c r="DY33" s="378"/>
      <c r="DZ33" s="378"/>
      <c r="EA33" s="378"/>
      <c r="EB33" s="378"/>
      <c r="EC33" s="378"/>
      <c r="ED33" s="378"/>
      <c r="EE33" s="378"/>
      <c r="EF33" s="378"/>
      <c r="EG33" s="378"/>
      <c r="EH33" s="378"/>
      <c r="EI33" s="378"/>
      <c r="EJ33" s="378"/>
      <c r="EK33" s="378"/>
      <c r="EL33" s="378"/>
      <c r="EM33" s="378"/>
      <c r="EN33" s="378"/>
      <c r="EO33" s="378"/>
      <c r="EP33" s="378"/>
      <c r="EQ33" s="378"/>
      <c r="ER33" s="378"/>
    </row>
    <row r="34" spans="1:148" s="21" customFormat="1" ht="31.5" hidden="1" customHeight="1" x14ac:dyDescent="0.25">
      <c r="A34" s="174" t="s">
        <v>41</v>
      </c>
      <c r="B34" s="379" t="s">
        <v>42</v>
      </c>
      <c r="C34" s="380"/>
      <c r="D34" s="381" t="s">
        <v>11</v>
      </c>
      <c r="E34" s="222" t="s">
        <v>9</v>
      </c>
      <c r="F34" s="382">
        <f t="shared" ref="F34" si="42">G34+H34+J34</f>
        <v>0</v>
      </c>
      <c r="G34" s="255">
        <v>0</v>
      </c>
      <c r="H34" s="255">
        <v>0</v>
      </c>
      <c r="I34" s="255">
        <v>0</v>
      </c>
      <c r="J34" s="383">
        <v>0</v>
      </c>
      <c r="K34" s="383">
        <f t="shared" ref="K34" si="43">L34+M34+O34</f>
        <v>0</v>
      </c>
      <c r="L34" s="255">
        <v>0</v>
      </c>
      <c r="M34" s="255">
        <v>0</v>
      </c>
      <c r="N34" s="383">
        <v>0</v>
      </c>
      <c r="O34" s="384">
        <v>0</v>
      </c>
      <c r="P34" s="252">
        <f t="shared" ref="P34" si="44">Q34+R34+S34+T34</f>
        <v>0</v>
      </c>
      <c r="Q34" s="383">
        <v>0</v>
      </c>
      <c r="R34" s="383">
        <v>0</v>
      </c>
      <c r="S34" s="383">
        <v>0</v>
      </c>
      <c r="T34" s="385">
        <v>0</v>
      </c>
      <c r="U34" s="386">
        <v>0</v>
      </c>
      <c r="V34" s="387">
        <v>0</v>
      </c>
      <c r="W34" s="387">
        <v>0</v>
      </c>
      <c r="X34" s="387">
        <v>0</v>
      </c>
      <c r="Y34" s="388">
        <v>0</v>
      </c>
      <c r="Z34" s="389">
        <v>0</v>
      </c>
      <c r="AA34" s="387">
        <v>0</v>
      </c>
      <c r="AB34" s="387">
        <v>0</v>
      </c>
      <c r="AC34" s="387">
        <v>0</v>
      </c>
      <c r="AD34" s="390">
        <v>0</v>
      </c>
      <c r="AG34" s="3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</row>
    <row r="35" spans="1:148" s="21" customFormat="1" ht="17.25" customHeight="1" thickBot="1" x14ac:dyDescent="0.3">
      <c r="A35" s="89"/>
      <c r="B35" s="631" t="s">
        <v>18</v>
      </c>
      <c r="C35" s="632"/>
      <c r="D35" s="632"/>
      <c r="E35" s="223"/>
      <c r="F35" s="181">
        <f>F23+F30+F32</f>
        <v>4581873540</v>
      </c>
      <c r="G35" s="181">
        <f t="shared" ref="G35:T35" si="45">G23+G30+G32</f>
        <v>3457853100</v>
      </c>
      <c r="H35" s="181">
        <f t="shared" si="45"/>
        <v>0</v>
      </c>
      <c r="I35" s="181">
        <f t="shared" si="45"/>
        <v>341067780</v>
      </c>
      <c r="J35" s="181">
        <f t="shared" si="45"/>
        <v>782952660</v>
      </c>
      <c r="K35" s="181">
        <f>K23+K30+K32</f>
        <v>1152258079</v>
      </c>
      <c r="L35" s="181">
        <f t="shared" si="45"/>
        <v>642913100</v>
      </c>
      <c r="M35" s="181">
        <f t="shared" si="45"/>
        <v>0</v>
      </c>
      <c r="N35" s="181">
        <f t="shared" si="45"/>
        <v>341067780</v>
      </c>
      <c r="O35" s="181">
        <f t="shared" si="45"/>
        <v>168277199</v>
      </c>
      <c r="P35" s="181">
        <f>P23+P30+P32</f>
        <v>100019771.81999999</v>
      </c>
      <c r="Q35" s="181">
        <f t="shared" si="45"/>
        <v>71999125.529999986</v>
      </c>
      <c r="R35" s="181">
        <f t="shared" si="45"/>
        <v>0</v>
      </c>
      <c r="S35" s="181">
        <f t="shared" si="45"/>
        <v>3922065.56</v>
      </c>
      <c r="T35" s="181">
        <f t="shared" si="45"/>
        <v>24098580.729999997</v>
      </c>
      <c r="U35" s="150"/>
      <c r="V35" s="97"/>
      <c r="W35" s="98"/>
      <c r="X35" s="97"/>
      <c r="Y35" s="97"/>
      <c r="Z35" s="181">
        <f>Z23+Z30+Z32</f>
        <v>6.5462671847725584</v>
      </c>
      <c r="AA35" s="181">
        <f t="shared" ref="AA35:AD35" si="46">AA23+AA30+AA32</f>
        <v>2.0821915636034389</v>
      </c>
      <c r="AB35" s="545">
        <f t="shared" si="46"/>
        <v>0</v>
      </c>
      <c r="AC35" s="181">
        <f t="shared" si="46"/>
        <v>1.1499372822610214</v>
      </c>
      <c r="AD35" s="181">
        <f t="shared" si="46"/>
        <v>7.6359487614473771</v>
      </c>
      <c r="AG35" s="82"/>
      <c r="AI35" s="182">
        <f>F35-F32-F17</f>
        <v>4157798880</v>
      </c>
      <c r="AJ35" s="182">
        <f t="shared" ref="AJ35" si="47">G35-G32-G17</f>
        <v>3457853100</v>
      </c>
      <c r="AK35" s="182">
        <f t="shared" ref="AK35" si="48">H35-H32-H17</f>
        <v>0</v>
      </c>
      <c r="AL35" s="182">
        <f t="shared" ref="AL35" si="49">I35-I32-I17</f>
        <v>0</v>
      </c>
      <c r="AM35" s="182">
        <f t="shared" ref="AM35" si="50">J35-J32-J17</f>
        <v>699945780</v>
      </c>
      <c r="AN35" s="182">
        <f t="shared" ref="AN35" si="51">K35-K32-K17</f>
        <v>811190299</v>
      </c>
      <c r="AO35" s="182">
        <f t="shared" ref="AO35" si="52">L35-L32-L17</f>
        <v>642913100</v>
      </c>
      <c r="AP35" s="182">
        <f t="shared" ref="AP35" si="53">M35-M32-M17</f>
        <v>0</v>
      </c>
      <c r="AQ35" s="182">
        <f t="shared" ref="AQ35" si="54">N35-N32-N17</f>
        <v>0</v>
      </c>
      <c r="AR35" s="182">
        <f t="shared" ref="AR35" si="55">O35-O32-O17</f>
        <v>168277199</v>
      </c>
      <c r="AS35" s="182">
        <f t="shared" ref="AS35" si="56">P35-P32-P17</f>
        <v>96097706.25999999</v>
      </c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</row>
    <row r="36" spans="1:148" s="554" customFormat="1" ht="20.25" customHeight="1" thickBot="1" x14ac:dyDescent="0.3">
      <c r="A36" s="573" t="s">
        <v>106</v>
      </c>
      <c r="B36" s="574"/>
      <c r="C36" s="574"/>
      <c r="D36" s="574"/>
      <c r="E36" s="574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  <c r="R36" s="575"/>
      <c r="S36" s="575"/>
      <c r="T36" s="575"/>
      <c r="U36" s="575"/>
      <c r="V36" s="575"/>
      <c r="W36" s="575"/>
      <c r="X36" s="575"/>
      <c r="Y36" s="575"/>
      <c r="Z36" s="574"/>
      <c r="AA36" s="574"/>
      <c r="AB36" s="574"/>
      <c r="AC36" s="574"/>
      <c r="AD36" s="576"/>
      <c r="AG36" s="557"/>
      <c r="AI36" s="556"/>
      <c r="AJ36" s="556"/>
      <c r="AK36" s="556"/>
      <c r="AL36" s="556"/>
      <c r="AM36" s="556"/>
      <c r="AN36" s="556"/>
      <c r="AO36" s="556"/>
      <c r="AP36" s="556"/>
      <c r="AQ36" s="556"/>
      <c r="AR36" s="556"/>
      <c r="AS36" s="556"/>
      <c r="AT36" s="556"/>
      <c r="AU36" s="556"/>
      <c r="AV36" s="556"/>
      <c r="AW36" s="556"/>
      <c r="AX36" s="556"/>
      <c r="AY36" s="556"/>
      <c r="AZ36" s="556"/>
      <c r="BA36" s="556"/>
      <c r="BB36" s="556"/>
      <c r="BC36" s="556"/>
      <c r="BD36" s="556"/>
      <c r="BE36" s="556"/>
      <c r="BF36" s="556"/>
      <c r="BG36" s="556"/>
      <c r="BH36" s="556"/>
      <c r="BI36" s="556"/>
      <c r="BJ36" s="556"/>
      <c r="BK36" s="556"/>
      <c r="BL36" s="556"/>
      <c r="BM36" s="556"/>
      <c r="BN36" s="556"/>
      <c r="BO36" s="556"/>
      <c r="BP36" s="556"/>
      <c r="BQ36" s="556"/>
      <c r="BR36" s="556"/>
      <c r="BS36" s="556"/>
      <c r="BT36" s="556"/>
      <c r="BU36" s="556"/>
      <c r="BV36" s="556"/>
      <c r="BW36" s="556"/>
      <c r="BX36" s="556"/>
      <c r="BY36" s="556"/>
      <c r="BZ36" s="556"/>
      <c r="CA36" s="556"/>
      <c r="CB36" s="556"/>
      <c r="CC36" s="556"/>
      <c r="CD36" s="556"/>
      <c r="CE36" s="556"/>
      <c r="CF36" s="556"/>
      <c r="CG36" s="556"/>
      <c r="CH36" s="556"/>
      <c r="CI36" s="556"/>
      <c r="CJ36" s="556"/>
      <c r="CK36" s="556"/>
      <c r="CL36" s="556"/>
      <c r="CM36" s="556"/>
      <c r="CN36" s="556"/>
      <c r="CO36" s="556"/>
      <c r="CP36" s="556"/>
      <c r="CQ36" s="556"/>
      <c r="CR36" s="556"/>
      <c r="CS36" s="556"/>
      <c r="CT36" s="556"/>
      <c r="CU36" s="556"/>
      <c r="CV36" s="556"/>
      <c r="CW36" s="556"/>
      <c r="CX36" s="556"/>
      <c r="CY36" s="556"/>
      <c r="CZ36" s="556"/>
      <c r="DA36" s="556"/>
      <c r="DB36" s="556"/>
      <c r="DC36" s="556"/>
      <c r="DD36" s="556"/>
      <c r="DE36" s="556"/>
      <c r="DF36" s="556"/>
      <c r="DG36" s="556"/>
      <c r="DH36" s="556"/>
      <c r="DI36" s="556"/>
      <c r="DJ36" s="556"/>
      <c r="DK36" s="556"/>
      <c r="DL36" s="556"/>
      <c r="DM36" s="556"/>
      <c r="DN36" s="556"/>
      <c r="DO36" s="556"/>
      <c r="DP36" s="556"/>
      <c r="DQ36" s="556"/>
      <c r="DR36" s="556"/>
      <c r="DS36" s="556"/>
      <c r="DT36" s="556"/>
      <c r="DU36" s="556"/>
      <c r="DV36" s="556"/>
      <c r="DW36" s="556"/>
      <c r="DX36" s="556"/>
      <c r="DY36" s="556"/>
      <c r="DZ36" s="556"/>
      <c r="EA36" s="556"/>
      <c r="EB36" s="556"/>
      <c r="EC36" s="556"/>
      <c r="ED36" s="556"/>
      <c r="EE36" s="556"/>
      <c r="EF36" s="556"/>
      <c r="EG36" s="556"/>
      <c r="EH36" s="556"/>
      <c r="EI36" s="556"/>
      <c r="EJ36" s="556"/>
      <c r="EK36" s="556"/>
      <c r="EL36" s="556"/>
      <c r="EM36" s="556"/>
      <c r="EN36" s="556"/>
      <c r="EO36" s="556"/>
      <c r="EP36" s="556"/>
      <c r="EQ36" s="556"/>
      <c r="ER36" s="556"/>
    </row>
    <row r="37" spans="1:148" s="21" customFormat="1" ht="15" customHeight="1" thickBot="1" x14ac:dyDescent="0.3">
      <c r="A37" s="90" t="s">
        <v>19</v>
      </c>
      <c r="B37" s="591" t="s">
        <v>107</v>
      </c>
      <c r="C37" s="592"/>
      <c r="D37" s="593"/>
      <c r="E37" s="224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2"/>
      <c r="Z37" s="91"/>
      <c r="AA37" s="91"/>
      <c r="AB37" s="91"/>
      <c r="AC37" s="91"/>
      <c r="AD37" s="92"/>
      <c r="AG37" s="3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</row>
    <row r="38" spans="1:148" s="21" customFormat="1" ht="44.25" customHeight="1" thickBot="1" x14ac:dyDescent="0.3">
      <c r="A38" s="46"/>
      <c r="B38" s="391" t="s">
        <v>97</v>
      </c>
      <c r="C38" s="258" t="s">
        <v>55</v>
      </c>
      <c r="D38" s="392" t="s">
        <v>11</v>
      </c>
      <c r="E38" s="393" t="s">
        <v>12</v>
      </c>
      <c r="F38" s="394">
        <f t="shared" ref="F38:F39" si="57">G38+H38+J38</f>
        <v>3192800</v>
      </c>
      <c r="G38" s="160">
        <v>3192800</v>
      </c>
      <c r="H38" s="160">
        <v>0</v>
      </c>
      <c r="I38" s="160">
        <v>0</v>
      </c>
      <c r="J38" s="161">
        <v>0</v>
      </c>
      <c r="K38" s="252">
        <f t="shared" ref="K38:K39" si="58">L38+M38+N38+O38</f>
        <v>0</v>
      </c>
      <c r="L38" s="253">
        <v>0</v>
      </c>
      <c r="M38" s="253">
        <v>0</v>
      </c>
      <c r="N38" s="253">
        <v>0</v>
      </c>
      <c r="O38" s="254">
        <v>0</v>
      </c>
      <c r="P38" s="252">
        <f t="shared" ref="P38:P39" si="59">Q38+R38+S38+T38</f>
        <v>0</v>
      </c>
      <c r="Q38" s="253">
        <v>0</v>
      </c>
      <c r="R38" s="253">
        <v>0</v>
      </c>
      <c r="S38" s="253">
        <v>0</v>
      </c>
      <c r="T38" s="395">
        <v>0</v>
      </c>
      <c r="U38" s="32" t="e">
        <f>P38/K38*100</f>
        <v>#DIV/0!</v>
      </c>
      <c r="V38" s="132" t="e">
        <f t="shared" ref="V38" si="60">Q38/L38*100</f>
        <v>#DIV/0!</v>
      </c>
      <c r="W38" s="37">
        <v>0</v>
      </c>
      <c r="X38" s="37">
        <v>0</v>
      </c>
      <c r="Y38" s="305">
        <v>0</v>
      </c>
      <c r="Z38" s="386">
        <f t="shared" ref="Z38:Z39" si="61">AA38+AB38+AC38+AD38</f>
        <v>0</v>
      </c>
      <c r="AA38" s="387">
        <f>Q38/G38*100</f>
        <v>0</v>
      </c>
      <c r="AB38" s="387">
        <f>SUM(AB39:AB40)</f>
        <v>0</v>
      </c>
      <c r="AC38" s="387">
        <v>0</v>
      </c>
      <c r="AD38" s="390">
        <v>0</v>
      </c>
      <c r="AF38" s="396"/>
      <c r="AG38" s="630">
        <v>210184305</v>
      </c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</row>
    <row r="39" spans="1:148" s="21" customFormat="1" ht="57.75" hidden="1" customHeight="1" thickBot="1" x14ac:dyDescent="0.3">
      <c r="A39" s="47"/>
      <c r="B39" s="397" t="s">
        <v>98</v>
      </c>
      <c r="C39" s="398" t="s">
        <v>48</v>
      </c>
      <c r="D39" s="399" t="s">
        <v>11</v>
      </c>
      <c r="E39" s="400" t="s">
        <v>12</v>
      </c>
      <c r="F39" s="401">
        <f t="shared" si="57"/>
        <v>0</v>
      </c>
      <c r="G39" s="402">
        <v>0</v>
      </c>
      <c r="H39" s="402">
        <v>0</v>
      </c>
      <c r="I39" s="402">
        <v>0</v>
      </c>
      <c r="J39" s="403">
        <v>0</v>
      </c>
      <c r="K39" s="404">
        <f t="shared" si="58"/>
        <v>0</v>
      </c>
      <c r="L39" s="402">
        <v>0</v>
      </c>
      <c r="M39" s="402">
        <v>0</v>
      </c>
      <c r="N39" s="402">
        <v>0</v>
      </c>
      <c r="O39" s="405">
        <v>0</v>
      </c>
      <c r="P39" s="404">
        <f t="shared" si="59"/>
        <v>0</v>
      </c>
      <c r="Q39" s="402">
        <v>0</v>
      </c>
      <c r="R39" s="402">
        <v>0</v>
      </c>
      <c r="S39" s="402">
        <v>0</v>
      </c>
      <c r="T39" s="403">
        <v>0</v>
      </c>
      <c r="U39" s="30" t="e">
        <f t="shared" ref="U39:U40" si="62">P39/K39*100</f>
        <v>#DIV/0!</v>
      </c>
      <c r="V39" s="192" t="e">
        <f t="shared" ref="V39:V40" si="63">Q39/L39*100</f>
        <v>#DIV/0!</v>
      </c>
      <c r="W39" s="39">
        <v>0</v>
      </c>
      <c r="X39" s="39">
        <v>0</v>
      </c>
      <c r="Y39" s="406">
        <v>0</v>
      </c>
      <c r="Z39" s="531" t="e">
        <f t="shared" si="61"/>
        <v>#DIV/0!</v>
      </c>
      <c r="AA39" s="532" t="e">
        <f>Q39/G39*100</f>
        <v>#DIV/0!</v>
      </c>
      <c r="AB39" s="408">
        <f>SUM(AB40:AB40)</f>
        <v>0</v>
      </c>
      <c r="AC39" s="408">
        <v>0</v>
      </c>
      <c r="AD39" s="409">
        <v>0</v>
      </c>
      <c r="AG39" s="630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</row>
    <row r="40" spans="1:148" s="21" customFormat="1" ht="15.75" customHeight="1" thickBot="1" x14ac:dyDescent="0.3">
      <c r="A40" s="51"/>
      <c r="B40" s="571" t="s">
        <v>20</v>
      </c>
      <c r="C40" s="572"/>
      <c r="D40" s="572"/>
      <c r="E40" s="225" t="s">
        <v>9</v>
      </c>
      <c r="F40" s="23">
        <f>F38+F39</f>
        <v>3192800</v>
      </c>
      <c r="G40" s="81">
        <f t="shared" ref="G40:J40" si="64">G38+G39</f>
        <v>3192800</v>
      </c>
      <c r="H40" s="81">
        <f t="shared" si="64"/>
        <v>0</v>
      </c>
      <c r="I40" s="81">
        <f t="shared" si="64"/>
        <v>0</v>
      </c>
      <c r="J40" s="25">
        <f t="shared" si="64"/>
        <v>0</v>
      </c>
      <c r="K40" s="23">
        <f>K38+K39</f>
        <v>0</v>
      </c>
      <c r="L40" s="81">
        <f t="shared" ref="L40" si="65">L38+L39</f>
        <v>0</v>
      </c>
      <c r="M40" s="81">
        <f t="shared" ref="M40" si="66">M38+M39</f>
        <v>0</v>
      </c>
      <c r="N40" s="81">
        <f t="shared" ref="N40" si="67">N38+N39</f>
        <v>0</v>
      </c>
      <c r="O40" s="25">
        <f t="shared" ref="O40" si="68">O38+O39</f>
        <v>0</v>
      </c>
      <c r="P40" s="23">
        <f>P38+P39</f>
        <v>0</v>
      </c>
      <c r="Q40" s="81">
        <f t="shared" ref="Q40" si="69">Q38+Q39</f>
        <v>0</v>
      </c>
      <c r="R40" s="81">
        <f t="shared" ref="R40" si="70">R38+R39</f>
        <v>0</v>
      </c>
      <c r="S40" s="81">
        <f t="shared" ref="S40" si="71">S38+S39</f>
        <v>0</v>
      </c>
      <c r="T40" s="25">
        <f t="shared" ref="T40" si="72">T38+T39</f>
        <v>0</v>
      </c>
      <c r="U40" s="149" t="e">
        <f t="shared" si="62"/>
        <v>#DIV/0!</v>
      </c>
      <c r="V40" s="97" t="e">
        <f t="shared" si="63"/>
        <v>#DIV/0!</v>
      </c>
      <c r="W40" s="98">
        <v>0</v>
      </c>
      <c r="X40" s="98">
        <v>0</v>
      </c>
      <c r="Y40" s="25">
        <v>0</v>
      </c>
      <c r="Z40" s="164">
        <f>P40/F40*100</f>
        <v>0</v>
      </c>
      <c r="AA40" s="24">
        <f>Q40/G40*100</f>
        <v>0</v>
      </c>
      <c r="AB40" s="24">
        <v>0</v>
      </c>
      <c r="AC40" s="24">
        <v>0</v>
      </c>
      <c r="AD40" s="93">
        <v>0</v>
      </c>
      <c r="AG40" s="3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</row>
    <row r="41" spans="1:148" s="554" customFormat="1" ht="21.75" customHeight="1" thickBot="1" x14ac:dyDescent="0.3">
      <c r="A41" s="573" t="s">
        <v>108</v>
      </c>
      <c r="B41" s="574"/>
      <c r="C41" s="574"/>
      <c r="D41" s="574"/>
      <c r="E41" s="574"/>
      <c r="F41" s="575"/>
      <c r="G41" s="575"/>
      <c r="H41" s="575"/>
      <c r="I41" s="575"/>
      <c r="J41" s="575"/>
      <c r="K41" s="574"/>
      <c r="L41" s="574"/>
      <c r="M41" s="574"/>
      <c r="N41" s="574"/>
      <c r="O41" s="574"/>
      <c r="P41" s="574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74"/>
      <c r="AD41" s="576"/>
      <c r="AG41" s="555"/>
      <c r="AI41" s="556"/>
      <c r="AJ41" s="556"/>
      <c r="AK41" s="556"/>
      <c r="AL41" s="556"/>
      <c r="AM41" s="556"/>
      <c r="AN41" s="556"/>
      <c r="AO41" s="556"/>
      <c r="AP41" s="556"/>
      <c r="AQ41" s="556"/>
      <c r="AR41" s="556"/>
      <c r="AS41" s="556"/>
      <c r="AT41" s="556"/>
      <c r="AU41" s="556"/>
      <c r="AV41" s="556"/>
      <c r="AW41" s="556"/>
      <c r="AX41" s="556"/>
      <c r="AY41" s="556"/>
      <c r="AZ41" s="556"/>
      <c r="BA41" s="556"/>
      <c r="BB41" s="556"/>
      <c r="BC41" s="556"/>
      <c r="BD41" s="556"/>
      <c r="BE41" s="556"/>
      <c r="BF41" s="556"/>
      <c r="BG41" s="556"/>
      <c r="BH41" s="556"/>
      <c r="BI41" s="556"/>
      <c r="BJ41" s="556"/>
      <c r="BK41" s="556"/>
      <c r="BL41" s="556"/>
      <c r="BM41" s="556"/>
      <c r="BN41" s="556"/>
      <c r="BO41" s="556"/>
      <c r="BP41" s="556"/>
      <c r="BQ41" s="556"/>
      <c r="BR41" s="556"/>
      <c r="BS41" s="556"/>
      <c r="BT41" s="556"/>
      <c r="BU41" s="556"/>
      <c r="BV41" s="556"/>
      <c r="BW41" s="556"/>
      <c r="BX41" s="556"/>
      <c r="BY41" s="556"/>
      <c r="BZ41" s="556"/>
      <c r="CA41" s="556"/>
      <c r="CB41" s="556"/>
      <c r="CC41" s="556"/>
      <c r="CD41" s="556"/>
      <c r="CE41" s="556"/>
      <c r="CF41" s="556"/>
      <c r="CG41" s="556"/>
      <c r="CH41" s="556"/>
      <c r="CI41" s="556"/>
      <c r="CJ41" s="556"/>
      <c r="CK41" s="556"/>
      <c r="CL41" s="556"/>
      <c r="CM41" s="556"/>
      <c r="CN41" s="556"/>
      <c r="CO41" s="556"/>
      <c r="CP41" s="556"/>
      <c r="CQ41" s="556"/>
      <c r="CR41" s="556"/>
      <c r="CS41" s="556"/>
      <c r="CT41" s="556"/>
      <c r="CU41" s="556"/>
      <c r="CV41" s="556"/>
      <c r="CW41" s="556"/>
      <c r="CX41" s="556"/>
      <c r="CY41" s="556"/>
      <c r="CZ41" s="556"/>
      <c r="DA41" s="556"/>
      <c r="DB41" s="556"/>
      <c r="DC41" s="556"/>
      <c r="DD41" s="556"/>
      <c r="DE41" s="556"/>
      <c r="DF41" s="556"/>
      <c r="DG41" s="556"/>
      <c r="DH41" s="556"/>
      <c r="DI41" s="556"/>
      <c r="DJ41" s="556"/>
      <c r="DK41" s="556"/>
      <c r="DL41" s="556"/>
      <c r="DM41" s="556"/>
      <c r="DN41" s="556"/>
      <c r="DO41" s="556"/>
      <c r="DP41" s="556"/>
      <c r="DQ41" s="556"/>
      <c r="DR41" s="556"/>
      <c r="DS41" s="556"/>
      <c r="DT41" s="556"/>
      <c r="DU41" s="556"/>
      <c r="DV41" s="556"/>
      <c r="DW41" s="556"/>
      <c r="DX41" s="556"/>
      <c r="DY41" s="556"/>
      <c r="DZ41" s="556"/>
      <c r="EA41" s="556"/>
      <c r="EB41" s="556"/>
      <c r="EC41" s="556"/>
      <c r="ED41" s="556"/>
      <c r="EE41" s="556"/>
      <c r="EF41" s="556"/>
      <c r="EG41" s="556"/>
      <c r="EH41" s="556"/>
      <c r="EI41" s="556"/>
      <c r="EJ41" s="556"/>
      <c r="EK41" s="556"/>
      <c r="EL41" s="556"/>
      <c r="EM41" s="556"/>
      <c r="EN41" s="556"/>
      <c r="EO41" s="556"/>
      <c r="EP41" s="556"/>
      <c r="EQ41" s="556"/>
      <c r="ER41" s="556"/>
    </row>
    <row r="42" spans="1:148" s="74" customFormat="1" ht="19.5" customHeight="1" thickBot="1" x14ac:dyDescent="0.3">
      <c r="A42" s="94" t="s">
        <v>21</v>
      </c>
      <c r="B42" s="599" t="s">
        <v>22</v>
      </c>
      <c r="C42" s="600"/>
      <c r="D42" s="600"/>
      <c r="E42" s="226"/>
      <c r="F42" s="203"/>
      <c r="G42" s="95"/>
      <c r="H42" s="95"/>
      <c r="I42" s="95"/>
      <c r="J42" s="96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6"/>
      <c r="Z42" s="95"/>
      <c r="AA42" s="95"/>
      <c r="AB42" s="95"/>
      <c r="AC42" s="95"/>
      <c r="AD42" s="96"/>
      <c r="AG42" s="3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</row>
    <row r="43" spans="1:148" s="21" customFormat="1" ht="29.25" customHeight="1" x14ac:dyDescent="0.25">
      <c r="A43" s="48"/>
      <c r="B43" s="410" t="s">
        <v>67</v>
      </c>
      <c r="C43" s="258" t="s">
        <v>66</v>
      </c>
      <c r="D43" s="411" t="s">
        <v>11</v>
      </c>
      <c r="E43" s="412" t="s">
        <v>12</v>
      </c>
      <c r="F43" s="252">
        <f t="shared" ref="F43:F46" si="73">G43+H43+I43+J43</f>
        <v>26174800</v>
      </c>
      <c r="G43" s="253">
        <v>26174800</v>
      </c>
      <c r="H43" s="253">
        <v>0</v>
      </c>
      <c r="I43" s="253">
        <v>0</v>
      </c>
      <c r="J43" s="395">
        <v>0</v>
      </c>
      <c r="K43" s="382">
        <f t="shared" ref="K43:K46" si="74">L43+M43+N43+O43</f>
        <v>7668600</v>
      </c>
      <c r="L43" s="253">
        <v>7668600</v>
      </c>
      <c r="M43" s="253">
        <v>0</v>
      </c>
      <c r="N43" s="253">
        <v>0</v>
      </c>
      <c r="O43" s="254">
        <v>0</v>
      </c>
      <c r="P43" s="252">
        <f t="shared" ref="P43:P46" si="75">Q43+R43+S43+T43</f>
        <v>0</v>
      </c>
      <c r="Q43" s="253">
        <v>0</v>
      </c>
      <c r="R43" s="253">
        <v>0</v>
      </c>
      <c r="S43" s="253">
        <v>0</v>
      </c>
      <c r="T43" s="395">
        <v>0</v>
      </c>
      <c r="U43" s="32">
        <f>P43/K43*100</f>
        <v>0</v>
      </c>
      <c r="V43" s="132">
        <f t="shared" ref="V43:V44" si="76">Q43/L43*100</f>
        <v>0</v>
      </c>
      <c r="W43" s="37">
        <v>0</v>
      </c>
      <c r="X43" s="37">
        <v>0</v>
      </c>
      <c r="Y43" s="305">
        <v>0</v>
      </c>
      <c r="Z43" s="281">
        <f>P43/F43*100</f>
        <v>0</v>
      </c>
      <c r="AA43" s="256">
        <f>Q43/G43*100</f>
        <v>0</v>
      </c>
      <c r="AB43" s="387">
        <f t="shared" ref="AB43:AB44" si="77">SUM(AB44:AB46)</f>
        <v>0</v>
      </c>
      <c r="AC43" s="387">
        <v>0</v>
      </c>
      <c r="AD43" s="390">
        <v>0</v>
      </c>
      <c r="AG43" s="3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</row>
    <row r="44" spans="1:148" s="21" customFormat="1" ht="61.5" customHeight="1" x14ac:dyDescent="0.25">
      <c r="A44" s="49"/>
      <c r="B44" s="413" t="s">
        <v>99</v>
      </c>
      <c r="C44" s="414" t="s">
        <v>64</v>
      </c>
      <c r="D44" s="415" t="s">
        <v>11</v>
      </c>
      <c r="E44" s="416" t="s">
        <v>12</v>
      </c>
      <c r="F44" s="264">
        <f t="shared" si="73"/>
        <v>17786244</v>
      </c>
      <c r="G44" s="353">
        <v>17786244</v>
      </c>
      <c r="H44" s="353">
        <v>0</v>
      </c>
      <c r="I44" s="353">
        <v>0</v>
      </c>
      <c r="J44" s="417">
        <v>0</v>
      </c>
      <c r="K44" s="352">
        <f t="shared" si="74"/>
        <v>0</v>
      </c>
      <c r="L44" s="353">
        <v>0</v>
      </c>
      <c r="M44" s="353">
        <v>0</v>
      </c>
      <c r="N44" s="353">
        <v>0</v>
      </c>
      <c r="O44" s="418">
        <v>0</v>
      </c>
      <c r="P44" s="264">
        <f t="shared" si="75"/>
        <v>0</v>
      </c>
      <c r="Q44" s="170">
        <v>0</v>
      </c>
      <c r="R44" s="353">
        <v>0</v>
      </c>
      <c r="S44" s="353">
        <v>0</v>
      </c>
      <c r="T44" s="417">
        <v>0</v>
      </c>
      <c r="U44" s="56" t="e">
        <f>P44/K44*100</f>
        <v>#DIV/0!</v>
      </c>
      <c r="V44" s="59" t="e">
        <f t="shared" si="76"/>
        <v>#DIV/0!</v>
      </c>
      <c r="W44" s="57">
        <v>0</v>
      </c>
      <c r="X44" s="57">
        <v>0</v>
      </c>
      <c r="Y44" s="112">
        <v>0</v>
      </c>
      <c r="Z44" s="186">
        <f>P44/F44*100</f>
        <v>0</v>
      </c>
      <c r="AA44" s="53">
        <f>Q44/G44*100</f>
        <v>0</v>
      </c>
      <c r="AB44" s="354">
        <f t="shared" si="77"/>
        <v>0</v>
      </c>
      <c r="AC44" s="354">
        <v>0</v>
      </c>
      <c r="AD44" s="355">
        <v>0</v>
      </c>
      <c r="AG44" s="3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</row>
    <row r="45" spans="1:148" s="21" customFormat="1" ht="16.5" customHeight="1" x14ac:dyDescent="0.25">
      <c r="A45" s="49"/>
      <c r="B45" s="413" t="s">
        <v>63</v>
      </c>
      <c r="C45" s="414" t="s">
        <v>65</v>
      </c>
      <c r="D45" s="415" t="s">
        <v>11</v>
      </c>
      <c r="E45" s="416" t="s">
        <v>5</v>
      </c>
      <c r="F45" s="264">
        <f t="shared" si="73"/>
        <v>6411700</v>
      </c>
      <c r="G45" s="353">
        <v>0</v>
      </c>
      <c r="H45" s="353">
        <v>0</v>
      </c>
      <c r="I45" s="353">
        <v>0</v>
      </c>
      <c r="J45" s="417">
        <v>6411700</v>
      </c>
      <c r="K45" s="352">
        <f t="shared" si="74"/>
        <v>3000</v>
      </c>
      <c r="L45" s="353">
        <v>0</v>
      </c>
      <c r="M45" s="353">
        <v>0</v>
      </c>
      <c r="N45" s="353">
        <v>0</v>
      </c>
      <c r="O45" s="418">
        <v>3000</v>
      </c>
      <c r="P45" s="264">
        <f t="shared" si="75"/>
        <v>0</v>
      </c>
      <c r="Q45" s="353">
        <v>0</v>
      </c>
      <c r="R45" s="353">
        <v>0</v>
      </c>
      <c r="S45" s="418">
        <v>0</v>
      </c>
      <c r="T45" s="417">
        <v>0</v>
      </c>
      <c r="U45" s="56">
        <f t="shared" ref="U45:U46" si="78">V45+W45+X45+Y45</f>
        <v>0</v>
      </c>
      <c r="V45" s="53">
        <v>0</v>
      </c>
      <c r="W45" s="53">
        <v>0</v>
      </c>
      <c r="X45" s="53">
        <v>0</v>
      </c>
      <c r="Y45" s="36">
        <f t="shared" ref="Y45:Y47" si="79">T45/O45*100</f>
        <v>0</v>
      </c>
      <c r="Z45" s="282">
        <f>P45/F45*100</f>
        <v>0</v>
      </c>
      <c r="AA45" s="53">
        <v>0</v>
      </c>
      <c r="AB45" s="53">
        <v>0</v>
      </c>
      <c r="AC45" s="53">
        <v>0</v>
      </c>
      <c r="AD45" s="53">
        <f>T45/J45*100</f>
        <v>0</v>
      </c>
      <c r="AG45" s="3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</row>
    <row r="46" spans="1:148" s="21" customFormat="1" ht="32.25" customHeight="1" thickBot="1" x14ac:dyDescent="0.3">
      <c r="A46" s="50"/>
      <c r="B46" s="419" t="s">
        <v>68</v>
      </c>
      <c r="C46" s="420" t="s">
        <v>53</v>
      </c>
      <c r="D46" s="421" t="s">
        <v>11</v>
      </c>
      <c r="E46" s="422" t="s">
        <v>5</v>
      </c>
      <c r="F46" s="404">
        <f t="shared" si="73"/>
        <v>7622678</v>
      </c>
      <c r="G46" s="423">
        <v>0</v>
      </c>
      <c r="H46" s="423">
        <v>0</v>
      </c>
      <c r="I46" s="423">
        <v>0</v>
      </c>
      <c r="J46" s="424">
        <v>7622678</v>
      </c>
      <c r="K46" s="407">
        <f t="shared" si="74"/>
        <v>0</v>
      </c>
      <c r="L46" s="423">
        <v>0</v>
      </c>
      <c r="M46" s="423">
        <v>0</v>
      </c>
      <c r="N46" s="423">
        <v>0</v>
      </c>
      <c r="O46" s="425">
        <v>0</v>
      </c>
      <c r="P46" s="404">
        <f t="shared" si="75"/>
        <v>0</v>
      </c>
      <c r="Q46" s="423">
        <v>0</v>
      </c>
      <c r="R46" s="423">
        <v>0</v>
      </c>
      <c r="S46" s="423">
        <v>0</v>
      </c>
      <c r="T46" s="424">
        <v>0</v>
      </c>
      <c r="U46" s="281" t="e">
        <f t="shared" si="78"/>
        <v>#DIV/0!</v>
      </c>
      <c r="V46" s="53">
        <v>0</v>
      </c>
      <c r="W46" s="53">
        <v>0</v>
      </c>
      <c r="X46" s="53">
        <v>0</v>
      </c>
      <c r="Y46" s="40" t="e">
        <f t="shared" si="79"/>
        <v>#DIV/0!</v>
      </c>
      <c r="Z46" s="426">
        <f>P46/F46*100</f>
        <v>0</v>
      </c>
      <c r="AA46" s="313">
        <v>0</v>
      </c>
      <c r="AB46" s="313">
        <f>SUM(AB47:AB47)</f>
        <v>0</v>
      </c>
      <c r="AC46" s="313">
        <v>0</v>
      </c>
      <c r="AD46" s="314">
        <f>T46/J46*100</f>
        <v>0</v>
      </c>
      <c r="AG46" s="3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</row>
    <row r="47" spans="1:148" s="21" customFormat="1" ht="15.75" customHeight="1" thickBot="1" x14ac:dyDescent="0.3">
      <c r="A47" s="52"/>
      <c r="B47" s="624" t="s">
        <v>23</v>
      </c>
      <c r="C47" s="600"/>
      <c r="D47" s="600"/>
      <c r="E47" s="225" t="s">
        <v>9</v>
      </c>
      <c r="F47" s="23">
        <f>F43+F44+F45+F46</f>
        <v>57995422</v>
      </c>
      <c r="G47" s="81">
        <f t="shared" ref="G47:J47" si="80">G43+G44+G45+G46</f>
        <v>43961044</v>
      </c>
      <c r="H47" s="81">
        <f t="shared" si="80"/>
        <v>0</v>
      </c>
      <c r="I47" s="81">
        <f t="shared" si="80"/>
        <v>0</v>
      </c>
      <c r="J47" s="25">
        <f t="shared" si="80"/>
        <v>14034378</v>
      </c>
      <c r="K47" s="181">
        <f>K43+K44+K45+K46</f>
        <v>7671600</v>
      </c>
      <c r="L47" s="81">
        <f t="shared" ref="L47" si="81">L43+L44+L45+L46</f>
        <v>7668600</v>
      </c>
      <c r="M47" s="81">
        <f t="shared" ref="M47" si="82">M43+M44+M45+M46</f>
        <v>0</v>
      </c>
      <c r="N47" s="81">
        <f t="shared" ref="N47" si="83">N43+N44+N45+N46</f>
        <v>0</v>
      </c>
      <c r="O47" s="25">
        <f t="shared" ref="O47" si="84">O43+O44+O45+O46</f>
        <v>3000</v>
      </c>
      <c r="P47" s="23">
        <f>P43+P44+P45+P46</f>
        <v>0</v>
      </c>
      <c r="Q47" s="81">
        <f t="shared" ref="Q47" si="85">Q43+Q44+Q45+Q46</f>
        <v>0</v>
      </c>
      <c r="R47" s="81">
        <f t="shared" ref="R47" si="86">R43+R44+R45+R46</f>
        <v>0</v>
      </c>
      <c r="S47" s="81">
        <f t="shared" ref="S47" si="87">S43+S44+S45+S46</f>
        <v>0</v>
      </c>
      <c r="T47" s="25">
        <f t="shared" ref="T47" si="88">T43+T44+T45+T46</f>
        <v>0</v>
      </c>
      <c r="U47" s="136">
        <f>P47/K47*100</f>
        <v>0</v>
      </c>
      <c r="V47" s="98">
        <f t="shared" ref="V47" si="89">Q47/L47*100</f>
        <v>0</v>
      </c>
      <c r="W47" s="98">
        <v>0</v>
      </c>
      <c r="X47" s="98">
        <v>0</v>
      </c>
      <c r="Y47" s="93">
        <f t="shared" si="79"/>
        <v>0</v>
      </c>
      <c r="Z47" s="164">
        <f>P47/F47*100</f>
        <v>0</v>
      </c>
      <c r="AA47" s="24">
        <f>Q47/G47*100</f>
        <v>0</v>
      </c>
      <c r="AB47" s="24">
        <v>0</v>
      </c>
      <c r="AC47" s="24">
        <v>0</v>
      </c>
      <c r="AD47" s="93">
        <f>T47/J47*100</f>
        <v>0</v>
      </c>
      <c r="AG47" s="3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</row>
    <row r="48" spans="1:148" s="554" customFormat="1" ht="21" customHeight="1" thickBot="1" x14ac:dyDescent="0.3">
      <c r="A48" s="633" t="s">
        <v>109</v>
      </c>
      <c r="B48" s="566"/>
      <c r="C48" s="566"/>
      <c r="D48" s="566"/>
      <c r="E48" s="575"/>
      <c r="F48" s="575"/>
      <c r="G48" s="575"/>
      <c r="H48" s="575"/>
      <c r="I48" s="575"/>
      <c r="J48" s="575"/>
      <c r="K48" s="575"/>
      <c r="L48" s="575"/>
      <c r="M48" s="575"/>
      <c r="N48" s="575"/>
      <c r="O48" s="575"/>
      <c r="P48" s="575"/>
      <c r="Q48" s="575"/>
      <c r="R48" s="575"/>
      <c r="S48" s="575"/>
      <c r="T48" s="575"/>
      <c r="U48" s="575"/>
      <c r="V48" s="575"/>
      <c r="W48" s="575"/>
      <c r="X48" s="575"/>
      <c r="Y48" s="575"/>
      <c r="Z48" s="575"/>
      <c r="AA48" s="575"/>
      <c r="AB48" s="575"/>
      <c r="AC48" s="575"/>
      <c r="AD48" s="634"/>
      <c r="AG48" s="555"/>
      <c r="AI48" s="556"/>
      <c r="AJ48" s="556"/>
      <c r="AK48" s="556"/>
      <c r="AL48" s="556"/>
      <c r="AM48" s="556"/>
      <c r="AN48" s="556"/>
      <c r="AO48" s="556"/>
      <c r="AP48" s="556"/>
      <c r="AQ48" s="556"/>
      <c r="AR48" s="556"/>
      <c r="AS48" s="556"/>
      <c r="AT48" s="556"/>
      <c r="AU48" s="556"/>
      <c r="AV48" s="556"/>
      <c r="AW48" s="556"/>
      <c r="AX48" s="556"/>
      <c r="AY48" s="556"/>
      <c r="AZ48" s="556"/>
      <c r="BA48" s="556"/>
      <c r="BB48" s="556"/>
      <c r="BC48" s="556"/>
      <c r="BD48" s="556"/>
      <c r="BE48" s="556"/>
      <c r="BF48" s="556"/>
      <c r="BG48" s="556"/>
      <c r="BH48" s="556"/>
      <c r="BI48" s="556"/>
      <c r="BJ48" s="556"/>
      <c r="BK48" s="556"/>
      <c r="BL48" s="556"/>
      <c r="BM48" s="556"/>
      <c r="BN48" s="556"/>
      <c r="BO48" s="556"/>
      <c r="BP48" s="556"/>
      <c r="BQ48" s="556"/>
      <c r="BR48" s="556"/>
      <c r="BS48" s="556"/>
      <c r="BT48" s="556"/>
      <c r="BU48" s="556"/>
      <c r="BV48" s="556"/>
      <c r="BW48" s="556"/>
      <c r="BX48" s="556"/>
      <c r="BY48" s="556"/>
      <c r="BZ48" s="556"/>
      <c r="CA48" s="556"/>
      <c r="CB48" s="556"/>
      <c r="CC48" s="556"/>
      <c r="CD48" s="556"/>
      <c r="CE48" s="556"/>
      <c r="CF48" s="556"/>
      <c r="CG48" s="556"/>
      <c r="CH48" s="556"/>
      <c r="CI48" s="556"/>
      <c r="CJ48" s="556"/>
      <c r="CK48" s="556"/>
      <c r="CL48" s="556"/>
      <c r="CM48" s="556"/>
      <c r="CN48" s="556"/>
      <c r="CO48" s="556"/>
      <c r="CP48" s="556"/>
      <c r="CQ48" s="556"/>
      <c r="CR48" s="556"/>
      <c r="CS48" s="556"/>
      <c r="CT48" s="556"/>
      <c r="CU48" s="556"/>
      <c r="CV48" s="556"/>
      <c r="CW48" s="556"/>
      <c r="CX48" s="556"/>
      <c r="CY48" s="556"/>
      <c r="CZ48" s="556"/>
      <c r="DA48" s="556"/>
      <c r="DB48" s="556"/>
      <c r="DC48" s="556"/>
      <c r="DD48" s="556"/>
      <c r="DE48" s="556"/>
      <c r="DF48" s="556"/>
      <c r="DG48" s="556"/>
      <c r="DH48" s="556"/>
      <c r="DI48" s="556"/>
      <c r="DJ48" s="556"/>
      <c r="DK48" s="556"/>
      <c r="DL48" s="556"/>
      <c r="DM48" s="556"/>
      <c r="DN48" s="556"/>
      <c r="DO48" s="556"/>
      <c r="DP48" s="556"/>
      <c r="DQ48" s="556"/>
      <c r="DR48" s="556"/>
      <c r="DS48" s="556"/>
      <c r="DT48" s="556"/>
      <c r="DU48" s="556"/>
      <c r="DV48" s="556"/>
      <c r="DW48" s="556"/>
      <c r="DX48" s="556"/>
      <c r="DY48" s="556"/>
      <c r="DZ48" s="556"/>
      <c r="EA48" s="556"/>
      <c r="EB48" s="556"/>
      <c r="EC48" s="556"/>
      <c r="ED48" s="556"/>
      <c r="EE48" s="556"/>
      <c r="EF48" s="556"/>
      <c r="EG48" s="556"/>
      <c r="EH48" s="556"/>
      <c r="EI48" s="556"/>
      <c r="EJ48" s="556"/>
      <c r="EK48" s="556"/>
      <c r="EL48" s="556"/>
      <c r="EM48" s="556"/>
      <c r="EN48" s="556"/>
      <c r="EO48" s="556"/>
      <c r="EP48" s="556"/>
      <c r="EQ48" s="556"/>
      <c r="ER48" s="556"/>
    </row>
    <row r="49" spans="1:148" s="74" customFormat="1" ht="17.25" customHeight="1" thickBot="1" x14ac:dyDescent="0.3">
      <c r="A49" s="99" t="s">
        <v>24</v>
      </c>
      <c r="B49" s="599" t="s">
        <v>110</v>
      </c>
      <c r="C49" s="600"/>
      <c r="D49" s="601"/>
      <c r="E49" s="456" t="s">
        <v>9</v>
      </c>
      <c r="F49" s="149">
        <f>F50+F51+F52+F53+F54+F55</f>
        <v>66655800</v>
      </c>
      <c r="G49" s="97">
        <f t="shared" ref="G49:J49" si="90">G50+G51+G52+G53+G54+G55</f>
        <v>3578800</v>
      </c>
      <c r="H49" s="97">
        <f t="shared" si="90"/>
        <v>0</v>
      </c>
      <c r="I49" s="97">
        <f t="shared" si="90"/>
        <v>0</v>
      </c>
      <c r="J49" s="97">
        <f t="shared" si="90"/>
        <v>63077000</v>
      </c>
      <c r="K49" s="149">
        <f>K50+K51+K52+K53+K54+K55</f>
        <v>13172953</v>
      </c>
      <c r="L49" s="97">
        <f t="shared" ref="L49" si="91">L50+L51+L52+L53+L54+L55</f>
        <v>267500</v>
      </c>
      <c r="M49" s="97">
        <f t="shared" ref="M49" si="92">M50+M51+M52+M53+M54+M55</f>
        <v>0</v>
      </c>
      <c r="N49" s="97">
        <f t="shared" ref="N49" si="93">N50+N51+N52+N53+N54+N55</f>
        <v>0</v>
      </c>
      <c r="O49" s="97">
        <f t="shared" ref="O49" si="94">O50+O51+O52+O53+O54+O55</f>
        <v>12905453</v>
      </c>
      <c r="P49" s="149">
        <f>P50+P51+P52+P53+P54+P55</f>
        <v>563095.77</v>
      </c>
      <c r="Q49" s="97">
        <f t="shared" ref="Q49" si="95">Q50+Q51+Q52+Q53+Q54+Q55</f>
        <v>0</v>
      </c>
      <c r="R49" s="97">
        <f t="shared" ref="R49" si="96">R50+R51+R52+R53+R54+R55</f>
        <v>0</v>
      </c>
      <c r="S49" s="97">
        <f t="shared" ref="S49" si="97">S50+S51+S52+S53+S54+S55</f>
        <v>0</v>
      </c>
      <c r="T49" s="25">
        <f t="shared" ref="T49" si="98">T50+T51+T52+T53+T54+T55</f>
        <v>563095.77</v>
      </c>
      <c r="U49" s="150"/>
      <c r="V49" s="150"/>
      <c r="W49" s="150"/>
      <c r="X49" s="150"/>
      <c r="Y49" s="150"/>
      <c r="Z49" s="23">
        <f>P49/F49*100</f>
        <v>0.84478135436076085</v>
      </c>
      <c r="AA49" s="24">
        <v>0</v>
      </c>
      <c r="AB49" s="24">
        <v>0</v>
      </c>
      <c r="AC49" s="24">
        <v>0</v>
      </c>
      <c r="AD49" s="25">
        <f t="shared" ref="AD49" si="99">T49/J49*100</f>
        <v>0.89271171742473487</v>
      </c>
      <c r="AG49" s="3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</row>
    <row r="50" spans="1:148" s="21" customFormat="1" ht="17.25" customHeight="1" x14ac:dyDescent="0.25">
      <c r="A50" s="51"/>
      <c r="B50" s="427" t="s">
        <v>61</v>
      </c>
      <c r="C50" s="428" t="s">
        <v>52</v>
      </c>
      <c r="D50" s="411" t="s">
        <v>11</v>
      </c>
      <c r="E50" s="429" t="s">
        <v>5</v>
      </c>
      <c r="F50" s="394">
        <f t="shared" ref="F50:F54" si="100">G50+H50+I50+J50</f>
        <v>40790600</v>
      </c>
      <c r="G50" s="430">
        <v>0</v>
      </c>
      <c r="H50" s="430">
        <v>0</v>
      </c>
      <c r="I50" s="430">
        <v>0</v>
      </c>
      <c r="J50" s="431">
        <v>40790600</v>
      </c>
      <c r="K50" s="394">
        <f t="shared" ref="K50:K54" si="101">L50+M50+N50+O50</f>
        <v>8562953</v>
      </c>
      <c r="L50" s="430">
        <v>0</v>
      </c>
      <c r="M50" s="430">
        <v>0</v>
      </c>
      <c r="N50" s="430">
        <v>0</v>
      </c>
      <c r="O50" s="432">
        <v>8562953</v>
      </c>
      <c r="P50" s="394">
        <f t="shared" ref="P50:P54" si="102">Q50+R50+S50+T50</f>
        <v>563095.77</v>
      </c>
      <c r="Q50" s="430">
        <v>0</v>
      </c>
      <c r="R50" s="430">
        <v>0</v>
      </c>
      <c r="S50" s="430">
        <v>0</v>
      </c>
      <c r="T50" s="432">
        <v>563095.77</v>
      </c>
      <c r="U50" s="190">
        <f>P50/K50*100</f>
        <v>6.5759530619869109</v>
      </c>
      <c r="V50" s="37">
        <v>0</v>
      </c>
      <c r="W50" s="37">
        <v>0</v>
      </c>
      <c r="X50" s="37">
        <v>0</v>
      </c>
      <c r="Y50" s="132">
        <f t="shared" ref="Y50" si="103">T50/O50*100</f>
        <v>6.5759530619869109</v>
      </c>
      <c r="Z50" s="465">
        <f t="shared" ref="Z50:Z58" si="104">P50/F50*100</f>
        <v>1.3804547371208074</v>
      </c>
      <c r="AA50" s="256">
        <v>0</v>
      </c>
      <c r="AB50" s="256">
        <v>0</v>
      </c>
      <c r="AC50" s="256">
        <v>0</v>
      </c>
      <c r="AD50" s="109">
        <f t="shared" ref="AD50:AD58" si="105">T50/J50*100</f>
        <v>1.3804547371208074</v>
      </c>
      <c r="AG50" s="3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</row>
    <row r="51" spans="1:148" s="15" customFormat="1" ht="17.25" customHeight="1" x14ac:dyDescent="0.25">
      <c r="A51" s="155"/>
      <c r="B51" s="433" t="s">
        <v>1</v>
      </c>
      <c r="C51" s="261" t="s">
        <v>54</v>
      </c>
      <c r="D51" s="415" t="s">
        <v>11</v>
      </c>
      <c r="E51" s="266" t="s">
        <v>5</v>
      </c>
      <c r="F51" s="434">
        <f t="shared" si="100"/>
        <v>5170300</v>
      </c>
      <c r="G51" s="170">
        <v>0</v>
      </c>
      <c r="H51" s="170">
        <v>0</v>
      </c>
      <c r="I51" s="170">
        <v>0</v>
      </c>
      <c r="J51" s="169">
        <v>5170300</v>
      </c>
      <c r="K51" s="434">
        <f t="shared" si="101"/>
        <v>1944800</v>
      </c>
      <c r="L51" s="170">
        <v>0</v>
      </c>
      <c r="M51" s="170">
        <v>0</v>
      </c>
      <c r="N51" s="170">
        <v>0</v>
      </c>
      <c r="O51" s="171">
        <v>1944800</v>
      </c>
      <c r="P51" s="434">
        <f t="shared" si="102"/>
        <v>0</v>
      </c>
      <c r="Q51" s="170">
        <v>0</v>
      </c>
      <c r="R51" s="170">
        <v>0</v>
      </c>
      <c r="S51" s="170">
        <v>0</v>
      </c>
      <c r="T51" s="171">
        <v>0</v>
      </c>
      <c r="U51" s="208">
        <f t="shared" ref="U51:U55" si="106">P51/K51*100</f>
        <v>0</v>
      </c>
      <c r="V51" s="38">
        <v>0</v>
      </c>
      <c r="W51" s="38">
        <v>0</v>
      </c>
      <c r="X51" s="38">
        <v>0</v>
      </c>
      <c r="Y51" s="35">
        <f t="shared" ref="Y51:Y54" si="107">T51/O51*100</f>
        <v>0</v>
      </c>
      <c r="Z51" s="282">
        <f t="shared" si="104"/>
        <v>0</v>
      </c>
      <c r="AA51" s="53">
        <v>0</v>
      </c>
      <c r="AB51" s="53">
        <v>0</v>
      </c>
      <c r="AC51" s="53">
        <v>0</v>
      </c>
      <c r="AD51" s="40">
        <f t="shared" si="105"/>
        <v>0</v>
      </c>
      <c r="AG51" s="4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</row>
    <row r="52" spans="1:148" s="21" customFormat="1" ht="30.75" customHeight="1" x14ac:dyDescent="0.25">
      <c r="A52" s="49"/>
      <c r="B52" s="413" t="s">
        <v>70</v>
      </c>
      <c r="C52" s="414" t="s">
        <v>51</v>
      </c>
      <c r="D52" s="415" t="s">
        <v>11</v>
      </c>
      <c r="E52" s="435" t="s">
        <v>12</v>
      </c>
      <c r="F52" s="264">
        <f t="shared" si="100"/>
        <v>150000</v>
      </c>
      <c r="G52" s="353">
        <v>150000</v>
      </c>
      <c r="H52" s="353">
        <v>0</v>
      </c>
      <c r="I52" s="353">
        <v>0</v>
      </c>
      <c r="J52" s="418">
        <v>0</v>
      </c>
      <c r="K52" s="264">
        <f t="shared" si="101"/>
        <v>0</v>
      </c>
      <c r="L52" s="353">
        <v>0</v>
      </c>
      <c r="M52" s="353">
        <v>0</v>
      </c>
      <c r="N52" s="353">
        <v>0</v>
      </c>
      <c r="O52" s="417">
        <v>0</v>
      </c>
      <c r="P52" s="264">
        <f t="shared" si="102"/>
        <v>0</v>
      </c>
      <c r="Q52" s="353">
        <v>0</v>
      </c>
      <c r="R52" s="353">
        <v>0</v>
      </c>
      <c r="S52" s="353">
        <v>0</v>
      </c>
      <c r="T52" s="417">
        <v>0</v>
      </c>
      <c r="U52" s="208" t="e">
        <f t="shared" si="106"/>
        <v>#DIV/0!</v>
      </c>
      <c r="V52" s="35" t="e">
        <f t="shared" ref="V52:V53" si="108">Q52/L52*100</f>
        <v>#DIV/0!</v>
      </c>
      <c r="W52" s="38">
        <v>0</v>
      </c>
      <c r="X52" s="38">
        <v>0</v>
      </c>
      <c r="Y52" s="38">
        <v>0</v>
      </c>
      <c r="Z52" s="282">
        <f t="shared" si="104"/>
        <v>0</v>
      </c>
      <c r="AA52" s="53">
        <v>0</v>
      </c>
      <c r="AB52" s="53">
        <v>0</v>
      </c>
      <c r="AC52" s="53">
        <v>0</v>
      </c>
      <c r="AD52" s="40">
        <v>0</v>
      </c>
      <c r="AG52" s="3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</row>
    <row r="53" spans="1:148" s="21" customFormat="1" ht="30" customHeight="1" x14ac:dyDescent="0.25">
      <c r="A53" s="49"/>
      <c r="B53" s="413" t="s">
        <v>69</v>
      </c>
      <c r="C53" s="414" t="s">
        <v>45</v>
      </c>
      <c r="D53" s="415" t="s">
        <v>11</v>
      </c>
      <c r="E53" s="435" t="s">
        <v>12</v>
      </c>
      <c r="F53" s="264">
        <f t="shared" si="100"/>
        <v>3428800</v>
      </c>
      <c r="G53" s="353">
        <v>3428800</v>
      </c>
      <c r="H53" s="353">
        <v>0</v>
      </c>
      <c r="I53" s="353">
        <v>0</v>
      </c>
      <c r="J53" s="418">
        <v>0</v>
      </c>
      <c r="K53" s="264">
        <f t="shared" si="101"/>
        <v>267500</v>
      </c>
      <c r="L53" s="353">
        <v>267500</v>
      </c>
      <c r="M53" s="353">
        <v>0</v>
      </c>
      <c r="N53" s="353">
        <v>0</v>
      </c>
      <c r="O53" s="417">
        <v>0</v>
      </c>
      <c r="P53" s="264">
        <f t="shared" si="102"/>
        <v>0</v>
      </c>
      <c r="Q53" s="353">
        <v>0</v>
      </c>
      <c r="R53" s="353">
        <v>0</v>
      </c>
      <c r="S53" s="353">
        <v>0</v>
      </c>
      <c r="T53" s="417">
        <v>0</v>
      </c>
      <c r="U53" s="208">
        <f t="shared" si="106"/>
        <v>0</v>
      </c>
      <c r="V53" s="35">
        <f t="shared" si="108"/>
        <v>0</v>
      </c>
      <c r="W53" s="38">
        <v>0</v>
      </c>
      <c r="X53" s="38">
        <v>0</v>
      </c>
      <c r="Y53" s="38">
        <v>0</v>
      </c>
      <c r="Z53" s="282">
        <f t="shared" si="104"/>
        <v>0</v>
      </c>
      <c r="AA53" s="53">
        <v>0</v>
      </c>
      <c r="AB53" s="53">
        <v>0</v>
      </c>
      <c r="AC53" s="53">
        <v>0</v>
      </c>
      <c r="AD53" s="40">
        <v>0</v>
      </c>
      <c r="AG53" s="3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</row>
    <row r="54" spans="1:148" s="21" customFormat="1" ht="13.5" customHeight="1" x14ac:dyDescent="0.25">
      <c r="A54" s="49"/>
      <c r="B54" s="413" t="s">
        <v>100</v>
      </c>
      <c r="C54" s="414" t="s">
        <v>50</v>
      </c>
      <c r="D54" s="415" t="s">
        <v>11</v>
      </c>
      <c r="E54" s="435" t="s">
        <v>5</v>
      </c>
      <c r="F54" s="264">
        <f t="shared" si="100"/>
        <v>17116100</v>
      </c>
      <c r="G54" s="353">
        <v>0</v>
      </c>
      <c r="H54" s="353">
        <v>0</v>
      </c>
      <c r="I54" s="353">
        <v>0</v>
      </c>
      <c r="J54" s="418">
        <v>17116100</v>
      </c>
      <c r="K54" s="264">
        <f t="shared" si="101"/>
        <v>2397700</v>
      </c>
      <c r="L54" s="353">
        <v>0</v>
      </c>
      <c r="M54" s="353">
        <v>0</v>
      </c>
      <c r="N54" s="353">
        <v>0</v>
      </c>
      <c r="O54" s="417">
        <v>2397700</v>
      </c>
      <c r="P54" s="264">
        <f t="shared" si="102"/>
        <v>0</v>
      </c>
      <c r="Q54" s="353">
        <v>0</v>
      </c>
      <c r="R54" s="353">
        <v>0</v>
      </c>
      <c r="S54" s="353">
        <v>0</v>
      </c>
      <c r="T54" s="417">
        <v>0</v>
      </c>
      <c r="U54" s="209">
        <f t="shared" si="106"/>
        <v>0</v>
      </c>
      <c r="V54" s="38">
        <v>0</v>
      </c>
      <c r="W54" s="38">
        <v>0</v>
      </c>
      <c r="X54" s="53">
        <v>0</v>
      </c>
      <c r="Y54" s="38">
        <f t="shared" si="107"/>
        <v>0</v>
      </c>
      <c r="Z54" s="282">
        <f t="shared" si="104"/>
        <v>0</v>
      </c>
      <c r="AA54" s="53">
        <v>0</v>
      </c>
      <c r="AB54" s="53">
        <v>0</v>
      </c>
      <c r="AC54" s="53">
        <v>0</v>
      </c>
      <c r="AD54" s="40">
        <f t="shared" si="105"/>
        <v>0</v>
      </c>
      <c r="AG54" s="3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</row>
    <row r="55" spans="1:148" s="449" customFormat="1" ht="34.5" customHeight="1" thickBot="1" x14ac:dyDescent="0.3">
      <c r="A55" s="139"/>
      <c r="B55" s="436" t="s">
        <v>35</v>
      </c>
      <c r="C55" s="437"/>
      <c r="D55" s="438" t="s">
        <v>11</v>
      </c>
      <c r="E55" s="270" t="s">
        <v>13</v>
      </c>
      <c r="F55" s="439">
        <f>G55+H55+I55+J55</f>
        <v>0</v>
      </c>
      <c r="G55" s="440">
        <v>0</v>
      </c>
      <c r="H55" s="440">
        <v>0</v>
      </c>
      <c r="I55" s="273">
        <v>0</v>
      </c>
      <c r="J55" s="441">
        <v>0</v>
      </c>
      <c r="K55" s="442">
        <f>L55+M55+N55+O55</f>
        <v>0</v>
      </c>
      <c r="L55" s="443">
        <v>0</v>
      </c>
      <c r="M55" s="443">
        <v>0</v>
      </c>
      <c r="N55" s="444">
        <v>0</v>
      </c>
      <c r="O55" s="445">
        <v>0</v>
      </c>
      <c r="P55" s="446">
        <f>Q55+R55+S55+T55</f>
        <v>0</v>
      </c>
      <c r="Q55" s="440">
        <v>0</v>
      </c>
      <c r="R55" s="440">
        <v>0</v>
      </c>
      <c r="S55" s="273">
        <v>0</v>
      </c>
      <c r="T55" s="447">
        <v>0</v>
      </c>
      <c r="U55" s="210" t="e">
        <f t="shared" si="106"/>
        <v>#DIV/0!</v>
      </c>
      <c r="V55" s="140">
        <v>0</v>
      </c>
      <c r="W55" s="140">
        <v>0</v>
      </c>
      <c r="X55" s="448" t="e">
        <f t="shared" ref="X55" si="109">S55/N55*100</f>
        <v>#DIV/0!</v>
      </c>
      <c r="Y55" s="448">
        <v>0</v>
      </c>
      <c r="Z55" s="544">
        <v>0</v>
      </c>
      <c r="AA55" s="297">
        <v>0</v>
      </c>
      <c r="AB55" s="297">
        <v>0</v>
      </c>
      <c r="AC55" s="297">
        <v>0</v>
      </c>
      <c r="AD55" s="298">
        <v>0</v>
      </c>
      <c r="AE55" s="622" t="s">
        <v>75</v>
      </c>
      <c r="AF55" s="623"/>
      <c r="AG55" s="623"/>
      <c r="AI55" s="450"/>
      <c r="AJ55" s="450"/>
      <c r="AK55" s="450"/>
      <c r="AL55" s="450"/>
      <c r="AM55" s="450"/>
      <c r="AN55" s="450"/>
      <c r="AO55" s="450"/>
      <c r="AP55" s="450"/>
      <c r="AQ55" s="450"/>
      <c r="AR55" s="450"/>
      <c r="AS55" s="450"/>
      <c r="AT55" s="450"/>
      <c r="AU55" s="450"/>
      <c r="AV55" s="450"/>
      <c r="AW55" s="450"/>
      <c r="AX55" s="450"/>
      <c r="AY55" s="450"/>
      <c r="AZ55" s="450"/>
      <c r="BA55" s="450"/>
      <c r="BB55" s="450"/>
      <c r="BC55" s="450"/>
      <c r="BD55" s="450"/>
      <c r="BE55" s="450"/>
      <c r="BF55" s="450"/>
      <c r="BG55" s="450"/>
      <c r="BH55" s="450"/>
      <c r="BI55" s="450"/>
      <c r="BJ55" s="450"/>
      <c r="BK55" s="450"/>
      <c r="BL55" s="450"/>
      <c r="BM55" s="450"/>
      <c r="BN55" s="450"/>
      <c r="BO55" s="450"/>
      <c r="BP55" s="450"/>
      <c r="BQ55" s="450"/>
      <c r="BR55" s="450"/>
      <c r="BS55" s="450"/>
      <c r="BT55" s="450"/>
      <c r="BU55" s="450"/>
      <c r="BV55" s="450"/>
      <c r="BW55" s="450"/>
      <c r="BX55" s="450"/>
      <c r="BY55" s="450"/>
      <c r="BZ55" s="450"/>
      <c r="CA55" s="450"/>
      <c r="CB55" s="450"/>
      <c r="CC55" s="450"/>
      <c r="CD55" s="450"/>
      <c r="CE55" s="450"/>
      <c r="CF55" s="450"/>
      <c r="CG55" s="450"/>
      <c r="CH55" s="450"/>
      <c r="CI55" s="450"/>
      <c r="CJ55" s="450"/>
      <c r="CK55" s="450"/>
      <c r="CL55" s="450"/>
      <c r="CM55" s="450"/>
      <c r="CN55" s="450"/>
      <c r="CO55" s="450"/>
      <c r="CP55" s="450"/>
      <c r="CQ55" s="450"/>
      <c r="CR55" s="450"/>
      <c r="CS55" s="450"/>
      <c r="CT55" s="450"/>
      <c r="CU55" s="450"/>
      <c r="CV55" s="450"/>
      <c r="CW55" s="450"/>
      <c r="CX55" s="450"/>
      <c r="CY55" s="450"/>
      <c r="CZ55" s="450"/>
      <c r="DA55" s="450"/>
      <c r="DB55" s="450"/>
      <c r="DC55" s="450"/>
      <c r="DD55" s="450"/>
      <c r="DE55" s="450"/>
      <c r="DF55" s="450"/>
      <c r="DG55" s="450"/>
      <c r="DH55" s="450"/>
      <c r="DI55" s="450"/>
      <c r="DJ55" s="450"/>
      <c r="DK55" s="450"/>
      <c r="DL55" s="450"/>
      <c r="DM55" s="450"/>
      <c r="DN55" s="450"/>
      <c r="DO55" s="450"/>
      <c r="DP55" s="450"/>
      <c r="DQ55" s="450"/>
      <c r="DR55" s="450"/>
      <c r="DS55" s="450"/>
      <c r="DT55" s="450"/>
      <c r="DU55" s="450"/>
      <c r="DV55" s="450"/>
      <c r="DW55" s="450"/>
      <c r="DX55" s="450"/>
      <c r="DY55" s="450"/>
      <c r="DZ55" s="450"/>
      <c r="EA55" s="450"/>
      <c r="EB55" s="450"/>
      <c r="EC55" s="450"/>
      <c r="ED55" s="450"/>
      <c r="EE55" s="450"/>
      <c r="EF55" s="450"/>
      <c r="EG55" s="450"/>
      <c r="EH55" s="450"/>
      <c r="EI55" s="450"/>
      <c r="EJ55" s="450"/>
      <c r="EK55" s="450"/>
      <c r="EL55" s="450"/>
      <c r="EM55" s="450"/>
      <c r="EN55" s="450"/>
      <c r="EO55" s="450"/>
      <c r="EP55" s="450"/>
      <c r="EQ55" s="450"/>
      <c r="ER55" s="450"/>
    </row>
    <row r="56" spans="1:148" s="74" customFormat="1" ht="44.25" customHeight="1" thickBot="1" x14ac:dyDescent="0.3">
      <c r="A56" s="99" t="s">
        <v>133</v>
      </c>
      <c r="B56" s="647" t="s">
        <v>134</v>
      </c>
      <c r="C56" s="648"/>
      <c r="D56" s="649"/>
      <c r="E56" s="228" t="s">
        <v>9</v>
      </c>
      <c r="F56" s="23">
        <f>F57</f>
        <v>12000</v>
      </c>
      <c r="G56" s="81">
        <f t="shared" ref="G56:J56" si="110">G57</f>
        <v>0</v>
      </c>
      <c r="H56" s="81">
        <f t="shared" si="110"/>
        <v>0</v>
      </c>
      <c r="I56" s="81">
        <f t="shared" si="110"/>
        <v>0</v>
      </c>
      <c r="J56" s="25">
        <f t="shared" si="110"/>
        <v>12000</v>
      </c>
      <c r="K56" s="23">
        <f>K57</f>
        <v>12000</v>
      </c>
      <c r="L56" s="81">
        <f t="shared" ref="L56" si="111">L57</f>
        <v>0</v>
      </c>
      <c r="M56" s="81">
        <f t="shared" ref="M56" si="112">M57</f>
        <v>0</v>
      </c>
      <c r="N56" s="81">
        <f t="shared" ref="N56" si="113">N57</f>
        <v>0</v>
      </c>
      <c r="O56" s="25">
        <f t="shared" ref="O56" si="114">O57</f>
        <v>12000</v>
      </c>
      <c r="P56" s="23">
        <f>P57</f>
        <v>0</v>
      </c>
      <c r="Q56" s="81">
        <f t="shared" ref="Q56" si="115">Q57</f>
        <v>0</v>
      </c>
      <c r="R56" s="81">
        <f t="shared" ref="R56" si="116">R57</f>
        <v>0</v>
      </c>
      <c r="S56" s="81">
        <f t="shared" ref="S56" si="117">S57</f>
        <v>0</v>
      </c>
      <c r="T56" s="25">
        <f t="shared" ref="T56" si="118">T57</f>
        <v>0</v>
      </c>
      <c r="U56" s="187"/>
      <c r="V56" s="187"/>
      <c r="W56" s="187"/>
      <c r="X56" s="187"/>
      <c r="Y56" s="187"/>
      <c r="Z56" s="164">
        <f t="shared" si="104"/>
        <v>0</v>
      </c>
      <c r="AA56" s="24">
        <v>0</v>
      </c>
      <c r="AB56" s="24">
        <v>0</v>
      </c>
      <c r="AC56" s="24">
        <v>0</v>
      </c>
      <c r="AD56" s="93">
        <f t="shared" si="105"/>
        <v>0</v>
      </c>
      <c r="AE56" s="550">
        <f t="shared" ref="AE56:AH56" si="119">AE57</f>
        <v>0</v>
      </c>
      <c r="AF56" s="104">
        <f t="shared" si="119"/>
        <v>0</v>
      </c>
      <c r="AG56" s="104">
        <f t="shared" si="119"/>
        <v>0</v>
      </c>
      <c r="AH56" s="104">
        <f t="shared" si="119"/>
        <v>0</v>
      </c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</row>
    <row r="57" spans="1:148" s="21" customFormat="1" ht="17.25" customHeight="1" thickBot="1" x14ac:dyDescent="0.3">
      <c r="A57" s="51"/>
      <c r="B57" s="527" t="s">
        <v>61</v>
      </c>
      <c r="C57" s="464" t="s">
        <v>135</v>
      </c>
      <c r="D57" s="421" t="s">
        <v>11</v>
      </c>
      <c r="E57" s="429" t="s">
        <v>5</v>
      </c>
      <c r="F57" s="452">
        <f t="shared" ref="F57" si="120">G57+H57+I57+J57</f>
        <v>12000</v>
      </c>
      <c r="G57" s="453">
        <v>0</v>
      </c>
      <c r="H57" s="453">
        <v>0</v>
      </c>
      <c r="I57" s="453">
        <v>0</v>
      </c>
      <c r="J57" s="454">
        <v>12000</v>
      </c>
      <c r="K57" s="382">
        <f t="shared" ref="K57" si="121">L57+M57+N57+O57</f>
        <v>12000</v>
      </c>
      <c r="L57" s="383">
        <v>0</v>
      </c>
      <c r="M57" s="383">
        <v>0</v>
      </c>
      <c r="N57" s="383">
        <v>0</v>
      </c>
      <c r="O57" s="385">
        <v>12000</v>
      </c>
      <c r="P57" s="252">
        <f t="shared" ref="P57" si="122">Q57+R57+S57+T57</f>
        <v>0</v>
      </c>
      <c r="Q57" s="383">
        <v>0</v>
      </c>
      <c r="R57" s="383">
        <v>0</v>
      </c>
      <c r="S57" s="383">
        <v>0</v>
      </c>
      <c r="T57" s="385">
        <v>0</v>
      </c>
      <c r="U57" s="528">
        <f>P57/K57*100</f>
        <v>0</v>
      </c>
      <c r="V57" s="57">
        <v>0</v>
      </c>
      <c r="W57" s="57">
        <v>0</v>
      </c>
      <c r="X57" s="57">
        <v>0</v>
      </c>
      <c r="Y57" s="59">
        <f t="shared" ref="Y57" si="123">T57/O57*100</f>
        <v>0</v>
      </c>
      <c r="Z57" s="552">
        <f t="shared" si="104"/>
        <v>0</v>
      </c>
      <c r="AA57" s="256">
        <v>0</v>
      </c>
      <c r="AB57" s="256">
        <v>0</v>
      </c>
      <c r="AC57" s="256">
        <v>0</v>
      </c>
      <c r="AD57" s="112">
        <f t="shared" si="105"/>
        <v>0</v>
      </c>
      <c r="AE57" s="455"/>
      <c r="AG57" s="3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</row>
    <row r="58" spans="1:148" s="21" customFormat="1" ht="18.75" customHeight="1" thickBot="1" x14ac:dyDescent="0.3">
      <c r="A58" s="52"/>
      <c r="B58" s="624" t="s">
        <v>25</v>
      </c>
      <c r="C58" s="600"/>
      <c r="D58" s="601"/>
      <c r="E58" s="227"/>
      <c r="F58" s="149">
        <f>F49+F56</f>
        <v>66667800</v>
      </c>
      <c r="G58" s="97">
        <f t="shared" ref="G58:Y58" si="124">G49+G56</f>
        <v>3578800</v>
      </c>
      <c r="H58" s="97">
        <f t="shared" si="124"/>
        <v>0</v>
      </c>
      <c r="I58" s="97">
        <f t="shared" si="124"/>
        <v>0</v>
      </c>
      <c r="J58" s="25">
        <f t="shared" si="124"/>
        <v>63089000</v>
      </c>
      <c r="K58" s="149">
        <f t="shared" si="124"/>
        <v>13184953</v>
      </c>
      <c r="L58" s="81">
        <f t="shared" si="124"/>
        <v>267500</v>
      </c>
      <c r="M58" s="81">
        <f t="shared" si="124"/>
        <v>0</v>
      </c>
      <c r="N58" s="81">
        <f t="shared" si="124"/>
        <v>0</v>
      </c>
      <c r="O58" s="25">
        <f t="shared" si="124"/>
        <v>12917453</v>
      </c>
      <c r="P58" s="149">
        <f t="shared" si="124"/>
        <v>563095.77</v>
      </c>
      <c r="Q58" s="97">
        <f t="shared" si="124"/>
        <v>0</v>
      </c>
      <c r="R58" s="81">
        <f t="shared" si="124"/>
        <v>0</v>
      </c>
      <c r="S58" s="81">
        <f t="shared" si="124"/>
        <v>0</v>
      </c>
      <c r="T58" s="25">
        <f t="shared" si="124"/>
        <v>563095.77</v>
      </c>
      <c r="U58" s="175">
        <f t="shared" si="124"/>
        <v>0</v>
      </c>
      <c r="V58" s="79">
        <f t="shared" si="124"/>
        <v>0</v>
      </c>
      <c r="W58" s="79">
        <f t="shared" si="124"/>
        <v>0</v>
      </c>
      <c r="X58" s="79">
        <f t="shared" si="124"/>
        <v>0</v>
      </c>
      <c r="Y58" s="548">
        <f t="shared" si="124"/>
        <v>0</v>
      </c>
      <c r="Z58" s="41">
        <f t="shared" si="104"/>
        <v>0.84462929630196282</v>
      </c>
      <c r="AA58" s="42">
        <v>0</v>
      </c>
      <c r="AB58" s="42">
        <v>0</v>
      </c>
      <c r="AC58" s="42">
        <v>0</v>
      </c>
      <c r="AD58" s="551">
        <f t="shared" si="105"/>
        <v>0.89254191697443297</v>
      </c>
      <c r="AG58" s="3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</row>
    <row r="59" spans="1:148" s="554" customFormat="1" ht="21.75" customHeight="1" thickBot="1" x14ac:dyDescent="0.3">
      <c r="A59" s="602" t="s">
        <v>111</v>
      </c>
      <c r="B59" s="603"/>
      <c r="C59" s="603"/>
      <c r="D59" s="603"/>
      <c r="E59" s="603"/>
      <c r="F59" s="566"/>
      <c r="G59" s="566"/>
      <c r="H59" s="566"/>
      <c r="I59" s="566"/>
      <c r="J59" s="566"/>
      <c r="K59" s="566"/>
      <c r="L59" s="566"/>
      <c r="M59" s="566"/>
      <c r="N59" s="566"/>
      <c r="O59" s="566"/>
      <c r="P59" s="566"/>
      <c r="Q59" s="566"/>
      <c r="R59" s="566"/>
      <c r="S59" s="566"/>
      <c r="T59" s="566"/>
      <c r="U59" s="566"/>
      <c r="V59" s="566"/>
      <c r="W59" s="566"/>
      <c r="X59" s="566"/>
      <c r="Y59" s="566"/>
      <c r="Z59" s="566"/>
      <c r="AA59" s="566"/>
      <c r="AB59" s="566"/>
      <c r="AC59" s="566"/>
      <c r="AD59" s="567"/>
      <c r="AG59" s="555"/>
      <c r="AI59" s="556"/>
      <c r="AJ59" s="556"/>
      <c r="AK59" s="556"/>
      <c r="AL59" s="556"/>
      <c r="AM59" s="556"/>
      <c r="AN59" s="556"/>
      <c r="AO59" s="556"/>
      <c r="AP59" s="556"/>
      <c r="AQ59" s="556"/>
      <c r="AR59" s="556"/>
      <c r="AS59" s="556"/>
      <c r="AT59" s="556"/>
      <c r="AU59" s="556"/>
      <c r="AV59" s="556"/>
      <c r="AW59" s="556"/>
      <c r="AX59" s="556"/>
      <c r="AY59" s="556"/>
      <c r="AZ59" s="556"/>
      <c r="BA59" s="556"/>
      <c r="BB59" s="556"/>
      <c r="BC59" s="556"/>
      <c r="BD59" s="556"/>
      <c r="BE59" s="556"/>
      <c r="BF59" s="556"/>
      <c r="BG59" s="556"/>
      <c r="BH59" s="556"/>
      <c r="BI59" s="556"/>
      <c r="BJ59" s="556"/>
      <c r="BK59" s="556"/>
      <c r="BL59" s="556"/>
      <c r="BM59" s="556"/>
      <c r="BN59" s="556"/>
      <c r="BO59" s="556"/>
      <c r="BP59" s="556"/>
      <c r="BQ59" s="556"/>
      <c r="BR59" s="556"/>
      <c r="BS59" s="556"/>
      <c r="BT59" s="556"/>
      <c r="BU59" s="556"/>
      <c r="BV59" s="556"/>
      <c r="BW59" s="556"/>
      <c r="BX59" s="556"/>
      <c r="BY59" s="556"/>
      <c r="BZ59" s="556"/>
      <c r="CA59" s="556"/>
      <c r="CB59" s="556"/>
      <c r="CC59" s="556"/>
      <c r="CD59" s="556"/>
      <c r="CE59" s="556"/>
      <c r="CF59" s="556"/>
      <c r="CG59" s="556"/>
      <c r="CH59" s="556"/>
      <c r="CI59" s="556"/>
      <c r="CJ59" s="556"/>
      <c r="CK59" s="556"/>
      <c r="CL59" s="556"/>
      <c r="CM59" s="556"/>
      <c r="CN59" s="556"/>
      <c r="CO59" s="556"/>
      <c r="CP59" s="556"/>
      <c r="CQ59" s="556"/>
      <c r="CR59" s="556"/>
      <c r="CS59" s="556"/>
      <c r="CT59" s="556"/>
      <c r="CU59" s="556"/>
      <c r="CV59" s="556"/>
      <c r="CW59" s="556"/>
      <c r="CX59" s="556"/>
      <c r="CY59" s="556"/>
      <c r="CZ59" s="556"/>
      <c r="DA59" s="556"/>
      <c r="DB59" s="556"/>
      <c r="DC59" s="556"/>
      <c r="DD59" s="556"/>
      <c r="DE59" s="556"/>
      <c r="DF59" s="556"/>
      <c r="DG59" s="556"/>
      <c r="DH59" s="556"/>
      <c r="DI59" s="556"/>
      <c r="DJ59" s="556"/>
      <c r="DK59" s="556"/>
      <c r="DL59" s="556"/>
      <c r="DM59" s="556"/>
      <c r="DN59" s="556"/>
      <c r="DO59" s="556"/>
      <c r="DP59" s="556"/>
      <c r="DQ59" s="556"/>
      <c r="DR59" s="556"/>
      <c r="DS59" s="556"/>
      <c r="DT59" s="556"/>
      <c r="DU59" s="556"/>
      <c r="DV59" s="556"/>
      <c r="DW59" s="556"/>
      <c r="DX59" s="556"/>
      <c r="DY59" s="556"/>
      <c r="DZ59" s="556"/>
      <c r="EA59" s="556"/>
      <c r="EB59" s="556"/>
      <c r="EC59" s="556"/>
      <c r="ED59" s="556"/>
      <c r="EE59" s="556"/>
      <c r="EF59" s="556"/>
      <c r="EG59" s="556"/>
      <c r="EH59" s="556"/>
      <c r="EI59" s="556"/>
      <c r="EJ59" s="556"/>
      <c r="EK59" s="556"/>
      <c r="EL59" s="556"/>
      <c r="EM59" s="556"/>
      <c r="EN59" s="556"/>
      <c r="EO59" s="556"/>
      <c r="EP59" s="556"/>
      <c r="EQ59" s="556"/>
      <c r="ER59" s="556"/>
    </row>
    <row r="60" spans="1:148" s="61" customFormat="1" ht="28.5" customHeight="1" thickBot="1" x14ac:dyDescent="0.3">
      <c r="A60" s="100" t="s">
        <v>26</v>
      </c>
      <c r="B60" s="591" t="s">
        <v>120</v>
      </c>
      <c r="C60" s="592"/>
      <c r="D60" s="593"/>
      <c r="E60" s="456" t="s">
        <v>9</v>
      </c>
      <c r="F60" s="635"/>
      <c r="G60" s="636"/>
      <c r="H60" s="636"/>
      <c r="I60" s="636"/>
      <c r="J60" s="636"/>
      <c r="K60" s="636"/>
      <c r="L60" s="636"/>
      <c r="M60" s="636"/>
      <c r="N60" s="636"/>
      <c r="O60" s="636"/>
      <c r="P60" s="636"/>
      <c r="Q60" s="636"/>
      <c r="R60" s="636"/>
      <c r="S60" s="636"/>
      <c r="T60" s="636"/>
      <c r="U60" s="636"/>
      <c r="V60" s="636"/>
      <c r="W60" s="636"/>
      <c r="X60" s="636"/>
      <c r="Y60" s="636"/>
      <c r="Z60" s="636"/>
      <c r="AA60" s="636"/>
      <c r="AB60" s="636"/>
      <c r="AC60" s="636"/>
      <c r="AD60" s="637"/>
      <c r="AE60" s="457"/>
      <c r="AF60" s="457"/>
      <c r="AG60" s="458"/>
      <c r="AH60" s="457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3"/>
    </row>
    <row r="61" spans="1:148" s="18" customFormat="1" ht="18" customHeight="1" x14ac:dyDescent="0.25">
      <c r="A61" s="58"/>
      <c r="B61" s="459" t="s">
        <v>101</v>
      </c>
      <c r="C61" s="428" t="s">
        <v>103</v>
      </c>
      <c r="D61" s="644" t="s">
        <v>11</v>
      </c>
      <c r="E61" s="429" t="s">
        <v>5</v>
      </c>
      <c r="F61" s="460">
        <f>G61+H61+I61+J61</f>
        <v>634800</v>
      </c>
      <c r="G61" s="461">
        <v>0</v>
      </c>
      <c r="H61" s="461">
        <v>0</v>
      </c>
      <c r="I61" s="461">
        <v>0</v>
      </c>
      <c r="J61" s="33">
        <v>634800</v>
      </c>
      <c r="K61" s="460">
        <f>L61+M61+N61+O61</f>
        <v>129900</v>
      </c>
      <c r="L61" s="461">
        <v>0</v>
      </c>
      <c r="M61" s="461">
        <v>0</v>
      </c>
      <c r="N61" s="461">
        <v>0</v>
      </c>
      <c r="O61" s="33">
        <v>129900</v>
      </c>
      <c r="P61" s="460">
        <f>Q61+R61+S61+T61</f>
        <v>22500</v>
      </c>
      <c r="Q61" s="461">
        <v>0</v>
      </c>
      <c r="R61" s="461">
        <v>0</v>
      </c>
      <c r="S61" s="461">
        <v>0</v>
      </c>
      <c r="T61" s="33">
        <v>22500</v>
      </c>
      <c r="U61" s="32">
        <f t="shared" ref="U61:U62" si="125">P61/K61*100</f>
        <v>17.321016166281755</v>
      </c>
      <c r="V61" s="37">
        <v>0</v>
      </c>
      <c r="W61" s="37">
        <v>0</v>
      </c>
      <c r="X61" s="37">
        <v>0</v>
      </c>
      <c r="Y61" s="132">
        <f t="shared" ref="Y61:Y62" si="126">T61/O61*100</f>
        <v>17.321016166281755</v>
      </c>
      <c r="Z61" s="460">
        <f t="shared" ref="Z61:Z62" si="127">P61/F61*100</f>
        <v>3.5444234404536861</v>
      </c>
      <c r="AA61" s="304">
        <v>0</v>
      </c>
      <c r="AB61" s="304">
        <v>0</v>
      </c>
      <c r="AC61" s="304">
        <v>0</v>
      </c>
      <c r="AD61" s="33">
        <f t="shared" ref="AD61:AD62" si="128">T61/J61*100</f>
        <v>3.5444234404536861</v>
      </c>
      <c r="AE61" s="19"/>
      <c r="AF61" s="19"/>
      <c r="AG61" s="462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</row>
    <row r="62" spans="1:148" s="18" customFormat="1" ht="15" customHeight="1" thickBot="1" x14ac:dyDescent="0.3">
      <c r="A62" s="58"/>
      <c r="B62" s="463" t="s">
        <v>102</v>
      </c>
      <c r="C62" s="464" t="s">
        <v>89</v>
      </c>
      <c r="D62" s="645"/>
      <c r="E62" s="429" t="s">
        <v>5</v>
      </c>
      <c r="F62" s="465">
        <f>G62+H62+I62+J62</f>
        <v>57754900</v>
      </c>
      <c r="G62" s="255">
        <v>0</v>
      </c>
      <c r="H62" s="255">
        <v>0</v>
      </c>
      <c r="I62" s="255">
        <v>0</v>
      </c>
      <c r="J62" s="109">
        <v>57754900</v>
      </c>
      <c r="K62" s="465">
        <f>L62+M62+N62+O62</f>
        <v>11493850</v>
      </c>
      <c r="L62" s="255">
        <v>0</v>
      </c>
      <c r="M62" s="255">
        <v>0</v>
      </c>
      <c r="N62" s="255">
        <v>0</v>
      </c>
      <c r="O62" s="109">
        <v>11493850</v>
      </c>
      <c r="P62" s="465">
        <f>Q62+R62+S62+T62</f>
        <v>3381581.99</v>
      </c>
      <c r="Q62" s="255">
        <v>0</v>
      </c>
      <c r="R62" s="255">
        <v>0</v>
      </c>
      <c r="S62" s="255">
        <v>0</v>
      </c>
      <c r="T62" s="109">
        <v>3381581.99</v>
      </c>
      <c r="U62" s="56">
        <f t="shared" si="125"/>
        <v>29.420794511847642</v>
      </c>
      <c r="V62" s="57">
        <v>0</v>
      </c>
      <c r="W62" s="57">
        <v>0</v>
      </c>
      <c r="X62" s="57">
        <v>0</v>
      </c>
      <c r="Y62" s="59">
        <f t="shared" si="126"/>
        <v>29.420794511847642</v>
      </c>
      <c r="Z62" s="465">
        <f t="shared" si="127"/>
        <v>5.8550564367698676</v>
      </c>
      <c r="AA62" s="256">
        <v>0</v>
      </c>
      <c r="AB62" s="256">
        <v>0</v>
      </c>
      <c r="AC62" s="256">
        <v>0</v>
      </c>
      <c r="AD62" s="109">
        <f t="shared" si="128"/>
        <v>5.8550564367698676</v>
      </c>
      <c r="AE62" s="19"/>
      <c r="AF62" s="19"/>
      <c r="AG62" s="462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</row>
    <row r="63" spans="1:148" s="18" customFormat="1" ht="27.75" hidden="1" customHeight="1" thickBot="1" x14ac:dyDescent="0.3">
      <c r="A63" s="58"/>
      <c r="B63" s="466" t="s">
        <v>123</v>
      </c>
      <c r="C63" s="211" t="s">
        <v>124</v>
      </c>
      <c r="D63" s="646"/>
      <c r="E63" s="467"/>
      <c r="F63" s="465">
        <f>H63</f>
        <v>0</v>
      </c>
      <c r="G63" s="296">
        <v>0</v>
      </c>
      <c r="H63" s="296">
        <v>0</v>
      </c>
      <c r="I63" s="296">
        <v>0</v>
      </c>
      <c r="J63" s="468">
        <v>0</v>
      </c>
      <c r="K63" s="465">
        <f>L63+M63+N63+O63</f>
        <v>0</v>
      </c>
      <c r="L63" s="296">
        <v>0</v>
      </c>
      <c r="M63" s="296">
        <v>0</v>
      </c>
      <c r="N63" s="296">
        <v>0</v>
      </c>
      <c r="O63" s="468">
        <v>0</v>
      </c>
      <c r="P63" s="465">
        <f>R63</f>
        <v>0</v>
      </c>
      <c r="Q63" s="296">
        <v>0</v>
      </c>
      <c r="R63" s="296">
        <v>0</v>
      </c>
      <c r="S63" s="296">
        <v>0</v>
      </c>
      <c r="T63" s="468">
        <v>0</v>
      </c>
      <c r="U63" s="54"/>
      <c r="V63" s="55"/>
      <c r="W63" s="55"/>
      <c r="X63" s="55"/>
      <c r="Y63" s="60"/>
      <c r="Z63" s="469">
        <v>0</v>
      </c>
      <c r="AA63" s="313">
        <v>0</v>
      </c>
      <c r="AB63" s="296">
        <v>0</v>
      </c>
      <c r="AC63" s="313">
        <v>0</v>
      </c>
      <c r="AD63" s="468">
        <v>0</v>
      </c>
      <c r="AE63" s="19"/>
      <c r="AF63" s="19"/>
      <c r="AG63" s="462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</row>
    <row r="64" spans="1:148" s="61" customFormat="1" ht="17.25" customHeight="1" thickBot="1" x14ac:dyDescent="0.3">
      <c r="A64" s="99"/>
      <c r="B64" s="571" t="s">
        <v>104</v>
      </c>
      <c r="C64" s="572"/>
      <c r="D64" s="596"/>
      <c r="E64" s="470"/>
      <c r="F64" s="153">
        <f>F61+F62+F63</f>
        <v>58389700</v>
      </c>
      <c r="G64" s="97">
        <f t="shared" ref="G64:O64" si="129">G61+G62+G63</f>
        <v>0</v>
      </c>
      <c r="H64" s="97">
        <f t="shared" si="129"/>
        <v>0</v>
      </c>
      <c r="I64" s="97">
        <f t="shared" si="129"/>
        <v>0</v>
      </c>
      <c r="J64" s="25">
        <f t="shared" si="129"/>
        <v>58389700</v>
      </c>
      <c r="K64" s="153">
        <f t="shared" si="129"/>
        <v>11623750</v>
      </c>
      <c r="L64" s="97">
        <f t="shared" si="129"/>
        <v>0</v>
      </c>
      <c r="M64" s="97">
        <f t="shared" si="129"/>
        <v>0</v>
      </c>
      <c r="N64" s="97">
        <f t="shared" si="129"/>
        <v>0</v>
      </c>
      <c r="O64" s="25">
        <f t="shared" si="129"/>
        <v>11623750</v>
      </c>
      <c r="P64" s="149">
        <f>P61+P62+P63</f>
        <v>3404081.99</v>
      </c>
      <c r="Q64" s="97">
        <f t="shared" ref="Q64:S64" si="130">Q61+Q62</f>
        <v>0</v>
      </c>
      <c r="R64" s="81">
        <f>R61+R62+R63</f>
        <v>0</v>
      </c>
      <c r="S64" s="97">
        <f t="shared" si="130"/>
        <v>0</v>
      </c>
      <c r="T64" s="25">
        <f>T61+T62+T63</f>
        <v>3404081.99</v>
      </c>
      <c r="U64" s="149">
        <f t="shared" ref="U64" si="131">P64/K64*100</f>
        <v>29.285574706957739</v>
      </c>
      <c r="V64" s="98">
        <v>0</v>
      </c>
      <c r="W64" s="98">
        <v>0</v>
      </c>
      <c r="X64" s="98">
        <v>0</v>
      </c>
      <c r="Y64" s="97">
        <f t="shared" ref="Y64" si="132">T64/O64*100</f>
        <v>29.285574706957739</v>
      </c>
      <c r="Z64" s="149">
        <f t="shared" ref="Z64" si="133">P64/F64*100</f>
        <v>5.8299357420914992</v>
      </c>
      <c r="AA64" s="98">
        <v>0</v>
      </c>
      <c r="AB64" s="98">
        <v>0</v>
      </c>
      <c r="AC64" s="98">
        <v>0</v>
      </c>
      <c r="AD64" s="81">
        <f t="shared" ref="AD64" si="134">T64/J64*100</f>
        <v>5.8299357420914992</v>
      </c>
      <c r="AE64" s="63"/>
      <c r="AF64" s="63"/>
      <c r="AG64" s="471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3"/>
    </row>
    <row r="65" spans="1:148" s="18" customFormat="1" ht="18.75" customHeight="1" thickBot="1" x14ac:dyDescent="0.3">
      <c r="A65" s="203" t="s">
        <v>27</v>
      </c>
      <c r="B65" s="591" t="s">
        <v>121</v>
      </c>
      <c r="C65" s="592"/>
      <c r="D65" s="593"/>
      <c r="E65" s="228" t="s">
        <v>9</v>
      </c>
      <c r="F65" s="635"/>
      <c r="G65" s="636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  <c r="Y65" s="636"/>
      <c r="Z65" s="636"/>
      <c r="AA65" s="636"/>
      <c r="AB65" s="636"/>
      <c r="AC65" s="636"/>
      <c r="AD65" s="637"/>
      <c r="AE65" s="472"/>
      <c r="AF65" s="472"/>
      <c r="AG65" s="473"/>
      <c r="AH65" s="472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</row>
    <row r="66" spans="1:148" s="18" customFormat="1" ht="19.5" customHeight="1" thickBot="1" x14ac:dyDescent="0.3">
      <c r="A66" s="204"/>
      <c r="B66" s="474" t="s">
        <v>61</v>
      </c>
      <c r="C66" s="428" t="s">
        <v>56</v>
      </c>
      <c r="D66" s="411" t="s">
        <v>11</v>
      </c>
      <c r="E66" s="429" t="s">
        <v>5</v>
      </c>
      <c r="F66" s="460">
        <f t="shared" ref="F66" si="135">G66+H66+I66+J66</f>
        <v>67534500</v>
      </c>
      <c r="G66" s="476">
        <v>0</v>
      </c>
      <c r="H66" s="476">
        <v>0</v>
      </c>
      <c r="I66" s="476">
        <v>0</v>
      </c>
      <c r="J66" s="33">
        <v>67534500</v>
      </c>
      <c r="K66" s="475">
        <f t="shared" ref="K66:K67" si="136">L66+M66+N66+O66</f>
        <v>20064050</v>
      </c>
      <c r="L66" s="476">
        <v>0</v>
      </c>
      <c r="M66" s="476">
        <v>0</v>
      </c>
      <c r="N66" s="476">
        <v>0</v>
      </c>
      <c r="O66" s="193">
        <v>20064050</v>
      </c>
      <c r="P66" s="460">
        <f>Q66+R66+S66+T66</f>
        <v>2154530.5499999998</v>
      </c>
      <c r="Q66" s="476">
        <v>0</v>
      </c>
      <c r="R66" s="476">
        <v>0</v>
      </c>
      <c r="S66" s="476">
        <v>0</v>
      </c>
      <c r="T66" s="33">
        <v>2154530.5499999998</v>
      </c>
      <c r="U66" s="190">
        <f t="shared" ref="U66" si="137">P66/K66*100</f>
        <v>10.738263461265298</v>
      </c>
      <c r="V66" s="37">
        <v>0</v>
      </c>
      <c r="W66" s="37">
        <v>0</v>
      </c>
      <c r="X66" s="37">
        <v>0</v>
      </c>
      <c r="Y66" s="132">
        <f t="shared" ref="Y66" si="138">T66/O66*100</f>
        <v>10.738263461265298</v>
      </c>
      <c r="Z66" s="460">
        <f>P66/F66*100</f>
        <v>3.1902665304399966</v>
      </c>
      <c r="AA66" s="304">
        <v>0</v>
      </c>
      <c r="AB66" s="304">
        <v>0</v>
      </c>
      <c r="AC66" s="304">
        <v>0</v>
      </c>
      <c r="AD66" s="33">
        <f>T66/J66*100</f>
        <v>3.1902665304399966</v>
      </c>
      <c r="AE66" s="19"/>
      <c r="AF66" s="19"/>
      <c r="AG66" s="462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</row>
    <row r="67" spans="1:148" s="487" customFormat="1" ht="31.5" hidden="1" customHeight="1" thickBot="1" x14ac:dyDescent="0.3">
      <c r="A67" s="477"/>
      <c r="B67" s="478" t="s">
        <v>125</v>
      </c>
      <c r="C67" s="286" t="s">
        <v>129</v>
      </c>
      <c r="D67" s="421" t="s">
        <v>17</v>
      </c>
      <c r="E67" s="287"/>
      <c r="F67" s="483">
        <f t="shared" ref="F67" si="139">G67+H67+J67</f>
        <v>0</v>
      </c>
      <c r="G67" s="479">
        <v>0</v>
      </c>
      <c r="H67" s="479">
        <v>0</v>
      </c>
      <c r="I67" s="479">
        <v>0</v>
      </c>
      <c r="J67" s="480">
        <v>0</v>
      </c>
      <c r="K67" s="481">
        <f t="shared" si="136"/>
        <v>0</v>
      </c>
      <c r="L67" s="479">
        <v>0</v>
      </c>
      <c r="M67" s="479">
        <v>0</v>
      </c>
      <c r="N67" s="479">
        <v>0</v>
      </c>
      <c r="O67" s="482">
        <v>0</v>
      </c>
      <c r="P67" s="483">
        <f t="shared" ref="P67" si="140">Q67+R67+T67</f>
        <v>0</v>
      </c>
      <c r="Q67" s="479">
        <v>0</v>
      </c>
      <c r="R67" s="479">
        <v>0</v>
      </c>
      <c r="S67" s="479">
        <v>0</v>
      </c>
      <c r="T67" s="480">
        <v>0</v>
      </c>
      <c r="U67" s="484"/>
      <c r="V67" s="297"/>
      <c r="W67" s="297"/>
      <c r="X67" s="297"/>
      <c r="Y67" s="289"/>
      <c r="Z67" s="299">
        <v>0</v>
      </c>
      <c r="AA67" s="297"/>
      <c r="AB67" s="297"/>
      <c r="AC67" s="297"/>
      <c r="AD67" s="485"/>
      <c r="AE67" s="486"/>
      <c r="AF67" s="486"/>
      <c r="AG67" s="486"/>
      <c r="AH67" s="486"/>
      <c r="AI67" s="486"/>
      <c r="AJ67" s="486"/>
      <c r="AK67" s="486"/>
      <c r="AL67" s="486"/>
      <c r="AM67" s="486"/>
      <c r="AN67" s="486"/>
      <c r="AO67" s="486"/>
      <c r="AP67" s="486"/>
      <c r="AQ67" s="486"/>
      <c r="AR67" s="486"/>
      <c r="AS67" s="486"/>
      <c r="AT67" s="486"/>
      <c r="AU67" s="486"/>
      <c r="AV67" s="486"/>
      <c r="AW67" s="486"/>
      <c r="AX67" s="486"/>
      <c r="AY67" s="486"/>
      <c r="AZ67" s="486"/>
      <c r="BA67" s="486"/>
      <c r="BB67" s="486"/>
      <c r="BC67" s="486"/>
      <c r="BD67" s="486"/>
      <c r="BE67" s="486"/>
      <c r="BF67" s="486"/>
      <c r="BG67" s="486"/>
      <c r="BH67" s="486"/>
      <c r="BI67" s="486"/>
      <c r="BJ67" s="486"/>
      <c r="BK67" s="486"/>
      <c r="BL67" s="486"/>
      <c r="BM67" s="486"/>
      <c r="BN67" s="486"/>
      <c r="BO67" s="486"/>
      <c r="BP67" s="486"/>
      <c r="BQ67" s="486"/>
      <c r="BR67" s="486"/>
      <c r="BS67" s="486"/>
      <c r="BT67" s="486"/>
      <c r="BU67" s="486"/>
      <c r="BV67" s="486"/>
      <c r="BW67" s="486"/>
      <c r="BX67" s="486"/>
      <c r="BY67" s="486"/>
      <c r="BZ67" s="486"/>
      <c r="CA67" s="486"/>
      <c r="CB67" s="486"/>
      <c r="CC67" s="486"/>
      <c r="CD67" s="486"/>
      <c r="CE67" s="486"/>
      <c r="CF67" s="486"/>
      <c r="CG67" s="486"/>
      <c r="CH67" s="486"/>
      <c r="CI67" s="486"/>
      <c r="CJ67" s="486"/>
      <c r="CK67" s="486"/>
      <c r="CL67" s="486"/>
      <c r="CM67" s="486"/>
      <c r="CN67" s="486"/>
      <c r="CO67" s="486"/>
      <c r="CP67" s="486"/>
      <c r="CQ67" s="486"/>
      <c r="CR67" s="486"/>
      <c r="CS67" s="486"/>
      <c r="CT67" s="486"/>
      <c r="CU67" s="486"/>
      <c r="CV67" s="486"/>
      <c r="CW67" s="486"/>
      <c r="CX67" s="486"/>
      <c r="CY67" s="486"/>
      <c r="CZ67" s="486"/>
      <c r="DA67" s="486"/>
      <c r="DB67" s="486"/>
      <c r="DC67" s="486"/>
      <c r="DD67" s="486"/>
      <c r="DE67" s="486"/>
      <c r="DF67" s="486"/>
      <c r="DG67" s="486"/>
      <c r="DH67" s="486"/>
      <c r="DI67" s="486"/>
      <c r="DJ67" s="486"/>
      <c r="DK67" s="486"/>
      <c r="DL67" s="486"/>
      <c r="DM67" s="486"/>
      <c r="DN67" s="486"/>
      <c r="DO67" s="486"/>
      <c r="DP67" s="486"/>
      <c r="DQ67" s="486"/>
      <c r="DR67" s="486"/>
      <c r="DS67" s="486"/>
      <c r="DT67" s="486"/>
      <c r="DU67" s="486"/>
      <c r="DV67" s="486"/>
      <c r="DW67" s="486"/>
      <c r="DX67" s="486"/>
      <c r="DY67" s="486"/>
      <c r="DZ67" s="486"/>
      <c r="EA67" s="486"/>
      <c r="EB67" s="486"/>
      <c r="EC67" s="486"/>
      <c r="ED67" s="486"/>
      <c r="EE67" s="486"/>
      <c r="EF67" s="486"/>
      <c r="EG67" s="486"/>
      <c r="EH67" s="486"/>
      <c r="EI67" s="486"/>
      <c r="EJ67" s="486"/>
      <c r="EK67" s="486"/>
      <c r="EL67" s="486"/>
      <c r="EM67" s="486"/>
      <c r="EN67" s="486"/>
      <c r="EO67" s="486"/>
      <c r="EP67" s="486"/>
      <c r="EQ67" s="486"/>
      <c r="ER67" s="486"/>
    </row>
    <row r="68" spans="1:148" s="492" customFormat="1" ht="16.5" customHeight="1" thickBot="1" x14ac:dyDescent="0.3">
      <c r="A68" s="90"/>
      <c r="B68" s="562" t="s">
        <v>104</v>
      </c>
      <c r="C68" s="563"/>
      <c r="D68" s="564"/>
      <c r="E68" s="488"/>
      <c r="F68" s="149">
        <f>F66+F67</f>
        <v>67534500</v>
      </c>
      <c r="G68" s="184">
        <f t="shared" ref="G68:J68" si="141">G66+G67</f>
        <v>0</v>
      </c>
      <c r="H68" s="184">
        <f t="shared" si="141"/>
        <v>0</v>
      </c>
      <c r="I68" s="184">
        <f t="shared" si="141"/>
        <v>0</v>
      </c>
      <c r="J68" s="25">
        <f t="shared" si="141"/>
        <v>67534500</v>
      </c>
      <c r="K68" s="87">
        <f t="shared" ref="K68:O68" si="142">K66</f>
        <v>20064050</v>
      </c>
      <c r="L68" s="184">
        <f t="shared" si="142"/>
        <v>0</v>
      </c>
      <c r="M68" s="184">
        <f t="shared" si="142"/>
        <v>0</v>
      </c>
      <c r="N68" s="163">
        <f t="shared" si="142"/>
        <v>0</v>
      </c>
      <c r="O68" s="489">
        <f t="shared" si="142"/>
        <v>20064050</v>
      </c>
      <c r="P68" s="149">
        <f>P67+P66</f>
        <v>2154530.5499999998</v>
      </c>
      <c r="Q68" s="184">
        <f t="shared" ref="Q68:Y68" si="143">Q67+Q66</f>
        <v>0</v>
      </c>
      <c r="R68" s="184">
        <f t="shared" si="143"/>
        <v>0</v>
      </c>
      <c r="S68" s="184">
        <f t="shared" si="143"/>
        <v>0</v>
      </c>
      <c r="T68" s="25">
        <f t="shared" si="143"/>
        <v>2154530.5499999998</v>
      </c>
      <c r="U68" s="157">
        <f t="shared" si="143"/>
        <v>10.738263461265298</v>
      </c>
      <c r="V68" s="87">
        <f t="shared" si="143"/>
        <v>0</v>
      </c>
      <c r="W68" s="87">
        <f t="shared" si="143"/>
        <v>0</v>
      </c>
      <c r="X68" s="87">
        <f t="shared" si="143"/>
        <v>0</v>
      </c>
      <c r="Y68" s="87">
        <f t="shared" si="143"/>
        <v>10.738263461265298</v>
      </c>
      <c r="Z68" s="23">
        <f t="shared" ref="Z68" si="144">P68/F68*100</f>
        <v>3.1902665304399966</v>
      </c>
      <c r="AA68" s="24">
        <v>0</v>
      </c>
      <c r="AB68" s="24">
        <v>0</v>
      </c>
      <c r="AC68" s="24">
        <v>0</v>
      </c>
      <c r="AD68" s="25">
        <f t="shared" ref="AD68" si="145">T68/J68*100</f>
        <v>3.1902665304399966</v>
      </c>
      <c r="AE68" s="490"/>
      <c r="AF68" s="490"/>
      <c r="AG68" s="491"/>
      <c r="AH68" s="490"/>
      <c r="AI68" s="490"/>
      <c r="AJ68" s="490"/>
      <c r="AK68" s="490"/>
      <c r="AL68" s="490"/>
      <c r="AM68" s="490"/>
      <c r="AN68" s="490"/>
      <c r="AO68" s="490"/>
      <c r="AP68" s="490"/>
      <c r="AQ68" s="490"/>
      <c r="AR68" s="490"/>
      <c r="AS68" s="490"/>
      <c r="AT68" s="490"/>
      <c r="AU68" s="490"/>
      <c r="AV68" s="490"/>
      <c r="AW68" s="490"/>
      <c r="AX68" s="490"/>
      <c r="AY68" s="490"/>
      <c r="AZ68" s="490"/>
      <c r="BA68" s="490"/>
      <c r="BB68" s="490"/>
      <c r="BC68" s="490"/>
      <c r="BD68" s="490"/>
      <c r="BE68" s="490"/>
      <c r="BF68" s="490"/>
      <c r="BG68" s="490"/>
      <c r="BH68" s="490"/>
      <c r="BI68" s="490"/>
      <c r="BJ68" s="490"/>
      <c r="BK68" s="490"/>
      <c r="BL68" s="490"/>
      <c r="BM68" s="490"/>
      <c r="BN68" s="490"/>
      <c r="BO68" s="490"/>
      <c r="BP68" s="490"/>
      <c r="BQ68" s="490"/>
      <c r="BR68" s="490"/>
      <c r="BS68" s="490"/>
      <c r="BT68" s="490"/>
      <c r="BU68" s="490"/>
      <c r="BV68" s="490"/>
      <c r="BW68" s="490"/>
      <c r="BX68" s="490"/>
      <c r="BY68" s="490"/>
      <c r="BZ68" s="490"/>
      <c r="CA68" s="490"/>
      <c r="CB68" s="490"/>
      <c r="CC68" s="490"/>
      <c r="CD68" s="490"/>
      <c r="CE68" s="490"/>
      <c r="CF68" s="490"/>
      <c r="CG68" s="490"/>
      <c r="CH68" s="490"/>
      <c r="CI68" s="490"/>
      <c r="CJ68" s="490"/>
      <c r="CK68" s="490"/>
      <c r="CL68" s="490"/>
      <c r="CM68" s="490"/>
      <c r="CN68" s="490"/>
      <c r="CO68" s="490"/>
      <c r="CP68" s="490"/>
      <c r="CQ68" s="490"/>
      <c r="CR68" s="490"/>
      <c r="CS68" s="490"/>
      <c r="CT68" s="490"/>
      <c r="CU68" s="490"/>
      <c r="CV68" s="490"/>
      <c r="CW68" s="490"/>
      <c r="CX68" s="490"/>
      <c r="CY68" s="490"/>
      <c r="CZ68" s="490"/>
      <c r="DA68" s="490"/>
      <c r="DB68" s="490"/>
      <c r="DC68" s="490"/>
      <c r="DD68" s="490"/>
      <c r="DE68" s="490"/>
      <c r="DF68" s="490"/>
      <c r="DG68" s="490"/>
      <c r="DH68" s="490"/>
      <c r="DI68" s="490"/>
      <c r="DJ68" s="490"/>
      <c r="DK68" s="490"/>
      <c r="DL68" s="490"/>
      <c r="DM68" s="490"/>
      <c r="DN68" s="490"/>
      <c r="DO68" s="490"/>
      <c r="DP68" s="490"/>
      <c r="DQ68" s="490"/>
      <c r="DR68" s="490"/>
      <c r="DS68" s="490"/>
      <c r="DT68" s="490"/>
      <c r="DU68" s="490"/>
      <c r="DV68" s="490"/>
      <c r="DW68" s="490"/>
      <c r="DX68" s="490"/>
      <c r="DY68" s="490"/>
      <c r="DZ68" s="490"/>
      <c r="EA68" s="490"/>
      <c r="EB68" s="490"/>
      <c r="EC68" s="490"/>
      <c r="ED68" s="490"/>
      <c r="EE68" s="490"/>
      <c r="EF68" s="490"/>
      <c r="EG68" s="490"/>
      <c r="EH68" s="490"/>
      <c r="EI68" s="490"/>
      <c r="EJ68" s="490"/>
      <c r="EK68" s="490"/>
      <c r="EL68" s="490"/>
      <c r="EM68" s="490"/>
      <c r="EN68" s="490"/>
      <c r="EO68" s="490"/>
      <c r="EP68" s="490"/>
      <c r="EQ68" s="490"/>
      <c r="ER68" s="490"/>
    </row>
    <row r="69" spans="1:148" s="18" customFormat="1" ht="19.5" hidden="1" customHeight="1" thickBot="1" x14ac:dyDescent="0.3">
      <c r="A69" s="58"/>
      <c r="B69" s="493"/>
      <c r="C69" s="494"/>
      <c r="D69" s="495" t="s">
        <v>17</v>
      </c>
      <c r="E69" s="429"/>
      <c r="F69" s="54"/>
      <c r="G69" s="496"/>
      <c r="H69" s="496"/>
      <c r="I69" s="496"/>
      <c r="J69" s="31"/>
      <c r="K69" s="497"/>
      <c r="L69" s="498"/>
      <c r="M69" s="498"/>
      <c r="N69" s="498"/>
      <c r="O69" s="499"/>
      <c r="P69" s="56"/>
      <c r="Q69" s="498"/>
      <c r="R69" s="498"/>
      <c r="S69" s="498"/>
      <c r="T69" s="468"/>
      <c r="U69" s="191"/>
      <c r="V69" s="39"/>
      <c r="W69" s="39"/>
      <c r="X69" s="39"/>
      <c r="Y69" s="192"/>
      <c r="Z69" s="500"/>
      <c r="AA69" s="501"/>
      <c r="AB69" s="501"/>
      <c r="AC69" s="501"/>
      <c r="AD69" s="31"/>
      <c r="AG69" s="502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</row>
    <row r="70" spans="1:148" s="21" customFormat="1" ht="16.5" customHeight="1" thickBot="1" x14ac:dyDescent="0.3">
      <c r="A70" s="99"/>
      <c r="B70" s="599" t="s">
        <v>28</v>
      </c>
      <c r="C70" s="600"/>
      <c r="D70" s="601"/>
      <c r="E70" s="503" t="s">
        <v>9</v>
      </c>
      <c r="F70" s="149">
        <f>F64+F68</f>
        <v>125924200</v>
      </c>
      <c r="G70" s="162">
        <f t="shared" ref="G70:T70" si="146">G64+G68</f>
        <v>0</v>
      </c>
      <c r="H70" s="162">
        <f t="shared" si="146"/>
        <v>0</v>
      </c>
      <c r="I70" s="162">
        <f t="shared" si="146"/>
        <v>0</v>
      </c>
      <c r="J70" s="25">
        <f t="shared" si="146"/>
        <v>125924200</v>
      </c>
      <c r="K70" s="87">
        <f>K64+K68</f>
        <v>31687800</v>
      </c>
      <c r="L70" s="162">
        <f t="shared" si="146"/>
        <v>0</v>
      </c>
      <c r="M70" s="162">
        <f t="shared" si="146"/>
        <v>0</v>
      </c>
      <c r="N70" s="162">
        <f t="shared" si="146"/>
        <v>0</v>
      </c>
      <c r="O70" s="80">
        <f t="shared" si="146"/>
        <v>31687800</v>
      </c>
      <c r="P70" s="149">
        <f>P64+P68</f>
        <v>5558612.54</v>
      </c>
      <c r="Q70" s="162">
        <f t="shared" si="146"/>
        <v>0</v>
      </c>
      <c r="R70" s="162">
        <f t="shared" si="146"/>
        <v>0</v>
      </c>
      <c r="S70" s="162">
        <f t="shared" si="146"/>
        <v>0</v>
      </c>
      <c r="T70" s="25">
        <f t="shared" si="146"/>
        <v>5558612.54</v>
      </c>
      <c r="U70" s="150">
        <f t="shared" ref="U70" si="147">P70/K70*100</f>
        <v>17.541806436546558</v>
      </c>
      <c r="V70" s="24">
        <v>0</v>
      </c>
      <c r="W70" s="98">
        <v>0</v>
      </c>
      <c r="X70" s="98">
        <v>0</v>
      </c>
      <c r="Y70" s="178">
        <f t="shared" ref="Y70" si="148">T70/O70*100</f>
        <v>17.541806436546558</v>
      </c>
      <c r="Z70" s="26">
        <f>P70/F70*100</f>
        <v>4.4142528124061933</v>
      </c>
      <c r="AA70" s="24">
        <v>0</v>
      </c>
      <c r="AB70" s="98">
        <v>0</v>
      </c>
      <c r="AC70" s="24">
        <v>0</v>
      </c>
      <c r="AD70" s="25">
        <f>T70/J70*100</f>
        <v>4.4142528124061933</v>
      </c>
      <c r="AG70" s="3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</row>
    <row r="71" spans="1:148" s="554" customFormat="1" ht="24" customHeight="1" thickBot="1" x14ac:dyDescent="0.3">
      <c r="A71" s="602" t="s">
        <v>112</v>
      </c>
      <c r="B71" s="603"/>
      <c r="C71" s="603"/>
      <c r="D71" s="603"/>
      <c r="E71" s="603"/>
      <c r="F71" s="603"/>
      <c r="G71" s="603"/>
      <c r="H71" s="603"/>
      <c r="I71" s="603"/>
      <c r="J71" s="603"/>
      <c r="K71" s="603"/>
      <c r="L71" s="603"/>
      <c r="M71" s="603"/>
      <c r="N71" s="603"/>
      <c r="O71" s="603"/>
      <c r="P71" s="603"/>
      <c r="Q71" s="603"/>
      <c r="R71" s="603"/>
      <c r="S71" s="603"/>
      <c r="T71" s="603"/>
      <c r="U71" s="603"/>
      <c r="V71" s="603"/>
      <c r="W71" s="603"/>
      <c r="X71" s="603"/>
      <c r="Y71" s="603"/>
      <c r="Z71" s="603"/>
      <c r="AA71" s="603"/>
      <c r="AB71" s="603"/>
      <c r="AC71" s="603"/>
      <c r="AD71" s="604"/>
      <c r="AG71" s="555"/>
      <c r="AI71" s="556"/>
      <c r="AJ71" s="556"/>
      <c r="AK71" s="556"/>
      <c r="AL71" s="556"/>
      <c r="AM71" s="556"/>
      <c r="AN71" s="556"/>
      <c r="AO71" s="556"/>
      <c r="AP71" s="556"/>
      <c r="AQ71" s="556"/>
      <c r="AR71" s="556"/>
      <c r="AS71" s="556"/>
      <c r="AT71" s="556"/>
      <c r="AU71" s="556"/>
      <c r="AV71" s="556"/>
      <c r="AW71" s="556"/>
      <c r="AX71" s="556"/>
      <c r="AY71" s="556"/>
      <c r="AZ71" s="556"/>
      <c r="BA71" s="556"/>
      <c r="BB71" s="556"/>
      <c r="BC71" s="556"/>
      <c r="BD71" s="556"/>
      <c r="BE71" s="556"/>
      <c r="BF71" s="556"/>
      <c r="BG71" s="556"/>
      <c r="BH71" s="556"/>
      <c r="BI71" s="556"/>
      <c r="BJ71" s="556"/>
      <c r="BK71" s="556"/>
      <c r="BL71" s="556"/>
      <c r="BM71" s="556"/>
      <c r="BN71" s="556"/>
      <c r="BO71" s="556"/>
      <c r="BP71" s="556"/>
      <c r="BQ71" s="556"/>
      <c r="BR71" s="556"/>
      <c r="BS71" s="556"/>
      <c r="BT71" s="556"/>
      <c r="BU71" s="556"/>
      <c r="BV71" s="556"/>
      <c r="BW71" s="556"/>
      <c r="BX71" s="556"/>
      <c r="BY71" s="556"/>
      <c r="BZ71" s="556"/>
      <c r="CA71" s="556"/>
      <c r="CB71" s="556"/>
      <c r="CC71" s="556"/>
      <c r="CD71" s="556"/>
      <c r="CE71" s="556"/>
      <c r="CF71" s="556"/>
      <c r="CG71" s="556"/>
      <c r="CH71" s="556"/>
      <c r="CI71" s="556"/>
      <c r="CJ71" s="556"/>
      <c r="CK71" s="556"/>
      <c r="CL71" s="556"/>
      <c r="CM71" s="556"/>
      <c r="CN71" s="556"/>
      <c r="CO71" s="556"/>
      <c r="CP71" s="556"/>
      <c r="CQ71" s="556"/>
      <c r="CR71" s="556"/>
      <c r="CS71" s="556"/>
      <c r="CT71" s="556"/>
      <c r="CU71" s="556"/>
      <c r="CV71" s="556"/>
      <c r="CW71" s="556"/>
      <c r="CX71" s="556"/>
      <c r="CY71" s="556"/>
      <c r="CZ71" s="556"/>
      <c r="DA71" s="556"/>
      <c r="DB71" s="556"/>
      <c r="DC71" s="556"/>
      <c r="DD71" s="556"/>
      <c r="DE71" s="556"/>
      <c r="DF71" s="556"/>
      <c r="DG71" s="556"/>
      <c r="DH71" s="556"/>
      <c r="DI71" s="556"/>
      <c r="DJ71" s="556"/>
      <c r="DK71" s="556"/>
      <c r="DL71" s="556"/>
      <c r="DM71" s="556"/>
      <c r="DN71" s="556"/>
      <c r="DO71" s="556"/>
      <c r="DP71" s="556"/>
      <c r="DQ71" s="556"/>
      <c r="DR71" s="556"/>
      <c r="DS71" s="556"/>
      <c r="DT71" s="556"/>
      <c r="DU71" s="556"/>
      <c r="DV71" s="556"/>
      <c r="DW71" s="556"/>
      <c r="DX71" s="556"/>
      <c r="DY71" s="556"/>
      <c r="DZ71" s="556"/>
      <c r="EA71" s="556"/>
      <c r="EB71" s="556"/>
      <c r="EC71" s="556"/>
      <c r="ED71" s="556"/>
      <c r="EE71" s="556"/>
      <c r="EF71" s="556"/>
      <c r="EG71" s="556"/>
      <c r="EH71" s="556"/>
      <c r="EI71" s="556"/>
      <c r="EJ71" s="556"/>
      <c r="EK71" s="556"/>
      <c r="EL71" s="556"/>
      <c r="EM71" s="556"/>
      <c r="EN71" s="556"/>
      <c r="EO71" s="556"/>
      <c r="EP71" s="556"/>
      <c r="EQ71" s="556"/>
      <c r="ER71" s="556"/>
    </row>
    <row r="72" spans="1:148" s="61" customFormat="1" ht="31.5" customHeight="1" thickBot="1" x14ac:dyDescent="0.3">
      <c r="A72" s="94" t="s">
        <v>29</v>
      </c>
      <c r="B72" s="591" t="s">
        <v>30</v>
      </c>
      <c r="C72" s="592"/>
      <c r="D72" s="593"/>
      <c r="E72" s="228" t="s">
        <v>9</v>
      </c>
      <c r="F72" s="612"/>
      <c r="G72" s="613"/>
      <c r="H72" s="613"/>
      <c r="I72" s="613"/>
      <c r="J72" s="613"/>
      <c r="K72" s="613"/>
      <c r="L72" s="613"/>
      <c r="M72" s="613"/>
      <c r="N72" s="613"/>
      <c r="O72" s="613"/>
      <c r="P72" s="613"/>
      <c r="Q72" s="613"/>
      <c r="R72" s="613"/>
      <c r="S72" s="613"/>
      <c r="T72" s="613"/>
      <c r="U72" s="613"/>
      <c r="V72" s="613"/>
      <c r="W72" s="613"/>
      <c r="X72" s="613"/>
      <c r="Y72" s="613"/>
      <c r="Z72" s="613"/>
      <c r="AA72" s="613"/>
      <c r="AB72" s="613"/>
      <c r="AC72" s="613"/>
      <c r="AD72" s="614"/>
      <c r="AG72" s="62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</row>
    <row r="73" spans="1:148" s="18" customFormat="1" ht="15.75" customHeight="1" thickBot="1" x14ac:dyDescent="0.3">
      <c r="A73" s="94"/>
      <c r="B73" s="205" t="s">
        <v>0</v>
      </c>
      <c r="C73" s="17" t="s">
        <v>122</v>
      </c>
      <c r="D73" s="451" t="s">
        <v>11</v>
      </c>
      <c r="E73" s="229" t="s">
        <v>5</v>
      </c>
      <c r="F73" s="194">
        <f>G73+H73+I73+J73</f>
        <v>30000</v>
      </c>
      <c r="G73" s="195">
        <v>0</v>
      </c>
      <c r="H73" s="195">
        <v>0</v>
      </c>
      <c r="I73" s="195">
        <v>0</v>
      </c>
      <c r="J73" s="196">
        <v>30000</v>
      </c>
      <c r="K73" s="194">
        <f>L73+M73+N73+O73</f>
        <v>0</v>
      </c>
      <c r="L73" s="195">
        <v>0</v>
      </c>
      <c r="M73" s="195">
        <v>0</v>
      </c>
      <c r="N73" s="195">
        <v>0</v>
      </c>
      <c r="O73" s="197">
        <v>0</v>
      </c>
      <c r="P73" s="194">
        <f>Q73+R73+T73</f>
        <v>0</v>
      </c>
      <c r="Q73" s="195">
        <v>0</v>
      </c>
      <c r="R73" s="195">
        <v>0</v>
      </c>
      <c r="S73" s="195">
        <v>0</v>
      </c>
      <c r="T73" s="196">
        <v>0</v>
      </c>
      <c r="U73" s="41" t="e">
        <f>V73+W73+X73+Y73</f>
        <v>#DIV/0!</v>
      </c>
      <c r="V73" s="198">
        <v>0</v>
      </c>
      <c r="W73" s="198">
        <v>0</v>
      </c>
      <c r="X73" s="198">
        <v>0</v>
      </c>
      <c r="Y73" s="33" t="e">
        <f t="shared" ref="Y73" si="149">T73/O73*100</f>
        <v>#DIV/0!</v>
      </c>
      <c r="Z73" s="546">
        <f>P73/F73*100</f>
        <v>0</v>
      </c>
      <c r="AA73" s="42">
        <v>0</v>
      </c>
      <c r="AB73" s="42">
        <v>0</v>
      </c>
      <c r="AC73" s="42">
        <v>0</v>
      </c>
      <c r="AD73" s="547">
        <f>T73/J73*100</f>
        <v>0</v>
      </c>
      <c r="AG73" s="502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</row>
    <row r="74" spans="1:148" s="74" customFormat="1" ht="15" customHeight="1" thickBot="1" x14ac:dyDescent="0.3">
      <c r="A74" s="94"/>
      <c r="B74" s="588" t="s">
        <v>31</v>
      </c>
      <c r="C74" s="589"/>
      <c r="D74" s="590"/>
      <c r="E74" s="228" t="s">
        <v>9</v>
      </c>
      <c r="F74" s="153">
        <f>F73</f>
        <v>30000</v>
      </c>
      <c r="G74" s="238">
        <f t="shared" ref="G74:J74" si="150">G73</f>
        <v>0</v>
      </c>
      <c r="H74" s="238">
        <f t="shared" si="150"/>
        <v>0</v>
      </c>
      <c r="I74" s="135">
        <f t="shared" si="150"/>
        <v>0</v>
      </c>
      <c r="J74" s="135">
        <f t="shared" si="150"/>
        <v>30000</v>
      </c>
      <c r="K74" s="153">
        <f>K73</f>
        <v>0</v>
      </c>
      <c r="L74" s="238">
        <f t="shared" ref="L74" si="151">L73</f>
        <v>0</v>
      </c>
      <c r="M74" s="238">
        <f t="shared" ref="M74" si="152">M73</f>
        <v>0</v>
      </c>
      <c r="N74" s="135">
        <f t="shared" ref="N74" si="153">N73</f>
        <v>0</v>
      </c>
      <c r="O74" s="135">
        <f t="shared" ref="O74" si="154">O73</f>
        <v>0</v>
      </c>
      <c r="P74" s="153">
        <f>P73</f>
        <v>0</v>
      </c>
      <c r="Q74" s="238">
        <f t="shared" ref="Q74" si="155">Q73</f>
        <v>0</v>
      </c>
      <c r="R74" s="238">
        <f t="shared" ref="R74" si="156">R73</f>
        <v>0</v>
      </c>
      <c r="S74" s="135">
        <f t="shared" ref="S74" si="157">S73</f>
        <v>0</v>
      </c>
      <c r="T74" s="135">
        <f t="shared" ref="T74" si="158">T73</f>
        <v>0</v>
      </c>
      <c r="U74" s="23" t="e">
        <f>V74+W74+X74+Y74</f>
        <v>#DIV/0!</v>
      </c>
      <c r="V74" s="81">
        <v>0</v>
      </c>
      <c r="W74" s="81">
        <v>0</v>
      </c>
      <c r="X74" s="81">
        <v>0</v>
      </c>
      <c r="Y74" s="101" t="e">
        <f t="shared" ref="Y74" si="159">T74/O74*100</f>
        <v>#DIV/0!</v>
      </c>
      <c r="Z74" s="177">
        <f>P74/F74*100</f>
        <v>0</v>
      </c>
      <c r="AA74" s="88">
        <v>0</v>
      </c>
      <c r="AB74" s="88">
        <v>0</v>
      </c>
      <c r="AC74" s="88">
        <v>0</v>
      </c>
      <c r="AD74" s="176">
        <f>T74/J74*100</f>
        <v>0</v>
      </c>
      <c r="AG74" s="3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</row>
    <row r="75" spans="1:148" s="21" customFormat="1" ht="27.75" customHeight="1" x14ac:dyDescent="0.25">
      <c r="A75" s="610" t="s">
        <v>32</v>
      </c>
      <c r="B75" s="611"/>
      <c r="C75" s="611"/>
      <c r="D75" s="504" t="s">
        <v>11</v>
      </c>
      <c r="E75" s="505" t="s">
        <v>9</v>
      </c>
      <c r="F75" s="206">
        <f>F74+F68+F64+F56+F49+F47+F40+F30+F23</f>
        <v>4752676882</v>
      </c>
      <c r="G75" s="105">
        <f t="shared" ref="G75:AH75" si="160">G74+G68+G64+G56+G49+G47+G40+G30+G23</f>
        <v>3508585744</v>
      </c>
      <c r="H75" s="105">
        <f t="shared" si="160"/>
        <v>0</v>
      </c>
      <c r="I75" s="105">
        <f t="shared" si="160"/>
        <v>341067780</v>
      </c>
      <c r="J75" s="207">
        <f t="shared" si="160"/>
        <v>903023358</v>
      </c>
      <c r="K75" s="509">
        <f t="shared" si="160"/>
        <v>1204802432</v>
      </c>
      <c r="L75" s="507">
        <f t="shared" si="160"/>
        <v>650849200</v>
      </c>
      <c r="M75" s="507">
        <f t="shared" si="160"/>
        <v>0</v>
      </c>
      <c r="N75" s="507">
        <f t="shared" si="160"/>
        <v>341067780</v>
      </c>
      <c r="O75" s="508">
        <f t="shared" si="160"/>
        <v>212885452</v>
      </c>
      <c r="P75" s="104">
        <f t="shared" si="160"/>
        <v>106141480.13</v>
      </c>
      <c r="Q75" s="105">
        <f t="shared" si="160"/>
        <v>71999125.529999986</v>
      </c>
      <c r="R75" s="105">
        <f t="shared" si="160"/>
        <v>0</v>
      </c>
      <c r="S75" s="105">
        <f t="shared" si="160"/>
        <v>3922065.56</v>
      </c>
      <c r="T75" s="101">
        <f t="shared" si="160"/>
        <v>30220289.039999999</v>
      </c>
      <c r="U75" s="510" t="e">
        <f t="shared" si="160"/>
        <v>#DIV/0!</v>
      </c>
      <c r="V75" s="506" t="e">
        <f t="shared" si="160"/>
        <v>#DIV/0!</v>
      </c>
      <c r="W75" s="506">
        <f t="shared" si="160"/>
        <v>0</v>
      </c>
      <c r="X75" s="506">
        <f t="shared" si="160"/>
        <v>1.1499372822610214</v>
      </c>
      <c r="Y75" s="506" t="e">
        <f t="shared" si="160"/>
        <v>#DIV/0!</v>
      </c>
      <c r="Z75" s="104">
        <f t="shared" si="160"/>
        <v>16.411250811664814</v>
      </c>
      <c r="AA75" s="105">
        <f t="shared" si="160"/>
        <v>2.0821915636034389</v>
      </c>
      <c r="AB75" s="106">
        <f t="shared" si="160"/>
        <v>0</v>
      </c>
      <c r="AC75" s="105">
        <f t="shared" si="160"/>
        <v>1.1499372822610214</v>
      </c>
      <c r="AD75" s="101">
        <f t="shared" si="160"/>
        <v>17.548862751403608</v>
      </c>
      <c r="AE75" s="538">
        <f t="shared" si="160"/>
        <v>0</v>
      </c>
      <c r="AF75" s="206">
        <f t="shared" si="160"/>
        <v>0</v>
      </c>
      <c r="AG75" s="206">
        <f t="shared" si="160"/>
        <v>0</v>
      </c>
      <c r="AH75" s="206">
        <f t="shared" si="160"/>
        <v>0</v>
      </c>
      <c r="AI75" s="539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</row>
    <row r="76" spans="1:148" s="21" customFormat="1" ht="15" customHeight="1" x14ac:dyDescent="0.25">
      <c r="A76" s="594"/>
      <c r="B76" s="595"/>
      <c r="C76" s="595"/>
      <c r="D76" s="511"/>
      <c r="E76" s="512"/>
      <c r="F76" s="543"/>
      <c r="G76" s="534"/>
      <c r="H76" s="534"/>
      <c r="I76" s="534"/>
      <c r="J76" s="536"/>
      <c r="K76" s="514"/>
      <c r="L76" s="515"/>
      <c r="M76" s="513"/>
      <c r="N76" s="515"/>
      <c r="O76" s="516"/>
      <c r="P76" s="264"/>
      <c r="Q76" s="534"/>
      <c r="R76" s="534"/>
      <c r="S76" s="534"/>
      <c r="T76" s="535"/>
      <c r="U76" s="352"/>
      <c r="V76" s="534"/>
      <c r="W76" s="534"/>
      <c r="X76" s="534"/>
      <c r="Y76" s="536"/>
      <c r="Z76" s="264"/>
      <c r="AA76" s="534"/>
      <c r="AB76" s="513"/>
      <c r="AC76" s="534"/>
      <c r="AD76" s="535"/>
      <c r="AG76" s="3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</row>
    <row r="77" spans="1:148" s="21" customFormat="1" ht="13.5" customHeight="1" x14ac:dyDescent="0.25">
      <c r="A77" s="606" t="s">
        <v>32</v>
      </c>
      <c r="B77" s="607"/>
      <c r="C77" s="607"/>
      <c r="D77" s="517" t="s">
        <v>17</v>
      </c>
      <c r="E77" s="518" t="s">
        <v>9</v>
      </c>
      <c r="F77" s="533">
        <f>F33</f>
        <v>83006880</v>
      </c>
      <c r="G77" s="188">
        <f t="shared" ref="G77:AH77" si="161">G33</f>
        <v>0</v>
      </c>
      <c r="H77" s="188">
        <f t="shared" si="161"/>
        <v>0</v>
      </c>
      <c r="I77" s="188">
        <f t="shared" si="161"/>
        <v>0</v>
      </c>
      <c r="J77" s="524">
        <f t="shared" si="161"/>
        <v>83006880</v>
      </c>
      <c r="K77" s="522">
        <f t="shared" si="161"/>
        <v>0</v>
      </c>
      <c r="L77" s="520">
        <f t="shared" si="161"/>
        <v>0</v>
      </c>
      <c r="M77" s="520">
        <f t="shared" si="161"/>
        <v>0</v>
      </c>
      <c r="N77" s="520">
        <f t="shared" si="161"/>
        <v>0</v>
      </c>
      <c r="O77" s="521">
        <f t="shared" si="161"/>
        <v>0</v>
      </c>
      <c r="P77" s="107">
        <f t="shared" si="161"/>
        <v>0</v>
      </c>
      <c r="Q77" s="188">
        <f t="shared" si="161"/>
        <v>0</v>
      </c>
      <c r="R77" s="188">
        <f t="shared" si="161"/>
        <v>0</v>
      </c>
      <c r="S77" s="188">
        <f t="shared" si="161"/>
        <v>0</v>
      </c>
      <c r="T77" s="110">
        <f t="shared" si="161"/>
        <v>0</v>
      </c>
      <c r="U77" s="537" t="e">
        <f t="shared" si="161"/>
        <v>#DIV/0!</v>
      </c>
      <c r="V77" s="533">
        <f t="shared" si="161"/>
        <v>0</v>
      </c>
      <c r="W77" s="533">
        <f t="shared" si="161"/>
        <v>0</v>
      </c>
      <c r="X77" s="533">
        <f t="shared" si="161"/>
        <v>0</v>
      </c>
      <c r="Y77" s="533" t="e">
        <f t="shared" si="161"/>
        <v>#DIV/0!</v>
      </c>
      <c r="Z77" s="111">
        <f t="shared" si="161"/>
        <v>0</v>
      </c>
      <c r="AA77" s="108">
        <f t="shared" si="161"/>
        <v>0</v>
      </c>
      <c r="AB77" s="108">
        <f t="shared" si="161"/>
        <v>0</v>
      </c>
      <c r="AC77" s="108">
        <f t="shared" si="161"/>
        <v>0</v>
      </c>
      <c r="AD77" s="113">
        <f t="shared" si="161"/>
        <v>0</v>
      </c>
      <c r="AE77" s="523">
        <f t="shared" si="161"/>
        <v>0</v>
      </c>
      <c r="AF77" s="519">
        <f t="shared" si="161"/>
        <v>0</v>
      </c>
      <c r="AG77" s="519">
        <f t="shared" si="161"/>
        <v>0</v>
      </c>
      <c r="AH77" s="519">
        <f t="shared" si="161"/>
        <v>0</v>
      </c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</row>
    <row r="78" spans="1:148" s="21" customFormat="1" ht="13.5" customHeight="1" x14ac:dyDescent="0.25">
      <c r="A78" s="606"/>
      <c r="B78" s="607"/>
      <c r="C78" s="607"/>
      <c r="D78" s="517"/>
      <c r="E78" s="518"/>
      <c r="F78" s="533"/>
      <c r="G78" s="188"/>
      <c r="H78" s="188"/>
      <c r="I78" s="188"/>
      <c r="J78" s="524"/>
      <c r="K78" s="522"/>
      <c r="L78" s="188"/>
      <c r="M78" s="108"/>
      <c r="N78" s="188"/>
      <c r="O78" s="524"/>
      <c r="P78" s="107"/>
      <c r="Q78" s="188"/>
      <c r="R78" s="188"/>
      <c r="S78" s="188"/>
      <c r="T78" s="110"/>
      <c r="U78" s="525"/>
      <c r="V78" s="188"/>
      <c r="W78" s="188"/>
      <c r="X78" s="188"/>
      <c r="Y78" s="358"/>
      <c r="Z78" s="107"/>
      <c r="AA78" s="188"/>
      <c r="AB78" s="108"/>
      <c r="AC78" s="188"/>
      <c r="AD78" s="360"/>
      <c r="AG78" s="3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</row>
    <row r="79" spans="1:148" s="21" customFormat="1" ht="19.5" customHeight="1" x14ac:dyDescent="0.25">
      <c r="A79" s="606" t="s">
        <v>32</v>
      </c>
      <c r="B79" s="607"/>
      <c r="C79" s="607"/>
      <c r="D79" s="517" t="s">
        <v>43</v>
      </c>
      <c r="E79" s="518" t="s">
        <v>9</v>
      </c>
      <c r="F79" s="533">
        <f t="shared" ref="F79:T79" si="162">F25</f>
        <v>0</v>
      </c>
      <c r="G79" s="188">
        <f t="shared" si="162"/>
        <v>0</v>
      </c>
      <c r="H79" s="188">
        <f t="shared" si="162"/>
        <v>0</v>
      </c>
      <c r="I79" s="188">
        <f t="shared" si="162"/>
        <v>0</v>
      </c>
      <c r="J79" s="524">
        <f t="shared" si="162"/>
        <v>0</v>
      </c>
      <c r="K79" s="111">
        <f t="shared" si="162"/>
        <v>0</v>
      </c>
      <c r="L79" s="108">
        <f t="shared" si="162"/>
        <v>0</v>
      </c>
      <c r="M79" s="108">
        <f t="shared" si="162"/>
        <v>0</v>
      </c>
      <c r="N79" s="108">
        <f t="shared" si="162"/>
        <v>0</v>
      </c>
      <c r="O79" s="526">
        <f t="shared" si="162"/>
        <v>0</v>
      </c>
      <c r="P79" s="107">
        <f t="shared" si="162"/>
        <v>0</v>
      </c>
      <c r="Q79" s="188">
        <f t="shared" si="162"/>
        <v>0</v>
      </c>
      <c r="R79" s="188">
        <f t="shared" si="162"/>
        <v>0</v>
      </c>
      <c r="S79" s="188">
        <f t="shared" si="162"/>
        <v>0</v>
      </c>
      <c r="T79" s="110">
        <f t="shared" si="162"/>
        <v>0</v>
      </c>
      <c r="U79" s="200">
        <v>0</v>
      </c>
      <c r="V79" s="108">
        <v>0</v>
      </c>
      <c r="W79" s="108">
        <v>0</v>
      </c>
      <c r="X79" s="108">
        <v>0</v>
      </c>
      <c r="Y79" s="57">
        <v>0</v>
      </c>
      <c r="Z79" s="111">
        <v>0</v>
      </c>
      <c r="AA79" s="108">
        <v>0</v>
      </c>
      <c r="AB79" s="108">
        <v>0</v>
      </c>
      <c r="AC79" s="108">
        <v>0</v>
      </c>
      <c r="AD79" s="113">
        <v>0</v>
      </c>
      <c r="AG79" s="82"/>
      <c r="AH79" s="8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</row>
    <row r="80" spans="1:148" s="74" customFormat="1" ht="17.25" customHeight="1" thickBot="1" x14ac:dyDescent="0.3">
      <c r="A80" s="608" t="s">
        <v>78</v>
      </c>
      <c r="B80" s="609"/>
      <c r="C80" s="609"/>
      <c r="D80" s="213"/>
      <c r="E80" s="230"/>
      <c r="F80" s="147">
        <f>F75+F77+F79</f>
        <v>4835683762</v>
      </c>
      <c r="G80" s="541">
        <f t="shared" ref="G80:T80" si="163">G75+G77+G79</f>
        <v>3508585744</v>
      </c>
      <c r="H80" s="541">
        <f t="shared" si="163"/>
        <v>0</v>
      </c>
      <c r="I80" s="541">
        <f t="shared" si="163"/>
        <v>341067780</v>
      </c>
      <c r="J80" s="114">
        <f t="shared" si="163"/>
        <v>986030238</v>
      </c>
      <c r="K80" s="115">
        <f t="shared" si="163"/>
        <v>1204802432</v>
      </c>
      <c r="L80" s="116">
        <f t="shared" si="163"/>
        <v>650849200</v>
      </c>
      <c r="M80" s="117">
        <f t="shared" si="163"/>
        <v>0</v>
      </c>
      <c r="N80" s="116">
        <f t="shared" si="163"/>
        <v>341067780</v>
      </c>
      <c r="O80" s="118">
        <f t="shared" si="163"/>
        <v>212885452</v>
      </c>
      <c r="P80" s="540">
        <f t="shared" si="163"/>
        <v>106141480.13</v>
      </c>
      <c r="Q80" s="541">
        <f t="shared" si="163"/>
        <v>71999125.529999986</v>
      </c>
      <c r="R80" s="541">
        <f t="shared" si="163"/>
        <v>0</v>
      </c>
      <c r="S80" s="541">
        <f t="shared" si="163"/>
        <v>3922065.56</v>
      </c>
      <c r="T80" s="542">
        <f t="shared" si="163"/>
        <v>30220289.039999999</v>
      </c>
      <c r="U80" s="201">
        <f>P80/K80*100</f>
        <v>8.8098660254032417</v>
      </c>
      <c r="V80" s="43">
        <f>Q80/L80*100</f>
        <v>11.062336026532718</v>
      </c>
      <c r="W80" s="28">
        <v>0</v>
      </c>
      <c r="X80" s="64">
        <f>S80/N80*100</f>
        <v>1.1499372822610214</v>
      </c>
      <c r="Y80" s="202">
        <f>O80/J80*100</f>
        <v>21.590154520190282</v>
      </c>
      <c r="Z80" s="26">
        <f>P80/F80*100</f>
        <v>2.194963222452345</v>
      </c>
      <c r="AA80" s="27">
        <f>Q80/G80*100</f>
        <v>2.0520839672544708</v>
      </c>
      <c r="AB80" s="28">
        <v>0</v>
      </c>
      <c r="AC80" s="27">
        <f>S80/N80*100</f>
        <v>1.1499372822610214</v>
      </c>
      <c r="AD80" s="29">
        <f>T80/J80*100</f>
        <v>3.0648440458881749</v>
      </c>
      <c r="AG80" s="82"/>
      <c r="AH80" s="82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</row>
    <row r="81" spans="1:148" s="5" customFormat="1" x14ac:dyDescent="0.25">
      <c r="A81" s="119"/>
      <c r="B81" s="120"/>
      <c r="C81" s="121"/>
      <c r="D81" s="214"/>
      <c r="E81" s="231"/>
      <c r="F81" s="122"/>
      <c r="K81" s="122"/>
      <c r="P81" s="122"/>
      <c r="U81" s="122"/>
      <c r="Z81" s="122"/>
      <c r="AG81" s="3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</row>
    <row r="82" spans="1:148" s="5" customFormat="1" ht="70.5" hidden="1" customHeight="1" x14ac:dyDescent="0.3">
      <c r="A82" s="74"/>
      <c r="B82" s="1" t="s">
        <v>113</v>
      </c>
      <c r="C82" s="11"/>
      <c r="D82" s="13"/>
      <c r="E82" s="232"/>
      <c r="F82" s="7"/>
      <c r="G82" s="7"/>
      <c r="H82" s="597"/>
      <c r="I82" s="598"/>
      <c r="J82" s="605" t="s">
        <v>114</v>
      </c>
      <c r="K82" s="605"/>
      <c r="L82" s="7"/>
      <c r="M82" s="615"/>
      <c r="N82" s="616"/>
      <c r="O82" s="8"/>
      <c r="P82" s="123"/>
      <c r="AG82" s="82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</row>
    <row r="83" spans="1:148" s="5" customFormat="1" ht="69" hidden="1" customHeight="1" x14ac:dyDescent="0.3">
      <c r="A83" s="74"/>
      <c r="B83" s="146" t="s">
        <v>6</v>
      </c>
      <c r="C83" s="11"/>
      <c r="D83" s="215"/>
      <c r="E83" s="233"/>
      <c r="F83" s="148"/>
      <c r="G83" s="148"/>
      <c r="H83" s="597"/>
      <c r="I83" s="598"/>
      <c r="J83" s="128" t="s">
        <v>7</v>
      </c>
      <c r="K83" s="128"/>
      <c r="L83" s="148"/>
      <c r="M83" s="129"/>
      <c r="N83" s="130"/>
      <c r="O83" s="8"/>
      <c r="P83" s="123"/>
      <c r="AG83" s="3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</row>
    <row r="84" spans="1:148" s="5" customFormat="1" ht="21" hidden="1" customHeight="1" x14ac:dyDescent="0.25">
      <c r="A84" s="74"/>
      <c r="B84" s="14"/>
      <c r="C84" s="12"/>
      <c r="D84" s="216"/>
      <c r="E84" s="234"/>
      <c r="F84" s="2"/>
      <c r="G84" s="2"/>
      <c r="H84" s="9"/>
      <c r="I84" s="2"/>
      <c r="J84" s="2"/>
      <c r="K84" s="2"/>
      <c r="L84" s="2"/>
      <c r="M84" s="10"/>
      <c r="N84" s="2"/>
      <c r="O84" s="2"/>
      <c r="P84" s="6"/>
      <c r="AG84" s="3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</row>
    <row r="85" spans="1:148" s="5" customFormat="1" ht="34.5" hidden="1" customHeight="1" x14ac:dyDescent="0.25">
      <c r="A85" s="74"/>
      <c r="B85" s="124"/>
      <c r="C85" s="125"/>
      <c r="D85" s="215"/>
      <c r="E85" s="235"/>
      <c r="F85" s="2"/>
      <c r="G85" s="2"/>
      <c r="H85" s="2"/>
      <c r="I85" s="2"/>
      <c r="J85" s="2"/>
      <c r="K85" s="2"/>
      <c r="L85" s="2"/>
      <c r="M85" s="2"/>
      <c r="N85" s="2"/>
      <c r="O85" s="2"/>
      <c r="AG85" s="3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</row>
    <row r="86" spans="1:148" s="5" customFormat="1" ht="15.75" hidden="1" customHeight="1" x14ac:dyDescent="0.25">
      <c r="A86" s="74"/>
      <c r="B86" s="20" t="s">
        <v>82</v>
      </c>
      <c r="C86" s="13"/>
      <c r="D86" s="217"/>
      <c r="E86" s="236"/>
      <c r="AG86" s="3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</row>
    <row r="87" spans="1:148" s="5" customFormat="1" ht="15.75" hidden="1" customHeight="1" x14ac:dyDescent="0.25">
      <c r="A87" s="74"/>
      <c r="B87" s="20" t="s">
        <v>117</v>
      </c>
      <c r="C87" s="13"/>
      <c r="D87" s="217"/>
      <c r="E87" s="236"/>
      <c r="AG87" s="3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</row>
    <row r="88" spans="1:148" s="5" customFormat="1" ht="17.25" hidden="1" customHeight="1" x14ac:dyDescent="0.25">
      <c r="A88" s="74"/>
      <c r="B88" s="126" t="s">
        <v>116</v>
      </c>
      <c r="C88" s="125"/>
      <c r="D88" s="217"/>
      <c r="E88" s="236"/>
      <c r="AG88" s="3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</row>
    <row r="89" spans="1:148" s="5" customFormat="1" hidden="1" x14ac:dyDescent="0.25">
      <c r="A89" s="74"/>
      <c r="B89" s="127" t="s">
        <v>81</v>
      </c>
      <c r="C89" s="125"/>
      <c r="D89" s="217"/>
      <c r="E89" s="236"/>
      <c r="AG89" s="3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</row>
    <row r="90" spans="1:148" s="5" customFormat="1" ht="15.75" x14ac:dyDescent="0.25">
      <c r="A90" s="74"/>
      <c r="B90" s="124"/>
      <c r="C90" s="125"/>
      <c r="D90" s="217"/>
      <c r="E90" s="236"/>
      <c r="F90" s="183"/>
      <c r="G90" s="6"/>
      <c r="H90" s="6"/>
      <c r="I90" s="6"/>
      <c r="J90" s="6"/>
      <c r="K90" s="144"/>
      <c r="L90" s="6"/>
      <c r="M90" s="6"/>
      <c r="N90" s="6"/>
      <c r="O90" s="6"/>
      <c r="P90" s="183"/>
      <c r="AG90" s="3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</row>
    <row r="91" spans="1:148" s="21" customFormat="1" hidden="1" x14ac:dyDescent="0.25">
      <c r="A91" s="74"/>
      <c r="B91" s="239"/>
      <c r="C91" s="240"/>
      <c r="D91" s="241"/>
      <c r="E91" s="241"/>
      <c r="F91" s="242">
        <f>F75-F17-F66</f>
        <v>4344074602</v>
      </c>
      <c r="G91" s="242">
        <f t="shared" ref="G91:AD91" si="164">G75-G17-G66</f>
        <v>3508585744</v>
      </c>
      <c r="H91" s="242">
        <f t="shared" si="164"/>
        <v>0</v>
      </c>
      <c r="I91" s="242">
        <f t="shared" si="164"/>
        <v>0</v>
      </c>
      <c r="J91" s="242">
        <f t="shared" si="164"/>
        <v>835488858</v>
      </c>
      <c r="K91" s="242">
        <f t="shared" si="164"/>
        <v>843670602</v>
      </c>
      <c r="L91" s="242">
        <f t="shared" si="164"/>
        <v>650849200</v>
      </c>
      <c r="M91" s="242">
        <f t="shared" si="164"/>
        <v>0</v>
      </c>
      <c r="N91" s="242">
        <f t="shared" si="164"/>
        <v>0</v>
      </c>
      <c r="O91" s="242">
        <f t="shared" si="164"/>
        <v>192821402</v>
      </c>
      <c r="P91" s="242">
        <f t="shared" si="164"/>
        <v>100064884.02</v>
      </c>
      <c r="Q91" s="242">
        <f t="shared" si="164"/>
        <v>71999125.529999986</v>
      </c>
      <c r="R91" s="242">
        <f t="shared" si="164"/>
        <v>0</v>
      </c>
      <c r="S91" s="242">
        <f t="shared" si="164"/>
        <v>0</v>
      </c>
      <c r="T91" s="242">
        <f t="shared" si="164"/>
        <v>28065758.489999998</v>
      </c>
      <c r="U91" s="242" t="e">
        <f t="shared" si="164"/>
        <v>#DIV/0!</v>
      </c>
      <c r="V91" s="242" t="e">
        <f t="shared" si="164"/>
        <v>#DIV/0!</v>
      </c>
      <c r="W91" s="242">
        <f t="shared" si="164"/>
        <v>0</v>
      </c>
      <c r="X91" s="242">
        <f t="shared" si="164"/>
        <v>0</v>
      </c>
      <c r="Y91" s="242" t="e">
        <f t="shared" si="164"/>
        <v>#DIV/0!</v>
      </c>
      <c r="Z91" s="242">
        <f t="shared" si="164"/>
        <v>12.071046998963796</v>
      </c>
      <c r="AA91" s="242">
        <f t="shared" si="164"/>
        <v>2.0821915636034389</v>
      </c>
      <c r="AB91" s="242">
        <f t="shared" si="164"/>
        <v>0</v>
      </c>
      <c r="AC91" s="242">
        <f t="shared" si="164"/>
        <v>0</v>
      </c>
      <c r="AD91" s="242">
        <f t="shared" si="164"/>
        <v>14.35859622096361</v>
      </c>
      <c r="AG91" s="3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</row>
    <row r="92" spans="1:148" s="5" customFormat="1" x14ac:dyDescent="0.25">
      <c r="A92" s="74"/>
      <c r="B92" s="124"/>
      <c r="C92" s="125"/>
      <c r="D92" s="217"/>
      <c r="E92" s="236"/>
      <c r="F92" s="138"/>
      <c r="G92" s="6"/>
      <c r="H92" s="6"/>
      <c r="I92" s="6"/>
      <c r="J92" s="6"/>
      <c r="K92" s="144"/>
      <c r="L92" s="6"/>
      <c r="M92" s="6"/>
      <c r="N92" s="6"/>
      <c r="O92" s="6"/>
      <c r="P92" s="138"/>
      <c r="AG92" s="3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</row>
    <row r="93" spans="1:148" s="5" customFormat="1" x14ac:dyDescent="0.25">
      <c r="A93" s="74"/>
      <c r="B93" s="124"/>
      <c r="C93" s="125"/>
      <c r="D93" s="217"/>
      <c r="E93" s="236"/>
      <c r="F93" s="6"/>
      <c r="AG93" s="3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</row>
    <row r="94" spans="1:148" s="5" customFormat="1" x14ac:dyDescent="0.25">
      <c r="A94" s="74"/>
      <c r="B94" s="124"/>
      <c r="C94" s="125"/>
      <c r="D94" s="217"/>
      <c r="E94" s="236"/>
      <c r="AG94" s="3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</row>
    <row r="95" spans="1:148" s="5" customFormat="1" x14ac:dyDescent="0.25">
      <c r="A95" s="74"/>
      <c r="B95" s="124"/>
      <c r="C95" s="125"/>
      <c r="D95" s="217"/>
      <c r="E95" s="236"/>
      <c r="AG95" s="3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</row>
    <row r="96" spans="1:148" s="5" customFormat="1" x14ac:dyDescent="0.25">
      <c r="A96" s="74"/>
      <c r="B96" s="124"/>
      <c r="C96" s="125"/>
      <c r="D96" s="217"/>
      <c r="E96" s="236"/>
      <c r="AG96" s="3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</row>
    <row r="97" spans="1:148" s="5" customFormat="1" x14ac:dyDescent="0.25">
      <c r="A97" s="74"/>
      <c r="B97" s="124"/>
      <c r="C97" s="125"/>
      <c r="D97" s="217"/>
      <c r="E97" s="236"/>
      <c r="AG97" s="3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</row>
    <row r="98" spans="1:148" s="5" customFormat="1" x14ac:dyDescent="0.25">
      <c r="A98" s="74"/>
      <c r="B98" s="124"/>
      <c r="C98" s="125"/>
      <c r="D98" s="217"/>
      <c r="E98" s="236"/>
      <c r="AG98" s="3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</row>
    <row r="99" spans="1:148" s="5" customFormat="1" x14ac:dyDescent="0.25">
      <c r="A99" s="74"/>
      <c r="B99" s="124"/>
      <c r="C99" s="125"/>
      <c r="D99" s="217"/>
      <c r="E99" s="236"/>
      <c r="AG99" s="3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</row>
    <row r="100" spans="1:148" s="5" customFormat="1" x14ac:dyDescent="0.25">
      <c r="A100" s="74"/>
      <c r="B100" s="124"/>
      <c r="C100" s="125"/>
      <c r="D100" s="217"/>
      <c r="E100" s="236"/>
      <c r="AG100" s="3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</row>
    <row r="101" spans="1:148" s="5" customFormat="1" x14ac:dyDescent="0.25">
      <c r="A101" s="74"/>
      <c r="B101" s="124"/>
      <c r="C101" s="125"/>
      <c r="D101" s="217"/>
      <c r="E101" s="236"/>
      <c r="AG101" s="3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</row>
    <row r="102" spans="1:148" s="5" customFormat="1" x14ac:dyDescent="0.25">
      <c r="A102" s="74"/>
      <c r="B102" s="124"/>
      <c r="C102" s="125"/>
      <c r="D102" s="217"/>
      <c r="E102" s="236"/>
      <c r="AG102" s="3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</row>
  </sheetData>
  <mergeCells count="61">
    <mergeCell ref="F65:AD65"/>
    <mergeCell ref="B65:D65"/>
    <mergeCell ref="A59:AD59"/>
    <mergeCell ref="AE19:AF19"/>
    <mergeCell ref="AE17:AG17"/>
    <mergeCell ref="A36:AD36"/>
    <mergeCell ref="A32:A33"/>
    <mergeCell ref="D61:D63"/>
    <mergeCell ref="F60:AD60"/>
    <mergeCell ref="B60:D60"/>
    <mergeCell ref="B58:D58"/>
    <mergeCell ref="B56:D56"/>
    <mergeCell ref="B30:D30"/>
    <mergeCell ref="B32:D32"/>
    <mergeCell ref="C2:C3"/>
    <mergeCell ref="F7:AD7"/>
    <mergeCell ref="AE55:AG55"/>
    <mergeCell ref="B23:D23"/>
    <mergeCell ref="B29:D29"/>
    <mergeCell ref="B27:C27"/>
    <mergeCell ref="B26:C26"/>
    <mergeCell ref="AG38:AG39"/>
    <mergeCell ref="B35:D35"/>
    <mergeCell ref="B42:D42"/>
    <mergeCell ref="B37:D37"/>
    <mergeCell ref="B47:D47"/>
    <mergeCell ref="A48:AD48"/>
    <mergeCell ref="B49:D49"/>
    <mergeCell ref="A5:AD5"/>
    <mergeCell ref="B72:D72"/>
    <mergeCell ref="A76:C76"/>
    <mergeCell ref="B64:D64"/>
    <mergeCell ref="H83:I83"/>
    <mergeCell ref="H82:I82"/>
    <mergeCell ref="B74:D74"/>
    <mergeCell ref="B70:D70"/>
    <mergeCell ref="A71:AD71"/>
    <mergeCell ref="J82:K82"/>
    <mergeCell ref="A79:C79"/>
    <mergeCell ref="A80:C80"/>
    <mergeCell ref="A78:C78"/>
    <mergeCell ref="A75:C75"/>
    <mergeCell ref="A77:C77"/>
    <mergeCell ref="F72:AD72"/>
    <mergeCell ref="M82:N82"/>
    <mergeCell ref="AI17:AM17"/>
    <mergeCell ref="B68:D68"/>
    <mergeCell ref="A1:AD1"/>
    <mergeCell ref="A6:AD6"/>
    <mergeCell ref="Z2:AD2"/>
    <mergeCell ref="B40:D40"/>
    <mergeCell ref="A41:AD41"/>
    <mergeCell ref="A2:A3"/>
    <mergeCell ref="D2:D3"/>
    <mergeCell ref="E2:E3"/>
    <mergeCell ref="A24:A25"/>
    <mergeCell ref="K2:O2"/>
    <mergeCell ref="P2:T2"/>
    <mergeCell ref="B7:D7"/>
    <mergeCell ref="U2:Y2"/>
    <mergeCell ref="F2:J2"/>
  </mergeCells>
  <pageMargins left="0" right="0" top="0" bottom="0" header="0.31496062992125984" footer="0.31496062992125984"/>
  <pageSetup paperSize="9" scale="42" fitToHeight="0" orientation="landscape" r:id="rId1"/>
  <rowBreaks count="1" manualBreakCount="1">
    <brk id="5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</vt:lpstr>
      <vt:lpstr>'Таблица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2020-02-04T05:56:56Z</dcterms:modified>
</cp:coreProperties>
</file>