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12.2019\Приложения к заключению\"/>
    </mc:Choice>
  </mc:AlternateContent>
  <bookViews>
    <workbookView xWindow="-120" yWindow="-120" windowWidth="19320" windowHeight="11310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'!$A$7:$F$68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'!$50:$50,'Приложение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'!$A$4:$B$75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'!$50:$50,'Приложение №1  '!#REF!,'Приложение №1  '!#REF!</definedName>
    <definedName name="Z_D98D50BE_849C_46DA_8784_1BBDD0B23E96_.wvu.PrintArea" localSheetId="0" hidden="1">'Приложение №1  '!$A$4:$B$75</definedName>
    <definedName name="Z_D98D50BE_849C_46DA_8784_1BBDD0B23E96_.wvu.Rows" localSheetId="0" hidden="1">'Приложение №1  '!#REF!,'Приложение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'!$50:$50,'Приложение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'!$A$1:$F$68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" i="1" l="1"/>
  <c r="D45" i="1" l="1"/>
  <c r="C57" i="1"/>
  <c r="C56" i="1" s="1"/>
  <c r="C42" i="1"/>
  <c r="C40" i="1" s="1"/>
  <c r="C36" i="1"/>
  <c r="C33" i="1"/>
  <c r="C31" i="1"/>
  <c r="C26" i="1"/>
  <c r="C22" i="1"/>
  <c r="C19" i="1"/>
  <c r="C14" i="1"/>
  <c r="C12" i="1"/>
  <c r="C25" i="1" l="1"/>
  <c r="C10" i="1"/>
  <c r="F57" i="1"/>
  <c r="F56" i="1" s="1"/>
  <c r="C9" i="1" l="1"/>
  <c r="C68" i="1" s="1"/>
  <c r="D63" i="1"/>
  <c r="E63" i="1"/>
  <c r="D64" i="1"/>
  <c r="F36" i="1" l="1"/>
  <c r="F26" i="1"/>
  <c r="D65" i="1" l="1"/>
  <c r="E43" i="1" l="1"/>
  <c r="E44" i="1"/>
  <c r="E46" i="1"/>
  <c r="E47" i="1"/>
  <c r="E48" i="1"/>
  <c r="E52" i="1"/>
  <c r="E53" i="1"/>
  <c r="F40" i="1"/>
  <c r="F33" i="1"/>
  <c r="F31" i="1"/>
  <c r="F22" i="1"/>
  <c r="F19" i="1"/>
  <c r="F14" i="1"/>
  <c r="F12" i="1"/>
  <c r="F25" i="1" l="1"/>
  <c r="F10" i="1"/>
  <c r="E67" i="1"/>
  <c r="D67" i="1"/>
  <c r="E61" i="1"/>
  <c r="D61" i="1"/>
  <c r="E60" i="1"/>
  <c r="D60" i="1"/>
  <c r="E59" i="1"/>
  <c r="D59" i="1"/>
  <c r="E58" i="1"/>
  <c r="D58" i="1"/>
  <c r="E55" i="1"/>
  <c r="D55" i="1"/>
  <c r="E54" i="1"/>
  <c r="D54" i="1"/>
  <c r="D53" i="1"/>
  <c r="D52" i="1"/>
  <c r="E51" i="1"/>
  <c r="D51" i="1"/>
  <c r="E50" i="1"/>
  <c r="D50" i="1"/>
  <c r="E49" i="1"/>
  <c r="D49" i="1"/>
  <c r="D48" i="1"/>
  <c r="D47" i="1"/>
  <c r="D46" i="1"/>
  <c r="D44" i="1"/>
  <c r="D43" i="1"/>
  <c r="E42" i="1"/>
  <c r="E41" i="1"/>
  <c r="D41" i="1"/>
  <c r="E39" i="1"/>
  <c r="D39" i="1"/>
  <c r="E38" i="1"/>
  <c r="D38" i="1"/>
  <c r="E37" i="1"/>
  <c r="D37" i="1"/>
  <c r="E35" i="1"/>
  <c r="D35" i="1"/>
  <c r="E34" i="1"/>
  <c r="D34" i="1"/>
  <c r="E32" i="1"/>
  <c r="D32" i="1"/>
  <c r="E31" i="1"/>
  <c r="E30" i="1"/>
  <c r="D30" i="1"/>
  <c r="E29" i="1"/>
  <c r="D29" i="1"/>
  <c r="E28" i="1"/>
  <c r="D28" i="1"/>
  <c r="E27" i="1"/>
  <c r="D27" i="1"/>
  <c r="E26" i="1"/>
  <c r="E24" i="1"/>
  <c r="D24" i="1"/>
  <c r="E23" i="1"/>
  <c r="D23" i="1"/>
  <c r="E22" i="1"/>
  <c r="E21" i="1"/>
  <c r="D21" i="1"/>
  <c r="E20" i="1"/>
  <c r="D20" i="1"/>
  <c r="E18" i="1"/>
  <c r="D18" i="1"/>
  <c r="E17" i="1"/>
  <c r="D17" i="1"/>
  <c r="E16" i="1"/>
  <c r="D16" i="1"/>
  <c r="E15" i="1"/>
  <c r="D15" i="1"/>
  <c r="D14" i="1"/>
  <c r="E13" i="1"/>
  <c r="D13" i="1"/>
  <c r="E11" i="1"/>
  <c r="D11" i="1"/>
  <c r="F9" i="1" l="1"/>
  <c r="F68" i="1" s="1"/>
  <c r="E56" i="1"/>
  <c r="E14" i="1"/>
  <c r="E12" i="1"/>
  <c r="D33" i="1"/>
  <c r="D42" i="1"/>
  <c r="D19" i="1"/>
  <c r="D31" i="1"/>
  <c r="E57" i="1"/>
  <c r="E19" i="1"/>
  <c r="D22" i="1"/>
  <c r="D26" i="1"/>
  <c r="D36" i="1"/>
  <c r="D12" i="1"/>
  <c r="E33" i="1"/>
  <c r="E36" i="1"/>
  <c r="E40" i="1"/>
  <c r="D57" i="1"/>
  <c r="D66" i="1"/>
  <c r="D56" i="1" l="1"/>
  <c r="E25" i="1"/>
  <c r="D40" i="1"/>
  <c r="E10" i="1"/>
  <c r="D10" i="1"/>
  <c r="D25" i="1"/>
  <c r="E9" i="1" l="1"/>
  <c r="D9" i="1"/>
  <c r="E68" i="1" l="1"/>
  <c r="D68" i="1"/>
</calcChain>
</file>

<file path=xl/sharedStrings.xml><?xml version="1.0" encoding="utf-8"?>
<sst xmlns="http://schemas.openxmlformats.org/spreadsheetml/2006/main" count="126" uniqueCount="124">
  <si>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</si>
  <si>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</si>
  <si>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</si>
  <si>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</si>
  <si>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</si>
  <si>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</si>
  <si>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</si>
  <si>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</si>
  <si>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</si>
  <si>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</si>
  <si>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</si>
  <si>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</si>
  <si>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</si>
  <si>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</si>
  <si>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</si>
  <si>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</si>
  <si>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</si>
  <si>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</si>
  <si>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</si>
  <si>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</si>
  <si>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</si>
  <si>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</si>
  <si>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</si>
  <si>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</si>
  <si>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</si>
  <si>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</si>
  <si>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</si>
  <si>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</si>
  <si>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</si>
  <si>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</si>
  <si>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</si>
  <si>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</si>
  <si>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</si>
  <si>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</si>
  <si>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</si>
  <si>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</si>
  <si>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</si>
  <si>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</si>
  <si>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</si>
  <si>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</si>
  <si>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</si>
  <si>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</si>
  <si>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</si>
  <si>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</si>
  <si>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</si>
  <si>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</si>
  <si>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</si>
  <si>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</si>
  <si>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</si>
  <si>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</si>
  <si>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</si>
  <si>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</si>
  <si>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</si>
  <si>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</si>
  <si>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</si>
  <si>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</si>
  <si>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</si>
  <si>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</si>
  <si>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</si>
  <si>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</si>
  <si>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</si>
  <si>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</si>
  <si>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</si>
  <si>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</si>
  <si>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</si>
  <si>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</si>
  <si>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</si>
  <si>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</si>
  <si>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</si>
  <si>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</si>
  <si>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</si>
  <si>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</si>
  <si>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</si>
  <si>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</si>
  <si>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</si>
  <si>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</si>
  <si>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</si>
  <si>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</si>
  <si>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</si>
  <si>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</si>
  <si>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</si>
  <si>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</si>
  <si>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</si>
  <si>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</si>
  <si>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</si>
  <si>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</si>
  <si>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</si>
  <si>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</si>
  <si>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</si>
  <si>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</si>
  <si>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</si>
  <si>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</si>
  <si>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</si>
  <si>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</si>
  <si>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</si>
  <si>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</si>
  <si>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</si>
  <si>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</si>
  <si>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</si>
  <si>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</si>
  <si>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</si>
  <si>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</si>
  <si>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</si>
  <si>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</si>
  <si>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</si>
  <si>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</si>
  <si>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</si>
  <si>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</si>
  <si>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</si>
  <si>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</si>
  <si>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</si>
  <si>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</si>
  <si>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</si>
  <si>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Поправки, вносимые в доходную часть бюджета города на 2019 год</t>
  </si>
  <si>
    <t>000 2 18 04000 04 0000 150</t>
  </si>
  <si>
    <t>Поступления от денежных пожертвований, предоставляемых физическими лицами получателями средств бюджетов городских округов</t>
  </si>
  <si>
    <t>000 2 07 04020 04 0000 150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</si>
  <si>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</si>
  <si>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</si>
  <si>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000 2 02 10000 00 0000 150</t>
  </si>
  <si>
    <t>000 2 02 20000 00 0000 150</t>
  </si>
  <si>
    <t>000 2 02 30000 00 0000 150</t>
  </si>
  <si>
    <t>000 2 02 40000 00 0000 150</t>
  </si>
  <si>
    <t>Прочие безвозмездные поступления от негосударственных организаций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</si>
</sst>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left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3" fontId="2" fillId="2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tabSelected="1" view="pageBreakPreview" zoomScale="90" zoomScaleNormal="80" zoomScaleSheetLayoutView="90" workbookViewId="0">
      <selection activeCell="B13" sqref="B13"/>
    </sheetView>
  </sheetViews>
  <sheetFormatPr defaultRowHeight="15" x14ac:dyDescent="0.25"/>
  <cols>
    <col min="1" max="1" width="27.42578125" style="42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7.285156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50" t="s">
        <v>0</v>
      </c>
      <c r="F1" s="51"/>
    </row>
    <row r="2" spans="1:17" x14ac:dyDescent="0.25">
      <c r="A2" s="1"/>
      <c r="E2" s="50" t="s">
        <v>1</v>
      </c>
      <c r="F2" s="50"/>
    </row>
    <row r="3" spans="1:17" ht="19.5" customHeight="1" x14ac:dyDescent="0.25">
      <c r="A3" s="6"/>
      <c r="B3" s="7"/>
    </row>
    <row r="4" spans="1:17" s="11" customFormat="1" x14ac:dyDescent="0.25">
      <c r="A4" s="8"/>
      <c r="B4" s="52" t="s">
        <v>113</v>
      </c>
      <c r="C4" s="53"/>
      <c r="D4" s="53"/>
      <c r="E4" s="53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45" customFormat="1" ht="71.25" x14ac:dyDescent="0.2">
      <c r="A7" s="12" t="s">
        <v>2</v>
      </c>
      <c r="B7" s="13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1:17" x14ac:dyDescent="0.25">
      <c r="A8" s="15">
        <v>1</v>
      </c>
      <c r="B8" s="16">
        <v>2</v>
      </c>
      <c r="C8" s="17">
        <v>3</v>
      </c>
      <c r="D8" s="17">
        <v>4</v>
      </c>
      <c r="E8" s="17">
        <v>5</v>
      </c>
      <c r="F8" s="17">
        <v>6</v>
      </c>
    </row>
    <row r="9" spans="1:17" s="11" customFormat="1" ht="14.25" x14ac:dyDescent="0.2">
      <c r="A9" s="18" t="s">
        <v>8</v>
      </c>
      <c r="B9" s="19" t="s">
        <v>9</v>
      </c>
      <c r="C9" s="20">
        <f>C10+C25</f>
        <v>2664977865</v>
      </c>
      <c r="D9" s="20">
        <f>F9-C9</f>
        <v>306636906</v>
      </c>
      <c r="E9" s="20">
        <f>(F9/C9)*100-100</f>
        <v>11.506170840184438</v>
      </c>
      <c r="F9" s="20">
        <f>F10+F25</f>
        <v>2971614771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8"/>
      <c r="B10" s="21" t="s">
        <v>10</v>
      </c>
      <c r="C10" s="20">
        <f>C11+C14+C19+C22+C12</f>
        <v>2257857000</v>
      </c>
      <c r="D10" s="20">
        <f t="shared" ref="D10:D68" si="0">F10-C10</f>
        <v>184505000</v>
      </c>
      <c r="E10" s="20">
        <f t="shared" ref="E10:E68" si="1">(F10/C10)*100-100</f>
        <v>8.171686692292738</v>
      </c>
      <c r="F10" s="20">
        <f>F11+F14+F19+F22+F12</f>
        <v>2442362000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2" t="s">
        <v>11</v>
      </c>
      <c r="B11" s="23" t="s">
        <v>12</v>
      </c>
      <c r="C11" s="24">
        <v>1765595000</v>
      </c>
      <c r="D11" s="24">
        <f t="shared" si="0"/>
        <v>44045000</v>
      </c>
      <c r="E11" s="24">
        <f t="shared" si="1"/>
        <v>2.4946264573698897</v>
      </c>
      <c r="F11" s="25">
        <v>1809640000</v>
      </c>
    </row>
    <row r="12" spans="1:17" ht="30" x14ac:dyDescent="0.25">
      <c r="A12" s="26" t="s">
        <v>13</v>
      </c>
      <c r="B12" s="23" t="s">
        <v>14</v>
      </c>
      <c r="C12" s="24">
        <f>C13</f>
        <v>6857000</v>
      </c>
      <c r="D12" s="24">
        <f t="shared" si="0"/>
        <v>643000</v>
      </c>
      <c r="E12" s="24">
        <f t="shared" si="1"/>
        <v>9.3772786933061099</v>
      </c>
      <c r="F12" s="25">
        <f>F13</f>
        <v>7500000</v>
      </c>
    </row>
    <row r="13" spans="1:17" ht="30" x14ac:dyDescent="0.25">
      <c r="A13" s="26" t="s">
        <v>15</v>
      </c>
      <c r="B13" s="27" t="s">
        <v>16</v>
      </c>
      <c r="C13" s="24">
        <v>6857000</v>
      </c>
      <c r="D13" s="24">
        <f t="shared" si="0"/>
        <v>643000</v>
      </c>
      <c r="E13" s="24">
        <f t="shared" si="1"/>
        <v>9.3772786933061099</v>
      </c>
      <c r="F13" s="25">
        <v>7500000</v>
      </c>
    </row>
    <row r="14" spans="1:17" x14ac:dyDescent="0.25">
      <c r="A14" s="22" t="s">
        <v>17</v>
      </c>
      <c r="B14" s="23" t="s">
        <v>18</v>
      </c>
      <c r="C14" s="24">
        <f>C16+C17+C18+C15</f>
        <v>373590000</v>
      </c>
      <c r="D14" s="24">
        <f t="shared" si="0"/>
        <v>120414000</v>
      </c>
      <c r="E14" s="24">
        <f t="shared" si="1"/>
        <v>32.231590781337843</v>
      </c>
      <c r="F14" s="25">
        <f>F16+F17+F18+F15</f>
        <v>494004000</v>
      </c>
    </row>
    <row r="15" spans="1:17" ht="30" x14ac:dyDescent="0.25">
      <c r="A15" s="22" t="s">
        <v>19</v>
      </c>
      <c r="B15" s="28" t="s">
        <v>20</v>
      </c>
      <c r="C15" s="24">
        <v>270000000</v>
      </c>
      <c r="D15" s="24">
        <f t="shared" si="0"/>
        <v>125000000</v>
      </c>
      <c r="E15" s="24">
        <f t="shared" si="1"/>
        <v>46.296296296296305</v>
      </c>
      <c r="F15" s="25">
        <v>395000000</v>
      </c>
    </row>
    <row r="16" spans="1:17" ht="30" x14ac:dyDescent="0.25">
      <c r="A16" s="22" t="s">
        <v>21</v>
      </c>
      <c r="B16" s="28" t="s">
        <v>22</v>
      </c>
      <c r="C16" s="24">
        <v>76400000</v>
      </c>
      <c r="D16" s="24">
        <f t="shared" si="0"/>
        <v>-3986000</v>
      </c>
      <c r="E16" s="24">
        <f t="shared" si="1"/>
        <v>-5.2172774869110015</v>
      </c>
      <c r="F16" s="25">
        <v>72414000</v>
      </c>
    </row>
    <row r="17" spans="1:17" x14ac:dyDescent="0.25">
      <c r="A17" s="22" t="s">
        <v>23</v>
      </c>
      <c r="B17" s="28" t="s">
        <v>24</v>
      </c>
      <c r="C17" s="24">
        <v>1190000</v>
      </c>
      <c r="D17" s="24">
        <f t="shared" si="0"/>
        <v>108000</v>
      </c>
      <c r="E17" s="24">
        <f t="shared" si="1"/>
        <v>9.0756302521008365</v>
      </c>
      <c r="F17" s="25">
        <v>1298000</v>
      </c>
    </row>
    <row r="18" spans="1:17" ht="30" x14ac:dyDescent="0.25">
      <c r="A18" s="22" t="s">
        <v>25</v>
      </c>
      <c r="B18" s="28" t="s">
        <v>26</v>
      </c>
      <c r="C18" s="24">
        <v>26000000</v>
      </c>
      <c r="D18" s="24">
        <f t="shared" si="0"/>
        <v>-708000</v>
      </c>
      <c r="E18" s="24">
        <f t="shared" si="1"/>
        <v>-2.7230769230769312</v>
      </c>
      <c r="F18" s="25">
        <v>25292000</v>
      </c>
    </row>
    <row r="19" spans="1:17" x14ac:dyDescent="0.25">
      <c r="A19" s="22" t="s">
        <v>27</v>
      </c>
      <c r="B19" s="28" t="s">
        <v>28</v>
      </c>
      <c r="C19" s="24">
        <f>C20+C21</f>
        <v>90000000</v>
      </c>
      <c r="D19" s="24">
        <f t="shared" si="0"/>
        <v>19032000</v>
      </c>
      <c r="E19" s="24">
        <f t="shared" si="1"/>
        <v>21.146666666666675</v>
      </c>
      <c r="F19" s="25">
        <f>F20+F21</f>
        <v>109032000</v>
      </c>
    </row>
    <row r="20" spans="1:17" x14ac:dyDescent="0.25">
      <c r="A20" s="22" t="s">
        <v>29</v>
      </c>
      <c r="B20" s="29" t="s">
        <v>30</v>
      </c>
      <c r="C20" s="24">
        <v>30000000</v>
      </c>
      <c r="D20" s="24">
        <f t="shared" si="0"/>
        <v>19032000</v>
      </c>
      <c r="E20" s="24">
        <f t="shared" si="1"/>
        <v>63.44</v>
      </c>
      <c r="F20" s="25">
        <v>49032000</v>
      </c>
    </row>
    <row r="21" spans="1:17" x14ac:dyDescent="0.25">
      <c r="A21" s="22" t="s">
        <v>31</v>
      </c>
      <c r="B21" s="29" t="s">
        <v>32</v>
      </c>
      <c r="C21" s="24">
        <v>60000000</v>
      </c>
      <c r="D21" s="24">
        <f t="shared" si="0"/>
        <v>0</v>
      </c>
      <c r="E21" s="24">
        <f t="shared" si="1"/>
        <v>0</v>
      </c>
      <c r="F21" s="25">
        <v>60000000</v>
      </c>
    </row>
    <row r="22" spans="1:17" x14ac:dyDescent="0.25">
      <c r="A22" s="22" t="s">
        <v>33</v>
      </c>
      <c r="B22" s="30" t="s">
        <v>34</v>
      </c>
      <c r="C22" s="24">
        <f>SUM(C23:C24)</f>
        <v>21815000</v>
      </c>
      <c r="D22" s="24">
        <f t="shared" si="0"/>
        <v>371000</v>
      </c>
      <c r="E22" s="24">
        <f t="shared" si="1"/>
        <v>1.7006646802658594</v>
      </c>
      <c r="F22" s="25">
        <f>SUM(F23:F24)</f>
        <v>22186000</v>
      </c>
    </row>
    <row r="23" spans="1:17" ht="30" x14ac:dyDescent="0.25">
      <c r="A23" s="22" t="s">
        <v>35</v>
      </c>
      <c r="B23" s="31" t="s">
        <v>36</v>
      </c>
      <c r="C23" s="24">
        <v>21700000</v>
      </c>
      <c r="D23" s="24">
        <f t="shared" si="0"/>
        <v>371000</v>
      </c>
      <c r="E23" s="24">
        <f t="shared" si="1"/>
        <v>1.7096774193548328</v>
      </c>
      <c r="F23" s="25">
        <v>22071000</v>
      </c>
    </row>
    <row r="24" spans="1:17" ht="30" x14ac:dyDescent="0.25">
      <c r="A24" s="22" t="s">
        <v>37</v>
      </c>
      <c r="B24" s="31" t="s">
        <v>38</v>
      </c>
      <c r="C24" s="24">
        <v>115000</v>
      </c>
      <c r="D24" s="24">
        <f t="shared" si="0"/>
        <v>0</v>
      </c>
      <c r="E24" s="24">
        <f t="shared" si="1"/>
        <v>0</v>
      </c>
      <c r="F24" s="24">
        <v>115000</v>
      </c>
    </row>
    <row r="25" spans="1:17" s="11" customFormat="1" ht="14.25" x14ac:dyDescent="0.2">
      <c r="A25" s="32"/>
      <c r="B25" s="33" t="s">
        <v>39</v>
      </c>
      <c r="C25" s="20">
        <f>C26+C31+C33+C36+C40</f>
        <v>407120865</v>
      </c>
      <c r="D25" s="20">
        <f t="shared" si="0"/>
        <v>122131906</v>
      </c>
      <c r="E25" s="20">
        <f t="shared" si="1"/>
        <v>29.998930661537088</v>
      </c>
      <c r="F25" s="20">
        <f>F26+F31+F33+F36+F40</f>
        <v>529252771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ht="30" x14ac:dyDescent="0.25">
      <c r="A26" s="22" t="s">
        <v>40</v>
      </c>
      <c r="B26" s="28" t="s">
        <v>41</v>
      </c>
      <c r="C26" s="24">
        <f>C27+C28+C29+C30</f>
        <v>325981900</v>
      </c>
      <c r="D26" s="24">
        <f t="shared" si="0"/>
        <v>61274689</v>
      </c>
      <c r="E26" s="24">
        <f t="shared" si="1"/>
        <v>18.796960506089448</v>
      </c>
      <c r="F26" s="24">
        <f>F27+F28+F29+F30</f>
        <v>387256589</v>
      </c>
    </row>
    <row r="27" spans="1:17" ht="75" x14ac:dyDescent="0.25">
      <c r="A27" s="22" t="s">
        <v>42</v>
      </c>
      <c r="B27" s="28" t="s">
        <v>43</v>
      </c>
      <c r="C27" s="24">
        <v>14024800</v>
      </c>
      <c r="D27" s="24">
        <f t="shared" si="0"/>
        <v>-9709006</v>
      </c>
      <c r="E27" s="24">
        <f t="shared" si="1"/>
        <v>-69.227411442587425</v>
      </c>
      <c r="F27" s="24">
        <v>4315794</v>
      </c>
    </row>
    <row r="28" spans="1:17" ht="81" customHeight="1" x14ac:dyDescent="0.25">
      <c r="A28" s="22" t="s">
        <v>44</v>
      </c>
      <c r="B28" s="28" t="s">
        <v>45</v>
      </c>
      <c r="C28" s="24">
        <v>308348100</v>
      </c>
      <c r="D28" s="24">
        <f t="shared" si="0"/>
        <v>70250445</v>
      </c>
      <c r="E28" s="24">
        <f t="shared" si="1"/>
        <v>22.782836994941746</v>
      </c>
      <c r="F28" s="24">
        <v>378598545</v>
      </c>
    </row>
    <row r="29" spans="1:17" ht="30" x14ac:dyDescent="0.25">
      <c r="A29" s="22" t="s">
        <v>46</v>
      </c>
      <c r="B29" s="28" t="s">
        <v>47</v>
      </c>
      <c r="C29" s="24">
        <v>109000</v>
      </c>
      <c r="D29" s="24">
        <f t="shared" si="0"/>
        <v>-66750</v>
      </c>
      <c r="E29" s="24">
        <f t="shared" si="1"/>
        <v>-61.238532110091739</v>
      </c>
      <c r="F29" s="24">
        <v>42250</v>
      </c>
    </row>
    <row r="30" spans="1:17" ht="75" x14ac:dyDescent="0.25">
      <c r="A30" s="22" t="s">
        <v>48</v>
      </c>
      <c r="B30" s="28" t="s">
        <v>49</v>
      </c>
      <c r="C30" s="24">
        <v>3500000</v>
      </c>
      <c r="D30" s="24">
        <f t="shared" si="0"/>
        <v>800000</v>
      </c>
      <c r="E30" s="24">
        <f t="shared" si="1"/>
        <v>22.857142857142861</v>
      </c>
      <c r="F30" s="24">
        <v>4300000</v>
      </c>
    </row>
    <row r="31" spans="1:17" x14ac:dyDescent="0.25">
      <c r="A31" s="22" t="s">
        <v>50</v>
      </c>
      <c r="B31" s="28" t="s">
        <v>51</v>
      </c>
      <c r="C31" s="24">
        <f>C32</f>
        <v>7807500</v>
      </c>
      <c r="D31" s="24">
        <f t="shared" si="0"/>
        <v>0</v>
      </c>
      <c r="E31" s="24">
        <f t="shared" si="1"/>
        <v>0</v>
      </c>
      <c r="F31" s="24">
        <f>F32</f>
        <v>7807500</v>
      </c>
    </row>
    <row r="32" spans="1:17" x14ac:dyDescent="0.25">
      <c r="A32" s="22" t="s">
        <v>52</v>
      </c>
      <c r="B32" s="28" t="s">
        <v>53</v>
      </c>
      <c r="C32" s="24">
        <v>7807500</v>
      </c>
      <c r="D32" s="24">
        <f t="shared" si="0"/>
        <v>0</v>
      </c>
      <c r="E32" s="24">
        <f t="shared" si="1"/>
        <v>0</v>
      </c>
      <c r="F32" s="24">
        <v>7807500</v>
      </c>
    </row>
    <row r="33" spans="1:17" ht="30" x14ac:dyDescent="0.25">
      <c r="A33" s="22" t="s">
        <v>54</v>
      </c>
      <c r="B33" s="28" t="s">
        <v>55</v>
      </c>
      <c r="C33" s="24">
        <f>C34+C35</f>
        <v>10364664</v>
      </c>
      <c r="D33" s="24">
        <f t="shared" si="0"/>
        <v>40344622</v>
      </c>
      <c r="E33" s="24">
        <f t="shared" si="1"/>
        <v>389.25161491004434</v>
      </c>
      <c r="F33" s="24">
        <f>F34+F35</f>
        <v>50709286</v>
      </c>
    </row>
    <row r="34" spans="1:17" x14ac:dyDescent="0.25">
      <c r="A34" s="22" t="s">
        <v>56</v>
      </c>
      <c r="B34" s="28" t="s">
        <v>57</v>
      </c>
      <c r="C34" s="24">
        <v>1815400</v>
      </c>
      <c r="D34" s="24">
        <f t="shared" si="0"/>
        <v>-134200</v>
      </c>
      <c r="E34" s="24">
        <f t="shared" si="1"/>
        <v>-7.3923102346590213</v>
      </c>
      <c r="F34" s="24">
        <v>1681200</v>
      </c>
    </row>
    <row r="35" spans="1:17" x14ac:dyDescent="0.25">
      <c r="A35" s="22" t="s">
        <v>58</v>
      </c>
      <c r="B35" s="28" t="s">
        <v>59</v>
      </c>
      <c r="C35" s="24">
        <v>8549264</v>
      </c>
      <c r="D35" s="24">
        <f t="shared" si="0"/>
        <v>40478822</v>
      </c>
      <c r="E35" s="24">
        <f t="shared" si="1"/>
        <v>473.47727242953306</v>
      </c>
      <c r="F35" s="24">
        <v>49028086</v>
      </c>
    </row>
    <row r="36" spans="1:17" x14ac:dyDescent="0.25">
      <c r="A36" s="22" t="s">
        <v>60</v>
      </c>
      <c r="B36" s="28" t="s">
        <v>61</v>
      </c>
      <c r="C36" s="24">
        <f>C38+C39+C37</f>
        <v>31474049</v>
      </c>
      <c r="D36" s="24">
        <f t="shared" si="0"/>
        <v>5598091</v>
      </c>
      <c r="E36" s="24">
        <f t="shared" si="1"/>
        <v>17.786370606463748</v>
      </c>
      <c r="F36" s="24">
        <f>F38+F39+F37</f>
        <v>37072140</v>
      </c>
    </row>
    <row r="37" spans="1:17" x14ac:dyDescent="0.25">
      <c r="A37" s="22" t="s">
        <v>62</v>
      </c>
      <c r="B37" s="28" t="s">
        <v>63</v>
      </c>
      <c r="C37" s="24">
        <v>12858900</v>
      </c>
      <c r="D37" s="24">
        <f t="shared" si="0"/>
        <v>2500000</v>
      </c>
      <c r="E37" s="24">
        <f t="shared" si="1"/>
        <v>19.441787400166419</v>
      </c>
      <c r="F37" s="24">
        <v>15358900</v>
      </c>
    </row>
    <row r="38" spans="1:17" ht="75" x14ac:dyDescent="0.25">
      <c r="A38" s="22" t="s">
        <v>64</v>
      </c>
      <c r="B38" s="34" t="s">
        <v>65</v>
      </c>
      <c r="C38" s="24">
        <v>2581120</v>
      </c>
      <c r="D38" s="24">
        <f t="shared" si="0"/>
        <v>1100000</v>
      </c>
      <c r="E38" s="24">
        <f t="shared" si="1"/>
        <v>42.617158442846517</v>
      </c>
      <c r="F38" s="24">
        <v>3681120</v>
      </c>
    </row>
    <row r="39" spans="1:17" ht="30" x14ac:dyDescent="0.25">
      <c r="A39" s="22" t="s">
        <v>66</v>
      </c>
      <c r="B39" s="35" t="s">
        <v>67</v>
      </c>
      <c r="C39" s="24">
        <v>16034029</v>
      </c>
      <c r="D39" s="24">
        <f t="shared" si="0"/>
        <v>1998091</v>
      </c>
      <c r="E39" s="24">
        <f t="shared" si="1"/>
        <v>12.461565337071548</v>
      </c>
      <c r="F39" s="24">
        <v>18032120</v>
      </c>
    </row>
    <row r="40" spans="1:17" x14ac:dyDescent="0.25">
      <c r="A40" s="22" t="s">
        <v>68</v>
      </c>
      <c r="B40" s="28" t="s">
        <v>69</v>
      </c>
      <c r="C40" s="24">
        <f>SUM(C41:C55)</f>
        <v>31492752</v>
      </c>
      <c r="D40" s="24">
        <f t="shared" si="0"/>
        <v>14914504</v>
      </c>
      <c r="E40" s="24">
        <f t="shared" si="1"/>
        <v>47.358528717972945</v>
      </c>
      <c r="F40" s="24">
        <f>SUM(F41:F55)</f>
        <v>46407256</v>
      </c>
    </row>
    <row r="41" spans="1:17" ht="75" x14ac:dyDescent="0.25">
      <c r="A41" s="22" t="s">
        <v>70</v>
      </c>
      <c r="B41" s="36" t="s">
        <v>71</v>
      </c>
      <c r="C41" s="24">
        <v>900000</v>
      </c>
      <c r="D41" s="24">
        <f t="shared" si="0"/>
        <v>-98000</v>
      </c>
      <c r="E41" s="24">
        <f t="shared" si="1"/>
        <v>-10.888888888888886</v>
      </c>
      <c r="F41" s="24">
        <v>802000</v>
      </c>
    </row>
    <row r="42" spans="1:17" ht="60" x14ac:dyDescent="0.25">
      <c r="A42" s="22" t="s">
        <v>72</v>
      </c>
      <c r="B42" s="29" t="s">
        <v>73</v>
      </c>
      <c r="C42" s="24">
        <f>80000</f>
        <v>80000</v>
      </c>
      <c r="D42" s="24">
        <f t="shared" si="0"/>
        <v>43000</v>
      </c>
      <c r="E42" s="24">
        <f t="shared" si="1"/>
        <v>53.75</v>
      </c>
      <c r="F42" s="24">
        <v>123000</v>
      </c>
    </row>
    <row r="43" spans="1:17" ht="60" x14ac:dyDescent="0.25">
      <c r="A43" s="37" t="s">
        <v>74</v>
      </c>
      <c r="B43" s="38" t="s">
        <v>75</v>
      </c>
      <c r="C43" s="24">
        <v>40000</v>
      </c>
      <c r="D43" s="24">
        <f>F43-C43</f>
        <v>135000</v>
      </c>
      <c r="E43" s="24">
        <f t="shared" si="1"/>
        <v>337.5</v>
      </c>
      <c r="F43" s="24">
        <v>175000</v>
      </c>
    </row>
    <row r="44" spans="1:17" ht="60" x14ac:dyDescent="0.25">
      <c r="A44" s="22" t="s">
        <v>76</v>
      </c>
      <c r="B44" s="29" t="s">
        <v>77</v>
      </c>
      <c r="C44" s="24">
        <v>1050000</v>
      </c>
      <c r="D44" s="24">
        <f t="shared" si="0"/>
        <v>450000</v>
      </c>
      <c r="E44" s="24">
        <f t="shared" si="1"/>
        <v>42.857142857142861</v>
      </c>
      <c r="F44" s="24">
        <v>1500000</v>
      </c>
    </row>
    <row r="45" spans="1:17" s="49" customFormat="1" ht="45" x14ac:dyDescent="0.25">
      <c r="A45" s="46" t="s">
        <v>117</v>
      </c>
      <c r="B45" s="47" t="s">
        <v>118</v>
      </c>
      <c r="C45" s="25"/>
      <c r="D45" s="24">
        <f t="shared" ref="D45" si="2">F45-C45</f>
        <v>3000</v>
      </c>
      <c r="E45" s="25">
        <v>0</v>
      </c>
      <c r="F45" s="25">
        <v>3000</v>
      </c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</row>
    <row r="46" spans="1:17" ht="42" customHeight="1" x14ac:dyDescent="0.25">
      <c r="A46" s="22" t="s">
        <v>78</v>
      </c>
      <c r="B46" s="29" t="s">
        <v>79</v>
      </c>
      <c r="C46" s="24">
        <v>73000</v>
      </c>
      <c r="D46" s="24">
        <f t="shared" si="0"/>
        <v>-45000</v>
      </c>
      <c r="E46" s="24">
        <f t="shared" si="1"/>
        <v>-61.643835616438359</v>
      </c>
      <c r="F46" s="24">
        <v>28000</v>
      </c>
    </row>
    <row r="47" spans="1:17" ht="30" x14ac:dyDescent="0.25">
      <c r="A47" s="22" t="s">
        <v>80</v>
      </c>
      <c r="B47" s="29" t="s">
        <v>81</v>
      </c>
      <c r="C47" s="24">
        <v>1735500</v>
      </c>
      <c r="D47" s="24">
        <f t="shared" si="0"/>
        <v>376500</v>
      </c>
      <c r="E47" s="24">
        <f t="shared" si="1"/>
        <v>21.694036300777867</v>
      </c>
      <c r="F47" s="24">
        <v>2112000</v>
      </c>
    </row>
    <row r="48" spans="1:17" ht="30" x14ac:dyDescent="0.25">
      <c r="A48" s="22" t="s">
        <v>82</v>
      </c>
      <c r="B48" s="29" t="s">
        <v>83</v>
      </c>
      <c r="C48" s="24">
        <v>50000</v>
      </c>
      <c r="D48" s="24">
        <f t="shared" si="0"/>
        <v>520000</v>
      </c>
      <c r="E48" s="24">
        <f t="shared" si="1"/>
        <v>1040</v>
      </c>
      <c r="F48" s="24">
        <v>570000</v>
      </c>
    </row>
    <row r="49" spans="1:17" ht="60" x14ac:dyDescent="0.25">
      <c r="A49" s="22" t="s">
        <v>84</v>
      </c>
      <c r="B49" s="29" t="s">
        <v>85</v>
      </c>
      <c r="C49" s="24">
        <v>1230000</v>
      </c>
      <c r="D49" s="24">
        <f t="shared" si="0"/>
        <v>-40000</v>
      </c>
      <c r="E49" s="24">
        <f t="shared" si="1"/>
        <v>-3.2520325203252014</v>
      </c>
      <c r="F49" s="24">
        <v>1190000</v>
      </c>
    </row>
    <row r="50" spans="1:17" ht="61.5" customHeight="1" x14ac:dyDescent="0.25">
      <c r="A50" s="22" t="s">
        <v>86</v>
      </c>
      <c r="B50" s="29" t="s">
        <v>87</v>
      </c>
      <c r="C50" s="24">
        <v>500000</v>
      </c>
      <c r="D50" s="24">
        <f t="shared" si="0"/>
        <v>-400000</v>
      </c>
      <c r="E50" s="24">
        <f t="shared" si="1"/>
        <v>-80</v>
      </c>
      <c r="F50" s="24">
        <v>100000</v>
      </c>
    </row>
    <row r="51" spans="1:17" ht="30" x14ac:dyDescent="0.25">
      <c r="A51" s="22" t="s">
        <v>88</v>
      </c>
      <c r="B51" s="29" t="s">
        <v>89</v>
      </c>
      <c r="C51" s="24">
        <v>1000000</v>
      </c>
      <c r="D51" s="24">
        <f t="shared" si="0"/>
        <v>700000</v>
      </c>
      <c r="E51" s="24">
        <f t="shared" si="1"/>
        <v>70</v>
      </c>
      <c r="F51" s="24">
        <v>1700000</v>
      </c>
    </row>
    <row r="52" spans="1:17" ht="60" x14ac:dyDescent="0.25">
      <c r="A52" s="39" t="s">
        <v>90</v>
      </c>
      <c r="B52" s="40" t="s">
        <v>91</v>
      </c>
      <c r="C52" s="24">
        <v>451400</v>
      </c>
      <c r="D52" s="24">
        <f>F52-C52</f>
        <v>-285400</v>
      </c>
      <c r="E52" s="24">
        <f t="shared" si="1"/>
        <v>-63.225520602569787</v>
      </c>
      <c r="F52" s="24">
        <v>166000</v>
      </c>
    </row>
    <row r="53" spans="1:17" ht="75" x14ac:dyDescent="0.25">
      <c r="A53" s="22" t="s">
        <v>92</v>
      </c>
      <c r="B53" s="29" t="s">
        <v>93</v>
      </c>
      <c r="C53" s="24">
        <v>10000000</v>
      </c>
      <c r="D53" s="24">
        <f t="shared" si="0"/>
        <v>1000000</v>
      </c>
      <c r="E53" s="24">
        <f t="shared" si="1"/>
        <v>10.000000000000014</v>
      </c>
      <c r="F53" s="24">
        <v>11000000</v>
      </c>
    </row>
    <row r="54" spans="1:17" ht="60" x14ac:dyDescent="0.25">
      <c r="A54" s="22" t="s">
        <v>94</v>
      </c>
      <c r="B54" s="29" t="s">
        <v>95</v>
      </c>
      <c r="C54" s="24">
        <v>1024200</v>
      </c>
      <c r="D54" s="24">
        <f t="shared" si="0"/>
        <v>998800</v>
      </c>
      <c r="E54" s="24">
        <f t="shared" si="1"/>
        <v>97.520015621948829</v>
      </c>
      <c r="F54" s="24">
        <v>2023000</v>
      </c>
    </row>
    <row r="55" spans="1:17" ht="45" x14ac:dyDescent="0.25">
      <c r="A55" s="22" t="s">
        <v>96</v>
      </c>
      <c r="B55" s="29" t="s">
        <v>97</v>
      </c>
      <c r="C55" s="24">
        <v>13358652</v>
      </c>
      <c r="D55" s="24">
        <f t="shared" si="0"/>
        <v>11556604</v>
      </c>
      <c r="E55" s="24">
        <f t="shared" si="1"/>
        <v>86.510255675497802</v>
      </c>
      <c r="F55" s="24">
        <v>24915256</v>
      </c>
    </row>
    <row r="56" spans="1:17" s="11" customFormat="1" ht="14.25" x14ac:dyDescent="0.2">
      <c r="A56" s="18" t="s">
        <v>98</v>
      </c>
      <c r="B56" s="21" t="s">
        <v>99</v>
      </c>
      <c r="C56" s="20">
        <f>C57+C62+C66+C63+C65+C64</f>
        <v>5011368815.5699997</v>
      </c>
      <c r="D56" s="20">
        <f t="shared" si="0"/>
        <v>-93987835.25</v>
      </c>
      <c r="E56" s="20">
        <f t="shared" si="1"/>
        <v>-1.875492279833523</v>
      </c>
      <c r="F56" s="20">
        <f>F57+F66+F63+F65+F64+F62</f>
        <v>4917380980.3199997</v>
      </c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7" spans="1:17" ht="30" x14ac:dyDescent="0.25">
      <c r="A57" s="41" t="s">
        <v>100</v>
      </c>
      <c r="B57" s="29" t="s">
        <v>101</v>
      </c>
      <c r="C57" s="24">
        <f>C58+C59+C60+C61</f>
        <v>5127614358.5699997</v>
      </c>
      <c r="D57" s="24">
        <f t="shared" si="0"/>
        <v>13577346.75</v>
      </c>
      <c r="E57" s="24">
        <f t="shared" si="1"/>
        <v>0.26478876531163564</v>
      </c>
      <c r="F57" s="24">
        <f>F58+F59+F60+F61</f>
        <v>5141191705.3199997</v>
      </c>
    </row>
    <row r="58" spans="1:17" x14ac:dyDescent="0.25">
      <c r="A58" s="41" t="s">
        <v>119</v>
      </c>
      <c r="B58" s="29" t="s">
        <v>102</v>
      </c>
      <c r="C58" s="24">
        <v>1160824200</v>
      </c>
      <c r="D58" s="24">
        <f t="shared" si="0"/>
        <v>43134100</v>
      </c>
      <c r="E58" s="24">
        <f t="shared" si="1"/>
        <v>3.7158167446888228</v>
      </c>
      <c r="F58" s="24">
        <v>1203958300</v>
      </c>
    </row>
    <row r="59" spans="1:17" ht="30" x14ac:dyDescent="0.25">
      <c r="A59" s="22" t="s">
        <v>120</v>
      </c>
      <c r="B59" s="29" t="s">
        <v>103</v>
      </c>
      <c r="C59" s="24">
        <v>779460420.72000003</v>
      </c>
      <c r="D59" s="24">
        <f t="shared" si="0"/>
        <v>-54441603.200000048</v>
      </c>
      <c r="E59" s="24">
        <f t="shared" si="1"/>
        <v>-6.9845243905664205</v>
      </c>
      <c r="F59" s="24">
        <v>725018817.51999998</v>
      </c>
    </row>
    <row r="60" spans="1:17" ht="21" customHeight="1" x14ac:dyDescent="0.25">
      <c r="A60" s="22" t="s">
        <v>121</v>
      </c>
      <c r="B60" s="29" t="s">
        <v>104</v>
      </c>
      <c r="C60" s="24">
        <v>3173545327.8499999</v>
      </c>
      <c r="D60" s="24">
        <f t="shared" si="0"/>
        <v>23677170.950000286</v>
      </c>
      <c r="E60" s="24">
        <f t="shared" si="1"/>
        <v>0.74607949482295055</v>
      </c>
      <c r="F60" s="24">
        <v>3197222498.8000002</v>
      </c>
    </row>
    <row r="61" spans="1:17" x14ac:dyDescent="0.25">
      <c r="A61" s="22" t="s">
        <v>122</v>
      </c>
      <c r="B61" s="29" t="s">
        <v>105</v>
      </c>
      <c r="C61" s="24">
        <v>13784410</v>
      </c>
      <c r="D61" s="24">
        <f t="shared" si="0"/>
        <v>1207679</v>
      </c>
      <c r="E61" s="24">
        <f t="shared" si="1"/>
        <v>8.7611947119971063</v>
      </c>
      <c r="F61" s="24">
        <v>14992089</v>
      </c>
    </row>
    <row r="62" spans="1:17" s="49" customFormat="1" ht="30" x14ac:dyDescent="0.25">
      <c r="A62" s="46" t="s">
        <v>122</v>
      </c>
      <c r="B62" s="47" t="s">
        <v>123</v>
      </c>
      <c r="C62" s="24">
        <v>60951</v>
      </c>
      <c r="D62" s="24">
        <f t="shared" si="0"/>
        <v>2000000</v>
      </c>
      <c r="E62" s="25">
        <v>0</v>
      </c>
      <c r="F62" s="25">
        <v>2060951</v>
      </c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</row>
    <row r="63" spans="1:17" ht="29.25" hidden="1" customHeight="1" x14ac:dyDescent="0.25">
      <c r="A63" s="22" t="s">
        <v>106</v>
      </c>
      <c r="B63" s="29" t="s">
        <v>107</v>
      </c>
      <c r="C63" s="24">
        <v>0</v>
      </c>
      <c r="D63" s="24">
        <f t="shared" ref="D63:D64" si="3">F63-C63</f>
        <v>0</v>
      </c>
      <c r="E63" s="24" t="e">
        <f t="shared" ref="E63" si="4">(F63/C63)*100-100</f>
        <v>#DIV/0!</v>
      </c>
      <c r="F63" s="24">
        <v>0</v>
      </c>
    </row>
    <row r="64" spans="1:17" ht="45.75" customHeight="1" x14ac:dyDescent="0.25">
      <c r="A64" s="22" t="s">
        <v>116</v>
      </c>
      <c r="B64" s="29" t="s">
        <v>115</v>
      </c>
      <c r="C64" s="24">
        <v>500</v>
      </c>
      <c r="D64" s="24">
        <f t="shared" si="3"/>
        <v>0</v>
      </c>
      <c r="E64" s="24">
        <v>0</v>
      </c>
      <c r="F64" s="24">
        <v>500</v>
      </c>
    </row>
    <row r="65" spans="1:17" ht="29.25" customHeight="1" x14ac:dyDescent="0.25">
      <c r="A65" s="22" t="s">
        <v>114</v>
      </c>
      <c r="B65" s="29" t="s">
        <v>107</v>
      </c>
      <c r="C65" s="24">
        <v>230543</v>
      </c>
      <c r="D65" s="24">
        <f t="shared" ref="D65" si="5">F65-C65</f>
        <v>0</v>
      </c>
      <c r="E65" s="24">
        <v>0</v>
      </c>
      <c r="F65" s="24">
        <v>230543</v>
      </c>
    </row>
    <row r="66" spans="1:17" ht="45" x14ac:dyDescent="0.25">
      <c r="A66" s="22" t="s">
        <v>108</v>
      </c>
      <c r="B66" s="29" t="s">
        <v>109</v>
      </c>
      <c r="C66" s="24">
        <v>-116537537</v>
      </c>
      <c r="D66" s="24">
        <f>F66-C66</f>
        <v>-109565182</v>
      </c>
      <c r="E66" s="24">
        <v>0</v>
      </c>
      <c r="F66" s="24">
        <v>-226102719</v>
      </c>
    </row>
    <row r="67" spans="1:17" ht="45" hidden="1" x14ac:dyDescent="0.25">
      <c r="A67" s="22" t="s">
        <v>110</v>
      </c>
      <c r="B67" s="29" t="s">
        <v>111</v>
      </c>
      <c r="C67" s="24">
        <v>0</v>
      </c>
      <c r="D67" s="24">
        <f>F67-C67</f>
        <v>0</v>
      </c>
      <c r="E67" s="24" t="e">
        <f t="shared" si="1"/>
        <v>#DIV/0!</v>
      </c>
      <c r="F67" s="24">
        <v>0</v>
      </c>
    </row>
    <row r="68" spans="1:17" s="11" customFormat="1" ht="14.25" x14ac:dyDescent="0.2">
      <c r="A68" s="32"/>
      <c r="B68" s="33" t="s">
        <v>112</v>
      </c>
      <c r="C68" s="20">
        <f>C9+C56</f>
        <v>7676346680.5699997</v>
      </c>
      <c r="D68" s="20">
        <f t="shared" si="0"/>
        <v>212649070.75</v>
      </c>
      <c r="E68" s="20">
        <f t="shared" si="1"/>
        <v>2.7701858657354137</v>
      </c>
      <c r="F68" s="20">
        <f>F9+F56</f>
        <v>7888995751.3199997</v>
      </c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1:17" x14ac:dyDescent="0.25">
      <c r="B69" s="43"/>
    </row>
    <row r="70" spans="1:17" x14ac:dyDescent="0.25">
      <c r="B70" s="43"/>
    </row>
    <row r="71" spans="1:17" x14ac:dyDescent="0.25">
      <c r="B71" s="43"/>
    </row>
    <row r="72" spans="1:17" x14ac:dyDescent="0.25">
      <c r="B72" s="43"/>
    </row>
    <row r="73" spans="1:17" x14ac:dyDescent="0.25">
      <c r="B73" s="43"/>
    </row>
    <row r="74" spans="1:17" x14ac:dyDescent="0.25">
      <c r="A74" s="5"/>
      <c r="B74" s="5"/>
    </row>
  </sheetData>
  <sheetProtection selectLockedCells="1" selectUnlockedCells="1"/>
  <autoFilter ref="A7:F68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  <colBreaks count="1" manualBreakCount="1">
    <brk id="6" max="6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2019-12-17T10:00:31Z</cp:lastPrinted>
  <dcterms:created xsi:type="dcterms:W3CDTF">2019-01-29T04:49:08Z</dcterms:created>
  <dcterms:modified xsi:type="dcterms:W3CDTF">2019-12-17T10:01:20Z</dcterms:modified>
</cp:coreProperties>
</file>