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705" windowWidth="14805" windowHeight="7410"/>
  </bookViews>
  <sheets>
    <sheet name="Лист1" sheetId="1" r:id="rId1"/>
  </sheets>
  <definedNames>
    <definedName name="_xlnm._FilterDatabase" localSheetId="0" hidden="1">Лист1!$A$9:$C$70</definedName>
    <definedName name="_xlnm.Print_Titles" localSheetId="0">Лист1!$8:$9</definedName>
  </definedNames>
  <calcPr calcId="152511"/>
</workbook>
</file>

<file path=xl/calcChain.xml><?xml version="1.0" encoding="utf-8"?>
<calcChain xmlns="http://schemas.openxmlformats.org/spreadsheetml/2006/main">
  <c r="F60" i="1" l="1"/>
  <c r="I12" i="1" l="1"/>
  <c r="J12" i="1"/>
  <c r="I14" i="1"/>
  <c r="J14" i="1"/>
  <c r="I16" i="1"/>
  <c r="J16" i="1"/>
  <c r="I17" i="1"/>
  <c r="J17" i="1"/>
  <c r="I18" i="1"/>
  <c r="J18" i="1"/>
  <c r="I19" i="1"/>
  <c r="J19" i="1"/>
  <c r="I21" i="1"/>
  <c r="J21" i="1"/>
  <c r="I22" i="1"/>
  <c r="J22" i="1"/>
  <c r="I24" i="1"/>
  <c r="J24" i="1"/>
  <c r="I25" i="1"/>
  <c r="J25" i="1"/>
  <c r="I28" i="1"/>
  <c r="J28" i="1"/>
  <c r="I29" i="1"/>
  <c r="J29" i="1"/>
  <c r="I30" i="1"/>
  <c r="J30" i="1"/>
  <c r="I31" i="1"/>
  <c r="J31" i="1"/>
  <c r="I33" i="1"/>
  <c r="J33" i="1"/>
  <c r="I35" i="1"/>
  <c r="J35" i="1"/>
  <c r="I36" i="1"/>
  <c r="J36" i="1"/>
  <c r="I38" i="1"/>
  <c r="J38" i="1"/>
  <c r="I39" i="1"/>
  <c r="J39" i="1"/>
  <c r="I40" i="1"/>
  <c r="J40" i="1"/>
  <c r="I42" i="1"/>
  <c r="J42" i="1"/>
  <c r="I43" i="1"/>
  <c r="J43" i="1"/>
  <c r="I44" i="1"/>
  <c r="I45" i="1"/>
  <c r="J45" i="1"/>
  <c r="I46" i="1"/>
  <c r="J46" i="1"/>
  <c r="I47" i="1"/>
  <c r="I48" i="1"/>
  <c r="J48" i="1"/>
  <c r="I49" i="1"/>
  <c r="J49" i="1"/>
  <c r="I50" i="1"/>
  <c r="J50" i="1"/>
  <c r="I51" i="1"/>
  <c r="J51" i="1"/>
  <c r="I52" i="1"/>
  <c r="J52" i="1"/>
  <c r="I53" i="1"/>
  <c r="J53" i="1"/>
  <c r="I54" i="1"/>
  <c r="J54" i="1"/>
  <c r="I55" i="1"/>
  <c r="J55" i="1"/>
  <c r="I56" i="1"/>
  <c r="J56" i="1"/>
  <c r="I57" i="1"/>
  <c r="J57" i="1"/>
  <c r="I59" i="1"/>
  <c r="I61" i="1"/>
  <c r="J61" i="1"/>
  <c r="I62" i="1"/>
  <c r="J62" i="1"/>
  <c r="I63" i="1"/>
  <c r="J63" i="1"/>
  <c r="I64" i="1"/>
  <c r="J64" i="1"/>
  <c r="I65" i="1"/>
  <c r="I66" i="1"/>
  <c r="I67" i="1"/>
  <c r="I68" i="1"/>
  <c r="J68" i="1"/>
  <c r="I69" i="1"/>
  <c r="J69" i="1"/>
  <c r="H13" i="1"/>
  <c r="H27" i="1" l="1"/>
  <c r="H34" i="1"/>
  <c r="H60" i="1" l="1"/>
  <c r="H41" i="1"/>
  <c r="G44" i="1"/>
  <c r="E44" i="1"/>
  <c r="H32" i="1"/>
  <c r="H20" i="1"/>
  <c r="D60" i="1" l="1"/>
  <c r="G66" i="1"/>
  <c r="G67" i="1"/>
  <c r="G68" i="1"/>
  <c r="E66" i="1"/>
  <c r="E67" i="1"/>
  <c r="I60" i="1" l="1"/>
  <c r="J60" i="1"/>
  <c r="G47" i="1"/>
  <c r="E47" i="1"/>
  <c r="F41" i="1" l="1"/>
  <c r="F37" i="1"/>
  <c r="F34" i="1"/>
  <c r="F32" i="1"/>
  <c r="F27" i="1"/>
  <c r="F23" i="1"/>
  <c r="F20" i="1"/>
  <c r="F15" i="1"/>
  <c r="F13" i="1"/>
  <c r="J13" i="1" l="1"/>
  <c r="I13" i="1"/>
  <c r="J41" i="1"/>
  <c r="I41" i="1"/>
  <c r="I32" i="1"/>
  <c r="J32" i="1"/>
  <c r="J27" i="1"/>
  <c r="I27" i="1"/>
  <c r="F11" i="1"/>
  <c r="I15" i="1"/>
  <c r="J15" i="1"/>
  <c r="I20" i="1"/>
  <c r="J20" i="1"/>
  <c r="I34" i="1"/>
  <c r="J34" i="1"/>
  <c r="F26" i="1"/>
  <c r="F10" i="1" s="1"/>
  <c r="C60" i="1"/>
  <c r="H58" i="1"/>
  <c r="I58" i="1" s="1"/>
  <c r="G58" i="1"/>
  <c r="G59" i="1"/>
  <c r="E58" i="1"/>
  <c r="E59" i="1"/>
  <c r="G69" i="1"/>
  <c r="E68" i="1"/>
  <c r="E69" i="1"/>
  <c r="F70" i="1" l="1"/>
  <c r="D15" i="1"/>
  <c r="C15" i="1"/>
  <c r="D41" i="1"/>
  <c r="H37" i="1"/>
  <c r="D37" i="1"/>
  <c r="D34" i="1"/>
  <c r="D32" i="1"/>
  <c r="D27" i="1"/>
  <c r="H23" i="1"/>
  <c r="D23" i="1"/>
  <c r="G23" i="1" s="1"/>
  <c r="D20" i="1"/>
  <c r="D13" i="1"/>
  <c r="J37" i="1" l="1"/>
  <c r="I37" i="1"/>
  <c r="I23" i="1"/>
  <c r="J23" i="1"/>
  <c r="H26" i="1"/>
  <c r="D26" i="1"/>
  <c r="G26" i="1" s="1"/>
  <c r="H11" i="1"/>
  <c r="D11" i="1"/>
  <c r="G11" i="1" s="1"/>
  <c r="G12" i="1"/>
  <c r="G14" i="1"/>
  <c r="G13" i="1" s="1"/>
  <c r="G15" i="1"/>
  <c r="G16" i="1"/>
  <c r="G17" i="1"/>
  <c r="G18" i="1"/>
  <c r="G19" i="1"/>
  <c r="G21" i="1"/>
  <c r="G22" i="1"/>
  <c r="G24" i="1"/>
  <c r="G25" i="1"/>
  <c r="G28" i="1"/>
  <c r="G29" i="1"/>
  <c r="G30" i="1"/>
  <c r="G31" i="1"/>
  <c r="G33" i="1"/>
  <c r="G32" i="1" s="1"/>
  <c r="G35" i="1"/>
  <c r="G36" i="1"/>
  <c r="G38" i="1"/>
  <c r="G39" i="1"/>
  <c r="G40" i="1"/>
  <c r="G41" i="1"/>
  <c r="G42" i="1"/>
  <c r="G43" i="1"/>
  <c r="G45" i="1"/>
  <c r="G46" i="1"/>
  <c r="G48" i="1"/>
  <c r="G49" i="1"/>
  <c r="G50" i="1"/>
  <c r="G51" i="1"/>
  <c r="G52" i="1"/>
  <c r="G53" i="1"/>
  <c r="G54" i="1"/>
  <c r="G55" i="1"/>
  <c r="G56" i="1"/>
  <c r="G57" i="1"/>
  <c r="G61" i="1"/>
  <c r="G62" i="1"/>
  <c r="G63" i="1"/>
  <c r="G64" i="1"/>
  <c r="G65" i="1"/>
  <c r="E12" i="1"/>
  <c r="E14" i="1"/>
  <c r="E15" i="1"/>
  <c r="E16" i="1"/>
  <c r="E17" i="1"/>
  <c r="E18" i="1"/>
  <c r="E19" i="1"/>
  <c r="E21" i="1"/>
  <c r="E22" i="1"/>
  <c r="E24" i="1"/>
  <c r="E25" i="1"/>
  <c r="E28" i="1"/>
  <c r="E29" i="1"/>
  <c r="E30" i="1"/>
  <c r="E31" i="1"/>
  <c r="E33" i="1"/>
  <c r="E35" i="1"/>
  <c r="E36" i="1"/>
  <c r="E38" i="1"/>
  <c r="E39" i="1"/>
  <c r="E40" i="1"/>
  <c r="E42" i="1"/>
  <c r="E43" i="1"/>
  <c r="E45" i="1"/>
  <c r="E46" i="1"/>
  <c r="E48" i="1"/>
  <c r="E49" i="1"/>
  <c r="E50" i="1"/>
  <c r="E51" i="1"/>
  <c r="E52" i="1"/>
  <c r="E53" i="1"/>
  <c r="E54" i="1"/>
  <c r="E55" i="1"/>
  <c r="E56" i="1"/>
  <c r="E57" i="1"/>
  <c r="E61" i="1"/>
  <c r="E62" i="1"/>
  <c r="E63" i="1"/>
  <c r="E64" i="1"/>
  <c r="E65" i="1"/>
  <c r="I11" i="1" l="1"/>
  <c r="J11" i="1"/>
  <c r="J26" i="1"/>
  <c r="I26" i="1"/>
  <c r="E60" i="1"/>
  <c r="G60" i="1"/>
  <c r="H10" i="1"/>
  <c r="H70" i="1" s="1"/>
  <c r="G37" i="1"/>
  <c r="G34" i="1"/>
  <c r="G27" i="1"/>
  <c r="D10" i="1"/>
  <c r="D70" i="1" s="1"/>
  <c r="G20" i="1"/>
  <c r="C13" i="1"/>
  <c r="E13" i="1" s="1"/>
  <c r="J70" i="1" l="1"/>
  <c r="I70" i="1"/>
  <c r="I10" i="1"/>
  <c r="J10" i="1"/>
  <c r="G10" i="1"/>
  <c r="G70" i="1" s="1"/>
  <c r="C20" i="1"/>
  <c r="E20" i="1" s="1"/>
  <c r="C41" i="1" l="1"/>
  <c r="C27" i="1"/>
  <c r="E27" i="1" s="1"/>
  <c r="C23" i="1"/>
  <c r="E41" i="1" l="1"/>
  <c r="C11" i="1"/>
  <c r="E11" i="1" s="1"/>
  <c r="E23" i="1"/>
  <c r="C37" i="1"/>
  <c r="E37" i="1" s="1"/>
  <c r="C34" i="1"/>
  <c r="E34" i="1" s="1"/>
  <c r="C32" i="1"/>
  <c r="E32" i="1" s="1"/>
  <c r="C26" i="1" l="1"/>
  <c r="E26" i="1"/>
  <c r="C10" i="1" l="1"/>
  <c r="C70" i="1" l="1"/>
  <c r="E70" i="1" s="1"/>
  <c r="E10" i="1"/>
</calcChain>
</file>

<file path=xl/sharedStrings.xml><?xml version="1.0" encoding="utf-8"?>
<sst xmlns="http://schemas.openxmlformats.org/spreadsheetml/2006/main" count="132" uniqueCount="132">
  <si>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</si>
  <si>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</si>
  <si>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</si>
  <si>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</si>
  <si>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</si>
  <si>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</si>
  <si>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</si>
  <si>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</si>
  <si>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</si>
  <si>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</si>
  <si>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</si>
  <si>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</si>
  <si>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</si>
  <si>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</si>
  <si>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</si>
  <si>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</si>
  <si>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</si>
  <si>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000 1 06 00000 00 0000 000</t>
  </si>
  <si>
    <t>Налоги на имущество</t>
  </si>
  <si>
    <t>000 1 06 06000 00 0000 110</t>
  </si>
  <si>
    <t>Земельный налог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</si>
  <si>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</si>
  <si>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</si>
  <si>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</si>
  <si>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</si>
  <si>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</si>
  <si>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</si>
  <si>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</si>
  <si>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</si>
  <si>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</si>
  <si>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</si>
  <si>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</si>
  <si>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</si>
  <si>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</si>
  <si>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</si>
  <si>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000 1 16 03010 01 0000 140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</si>
  <si>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</si>
  <si>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</si>
  <si>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</si>
  <si>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</si>
  <si>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</si>
  <si>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</si>
  <si>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нарушение законодательства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</si>
  <si>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</si>
  <si>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</si>
  <si>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</si>
  <si>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</si>
  <si>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</si>
  <si>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</si>
  <si>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</si>
  <si>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</si>
  <si>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>000 1 16 43000 01 0000 140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</si>
  <si>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</si>
  <si>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</si>
  <si>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</si>
  <si>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</si>
  <si>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000 2 02 01000 00 0000 151</t>
  </si>
  <si>
    <t>000 2 02 02000 00 0000 151</t>
  </si>
  <si>
    <t>Субсидии бюджетам бюджетной системы Российской Федерации (межбюджетные субсидии)</t>
  </si>
  <si>
    <t>000 2 02 03000 00 0000 151</t>
  </si>
  <si>
    <t>000 2 02 04000 00 0000 151</t>
  </si>
  <si>
    <t>Иные межбюджетные трансферты</t>
  </si>
  <si>
    <t>ИТОГО ДОХОДОВ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</si>
  <si>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</si>
  <si>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000 1 16 25030 01 0000 140</t>
  </si>
  <si>
    <t>Налог, взимаемый в связи с применением патентной системы налогообложения</t>
  </si>
  <si>
    <t>000 1 05 04000 02 0000 110</t>
  </si>
  <si>
    <t>000 1 05 02000 02 0000 110</t>
  </si>
  <si>
    <t>000 1 06 01000 00 0000 110</t>
  </si>
  <si>
    <t>Налог на имущество физических лиц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</si>
  <si>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</si>
  <si>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</si>
  <si>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</si>
  <si>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</si>
  <si>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</si>
  <si>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</si>
  <si>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</si>
  <si>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</si>
  <si>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от государственных и муниципальных унитарных предприятий</t>
  </si>
  <si>
    <t>000 1 11 07000 00 0000 120</t>
  </si>
  <si>
    <t>000 1 11 09000 00 0000 120</t>
  </si>
  <si>
    <t>000 1 13 01000 00 0000 130</t>
  </si>
  <si>
    <t>000 1 13 02000 00 0000 130</t>
  </si>
  <si>
    <t>Доходы от продажи квартир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</si>
  <si>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</si>
  <si>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</si>
  <si>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</si>
  <si>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</si>
  <si>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</si>
  <si>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</si>
  <si>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000 1 05 03000 01 0000 110</t>
  </si>
  <si>
    <t>000 1 14 01000 00 0000 410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</si>
  <si>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</si>
  <si>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</si>
  <si>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</si>
  <si>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000 2 07 04050 04 0000 180</t>
  </si>
  <si>
    <t>Прочие безвозмездные поступления в бюджеты городских округов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</si>
  <si>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</si>
  <si>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</si>
  <si>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</si>
  <si>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</si>
  <si>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</si>
  <si>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</si>
  <si>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</si>
  <si>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</si>
  <si>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Изменение плана               (гр.4-гр.3), руб. </t>
  </si>
  <si>
    <t>Уточненный план по данным департамента финансов, руб.</t>
  </si>
  <si>
    <t>Отклонение                  (гр.6-гр.4)</t>
  </si>
  <si>
    <t>Исполнение, руб.</t>
  </si>
  <si>
    <t>% исполнения уточн. плана (гр.8/гр.6)*100</t>
  </si>
  <si>
    <t>Первоначальный план на 2019 год, руб.</t>
  </si>
  <si>
    <t>Уточненный план на 2019 год по решению о бюджете, руб.</t>
  </si>
  <si>
    <t>3</t>
  </si>
  <si>
    <t xml:space="preserve">Отклонение               (гр.8-гр.6),  руб. 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</si>
  <si>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</si>
  <si>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</si>
  <si>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</si>
  <si>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</si>
  <si>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</si>
  <si>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</si>
  <si>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000 1 17 01040 04 0000 180</t>
  </si>
  <si>
    <t>000 1 16 08020 01 0000 140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</si>
  <si>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</si>
  <si>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Оперативный отчет о ходе исполнения бюджета города Нефтеюганска за 9 месяцев 2019 года</t>
  </si>
  <si>
    <t>1. Исполнение по доходной части бюджета за 9 месяцев 2019 года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</si>
  <si>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</si>
  <si>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</si>
  <si>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</si>
  <si>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</si>
  <si>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000 1 16 03050 01 0000 140</t>
  </si>
  <si>
    <t>Денежные взыскания (штрафы) за нарушение законодательства о налогах и сборах, предусмотренные статьей 129.6 Налогового кодекса Российской Федерации</t>
  </si>
  <si>
    <t>Невыясненные поступления, зачисляемые в бюджеты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</si>
</sst>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1" fillId="0" borderId="0"/>
    <xf numFmtId="0" fontId="2" fillId="0" borderId="0"/>
  </cellStyleXfs>
  <cellXfs count="43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0" fontId="4" fillId="0" borderId="1" xfId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vertical="center" wrapText="1"/>
    </xf>
    <xf numFmtId="1" fontId="4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2" applyNumberFormat="1" applyFont="1" applyFill="1" applyBorder="1" applyAlignment="1">
      <alignment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3" fillId="0" borderId="0" xfId="0" applyFont="1" applyFill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4" fontId="4" fillId="0" borderId="0" xfId="0" applyNumberFormat="1" applyFont="1" applyFill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left" wrapText="1"/>
    </xf>
    <xf numFmtId="0" fontId="5" fillId="0" borderId="0" xfId="3" applyFont="1"/>
    <xf numFmtId="1" fontId="6" fillId="0" borderId="0" xfId="3" applyNumberFormat="1" applyFont="1" applyFill="1" applyBorder="1" applyAlignment="1">
      <alignment horizontal="center" vertical="center" wrapText="1"/>
    </xf>
    <xf numFmtId="1" fontId="6" fillId="0" borderId="0" xfId="3" applyNumberFormat="1" applyFont="1" applyFill="1" applyBorder="1" applyAlignment="1">
      <alignment horizontal="left" wrapText="1"/>
    </xf>
    <xf numFmtId="4" fontId="5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4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4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1" fontId="4" fillId="0" borderId="0" xfId="0" applyNumberFormat="1" applyFont="1" applyFill="1" applyAlignment="1">
      <alignment horizontal="center"/>
    </xf>
    <xf numFmtId="4" fontId="5" fillId="0" borderId="0" xfId="3" applyNumberFormat="1" applyFont="1" applyAlignment="1">
      <alignment horizontal="center" vertical="center"/>
    </xf>
    <xf numFmtId="4" fontId="5" fillId="0" borderId="0" xfId="3" applyNumberFormat="1" applyFont="1" applyFill="1" applyAlignment="1">
      <alignment horizontal="center" vertical="center"/>
    </xf>
    <xf numFmtId="1" fontId="6" fillId="0" borderId="0" xfId="1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</cellXfs>
  <cellStyles count="5">
    <cellStyle name="Обычный" xfId="0" builtinId="0"/>
    <cellStyle name="Обычный 2" xfId="1"/>
    <cellStyle name="Обычный 3" xfId="3"/>
    <cellStyle name="Обычный_расходы 2" xfId="4"/>
    <cellStyle name="Обычный_Уточненные Приложения 1,6,7,8,9,13июль 2008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tabSelected="1" zoomScale="95" zoomScaleNormal="95" zoomScaleSheetLayoutView="100" zoomScalePageLayoutView="90" workbookViewId="0">
      <selection activeCell="D19" sqref="D19"/>
    </sheetView>
  </sheetViews>
  <sheetFormatPr defaultRowHeight="12.75" x14ac:dyDescent="0.2"/>
  <cols>
    <col min="1" max="1" width="25.42578125" style="14" customWidth="1"/>
    <col min="2" max="2" width="64.85546875" style="15" customWidth="1"/>
    <col min="3" max="3" width="17.5703125" style="19" customWidth="1"/>
    <col min="4" max="4" width="17" style="19" customWidth="1"/>
    <col min="5" max="5" width="16.85546875" style="19" customWidth="1"/>
    <col min="6" max="6" width="17.42578125" style="19" customWidth="1"/>
    <col min="7" max="7" width="16.140625" style="19" customWidth="1"/>
    <col min="8" max="8" width="16.7109375" style="19" customWidth="1"/>
    <col min="9" max="9" width="15.7109375" style="19" customWidth="1"/>
    <col min="10" max="10" width="15.85546875" style="19" customWidth="1"/>
    <col min="11" max="11" width="19.28515625" style="13" customWidth="1"/>
    <col min="12" max="16384" width="9.140625" style="13"/>
  </cols>
  <sheetData>
    <row r="1" spans="1:10" s="22" customFormat="1" ht="15.75" x14ac:dyDescent="0.25">
      <c r="A1" s="20"/>
      <c r="B1" s="21"/>
      <c r="C1" s="26"/>
      <c r="D1" s="38"/>
      <c r="E1" s="38"/>
      <c r="F1" s="39"/>
      <c r="G1" s="39"/>
      <c r="H1" s="39"/>
      <c r="I1" s="38"/>
      <c r="J1" s="38"/>
    </row>
    <row r="2" spans="1:10" s="22" customFormat="1" ht="15.75" x14ac:dyDescent="0.25">
      <c r="A2" s="20"/>
      <c r="B2" s="21"/>
      <c r="C2" s="26"/>
      <c r="D2" s="38"/>
      <c r="E2" s="38"/>
      <c r="F2" s="39"/>
      <c r="G2" s="39"/>
      <c r="H2" s="39"/>
      <c r="I2" s="38"/>
      <c r="J2" s="38"/>
    </row>
    <row r="3" spans="1:10" s="22" customFormat="1" ht="15.75" customHeight="1" x14ac:dyDescent="0.25">
      <c r="A3" s="40" t="s">
        <v>123</v>
      </c>
      <c r="B3" s="40"/>
      <c r="C3" s="40"/>
      <c r="D3" s="40"/>
      <c r="E3" s="40"/>
      <c r="F3" s="40"/>
      <c r="G3" s="40"/>
      <c r="H3" s="40"/>
      <c r="I3" s="40"/>
      <c r="J3" s="40"/>
    </row>
    <row r="4" spans="1:10" s="22" customFormat="1" ht="20.25" customHeight="1" x14ac:dyDescent="0.25">
      <c r="A4" s="23"/>
      <c r="B4" s="24"/>
      <c r="C4" s="25"/>
      <c r="D4" s="38"/>
      <c r="E4" s="38"/>
      <c r="F4" s="39"/>
      <c r="G4" s="39"/>
      <c r="H4" s="39"/>
      <c r="I4" s="38"/>
      <c r="J4" s="38"/>
    </row>
    <row r="5" spans="1:10" s="22" customFormat="1" ht="15.75" x14ac:dyDescent="0.25">
      <c r="A5" s="41" t="s">
        <v>124</v>
      </c>
      <c r="B5" s="41"/>
      <c r="C5" s="41"/>
      <c r="D5" s="42"/>
      <c r="E5" s="42"/>
      <c r="F5" s="42"/>
      <c r="G5" s="42"/>
      <c r="H5" s="42"/>
      <c r="I5" s="42"/>
      <c r="J5" s="42"/>
    </row>
    <row r="6" spans="1:10" s="22" customFormat="1" ht="15.75" x14ac:dyDescent="0.25">
      <c r="A6" s="20"/>
      <c r="B6" s="21"/>
      <c r="C6" s="26"/>
      <c r="D6" s="38"/>
      <c r="E6" s="38"/>
      <c r="F6" s="39"/>
      <c r="G6" s="39"/>
      <c r="H6" s="39"/>
      <c r="I6" s="38"/>
      <c r="J6" s="38"/>
    </row>
    <row r="8" spans="1:10" s="16" customFormat="1" ht="63" x14ac:dyDescent="0.2">
      <c r="A8" s="31" t="s">
        <v>0</v>
      </c>
      <c r="B8" s="32" t="s">
        <v>1</v>
      </c>
      <c r="C8" s="27" t="s">
        <v>110</v>
      </c>
      <c r="D8" s="28" t="s">
        <v>111</v>
      </c>
      <c r="E8" s="29" t="s">
        <v>105</v>
      </c>
      <c r="F8" s="29" t="s">
        <v>106</v>
      </c>
      <c r="G8" s="29" t="s">
        <v>107</v>
      </c>
      <c r="H8" s="29" t="s">
        <v>108</v>
      </c>
      <c r="I8" s="30" t="s">
        <v>113</v>
      </c>
      <c r="J8" s="30" t="s">
        <v>109</v>
      </c>
    </row>
    <row r="9" spans="1:10" s="37" customFormat="1" x14ac:dyDescent="0.2">
      <c r="A9" s="35">
        <v>1</v>
      </c>
      <c r="B9" s="35">
        <v>2</v>
      </c>
      <c r="C9" s="36" t="s">
        <v>112</v>
      </c>
      <c r="D9" s="36">
        <v>4</v>
      </c>
      <c r="E9" s="36">
        <v>5</v>
      </c>
      <c r="F9" s="36">
        <v>6</v>
      </c>
      <c r="G9" s="36">
        <v>7</v>
      </c>
      <c r="H9" s="36">
        <v>8</v>
      </c>
      <c r="I9" s="36">
        <v>9</v>
      </c>
      <c r="J9" s="36">
        <v>10</v>
      </c>
    </row>
    <row r="10" spans="1:10" s="16" customFormat="1" ht="21" customHeight="1" x14ac:dyDescent="0.2">
      <c r="A10" s="1" t="s">
        <v>2</v>
      </c>
      <c r="B10" s="2" t="s">
        <v>3</v>
      </c>
      <c r="C10" s="34">
        <f>C11+C26</f>
        <v>2598433400</v>
      </c>
      <c r="D10" s="34">
        <f>D11+D26</f>
        <v>2648255544</v>
      </c>
      <c r="E10" s="34">
        <f>D10-C10</f>
        <v>49822144</v>
      </c>
      <c r="F10" s="34">
        <f>F11+F26</f>
        <v>2648255544</v>
      </c>
      <c r="G10" s="34">
        <f>F10-D10</f>
        <v>0</v>
      </c>
      <c r="H10" s="34">
        <f>H11+H26</f>
        <v>2148241896.3800001</v>
      </c>
      <c r="I10" s="34">
        <f>H10-F10</f>
        <v>-500013647.61999989</v>
      </c>
      <c r="J10" s="34">
        <f>(H10/F10)*100</f>
        <v>81.119131469285435</v>
      </c>
    </row>
    <row r="11" spans="1:10" s="16" customFormat="1" x14ac:dyDescent="0.2">
      <c r="A11" s="1"/>
      <c r="B11" s="3" t="s">
        <v>4</v>
      </c>
      <c r="C11" s="34">
        <f>C12+C15+C20+C23+C13</f>
        <v>2224867000</v>
      </c>
      <c r="D11" s="34">
        <f>D12+D15+D20+D23+D13</f>
        <v>2257867000</v>
      </c>
      <c r="E11" s="34">
        <f t="shared" ref="E11:E44" si="0">D11-C11</f>
        <v>33000000</v>
      </c>
      <c r="F11" s="34">
        <f>F12+F15+F20+F23+F13</f>
        <v>2257867000</v>
      </c>
      <c r="G11" s="34">
        <f t="shared" ref="G11:G69" si="1">F11-D11</f>
        <v>0</v>
      </c>
      <c r="H11" s="34">
        <f>H12+H15+H20+H23+H13</f>
        <v>1787335313.7</v>
      </c>
      <c r="I11" s="34">
        <f t="shared" ref="I11:I70" si="2">H11-F11</f>
        <v>-470531686.29999995</v>
      </c>
      <c r="J11" s="34">
        <f t="shared" ref="J11:J69" si="3">(H11/F11)*100</f>
        <v>79.160345303775642</v>
      </c>
    </row>
    <row r="12" spans="1:10" ht="15.75" customHeight="1" x14ac:dyDescent="0.2">
      <c r="A12" s="4" t="s">
        <v>5</v>
      </c>
      <c r="B12" s="5" t="s">
        <v>6</v>
      </c>
      <c r="C12" s="33">
        <v>1732595000</v>
      </c>
      <c r="D12" s="33">
        <v>1765595000</v>
      </c>
      <c r="E12" s="33">
        <f t="shared" si="0"/>
        <v>33000000</v>
      </c>
      <c r="F12" s="33">
        <v>1765595000</v>
      </c>
      <c r="G12" s="33">
        <f t="shared" si="1"/>
        <v>0</v>
      </c>
      <c r="H12" s="33">
        <v>1349983195.1400001</v>
      </c>
      <c r="I12" s="33">
        <f t="shared" si="2"/>
        <v>-415611804.8599999</v>
      </c>
      <c r="J12" s="33">
        <f t="shared" si="3"/>
        <v>76.460524363741413</v>
      </c>
    </row>
    <row r="13" spans="1:10" ht="25.5" x14ac:dyDescent="0.2">
      <c r="A13" s="6" t="s">
        <v>7</v>
      </c>
      <c r="B13" s="5" t="s">
        <v>8</v>
      </c>
      <c r="C13" s="33">
        <f>C14</f>
        <v>6857000</v>
      </c>
      <c r="D13" s="33">
        <f>D14</f>
        <v>6857000</v>
      </c>
      <c r="E13" s="33">
        <f t="shared" si="0"/>
        <v>0</v>
      </c>
      <c r="F13" s="33">
        <f>F14</f>
        <v>6857000</v>
      </c>
      <c r="G13" s="33">
        <f>G14</f>
        <v>0</v>
      </c>
      <c r="H13" s="33">
        <f>H14</f>
        <v>6508338.8700000001</v>
      </c>
      <c r="I13" s="33">
        <f t="shared" si="2"/>
        <v>-348661.12999999989</v>
      </c>
      <c r="J13" s="33">
        <f t="shared" si="3"/>
        <v>94.915252588595607</v>
      </c>
    </row>
    <row r="14" spans="1:10" ht="25.5" x14ac:dyDescent="0.2">
      <c r="A14" s="6" t="s">
        <v>9</v>
      </c>
      <c r="B14" s="7" t="s">
        <v>10</v>
      </c>
      <c r="C14" s="33">
        <v>6857000</v>
      </c>
      <c r="D14" s="33">
        <v>6857000</v>
      </c>
      <c r="E14" s="33">
        <f t="shared" si="0"/>
        <v>0</v>
      </c>
      <c r="F14" s="33">
        <v>6857000</v>
      </c>
      <c r="G14" s="33">
        <f t="shared" si="1"/>
        <v>0</v>
      </c>
      <c r="H14" s="33">
        <v>6508338.8700000001</v>
      </c>
      <c r="I14" s="33">
        <f t="shared" si="2"/>
        <v>-348661.12999999989</v>
      </c>
      <c r="J14" s="33">
        <f t="shared" si="3"/>
        <v>94.915252588595607</v>
      </c>
    </row>
    <row r="15" spans="1:10" ht="15.75" customHeight="1" x14ac:dyDescent="0.2">
      <c r="A15" s="4" t="s">
        <v>11</v>
      </c>
      <c r="B15" s="5" t="s">
        <v>12</v>
      </c>
      <c r="C15" s="33">
        <f>SUM(C16:C19)</f>
        <v>373590000</v>
      </c>
      <c r="D15" s="33">
        <f>SUM(D16:D19)</f>
        <v>373590000</v>
      </c>
      <c r="E15" s="33">
        <f t="shared" si="0"/>
        <v>0</v>
      </c>
      <c r="F15" s="33">
        <f>SUM(F16:F19)</f>
        <v>373590000</v>
      </c>
      <c r="G15" s="33">
        <f t="shared" si="1"/>
        <v>0</v>
      </c>
      <c r="H15" s="33">
        <v>360329560.63999999</v>
      </c>
      <c r="I15" s="33">
        <f t="shared" si="2"/>
        <v>-13260439.360000014</v>
      </c>
      <c r="J15" s="33">
        <f t="shared" si="3"/>
        <v>96.450536855911565</v>
      </c>
    </row>
    <row r="16" spans="1:10" ht="25.5" x14ac:dyDescent="0.2">
      <c r="A16" s="4" t="s">
        <v>13</v>
      </c>
      <c r="B16" s="8" t="s">
        <v>14</v>
      </c>
      <c r="C16" s="33">
        <v>270000000</v>
      </c>
      <c r="D16" s="33">
        <v>270000000</v>
      </c>
      <c r="E16" s="33">
        <f t="shared" si="0"/>
        <v>0</v>
      </c>
      <c r="F16" s="33">
        <v>270000000</v>
      </c>
      <c r="G16" s="33">
        <f t="shared" si="1"/>
        <v>0</v>
      </c>
      <c r="H16" s="33">
        <v>290117786.56</v>
      </c>
      <c r="I16" s="33">
        <f t="shared" si="2"/>
        <v>20117786.560000002</v>
      </c>
      <c r="J16" s="33">
        <f t="shared" si="3"/>
        <v>107.45103205925926</v>
      </c>
    </row>
    <row r="17" spans="1:10" x14ac:dyDescent="0.2">
      <c r="A17" s="4" t="s">
        <v>67</v>
      </c>
      <c r="B17" s="8" t="s">
        <v>15</v>
      </c>
      <c r="C17" s="33">
        <v>76400000</v>
      </c>
      <c r="D17" s="33">
        <v>76400000</v>
      </c>
      <c r="E17" s="33">
        <f t="shared" si="0"/>
        <v>0</v>
      </c>
      <c r="F17" s="33">
        <v>76400000</v>
      </c>
      <c r="G17" s="33">
        <f t="shared" si="1"/>
        <v>0</v>
      </c>
      <c r="H17" s="33">
        <v>53004676.359999999</v>
      </c>
      <c r="I17" s="33">
        <f t="shared" si="2"/>
        <v>-23395323.640000001</v>
      </c>
      <c r="J17" s="33">
        <f t="shared" si="3"/>
        <v>69.377848638743458</v>
      </c>
    </row>
    <row r="18" spans="1:10" ht="15.75" customHeight="1" x14ac:dyDescent="0.2">
      <c r="A18" s="4" t="s">
        <v>90</v>
      </c>
      <c r="B18" s="8" t="s">
        <v>16</v>
      </c>
      <c r="C18" s="33">
        <v>1190000</v>
      </c>
      <c r="D18" s="33">
        <v>1190000</v>
      </c>
      <c r="E18" s="33">
        <f t="shared" si="0"/>
        <v>0</v>
      </c>
      <c r="F18" s="33">
        <v>1190000</v>
      </c>
      <c r="G18" s="33">
        <f t="shared" si="1"/>
        <v>0</v>
      </c>
      <c r="H18" s="33">
        <v>1297188.8400000001</v>
      </c>
      <c r="I18" s="33">
        <f t="shared" si="2"/>
        <v>107188.84000000008</v>
      </c>
      <c r="J18" s="33">
        <f t="shared" si="3"/>
        <v>109.0074655462185</v>
      </c>
    </row>
    <row r="19" spans="1:10" ht="25.5" x14ac:dyDescent="0.2">
      <c r="A19" s="4" t="s">
        <v>66</v>
      </c>
      <c r="B19" s="8" t="s">
        <v>65</v>
      </c>
      <c r="C19" s="33">
        <v>26000000</v>
      </c>
      <c r="D19" s="33">
        <v>26000000</v>
      </c>
      <c r="E19" s="33">
        <f t="shared" si="0"/>
        <v>0</v>
      </c>
      <c r="F19" s="33">
        <v>26000000</v>
      </c>
      <c r="G19" s="33">
        <f t="shared" si="1"/>
        <v>0</v>
      </c>
      <c r="H19" s="33">
        <v>15909908.880000001</v>
      </c>
      <c r="I19" s="33">
        <f t="shared" si="2"/>
        <v>-10090091.119999999</v>
      </c>
      <c r="J19" s="33">
        <f t="shared" si="3"/>
        <v>61.191957230769233</v>
      </c>
    </row>
    <row r="20" spans="1:10" ht="17.25" customHeight="1" x14ac:dyDescent="0.2">
      <c r="A20" s="4" t="s">
        <v>17</v>
      </c>
      <c r="B20" s="8" t="s">
        <v>18</v>
      </c>
      <c r="C20" s="33">
        <f>C21+C22</f>
        <v>90000000</v>
      </c>
      <c r="D20" s="33">
        <f>D21+D22</f>
        <v>90000000</v>
      </c>
      <c r="E20" s="33">
        <f t="shared" si="0"/>
        <v>0</v>
      </c>
      <c r="F20" s="33">
        <f>F21+F22</f>
        <v>90000000</v>
      </c>
      <c r="G20" s="33">
        <f>G21+G22</f>
        <v>0</v>
      </c>
      <c r="H20" s="33">
        <f>H21+H22</f>
        <v>54606327.340000004</v>
      </c>
      <c r="I20" s="33">
        <f t="shared" si="2"/>
        <v>-35393672.659999996</v>
      </c>
      <c r="J20" s="33">
        <f t="shared" si="3"/>
        <v>60.673697044444452</v>
      </c>
    </row>
    <row r="21" spans="1:10" ht="17.25" customHeight="1" x14ac:dyDescent="0.2">
      <c r="A21" s="4" t="s">
        <v>68</v>
      </c>
      <c r="B21" s="9" t="s">
        <v>69</v>
      </c>
      <c r="C21" s="33">
        <v>30000000</v>
      </c>
      <c r="D21" s="33">
        <v>30000000</v>
      </c>
      <c r="E21" s="33">
        <f t="shared" si="0"/>
        <v>0</v>
      </c>
      <c r="F21" s="33">
        <v>30000000</v>
      </c>
      <c r="G21" s="33">
        <f t="shared" si="1"/>
        <v>0</v>
      </c>
      <c r="H21" s="33">
        <v>16494441.279999999</v>
      </c>
      <c r="I21" s="33">
        <f t="shared" si="2"/>
        <v>-13505558.720000001</v>
      </c>
      <c r="J21" s="33">
        <f t="shared" si="3"/>
        <v>54.981470933333334</v>
      </c>
    </row>
    <row r="22" spans="1:10" ht="17.25" customHeight="1" x14ac:dyDescent="0.2">
      <c r="A22" s="4" t="s">
        <v>19</v>
      </c>
      <c r="B22" s="9" t="s">
        <v>20</v>
      </c>
      <c r="C22" s="33">
        <v>60000000</v>
      </c>
      <c r="D22" s="33">
        <v>60000000</v>
      </c>
      <c r="E22" s="33">
        <f t="shared" si="0"/>
        <v>0</v>
      </c>
      <c r="F22" s="33">
        <v>60000000</v>
      </c>
      <c r="G22" s="33">
        <f t="shared" si="1"/>
        <v>0</v>
      </c>
      <c r="H22" s="33">
        <v>38111886.060000002</v>
      </c>
      <c r="I22" s="33">
        <f t="shared" si="2"/>
        <v>-21888113.939999998</v>
      </c>
      <c r="J22" s="33">
        <f t="shared" si="3"/>
        <v>63.519810100000008</v>
      </c>
    </row>
    <row r="23" spans="1:10" ht="17.25" customHeight="1" x14ac:dyDescent="0.2">
      <c r="A23" s="4" t="s">
        <v>21</v>
      </c>
      <c r="B23" s="9" t="s">
        <v>22</v>
      </c>
      <c r="C23" s="33">
        <f t="shared" ref="C23:H23" si="4">C24+C25</f>
        <v>21825000</v>
      </c>
      <c r="D23" s="33">
        <f t="shared" si="4"/>
        <v>21825000</v>
      </c>
      <c r="E23" s="33">
        <f t="shared" si="0"/>
        <v>0</v>
      </c>
      <c r="F23" s="33">
        <f t="shared" ref="F23" si="5">F24+F25</f>
        <v>21825000</v>
      </c>
      <c r="G23" s="33">
        <f t="shared" si="1"/>
        <v>0</v>
      </c>
      <c r="H23" s="33">
        <f t="shared" si="4"/>
        <v>15907891.710000001</v>
      </c>
      <c r="I23" s="33">
        <f t="shared" si="2"/>
        <v>-5917108.2899999991</v>
      </c>
      <c r="J23" s="33">
        <f t="shared" si="3"/>
        <v>72.888392714776643</v>
      </c>
    </row>
    <row r="24" spans="1:10" ht="25.5" x14ac:dyDescent="0.2">
      <c r="A24" s="4" t="s">
        <v>70</v>
      </c>
      <c r="B24" s="9" t="s">
        <v>71</v>
      </c>
      <c r="C24" s="33">
        <v>21700000</v>
      </c>
      <c r="D24" s="33">
        <v>21700000</v>
      </c>
      <c r="E24" s="33">
        <f t="shared" si="0"/>
        <v>0</v>
      </c>
      <c r="F24" s="33">
        <v>21700000</v>
      </c>
      <c r="G24" s="33">
        <f t="shared" si="1"/>
        <v>0</v>
      </c>
      <c r="H24" s="33">
        <v>15829491.710000001</v>
      </c>
      <c r="I24" s="33">
        <f t="shared" si="2"/>
        <v>-5870508.2899999991</v>
      </c>
      <c r="J24" s="33">
        <f t="shared" si="3"/>
        <v>72.946966405529963</v>
      </c>
    </row>
    <row r="25" spans="1:10" ht="25.5" x14ac:dyDescent="0.2">
      <c r="A25" s="10" t="s">
        <v>72</v>
      </c>
      <c r="B25" s="11" t="s">
        <v>73</v>
      </c>
      <c r="C25" s="33">
        <v>125000</v>
      </c>
      <c r="D25" s="33">
        <v>125000</v>
      </c>
      <c r="E25" s="33">
        <f t="shared" si="0"/>
        <v>0</v>
      </c>
      <c r="F25" s="33">
        <v>125000</v>
      </c>
      <c r="G25" s="33">
        <f t="shared" si="1"/>
        <v>0</v>
      </c>
      <c r="H25" s="33">
        <v>78400</v>
      </c>
      <c r="I25" s="33">
        <f t="shared" si="2"/>
        <v>-46600</v>
      </c>
      <c r="J25" s="33">
        <f t="shared" si="3"/>
        <v>62.72</v>
      </c>
    </row>
    <row r="26" spans="1:10" s="16" customFormat="1" ht="15.75" customHeight="1" x14ac:dyDescent="0.2">
      <c r="A26" s="1"/>
      <c r="B26" s="2" t="s">
        <v>23</v>
      </c>
      <c r="C26" s="34">
        <f>C27+C32+C34+C37+C41+C58</f>
        <v>373566400</v>
      </c>
      <c r="D26" s="34">
        <f>D27+D32+D34+D37+D41+D58</f>
        <v>390388544</v>
      </c>
      <c r="E26" s="34">
        <f t="shared" si="0"/>
        <v>16822144</v>
      </c>
      <c r="F26" s="34">
        <f>F27+F32+F34+F37+F41+F58</f>
        <v>390388544</v>
      </c>
      <c r="G26" s="34">
        <f t="shared" si="1"/>
        <v>0</v>
      </c>
      <c r="H26" s="34">
        <f>H27+H32+H34+H37+H41+H58</f>
        <v>360906582.68000001</v>
      </c>
      <c r="I26" s="34">
        <f t="shared" si="2"/>
        <v>-29481961.319999993</v>
      </c>
      <c r="J26" s="34">
        <f>(H26/F26)*100</f>
        <v>92.448046498003805</v>
      </c>
    </row>
    <row r="27" spans="1:10" ht="25.5" x14ac:dyDescent="0.2">
      <c r="A27" s="4" t="s">
        <v>24</v>
      </c>
      <c r="B27" s="8" t="s">
        <v>25</v>
      </c>
      <c r="C27" s="33">
        <f>C28+C30+C31+C29</f>
        <v>314427100</v>
      </c>
      <c r="D27" s="33">
        <f>D28+D30+D31+D29</f>
        <v>325481900</v>
      </c>
      <c r="E27" s="33">
        <f t="shared" si="0"/>
        <v>11054800</v>
      </c>
      <c r="F27" s="33">
        <f>F28+F30+F31+F29</f>
        <v>325481900</v>
      </c>
      <c r="G27" s="33">
        <f>G28+G30+G31+G29</f>
        <v>0</v>
      </c>
      <c r="H27" s="33">
        <f>H28+H30+H31+H29</f>
        <v>286506445.26999998</v>
      </c>
      <c r="I27" s="33">
        <f t="shared" si="2"/>
        <v>-38975454.730000019</v>
      </c>
      <c r="J27" s="33">
        <f t="shared" si="3"/>
        <v>88.025308095473193</v>
      </c>
    </row>
    <row r="28" spans="1:10" ht="55.5" customHeight="1" x14ac:dyDescent="0.2">
      <c r="A28" s="4" t="s">
        <v>74</v>
      </c>
      <c r="B28" s="8" t="s">
        <v>75</v>
      </c>
      <c r="C28" s="33">
        <v>14024800</v>
      </c>
      <c r="D28" s="33">
        <v>14024800</v>
      </c>
      <c r="E28" s="33">
        <f t="shared" si="0"/>
        <v>0</v>
      </c>
      <c r="F28" s="33">
        <v>14024800</v>
      </c>
      <c r="G28" s="33">
        <f t="shared" si="1"/>
        <v>0</v>
      </c>
      <c r="H28" s="33">
        <v>4315794.43</v>
      </c>
      <c r="I28" s="33">
        <f t="shared" si="2"/>
        <v>-9709005.5700000003</v>
      </c>
      <c r="J28" s="33">
        <f t="shared" si="3"/>
        <v>30.772591623409955</v>
      </c>
    </row>
    <row r="29" spans="1:10" ht="63.75" x14ac:dyDescent="0.2">
      <c r="A29" s="4" t="s">
        <v>76</v>
      </c>
      <c r="B29" s="8" t="s">
        <v>77</v>
      </c>
      <c r="C29" s="33">
        <v>297087500</v>
      </c>
      <c r="D29" s="33">
        <v>308348100</v>
      </c>
      <c r="E29" s="33">
        <f t="shared" si="0"/>
        <v>11260600</v>
      </c>
      <c r="F29" s="33">
        <v>308348100</v>
      </c>
      <c r="G29" s="33">
        <f t="shared" si="1"/>
        <v>0</v>
      </c>
      <c r="H29" s="33">
        <v>278743229.38</v>
      </c>
      <c r="I29" s="33">
        <f t="shared" si="2"/>
        <v>-29604870.620000005</v>
      </c>
      <c r="J29" s="33">
        <f t="shared" si="3"/>
        <v>90.398880155253096</v>
      </c>
    </row>
    <row r="30" spans="1:10" ht="18.75" customHeight="1" x14ac:dyDescent="0.2">
      <c r="A30" s="4" t="s">
        <v>79</v>
      </c>
      <c r="B30" s="8" t="s">
        <v>78</v>
      </c>
      <c r="C30" s="33">
        <v>314800</v>
      </c>
      <c r="D30" s="33">
        <v>109000</v>
      </c>
      <c r="E30" s="33">
        <f t="shared" si="0"/>
        <v>-205800</v>
      </c>
      <c r="F30" s="33">
        <v>109000</v>
      </c>
      <c r="G30" s="33">
        <f t="shared" si="1"/>
        <v>0</v>
      </c>
      <c r="H30" s="33">
        <v>42250</v>
      </c>
      <c r="I30" s="33">
        <f t="shared" si="2"/>
        <v>-66750</v>
      </c>
      <c r="J30" s="33">
        <f t="shared" si="3"/>
        <v>38.761467889908261</v>
      </c>
    </row>
    <row r="31" spans="1:10" ht="63.75" x14ac:dyDescent="0.2">
      <c r="A31" s="4" t="s">
        <v>80</v>
      </c>
      <c r="B31" s="8" t="s">
        <v>89</v>
      </c>
      <c r="C31" s="33">
        <v>3000000</v>
      </c>
      <c r="D31" s="33">
        <v>3000000</v>
      </c>
      <c r="E31" s="33">
        <f t="shared" si="0"/>
        <v>0</v>
      </c>
      <c r="F31" s="33">
        <v>3000000</v>
      </c>
      <c r="G31" s="33">
        <f t="shared" si="1"/>
        <v>0</v>
      </c>
      <c r="H31" s="33">
        <v>3405171.46</v>
      </c>
      <c r="I31" s="33">
        <f t="shared" si="2"/>
        <v>405171.45999999996</v>
      </c>
      <c r="J31" s="33">
        <f t="shared" si="3"/>
        <v>113.50571533333334</v>
      </c>
    </row>
    <row r="32" spans="1:10" ht="15" customHeight="1" x14ac:dyDescent="0.2">
      <c r="A32" s="4" t="s">
        <v>26</v>
      </c>
      <c r="B32" s="8" t="s">
        <v>27</v>
      </c>
      <c r="C32" s="33">
        <f>C33</f>
        <v>7807500</v>
      </c>
      <c r="D32" s="33">
        <f>D33</f>
        <v>7807500</v>
      </c>
      <c r="E32" s="33">
        <f t="shared" si="0"/>
        <v>0</v>
      </c>
      <c r="F32" s="33">
        <f>F33</f>
        <v>7807500</v>
      </c>
      <c r="G32" s="33">
        <f>G33</f>
        <v>0</v>
      </c>
      <c r="H32" s="33">
        <f>H33</f>
        <v>7505184.6699999999</v>
      </c>
      <c r="I32" s="33">
        <f t="shared" si="2"/>
        <v>-302315.33000000007</v>
      </c>
      <c r="J32" s="33">
        <f t="shared" si="3"/>
        <v>96.127885622798587</v>
      </c>
    </row>
    <row r="33" spans="1:10" ht="15" customHeight="1" x14ac:dyDescent="0.2">
      <c r="A33" s="4" t="s">
        <v>28</v>
      </c>
      <c r="B33" s="8" t="s">
        <v>29</v>
      </c>
      <c r="C33" s="33">
        <v>7807500</v>
      </c>
      <c r="D33" s="33">
        <v>7807500</v>
      </c>
      <c r="E33" s="33">
        <f t="shared" si="0"/>
        <v>0</v>
      </c>
      <c r="F33" s="33">
        <v>7807500</v>
      </c>
      <c r="G33" s="33">
        <f t="shared" si="1"/>
        <v>0</v>
      </c>
      <c r="H33" s="33">
        <v>7505184.6699999999</v>
      </c>
      <c r="I33" s="33">
        <f t="shared" si="2"/>
        <v>-302315.33000000007</v>
      </c>
      <c r="J33" s="33">
        <f t="shared" si="3"/>
        <v>96.127885622798587</v>
      </c>
    </row>
    <row r="34" spans="1:10" ht="16.5" customHeight="1" x14ac:dyDescent="0.2">
      <c r="A34" s="4" t="s">
        <v>30</v>
      </c>
      <c r="B34" s="8" t="s">
        <v>100</v>
      </c>
      <c r="C34" s="33">
        <f>C35+C36</f>
        <v>3149800</v>
      </c>
      <c r="D34" s="33">
        <f>D35+D36</f>
        <v>6653751</v>
      </c>
      <c r="E34" s="33">
        <f t="shared" si="0"/>
        <v>3503951</v>
      </c>
      <c r="F34" s="33">
        <f>F35+F36</f>
        <v>6653751</v>
      </c>
      <c r="G34" s="33">
        <f>G35+G36</f>
        <v>0</v>
      </c>
      <c r="H34" s="33">
        <f>H35+H36</f>
        <v>7783617.2300000004</v>
      </c>
      <c r="I34" s="33">
        <f t="shared" si="2"/>
        <v>1129866.2300000004</v>
      </c>
      <c r="J34" s="33">
        <f t="shared" si="3"/>
        <v>116.98089137991488</v>
      </c>
    </row>
    <row r="35" spans="1:10" ht="16.5" customHeight="1" x14ac:dyDescent="0.2">
      <c r="A35" s="4" t="s">
        <v>81</v>
      </c>
      <c r="B35" s="8" t="s">
        <v>101</v>
      </c>
      <c r="C35" s="33">
        <v>415400</v>
      </c>
      <c r="D35" s="33">
        <v>415400</v>
      </c>
      <c r="E35" s="33">
        <f t="shared" si="0"/>
        <v>0</v>
      </c>
      <c r="F35" s="33">
        <v>415400</v>
      </c>
      <c r="G35" s="33">
        <f t="shared" si="1"/>
        <v>0</v>
      </c>
      <c r="H35" s="33">
        <v>104200</v>
      </c>
      <c r="I35" s="33">
        <f t="shared" si="2"/>
        <v>-311200</v>
      </c>
      <c r="J35" s="33">
        <f t="shared" si="3"/>
        <v>25.08425613866153</v>
      </c>
    </row>
    <row r="36" spans="1:10" ht="16.5" customHeight="1" x14ac:dyDescent="0.2">
      <c r="A36" s="4" t="s">
        <v>82</v>
      </c>
      <c r="B36" s="8" t="s">
        <v>102</v>
      </c>
      <c r="C36" s="33">
        <v>2734400</v>
      </c>
      <c r="D36" s="33">
        <v>6238351</v>
      </c>
      <c r="E36" s="33">
        <f t="shared" si="0"/>
        <v>3503951</v>
      </c>
      <c r="F36" s="33">
        <v>6238351</v>
      </c>
      <c r="G36" s="33">
        <f t="shared" si="1"/>
        <v>0</v>
      </c>
      <c r="H36" s="33">
        <v>7679417.2300000004</v>
      </c>
      <c r="I36" s="33">
        <f t="shared" si="2"/>
        <v>1441066.2300000004</v>
      </c>
      <c r="J36" s="33">
        <f t="shared" si="3"/>
        <v>123.10011459759158</v>
      </c>
    </row>
    <row r="37" spans="1:10" ht="16.5" customHeight="1" x14ac:dyDescent="0.2">
      <c r="A37" s="4" t="s">
        <v>31</v>
      </c>
      <c r="B37" s="8" t="s">
        <v>32</v>
      </c>
      <c r="C37" s="33">
        <f>C39+C40+C38</f>
        <v>22244300</v>
      </c>
      <c r="D37" s="33">
        <f>D39+D40+D38</f>
        <v>22256620</v>
      </c>
      <c r="E37" s="33">
        <f t="shared" si="0"/>
        <v>12320</v>
      </c>
      <c r="F37" s="33">
        <f>F39+F40+F38</f>
        <v>22256620</v>
      </c>
      <c r="G37" s="33">
        <f>G39+G40+G38</f>
        <v>0</v>
      </c>
      <c r="H37" s="33">
        <f>H39+H40+H38</f>
        <v>29298494.59</v>
      </c>
      <c r="I37" s="33">
        <f t="shared" si="2"/>
        <v>7041874.5899999999</v>
      </c>
      <c r="J37" s="33">
        <f t="shared" si="3"/>
        <v>131.63946093342116</v>
      </c>
    </row>
    <row r="38" spans="1:10" ht="16.5" customHeight="1" x14ac:dyDescent="0.2">
      <c r="A38" s="4" t="s">
        <v>91</v>
      </c>
      <c r="B38" s="8" t="s">
        <v>83</v>
      </c>
      <c r="C38" s="33">
        <v>12858900</v>
      </c>
      <c r="D38" s="33">
        <v>12858900</v>
      </c>
      <c r="E38" s="33">
        <f t="shared" si="0"/>
        <v>0</v>
      </c>
      <c r="F38" s="33">
        <v>12858900</v>
      </c>
      <c r="G38" s="33">
        <f t="shared" si="1"/>
        <v>0</v>
      </c>
      <c r="H38" s="33">
        <v>12295067.07</v>
      </c>
      <c r="I38" s="33">
        <f t="shared" si="2"/>
        <v>-563832.9299999997</v>
      </c>
      <c r="J38" s="33">
        <f t="shared" si="3"/>
        <v>95.61523201829084</v>
      </c>
    </row>
    <row r="39" spans="1:10" ht="65.25" customHeight="1" x14ac:dyDescent="0.2">
      <c r="A39" s="4" t="s">
        <v>84</v>
      </c>
      <c r="B39" s="12" t="s">
        <v>85</v>
      </c>
      <c r="C39" s="33">
        <v>1885400</v>
      </c>
      <c r="D39" s="33">
        <v>1897720</v>
      </c>
      <c r="E39" s="33">
        <f t="shared" si="0"/>
        <v>12320</v>
      </c>
      <c r="F39" s="33">
        <v>1897720</v>
      </c>
      <c r="G39" s="33">
        <f t="shared" si="1"/>
        <v>0</v>
      </c>
      <c r="H39" s="33">
        <v>2662511.04</v>
      </c>
      <c r="I39" s="33">
        <f t="shared" si="2"/>
        <v>764791.04</v>
      </c>
      <c r="J39" s="33">
        <f t="shared" si="3"/>
        <v>140.30052062474968</v>
      </c>
    </row>
    <row r="40" spans="1:10" ht="25.5" x14ac:dyDescent="0.2">
      <c r="A40" s="4" t="s">
        <v>86</v>
      </c>
      <c r="B40" s="12" t="s">
        <v>87</v>
      </c>
      <c r="C40" s="33">
        <v>7500000</v>
      </c>
      <c r="D40" s="33">
        <v>7500000</v>
      </c>
      <c r="E40" s="33">
        <f t="shared" si="0"/>
        <v>0</v>
      </c>
      <c r="F40" s="33">
        <v>7500000</v>
      </c>
      <c r="G40" s="33">
        <f t="shared" si="1"/>
        <v>0</v>
      </c>
      <c r="H40" s="33">
        <v>14340916.48</v>
      </c>
      <c r="I40" s="33">
        <f t="shared" si="2"/>
        <v>6840916.4800000004</v>
      </c>
      <c r="J40" s="33">
        <f t="shared" si="3"/>
        <v>191.21221973333334</v>
      </c>
    </row>
    <row r="41" spans="1:10" x14ac:dyDescent="0.2">
      <c r="A41" s="4" t="s">
        <v>33</v>
      </c>
      <c r="B41" s="8" t="s">
        <v>34</v>
      </c>
      <c r="C41" s="33">
        <f>SUM(C42:C57)</f>
        <v>25937700</v>
      </c>
      <c r="D41" s="33">
        <f>SUM(D42:D57)</f>
        <v>28188773</v>
      </c>
      <c r="E41" s="33">
        <f t="shared" si="0"/>
        <v>2251073</v>
      </c>
      <c r="F41" s="33">
        <f>SUM(F42:F57)</f>
        <v>28188773</v>
      </c>
      <c r="G41" s="33">
        <f t="shared" si="1"/>
        <v>0</v>
      </c>
      <c r="H41" s="33">
        <f>SUM(H42:H57)</f>
        <v>29864388.98</v>
      </c>
      <c r="I41" s="33">
        <f t="shared" si="2"/>
        <v>1675615.9800000004</v>
      </c>
      <c r="J41" s="33">
        <f t="shared" si="3"/>
        <v>105.94426717331756</v>
      </c>
    </row>
    <row r="42" spans="1:10" ht="54.75" customHeight="1" x14ac:dyDescent="0.2">
      <c r="A42" s="4" t="s">
        <v>35</v>
      </c>
      <c r="B42" s="9" t="s">
        <v>92</v>
      </c>
      <c r="C42" s="33">
        <v>900000</v>
      </c>
      <c r="D42" s="33">
        <v>900000</v>
      </c>
      <c r="E42" s="33">
        <f t="shared" si="0"/>
        <v>0</v>
      </c>
      <c r="F42" s="33">
        <v>900000</v>
      </c>
      <c r="G42" s="33">
        <f t="shared" si="1"/>
        <v>0</v>
      </c>
      <c r="H42" s="33">
        <v>655082.28</v>
      </c>
      <c r="I42" s="33">
        <f t="shared" si="2"/>
        <v>-244917.71999999997</v>
      </c>
      <c r="J42" s="33">
        <f t="shared" si="3"/>
        <v>72.786919999999995</v>
      </c>
    </row>
    <row r="43" spans="1:10" ht="40.5" customHeight="1" x14ac:dyDescent="0.2">
      <c r="A43" s="4" t="s">
        <v>36</v>
      </c>
      <c r="B43" s="9" t="s">
        <v>37</v>
      </c>
      <c r="C43" s="33">
        <v>80000</v>
      </c>
      <c r="D43" s="33">
        <v>80000</v>
      </c>
      <c r="E43" s="33">
        <f t="shared" si="0"/>
        <v>0</v>
      </c>
      <c r="F43" s="33">
        <v>80000</v>
      </c>
      <c r="G43" s="33">
        <f t="shared" si="1"/>
        <v>0</v>
      </c>
      <c r="H43" s="33">
        <v>106944.54</v>
      </c>
      <c r="I43" s="33">
        <f t="shared" si="2"/>
        <v>26944.539999999994</v>
      </c>
      <c r="J43" s="33">
        <f t="shared" si="3"/>
        <v>133.68067499999998</v>
      </c>
    </row>
    <row r="44" spans="1:10" ht="40.5" customHeight="1" x14ac:dyDescent="0.2">
      <c r="A44" s="4" t="s">
        <v>129</v>
      </c>
      <c r="B44" s="9" t="s">
        <v>130</v>
      </c>
      <c r="C44" s="33"/>
      <c r="D44" s="33"/>
      <c r="E44" s="33">
        <f t="shared" si="0"/>
        <v>0</v>
      </c>
      <c r="F44" s="33"/>
      <c r="G44" s="33">
        <f t="shared" si="1"/>
        <v>0</v>
      </c>
      <c r="H44" s="33">
        <v>150</v>
      </c>
      <c r="I44" s="33">
        <f t="shared" si="2"/>
        <v>150</v>
      </c>
      <c r="J44" s="33"/>
    </row>
    <row r="45" spans="1:10" ht="42.75" customHeight="1" x14ac:dyDescent="0.2">
      <c r="A45" s="4" t="s">
        <v>38</v>
      </c>
      <c r="B45" s="9" t="s">
        <v>39</v>
      </c>
      <c r="C45" s="33">
        <v>40000</v>
      </c>
      <c r="D45" s="33">
        <v>40000</v>
      </c>
      <c r="E45" s="33">
        <f t="shared" ref="E45:E59" si="6">D45-C45</f>
        <v>0</v>
      </c>
      <c r="F45" s="33">
        <v>40000</v>
      </c>
      <c r="G45" s="33">
        <f t="shared" si="1"/>
        <v>0</v>
      </c>
      <c r="H45" s="33">
        <v>75082.28</v>
      </c>
      <c r="I45" s="33">
        <f t="shared" si="2"/>
        <v>35082.28</v>
      </c>
      <c r="J45" s="33">
        <f t="shared" si="3"/>
        <v>187.70570000000001</v>
      </c>
    </row>
    <row r="46" spans="1:10" ht="43.5" customHeight="1" x14ac:dyDescent="0.2">
      <c r="A46" s="4" t="s">
        <v>40</v>
      </c>
      <c r="B46" s="9" t="s">
        <v>41</v>
      </c>
      <c r="C46" s="33">
        <v>1050000</v>
      </c>
      <c r="D46" s="33">
        <v>1050000</v>
      </c>
      <c r="E46" s="33">
        <f t="shared" si="6"/>
        <v>0</v>
      </c>
      <c r="F46" s="33">
        <v>1050000</v>
      </c>
      <c r="G46" s="33">
        <f t="shared" si="1"/>
        <v>0</v>
      </c>
      <c r="H46" s="33">
        <v>891792.18</v>
      </c>
      <c r="I46" s="33">
        <f t="shared" si="2"/>
        <v>-158207.81999999995</v>
      </c>
      <c r="J46" s="33">
        <f t="shared" si="3"/>
        <v>84.932588571428582</v>
      </c>
    </row>
    <row r="47" spans="1:10" ht="43.5" customHeight="1" x14ac:dyDescent="0.2">
      <c r="A47" s="4" t="s">
        <v>121</v>
      </c>
      <c r="B47" s="9" t="s">
        <v>122</v>
      </c>
      <c r="C47" s="33"/>
      <c r="D47" s="33"/>
      <c r="E47" s="33">
        <f t="shared" si="6"/>
        <v>0</v>
      </c>
      <c r="F47" s="33"/>
      <c r="G47" s="33">
        <f t="shared" si="1"/>
        <v>0</v>
      </c>
      <c r="H47" s="33">
        <v>3000</v>
      </c>
      <c r="I47" s="33">
        <f t="shared" si="2"/>
        <v>3000</v>
      </c>
      <c r="J47" s="33"/>
    </row>
    <row r="48" spans="1:10" ht="25.5" x14ac:dyDescent="0.2">
      <c r="A48" s="4" t="s">
        <v>64</v>
      </c>
      <c r="B48" s="9" t="s">
        <v>42</v>
      </c>
      <c r="C48" s="33">
        <v>73000</v>
      </c>
      <c r="D48" s="33">
        <v>73000</v>
      </c>
      <c r="E48" s="33">
        <f t="shared" si="6"/>
        <v>0</v>
      </c>
      <c r="F48" s="33">
        <v>73000</v>
      </c>
      <c r="G48" s="33">
        <f t="shared" si="1"/>
        <v>0</v>
      </c>
      <c r="H48" s="33">
        <v>22314</v>
      </c>
      <c r="I48" s="33">
        <f t="shared" si="2"/>
        <v>-50686</v>
      </c>
      <c r="J48" s="33">
        <f t="shared" si="3"/>
        <v>30.567123287671233</v>
      </c>
    </row>
    <row r="49" spans="1:10" ht="25.5" x14ac:dyDescent="0.2">
      <c r="A49" s="4" t="s">
        <v>43</v>
      </c>
      <c r="B49" s="9" t="s">
        <v>44</v>
      </c>
      <c r="C49" s="33">
        <v>1735500</v>
      </c>
      <c r="D49" s="33">
        <v>1735500</v>
      </c>
      <c r="E49" s="33">
        <f t="shared" si="6"/>
        <v>0</v>
      </c>
      <c r="F49" s="33">
        <v>1735500</v>
      </c>
      <c r="G49" s="33">
        <f t="shared" si="1"/>
        <v>0</v>
      </c>
      <c r="H49" s="33">
        <v>2165500</v>
      </c>
      <c r="I49" s="33">
        <f t="shared" si="2"/>
        <v>430000</v>
      </c>
      <c r="J49" s="33">
        <f t="shared" si="3"/>
        <v>124.77672140593489</v>
      </c>
    </row>
    <row r="50" spans="1:10" x14ac:dyDescent="0.2">
      <c r="A50" s="4" t="s">
        <v>45</v>
      </c>
      <c r="B50" s="9" t="s">
        <v>46</v>
      </c>
      <c r="C50" s="33">
        <v>50000</v>
      </c>
      <c r="D50" s="33">
        <v>50000</v>
      </c>
      <c r="E50" s="33">
        <f t="shared" si="6"/>
        <v>0</v>
      </c>
      <c r="F50" s="33">
        <v>50000</v>
      </c>
      <c r="G50" s="33">
        <f t="shared" si="1"/>
        <v>0</v>
      </c>
      <c r="H50" s="33">
        <v>460537.12</v>
      </c>
      <c r="I50" s="33">
        <f t="shared" si="2"/>
        <v>410537.12</v>
      </c>
      <c r="J50" s="33">
        <f t="shared" si="3"/>
        <v>921.07423999999992</v>
      </c>
    </row>
    <row r="51" spans="1:10" ht="40.5" customHeight="1" x14ac:dyDescent="0.2">
      <c r="A51" s="4" t="s">
        <v>47</v>
      </c>
      <c r="B51" s="9" t="s">
        <v>48</v>
      </c>
      <c r="C51" s="33">
        <v>1230000</v>
      </c>
      <c r="D51" s="33">
        <v>1230000</v>
      </c>
      <c r="E51" s="33">
        <f t="shared" si="6"/>
        <v>0</v>
      </c>
      <c r="F51" s="33">
        <v>1230000</v>
      </c>
      <c r="G51" s="33">
        <f t="shared" si="1"/>
        <v>0</v>
      </c>
      <c r="H51" s="33">
        <v>981120</v>
      </c>
      <c r="I51" s="33">
        <f t="shared" si="2"/>
        <v>-248880</v>
      </c>
      <c r="J51" s="33">
        <f t="shared" si="3"/>
        <v>79.765853658536585</v>
      </c>
    </row>
    <row r="52" spans="1:10" ht="38.25" x14ac:dyDescent="0.2">
      <c r="A52" s="4" t="s">
        <v>49</v>
      </c>
      <c r="B52" s="9" t="s">
        <v>50</v>
      </c>
      <c r="C52" s="33">
        <v>500000</v>
      </c>
      <c r="D52" s="33">
        <v>500000</v>
      </c>
      <c r="E52" s="33">
        <f t="shared" si="6"/>
        <v>0</v>
      </c>
      <c r="F52" s="33">
        <v>500000</v>
      </c>
      <c r="G52" s="33">
        <f t="shared" si="1"/>
        <v>0</v>
      </c>
      <c r="H52" s="33">
        <v>40</v>
      </c>
      <c r="I52" s="33">
        <f t="shared" si="2"/>
        <v>-499960</v>
      </c>
      <c r="J52" s="33">
        <f t="shared" si="3"/>
        <v>8.0000000000000002E-3</v>
      </c>
    </row>
    <row r="53" spans="1:10" ht="25.5" x14ac:dyDescent="0.2">
      <c r="A53" s="4" t="s">
        <v>93</v>
      </c>
      <c r="B53" s="9" t="s">
        <v>94</v>
      </c>
      <c r="C53" s="33">
        <v>1000000</v>
      </c>
      <c r="D53" s="33">
        <v>1000000</v>
      </c>
      <c r="E53" s="33">
        <f t="shared" si="6"/>
        <v>0</v>
      </c>
      <c r="F53" s="33">
        <v>1000000</v>
      </c>
      <c r="G53" s="33">
        <f t="shared" si="1"/>
        <v>0</v>
      </c>
      <c r="H53" s="33">
        <v>1528912.09</v>
      </c>
      <c r="I53" s="33">
        <f t="shared" si="2"/>
        <v>528912.09000000008</v>
      </c>
      <c r="J53" s="33">
        <f t="shared" si="3"/>
        <v>152.891209</v>
      </c>
    </row>
    <row r="54" spans="1:10" ht="51" x14ac:dyDescent="0.2">
      <c r="A54" s="18" t="s">
        <v>97</v>
      </c>
      <c r="B54" s="17" t="s">
        <v>98</v>
      </c>
      <c r="C54" s="33">
        <v>451400</v>
      </c>
      <c r="D54" s="33">
        <v>451400</v>
      </c>
      <c r="E54" s="33">
        <f t="shared" si="6"/>
        <v>0</v>
      </c>
      <c r="F54" s="33">
        <v>451400</v>
      </c>
      <c r="G54" s="33">
        <f t="shared" si="1"/>
        <v>0</v>
      </c>
      <c r="H54" s="33">
        <v>36000</v>
      </c>
      <c r="I54" s="33">
        <f t="shared" si="2"/>
        <v>-415400</v>
      </c>
      <c r="J54" s="33">
        <f t="shared" si="3"/>
        <v>7.9751883030571555</v>
      </c>
    </row>
    <row r="55" spans="1:10" ht="51.75" customHeight="1" x14ac:dyDescent="0.2">
      <c r="A55" s="4" t="s">
        <v>99</v>
      </c>
      <c r="B55" s="9" t="s">
        <v>88</v>
      </c>
      <c r="C55" s="33">
        <v>8000000</v>
      </c>
      <c r="D55" s="33">
        <v>8000000</v>
      </c>
      <c r="E55" s="33">
        <f t="shared" si="6"/>
        <v>0</v>
      </c>
      <c r="F55" s="33">
        <v>8000000</v>
      </c>
      <c r="G55" s="33">
        <f t="shared" si="1"/>
        <v>0</v>
      </c>
      <c r="H55" s="33">
        <v>9179474.9399999995</v>
      </c>
      <c r="I55" s="33">
        <f t="shared" si="2"/>
        <v>1179474.9399999995</v>
      </c>
      <c r="J55" s="33">
        <f t="shared" si="3"/>
        <v>114.74343674999999</v>
      </c>
    </row>
    <row r="56" spans="1:10" ht="51" x14ac:dyDescent="0.2">
      <c r="A56" s="4" t="s">
        <v>51</v>
      </c>
      <c r="B56" s="9" t="s">
        <v>63</v>
      </c>
      <c r="C56" s="33">
        <v>1024200</v>
      </c>
      <c r="D56" s="33">
        <v>1024200</v>
      </c>
      <c r="E56" s="33">
        <f t="shared" si="6"/>
        <v>0</v>
      </c>
      <c r="F56" s="33">
        <v>1024200</v>
      </c>
      <c r="G56" s="33">
        <f t="shared" si="1"/>
        <v>0</v>
      </c>
      <c r="H56" s="33">
        <v>1658704.34</v>
      </c>
      <c r="I56" s="33">
        <f t="shared" si="2"/>
        <v>634504.34000000008</v>
      </c>
      <c r="J56" s="33">
        <f t="shared" si="3"/>
        <v>161.95121460652217</v>
      </c>
    </row>
    <row r="57" spans="1:10" ht="30.75" customHeight="1" x14ac:dyDescent="0.2">
      <c r="A57" s="4" t="s">
        <v>52</v>
      </c>
      <c r="B57" s="9" t="s">
        <v>53</v>
      </c>
      <c r="C57" s="33">
        <v>9803600</v>
      </c>
      <c r="D57" s="33">
        <v>12054673</v>
      </c>
      <c r="E57" s="33">
        <f t="shared" si="6"/>
        <v>2251073</v>
      </c>
      <c r="F57" s="33">
        <v>12054673</v>
      </c>
      <c r="G57" s="33">
        <f t="shared" si="1"/>
        <v>0</v>
      </c>
      <c r="H57" s="33">
        <v>12099735.210000001</v>
      </c>
      <c r="I57" s="33">
        <f t="shared" si="2"/>
        <v>45062.210000000894</v>
      </c>
      <c r="J57" s="33">
        <f t="shared" si="3"/>
        <v>100.37381528308566</v>
      </c>
    </row>
    <row r="58" spans="1:10" ht="16.5" customHeight="1" x14ac:dyDescent="0.2">
      <c r="A58" s="4" t="s">
        <v>118</v>
      </c>
      <c r="B58" s="9" t="s">
        <v>119</v>
      </c>
      <c r="C58" s="33"/>
      <c r="D58" s="33"/>
      <c r="E58" s="33">
        <f t="shared" si="6"/>
        <v>0</v>
      </c>
      <c r="F58" s="33">
        <v>0</v>
      </c>
      <c r="G58" s="33">
        <f t="shared" si="1"/>
        <v>0</v>
      </c>
      <c r="H58" s="33">
        <f>H59</f>
        <v>-51548.06</v>
      </c>
      <c r="I58" s="33">
        <f t="shared" si="2"/>
        <v>-51548.06</v>
      </c>
      <c r="J58" s="33">
        <v>0</v>
      </c>
    </row>
    <row r="59" spans="1:10" ht="16.5" customHeight="1" x14ac:dyDescent="0.2">
      <c r="A59" s="4" t="s">
        <v>120</v>
      </c>
      <c r="B59" s="9" t="s">
        <v>131</v>
      </c>
      <c r="C59" s="33"/>
      <c r="D59" s="33"/>
      <c r="E59" s="33">
        <f t="shared" si="6"/>
        <v>0</v>
      </c>
      <c r="F59" s="33">
        <v>0</v>
      </c>
      <c r="G59" s="33">
        <f t="shared" si="1"/>
        <v>0</v>
      </c>
      <c r="H59" s="33">
        <v>-51548.06</v>
      </c>
      <c r="I59" s="33">
        <f t="shared" si="2"/>
        <v>-51548.06</v>
      </c>
      <c r="J59" s="33">
        <v>0</v>
      </c>
    </row>
    <row r="60" spans="1:10" s="16" customFormat="1" ht="19.5" customHeight="1" x14ac:dyDescent="0.2">
      <c r="A60" s="1" t="s">
        <v>54</v>
      </c>
      <c r="B60" s="3" t="s">
        <v>55</v>
      </c>
      <c r="C60" s="34">
        <f>C61+C62+C63+C64+C65+C68+C69</f>
        <v>4516604851</v>
      </c>
      <c r="D60" s="34">
        <f t="shared" ref="D60:H60" si="7">D61+D62+D63+D64+D65+D68+D69+D66+D67</f>
        <v>5103816315.5699997</v>
      </c>
      <c r="E60" s="34">
        <f t="shared" si="7"/>
        <v>587211464.56999993</v>
      </c>
      <c r="F60" s="34">
        <f>F61+F62+F63+F64+F65+F68+F69+F66+F67</f>
        <v>5044099094.5699997</v>
      </c>
      <c r="G60" s="34">
        <f t="shared" si="7"/>
        <v>-59717221</v>
      </c>
      <c r="H60" s="34">
        <f t="shared" si="7"/>
        <v>2626892658.1800003</v>
      </c>
      <c r="I60" s="34">
        <f t="shared" si="2"/>
        <v>-2417206436.3899994</v>
      </c>
      <c r="J60" s="34">
        <f t="shared" si="3"/>
        <v>52.078529960045081</v>
      </c>
    </row>
    <row r="61" spans="1:10" x14ac:dyDescent="0.2">
      <c r="A61" s="4" t="s">
        <v>56</v>
      </c>
      <c r="B61" s="9" t="s">
        <v>103</v>
      </c>
      <c r="C61" s="33">
        <v>1050111700</v>
      </c>
      <c r="D61" s="33">
        <v>1160824200</v>
      </c>
      <c r="E61" s="33">
        <f t="shared" ref="E61:E70" si="8">D61-C61</f>
        <v>110712500</v>
      </c>
      <c r="F61" s="33">
        <v>1160824200</v>
      </c>
      <c r="G61" s="33">
        <f t="shared" si="1"/>
        <v>0</v>
      </c>
      <c r="H61" s="33">
        <v>937497167.86000001</v>
      </c>
      <c r="I61" s="33">
        <f t="shared" si="2"/>
        <v>-223327032.13999999</v>
      </c>
      <c r="J61" s="33">
        <f t="shared" si="3"/>
        <v>80.761339043414154</v>
      </c>
    </row>
    <row r="62" spans="1:10" ht="25.5" x14ac:dyDescent="0.2">
      <c r="A62" s="4" t="s">
        <v>57</v>
      </c>
      <c r="B62" s="9" t="s">
        <v>58</v>
      </c>
      <c r="C62" s="33">
        <v>365000400</v>
      </c>
      <c r="D62" s="33">
        <v>886906920.72000003</v>
      </c>
      <c r="E62" s="33">
        <f t="shared" si="8"/>
        <v>521906520.72000003</v>
      </c>
      <c r="F62" s="33">
        <v>812263920.72000003</v>
      </c>
      <c r="G62" s="33">
        <f t="shared" si="1"/>
        <v>-74643000</v>
      </c>
      <c r="H62" s="33">
        <v>25711458.539999999</v>
      </c>
      <c r="I62" s="33">
        <f t="shared" si="2"/>
        <v>-786552462.18000007</v>
      </c>
      <c r="J62" s="33">
        <f t="shared" si="3"/>
        <v>3.1654069427593274</v>
      </c>
    </row>
    <row r="63" spans="1:10" x14ac:dyDescent="0.2">
      <c r="A63" s="4" t="s">
        <v>59</v>
      </c>
      <c r="B63" s="9" t="s">
        <v>104</v>
      </c>
      <c r="C63" s="33">
        <v>3097068500</v>
      </c>
      <c r="D63" s="33">
        <v>3159189327.8499999</v>
      </c>
      <c r="E63" s="33">
        <f t="shared" si="8"/>
        <v>62120827.849999905</v>
      </c>
      <c r="F63" s="33">
        <v>3173545327.8499999</v>
      </c>
      <c r="G63" s="33">
        <f t="shared" si="1"/>
        <v>14356000</v>
      </c>
      <c r="H63" s="33">
        <v>2225193242.1900001</v>
      </c>
      <c r="I63" s="33">
        <f t="shared" si="2"/>
        <v>-948352085.65999985</v>
      </c>
      <c r="J63" s="33">
        <f t="shared" si="3"/>
        <v>70.116951620713564</v>
      </c>
    </row>
    <row r="64" spans="1:10" x14ac:dyDescent="0.2">
      <c r="A64" s="4" t="s">
        <v>60</v>
      </c>
      <c r="B64" s="9" t="s">
        <v>61</v>
      </c>
      <c r="C64" s="33">
        <v>4362800</v>
      </c>
      <c r="D64" s="33">
        <v>13141410</v>
      </c>
      <c r="E64" s="33">
        <f t="shared" si="8"/>
        <v>8778610</v>
      </c>
      <c r="F64" s="33">
        <v>13711189</v>
      </c>
      <c r="G64" s="33">
        <f t="shared" si="1"/>
        <v>569779</v>
      </c>
      <c r="H64" s="33">
        <v>10393470.99</v>
      </c>
      <c r="I64" s="33">
        <f t="shared" si="2"/>
        <v>-3317718.01</v>
      </c>
      <c r="J64" s="33">
        <f t="shared" si="3"/>
        <v>75.802842408488431</v>
      </c>
    </row>
    <row r="65" spans="1:10" x14ac:dyDescent="0.2">
      <c r="A65" s="4" t="s">
        <v>95</v>
      </c>
      <c r="B65" s="9" t="s">
        <v>96</v>
      </c>
      <c r="C65" s="33">
        <v>61451</v>
      </c>
      <c r="D65" s="33">
        <v>0</v>
      </c>
      <c r="E65" s="33">
        <f t="shared" si="8"/>
        <v>-61451</v>
      </c>
      <c r="F65" s="33">
        <v>0</v>
      </c>
      <c r="G65" s="33">
        <f t="shared" si="1"/>
        <v>0</v>
      </c>
      <c r="H65" s="33">
        <v>0</v>
      </c>
      <c r="I65" s="33">
        <f t="shared" si="2"/>
        <v>0</v>
      </c>
      <c r="J65" s="33">
        <v>0</v>
      </c>
    </row>
    <row r="66" spans="1:10" ht="25.5" x14ac:dyDescent="0.2">
      <c r="A66" s="4" t="s">
        <v>125</v>
      </c>
      <c r="B66" s="9" t="s">
        <v>126</v>
      </c>
      <c r="C66" s="33"/>
      <c r="D66" s="33">
        <v>60951</v>
      </c>
      <c r="E66" s="33">
        <f t="shared" si="8"/>
        <v>60951</v>
      </c>
      <c r="F66" s="33">
        <v>60951</v>
      </c>
      <c r="G66" s="33">
        <f t="shared" si="1"/>
        <v>0</v>
      </c>
      <c r="H66" s="33">
        <v>0</v>
      </c>
      <c r="I66" s="33">
        <f t="shared" si="2"/>
        <v>-60951</v>
      </c>
      <c r="J66" s="33">
        <v>0</v>
      </c>
    </row>
    <row r="67" spans="1:10" ht="25.5" x14ac:dyDescent="0.2">
      <c r="A67" s="4" t="s">
        <v>127</v>
      </c>
      <c r="B67" s="9" t="s">
        <v>128</v>
      </c>
      <c r="C67" s="33"/>
      <c r="D67" s="33">
        <v>500</v>
      </c>
      <c r="E67" s="33">
        <f t="shared" si="8"/>
        <v>500</v>
      </c>
      <c r="F67" s="33">
        <v>500</v>
      </c>
      <c r="G67" s="33">
        <f t="shared" si="1"/>
        <v>0</v>
      </c>
      <c r="H67" s="33">
        <v>0</v>
      </c>
      <c r="I67" s="33">
        <f t="shared" si="2"/>
        <v>-500</v>
      </c>
      <c r="J67" s="33">
        <v>0</v>
      </c>
    </row>
    <row r="68" spans="1:10" ht="25.5" x14ac:dyDescent="0.2">
      <c r="A68" s="4" t="s">
        <v>114</v>
      </c>
      <c r="B68" s="9" t="s">
        <v>115</v>
      </c>
      <c r="C68" s="33"/>
      <c r="D68" s="33">
        <v>230543</v>
      </c>
      <c r="E68" s="33">
        <f t="shared" si="8"/>
        <v>230543</v>
      </c>
      <c r="F68" s="33">
        <v>230543</v>
      </c>
      <c r="G68" s="33">
        <f t="shared" si="1"/>
        <v>0</v>
      </c>
      <c r="H68" s="33">
        <v>230543.26</v>
      </c>
      <c r="I68" s="33">
        <f t="shared" si="2"/>
        <v>0.26000000000931323</v>
      </c>
      <c r="J68" s="33">
        <f t="shared" si="3"/>
        <v>100.00011277722594</v>
      </c>
    </row>
    <row r="69" spans="1:10" ht="25.5" x14ac:dyDescent="0.2">
      <c r="A69" s="4" t="s">
        <v>116</v>
      </c>
      <c r="B69" s="9" t="s">
        <v>117</v>
      </c>
      <c r="C69" s="33"/>
      <c r="D69" s="33">
        <v>-116537537</v>
      </c>
      <c r="E69" s="33">
        <f t="shared" si="8"/>
        <v>-116537537</v>
      </c>
      <c r="F69" s="33">
        <v>-116537537</v>
      </c>
      <c r="G69" s="33">
        <f t="shared" si="1"/>
        <v>0</v>
      </c>
      <c r="H69" s="33">
        <v>-572133224.65999997</v>
      </c>
      <c r="I69" s="33">
        <f t="shared" si="2"/>
        <v>-455595687.65999997</v>
      </c>
      <c r="J69" s="33">
        <f t="shared" si="3"/>
        <v>490.94329551516091</v>
      </c>
    </row>
    <row r="70" spans="1:10" s="16" customFormat="1" x14ac:dyDescent="0.2">
      <c r="A70" s="1"/>
      <c r="B70" s="2" t="s">
        <v>62</v>
      </c>
      <c r="C70" s="34">
        <f>C10+C60</f>
        <v>7115038251</v>
      </c>
      <c r="D70" s="34">
        <f>D10+D60</f>
        <v>7752071859.5699997</v>
      </c>
      <c r="E70" s="34">
        <f t="shared" si="8"/>
        <v>637033608.56999969</v>
      </c>
      <c r="F70" s="34">
        <f>F10+F60</f>
        <v>7692354638.5699997</v>
      </c>
      <c r="G70" s="34">
        <f>G10+G60</f>
        <v>-59717221</v>
      </c>
      <c r="H70" s="34">
        <f>H10+H60</f>
        <v>4775134554.5600004</v>
      </c>
      <c r="I70" s="34">
        <f t="shared" si="2"/>
        <v>-2917220084.0099993</v>
      </c>
      <c r="J70" s="34">
        <f>(H70/F70)*100</f>
        <v>62.076370356316446</v>
      </c>
    </row>
  </sheetData>
  <autoFilter ref="A9:C70"/>
  <mergeCells count="2">
    <mergeCell ref="A3:J3"/>
    <mergeCell ref="A5:J5"/>
  </mergeCells>
  <pageMargins left="0.39370078740157483" right="0.39370078740157483" top="0.78740157480314965" bottom="0.39370078740157483" header="0.39370078740157483" footer="0"/>
  <pageSetup paperSize="9" scale="60" orientation="landscape" r:id="rId1"/>
  <headerFooter>
    <oddHeader>&amp;C&amp;P</oddHeader>
    <firstHeader>Страница  &amp;P из &amp;N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2019-11-25T06:12:13Z</dcterms:modified>
</cp:coreProperties>
</file>