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 год\Отчёты в 2019 году\Оперативный отчет за 9 месяцев 2019 года\приложения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программы!$A$4:$H$132</definedName>
    <definedName name="_xlnm.Print_Titles" localSheetId="0">программы!$3:$4</definedName>
    <definedName name="_xlnm.Print_Area" localSheetId="0">программы!$A$1:$H$132</definedName>
  </definedNames>
  <calcPr calcId="152511"/>
</workbook>
</file>

<file path=xl/calcChain.xml><?xml version="1.0" encoding="utf-8"?>
<calcChain xmlns="http://schemas.openxmlformats.org/spreadsheetml/2006/main">
  <c r="F8" i="4" l="1"/>
  <c r="G8" i="4"/>
  <c r="H8" i="4"/>
  <c r="F9" i="4"/>
  <c r="H9" i="4"/>
  <c r="F11" i="4"/>
  <c r="G11" i="4"/>
  <c r="H11" i="4"/>
  <c r="F13" i="4"/>
  <c r="G13" i="4"/>
  <c r="H13" i="4"/>
  <c r="F15" i="4"/>
  <c r="G15" i="4"/>
  <c r="H15" i="4"/>
  <c r="F17" i="4"/>
  <c r="G17" i="4"/>
  <c r="H17" i="4"/>
  <c r="F19" i="4"/>
  <c r="G19" i="4"/>
  <c r="H19" i="4"/>
  <c r="F22" i="4"/>
  <c r="G22" i="4"/>
  <c r="H22" i="4"/>
  <c r="F23" i="4"/>
  <c r="G23" i="4"/>
  <c r="H23" i="4"/>
  <c r="F24" i="4"/>
  <c r="G24" i="4"/>
  <c r="H24" i="4"/>
  <c r="F25" i="4"/>
  <c r="G25" i="4"/>
  <c r="H25" i="4"/>
  <c r="F27" i="4"/>
  <c r="G27" i="4"/>
  <c r="H27" i="4"/>
  <c r="F28" i="4"/>
  <c r="G28" i="4"/>
  <c r="H28" i="4"/>
  <c r="F30" i="4"/>
  <c r="G30" i="4"/>
  <c r="H30" i="4"/>
  <c r="F31" i="4"/>
  <c r="G31" i="4"/>
  <c r="H31" i="4"/>
  <c r="F32" i="4"/>
  <c r="G32" i="4"/>
  <c r="H32" i="4"/>
  <c r="F33" i="4"/>
  <c r="G33" i="4"/>
  <c r="H33" i="4"/>
  <c r="F36" i="4"/>
  <c r="H36" i="4"/>
  <c r="F37" i="4"/>
  <c r="G37" i="4"/>
  <c r="H37" i="4"/>
  <c r="F38" i="4"/>
  <c r="G38" i="4"/>
  <c r="H38" i="4"/>
  <c r="F40" i="4"/>
  <c r="G40" i="4"/>
  <c r="H40" i="4"/>
  <c r="F43" i="4"/>
  <c r="G43" i="4"/>
  <c r="H43" i="4"/>
  <c r="F44" i="4"/>
  <c r="G44" i="4"/>
  <c r="H44" i="4"/>
  <c r="F46" i="4"/>
  <c r="G46" i="4"/>
  <c r="H46" i="4"/>
  <c r="F47" i="4"/>
  <c r="G47" i="4"/>
  <c r="H47" i="4"/>
  <c r="F49" i="4"/>
  <c r="G49" i="4"/>
  <c r="H49" i="4"/>
  <c r="F52" i="4"/>
  <c r="G52" i="4"/>
  <c r="H52" i="4"/>
  <c r="F54" i="4"/>
  <c r="G54" i="4"/>
  <c r="H54" i="4"/>
  <c r="F55" i="4"/>
  <c r="G55" i="4"/>
  <c r="H55" i="4"/>
  <c r="F57" i="4"/>
  <c r="G57" i="4"/>
  <c r="H57" i="4"/>
  <c r="F58" i="4"/>
  <c r="G58" i="4"/>
  <c r="H58" i="4"/>
  <c r="F60" i="4"/>
  <c r="G60" i="4"/>
  <c r="H60" i="4"/>
  <c r="F63" i="4"/>
  <c r="G63" i="4"/>
  <c r="H63" i="4"/>
  <c r="F64" i="4"/>
  <c r="G64" i="4"/>
  <c r="H64" i="4"/>
  <c r="F66" i="4"/>
  <c r="G66" i="4"/>
  <c r="H66" i="4"/>
  <c r="F67" i="4"/>
  <c r="G67" i="4"/>
  <c r="H67" i="4"/>
  <c r="F69" i="4"/>
  <c r="G69" i="4"/>
  <c r="H69" i="4"/>
  <c r="F70" i="4"/>
  <c r="H70" i="4"/>
  <c r="F71" i="4"/>
  <c r="G71" i="4"/>
  <c r="H71" i="4"/>
  <c r="F72" i="4"/>
  <c r="G72" i="4"/>
  <c r="H72" i="4"/>
  <c r="F73" i="4"/>
  <c r="G73" i="4"/>
  <c r="H73" i="4"/>
  <c r="F74" i="4"/>
  <c r="G74" i="4"/>
  <c r="H74" i="4"/>
  <c r="F76" i="4"/>
  <c r="G76" i="4"/>
  <c r="H76" i="4"/>
  <c r="F77" i="4"/>
  <c r="G77" i="4"/>
  <c r="H77" i="4"/>
  <c r="F79" i="4"/>
  <c r="G79" i="4"/>
  <c r="H79" i="4"/>
  <c r="F81" i="4"/>
  <c r="G81" i="4"/>
  <c r="H81" i="4"/>
  <c r="F83" i="4"/>
  <c r="G83" i="4"/>
  <c r="H83" i="4"/>
  <c r="F86" i="4"/>
  <c r="G86" i="4"/>
  <c r="H86" i="4"/>
  <c r="F87" i="4"/>
  <c r="G87" i="4"/>
  <c r="H87" i="4"/>
  <c r="F88" i="4"/>
  <c r="G88" i="4"/>
  <c r="H88" i="4"/>
  <c r="F91" i="4"/>
  <c r="G91" i="4"/>
  <c r="H91" i="4"/>
  <c r="F93" i="4"/>
  <c r="G93" i="4"/>
  <c r="H93" i="4"/>
  <c r="F94" i="4"/>
  <c r="G94" i="4"/>
  <c r="H94" i="4"/>
  <c r="F95" i="4"/>
  <c r="G95" i="4"/>
  <c r="H95" i="4"/>
  <c r="F96" i="4"/>
  <c r="G96" i="4"/>
  <c r="H96" i="4"/>
  <c r="F97" i="4"/>
  <c r="G97" i="4"/>
  <c r="H97" i="4"/>
  <c r="F98" i="4"/>
  <c r="G98" i="4"/>
  <c r="H98" i="4"/>
  <c r="F99" i="4"/>
  <c r="G99" i="4"/>
  <c r="H99" i="4"/>
  <c r="F102" i="4"/>
  <c r="G102" i="4"/>
  <c r="H102" i="4"/>
  <c r="F104" i="4"/>
  <c r="G104" i="4"/>
  <c r="H104" i="4"/>
  <c r="F106" i="4"/>
  <c r="G106" i="4"/>
  <c r="H106" i="4"/>
  <c r="F108" i="4"/>
  <c r="G108" i="4"/>
  <c r="H108" i="4"/>
  <c r="F109" i="4"/>
  <c r="G109" i="4"/>
  <c r="H109" i="4"/>
  <c r="F112" i="4"/>
  <c r="G112" i="4"/>
  <c r="H112" i="4"/>
  <c r="F114" i="4"/>
  <c r="G114" i="4"/>
  <c r="H114" i="4"/>
  <c r="F115" i="4"/>
  <c r="G115" i="4"/>
  <c r="H115" i="4"/>
  <c r="F117" i="4"/>
  <c r="G117" i="4"/>
  <c r="H117" i="4"/>
  <c r="F120" i="4"/>
  <c r="G120" i="4"/>
  <c r="H120" i="4"/>
  <c r="F122" i="4"/>
  <c r="G122" i="4"/>
  <c r="H122" i="4"/>
  <c r="F123" i="4"/>
  <c r="G123" i="4"/>
  <c r="H123" i="4"/>
  <c r="F126" i="4"/>
  <c r="G126" i="4"/>
  <c r="H126" i="4"/>
  <c r="F127" i="4"/>
  <c r="G127" i="4"/>
  <c r="H127" i="4"/>
  <c r="F128" i="4"/>
  <c r="G128" i="4"/>
  <c r="H128" i="4"/>
  <c r="F130" i="4"/>
  <c r="G130" i="4"/>
  <c r="H130" i="4"/>
  <c r="F131" i="4"/>
  <c r="G131" i="4"/>
  <c r="H131" i="4"/>
  <c r="H7" i="4"/>
  <c r="G7" i="4"/>
  <c r="F7" i="4"/>
  <c r="E39" i="4"/>
  <c r="D47" i="4" l="1"/>
  <c r="D28" i="4"/>
  <c r="D35" i="4" l="1"/>
  <c r="E35" i="4"/>
  <c r="C35" i="4"/>
  <c r="D29" i="4"/>
  <c r="E29" i="4"/>
  <c r="C29" i="4"/>
  <c r="D26" i="4"/>
  <c r="E26" i="4"/>
  <c r="C26" i="4"/>
  <c r="D21" i="4"/>
  <c r="E21" i="4"/>
  <c r="C21" i="4"/>
  <c r="F26" i="4" l="1"/>
  <c r="G26" i="4"/>
  <c r="H26" i="4"/>
  <c r="F21" i="4"/>
  <c r="H21" i="4"/>
  <c r="G21" i="4"/>
  <c r="G35" i="4"/>
  <c r="H35" i="4"/>
  <c r="F35" i="4"/>
  <c r="F29" i="4"/>
  <c r="H29" i="4"/>
  <c r="G29" i="4"/>
  <c r="C125" i="4"/>
  <c r="C124" i="4" s="1"/>
  <c r="D125" i="4"/>
  <c r="E125" i="4"/>
  <c r="B125" i="4"/>
  <c r="B124" i="4" s="1"/>
  <c r="C116" i="4"/>
  <c r="D116" i="4"/>
  <c r="E116" i="4"/>
  <c r="B116" i="4"/>
  <c r="B92" i="4"/>
  <c r="G125" i="4" l="1"/>
  <c r="H125" i="4"/>
  <c r="F125" i="4"/>
  <c r="G116" i="4"/>
  <c r="H116" i="4"/>
  <c r="F116" i="4"/>
  <c r="D124" i="4"/>
  <c r="E124" i="4"/>
  <c r="E80" i="4"/>
  <c r="D80" i="4"/>
  <c r="C80" i="4"/>
  <c r="B80" i="4"/>
  <c r="C68" i="4"/>
  <c r="C59" i="4"/>
  <c r="D59" i="4"/>
  <c r="E59" i="4"/>
  <c r="B59" i="4"/>
  <c r="C56" i="4"/>
  <c r="D56" i="4"/>
  <c r="E56" i="4"/>
  <c r="B56" i="4"/>
  <c r="C53" i="4"/>
  <c r="E53" i="4"/>
  <c r="B53" i="4"/>
  <c r="C45" i="4"/>
  <c r="D45" i="4"/>
  <c r="E45" i="4"/>
  <c r="B45" i="4"/>
  <c r="B29" i="4"/>
  <c r="B21" i="4"/>
  <c r="C18" i="4"/>
  <c r="D18" i="4"/>
  <c r="E18" i="4"/>
  <c r="B18" i="4"/>
  <c r="H59" i="4" l="1"/>
  <c r="G59" i="4"/>
  <c r="F59" i="4"/>
  <c r="G124" i="4"/>
  <c r="H124" i="4"/>
  <c r="F124" i="4"/>
  <c r="F53" i="4"/>
  <c r="G53" i="4"/>
  <c r="H53" i="4"/>
  <c r="F56" i="4"/>
  <c r="H56" i="4"/>
  <c r="G56" i="4"/>
  <c r="F45" i="4"/>
  <c r="G45" i="4"/>
  <c r="H45" i="4"/>
  <c r="F18" i="4"/>
  <c r="G18" i="4"/>
  <c r="H18" i="4"/>
  <c r="G80" i="4"/>
  <c r="H80" i="4"/>
  <c r="F80" i="4"/>
  <c r="D53" i="4"/>
  <c r="D78" i="4"/>
  <c r="E78" i="4"/>
  <c r="E75" i="4"/>
  <c r="D75" i="4"/>
  <c r="E82" i="4"/>
  <c r="D82" i="4"/>
  <c r="C82" i="4"/>
  <c r="B82" i="4"/>
  <c r="C78" i="4"/>
  <c r="C75" i="4"/>
  <c r="B75" i="4"/>
  <c r="C121" i="4"/>
  <c r="E121" i="4"/>
  <c r="B121" i="4"/>
  <c r="C103" i="4"/>
  <c r="E103" i="4"/>
  <c r="C90" i="4"/>
  <c r="D90" i="4"/>
  <c r="E90" i="4"/>
  <c r="B90" i="4"/>
  <c r="C62" i="4"/>
  <c r="E62" i="4"/>
  <c r="B62" i="4"/>
  <c r="C48" i="4"/>
  <c r="D48" i="4"/>
  <c r="E48" i="4"/>
  <c r="B48" i="4"/>
  <c r="C42" i="4"/>
  <c r="D42" i="4"/>
  <c r="E42" i="4"/>
  <c r="B42" i="4"/>
  <c r="C65" i="4"/>
  <c r="D65" i="4"/>
  <c r="E65" i="4"/>
  <c r="B65" i="4"/>
  <c r="G65" i="4" l="1"/>
  <c r="H65" i="4"/>
  <c r="F65" i="4"/>
  <c r="F48" i="4"/>
  <c r="G48" i="4"/>
  <c r="H48" i="4"/>
  <c r="H78" i="4"/>
  <c r="G78" i="4"/>
  <c r="F78" i="4"/>
  <c r="H121" i="4"/>
  <c r="F121" i="4"/>
  <c r="G121" i="4"/>
  <c r="F82" i="4"/>
  <c r="G82" i="4"/>
  <c r="H82" i="4"/>
  <c r="F103" i="4"/>
  <c r="H103" i="4"/>
  <c r="G42" i="4"/>
  <c r="H42" i="4"/>
  <c r="F42" i="4"/>
  <c r="H62" i="4"/>
  <c r="G90" i="4"/>
  <c r="H90" i="4"/>
  <c r="F90" i="4"/>
  <c r="F75" i="4"/>
  <c r="G75" i="4"/>
  <c r="H75" i="4"/>
  <c r="D41" i="4"/>
  <c r="C61" i="4"/>
  <c r="B41" i="4"/>
  <c r="E41" i="4"/>
  <c r="C41" i="4"/>
  <c r="D62" i="4"/>
  <c r="G62" i="4" s="1"/>
  <c r="D121" i="4"/>
  <c r="D103" i="4"/>
  <c r="G103" i="4" s="1"/>
  <c r="C107" i="4"/>
  <c r="D107" i="4"/>
  <c r="E107" i="4"/>
  <c r="B107" i="4"/>
  <c r="F62" i="4" l="1"/>
  <c r="F41" i="4"/>
  <c r="G41" i="4"/>
  <c r="H41" i="4"/>
  <c r="F107" i="4"/>
  <c r="G107" i="4"/>
  <c r="H107" i="4"/>
  <c r="B51" i="4"/>
  <c r="B50" i="4" s="1"/>
  <c r="B35" i="4"/>
  <c r="B26" i="4"/>
  <c r="D20" i="4" l="1"/>
  <c r="E20" i="4"/>
  <c r="C20" i="4"/>
  <c r="B20" i="4"/>
  <c r="E51" i="4"/>
  <c r="C51" i="4"/>
  <c r="C50" i="4" s="1"/>
  <c r="H20" i="4" l="1"/>
  <c r="F20" i="4"/>
  <c r="G20" i="4"/>
  <c r="H51" i="4"/>
  <c r="E50" i="4"/>
  <c r="B129" i="4"/>
  <c r="C129" i="4"/>
  <c r="D129" i="4"/>
  <c r="B119" i="4"/>
  <c r="B118" i="4" s="1"/>
  <c r="C119" i="4"/>
  <c r="C118" i="4" s="1"/>
  <c r="D119" i="4"/>
  <c r="B111" i="4"/>
  <c r="C111" i="4"/>
  <c r="D111" i="4"/>
  <c r="B113" i="4"/>
  <c r="C113" i="4"/>
  <c r="D113" i="4"/>
  <c r="B85" i="4"/>
  <c r="B84" i="4" s="1"/>
  <c r="C85" i="4"/>
  <c r="C84" i="4" s="1"/>
  <c r="D85" i="4"/>
  <c r="D84" i="4" s="1"/>
  <c r="B78" i="4"/>
  <c r="B68" i="4"/>
  <c r="D68" i="4"/>
  <c r="D61" i="4" s="1"/>
  <c r="E129" i="4"/>
  <c r="E119" i="4"/>
  <c r="B105" i="4"/>
  <c r="C105" i="4"/>
  <c r="D105" i="4"/>
  <c r="B101" i="4"/>
  <c r="C101" i="4"/>
  <c r="D101" i="4"/>
  <c r="E113" i="4"/>
  <c r="E111" i="4"/>
  <c r="E105" i="4"/>
  <c r="E101" i="4"/>
  <c r="B89" i="4"/>
  <c r="C92" i="4"/>
  <c r="C89" i="4" s="1"/>
  <c r="D92" i="4"/>
  <c r="E85" i="4"/>
  <c r="E68" i="4"/>
  <c r="B39" i="4"/>
  <c r="C39" i="4"/>
  <c r="D39" i="4"/>
  <c r="B16" i="4"/>
  <c r="C16" i="4"/>
  <c r="D16" i="4"/>
  <c r="E16" i="4"/>
  <c r="B14" i="4"/>
  <c r="C14" i="4"/>
  <c r="D14" i="4"/>
  <c r="E14" i="4"/>
  <c r="B12" i="4"/>
  <c r="C12" i="4"/>
  <c r="D12" i="4"/>
  <c r="E12" i="4"/>
  <c r="B10" i="4"/>
  <c r="C10" i="4"/>
  <c r="D10" i="4"/>
  <c r="E10" i="4"/>
  <c r="B6" i="4"/>
  <c r="B5" i="4" s="1"/>
  <c r="C6" i="4"/>
  <c r="D6" i="4"/>
  <c r="C34" i="4" l="1"/>
  <c r="H39" i="4"/>
  <c r="H105" i="4"/>
  <c r="F105" i="4"/>
  <c r="G105" i="4"/>
  <c r="F111" i="4"/>
  <c r="G111" i="4"/>
  <c r="H111" i="4"/>
  <c r="F119" i="4"/>
  <c r="H119" i="4"/>
  <c r="G119" i="4"/>
  <c r="F68" i="4"/>
  <c r="G68" i="4"/>
  <c r="H68" i="4"/>
  <c r="G113" i="4"/>
  <c r="H113" i="4"/>
  <c r="F113" i="4"/>
  <c r="G129" i="4"/>
  <c r="H129" i="4"/>
  <c r="F129" i="4"/>
  <c r="H50" i="4"/>
  <c r="F10" i="4"/>
  <c r="G10" i="4"/>
  <c r="H10" i="4"/>
  <c r="H12" i="4"/>
  <c r="F12" i="4"/>
  <c r="G12" i="4"/>
  <c r="F14" i="4"/>
  <c r="G14" i="4"/>
  <c r="H14" i="4"/>
  <c r="H16" i="4"/>
  <c r="G16" i="4"/>
  <c r="F16" i="4"/>
  <c r="G39" i="4"/>
  <c r="F39" i="4"/>
  <c r="G85" i="4"/>
  <c r="H85" i="4"/>
  <c r="F85" i="4"/>
  <c r="H101" i="4"/>
  <c r="F101" i="4"/>
  <c r="G101" i="4"/>
  <c r="D118" i="4"/>
  <c r="D89" i="4"/>
  <c r="D5" i="4"/>
  <c r="C5" i="4"/>
  <c r="C110" i="4"/>
  <c r="E84" i="4"/>
  <c r="E110" i="4"/>
  <c r="E118" i="4"/>
  <c r="E61" i="4"/>
  <c r="B110" i="4"/>
  <c r="B61" i="4"/>
  <c r="D110" i="4"/>
  <c r="C100" i="4"/>
  <c r="E100" i="4"/>
  <c r="D100" i="4"/>
  <c r="E92" i="4"/>
  <c r="D51" i="4"/>
  <c r="E6" i="4"/>
  <c r="F6" i="4" s="1"/>
  <c r="B34" i="4"/>
  <c r="D34" i="4"/>
  <c r="E34" i="4"/>
  <c r="F34" i="4" l="1"/>
  <c r="G34" i="4"/>
  <c r="H34" i="4"/>
  <c r="G92" i="4"/>
  <c r="H92" i="4"/>
  <c r="F92" i="4"/>
  <c r="G51" i="4"/>
  <c r="F51" i="4"/>
  <c r="F61" i="4"/>
  <c r="G61" i="4"/>
  <c r="H61" i="4"/>
  <c r="F118" i="4"/>
  <c r="G118" i="4"/>
  <c r="H118" i="4"/>
  <c r="F110" i="4"/>
  <c r="G110" i="4"/>
  <c r="H110" i="4"/>
  <c r="F100" i="4"/>
  <c r="G100" i="4"/>
  <c r="H100" i="4"/>
  <c r="G84" i="4"/>
  <c r="H84" i="4"/>
  <c r="F84" i="4"/>
  <c r="E89" i="4"/>
  <c r="E5" i="4"/>
  <c r="F5" i="4" s="1"/>
  <c r="G6" i="4"/>
  <c r="H6" i="4"/>
  <c r="D50" i="4"/>
  <c r="C132" i="4"/>
  <c r="G50" i="4" l="1"/>
  <c r="F50" i="4"/>
  <c r="G89" i="4"/>
  <c r="H89" i="4"/>
  <c r="F89" i="4"/>
  <c r="G5" i="4"/>
  <c r="H5" i="4"/>
  <c r="D132" i="4"/>
  <c r="E132" i="4"/>
  <c r="G132" i="4" l="1"/>
  <c r="F132" i="4"/>
  <c r="H132" i="4"/>
  <c r="B103" i="4"/>
  <c r="B100" i="4" s="1"/>
  <c r="B132" i="4" s="1"/>
</calcChain>
</file>

<file path=xl/sharedStrings.xml><?xml version="1.0" encoding="utf-8"?>
<sst xmlns="http://schemas.openxmlformats.org/spreadsheetml/2006/main" count="136" uniqueCount="68">
  <si>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</si>
  <si>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</si>
  <si>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</si>
  <si>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</si>
  <si>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</si>
  <si>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</si>
  <si>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</si>
  <si>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</si>
  <si>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</si>
  <si>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</si>
  <si>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</si>
  <si>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</si>
  <si>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</si>
  <si>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</si>
  <si>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</si>
  <si>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</si>
  <si>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</si>
  <si>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</si>
  <si>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Управление опеки и попечительства администрации города Нефтеюганска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</si>
  <si>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</si>
  <si>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</si>
  <si>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</si>
  <si>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</si>
  <si>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Отклонение (гр.5-гр.4), руб.</t>
  </si>
  <si>
    <t>Департамент образования и молодёжной политики администрации города Нефтеюганска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</si>
  <si>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</si>
  <si>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</si>
  <si>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</si>
  <si>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</si>
  <si>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</si>
  <si>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</si>
  <si>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"Дополнительные меры социальной поддержки отдельных категорий граждан города Нефтеюганска"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</si>
  <si>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</si>
  <si>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</si>
  <si>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</si>
  <si>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</si>
  <si>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</si>
  <si>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</si>
  <si>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</si>
  <si>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</si>
  <si>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Нефтеюганске"</t>
  </si>
  <si>
    <t>Первоначальный план на 2019 год, руб.</t>
  </si>
  <si>
    <t>Бюджетная роспись                          на 2019 год, руб.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</si>
  <si>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</si>
  <si>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</si>
  <si>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</si>
  <si>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</si>
  <si>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</si>
  <si>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</si>
  <si>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"Модернизация и развитие учреждений культуры"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</si>
  <si>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</si>
  <si>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</si>
  <si>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</si>
  <si>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</si>
  <si>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</si>
  <si>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</si>
  <si>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</si>
  <si>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</si>
  <si>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"Обеспечение предоставления услуг по погребению"</t>
  </si>
  <si>
    <t xml:space="preserve">Муниципальная  программа «Профилактика правонарушений в сфере общественного  порядка, пропаганда здорового образа жизни (профилактика наркомании, токсикомании и алкоголизма) в городе Нефтеюганске»
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</si>
  <si>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</si>
  <si>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</si>
  <si>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</si>
  <si>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</si>
  <si>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</si>
  <si>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</si>
  <si>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>4.  Исполнение по муниципальным программам за 9 месяцев 2019 года</t>
  </si>
  <si>
    <t>Кассовый план за 9 месяцев,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</si>
</sst>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-#,##0.00;_(* &quot;&quot;??_);_(@_)"/>
    <numFmt numFmtId="166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0" fillId="2" borderId="0" xfId="0" applyFont="1" applyFill="1"/>
    <xf numFmtId="0" fontId="1" fillId="2" borderId="1" xfId="0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1" fillId="2" borderId="1" xfId="4" applyNumberFormat="1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39" fontId="1" fillId="2" borderId="2" xfId="0" applyNumberFormat="1" applyFont="1" applyFill="1" applyBorder="1" applyAlignment="1">
      <alignment vertical="center" wrapText="1"/>
    </xf>
    <xf numFmtId="2" fontId="0" fillId="2" borderId="0" xfId="0" applyNumberFormat="1" applyFont="1" applyFill="1"/>
    <xf numFmtId="4" fontId="0" fillId="2" borderId="0" xfId="0" applyNumberFormat="1" applyFont="1" applyFill="1"/>
    <xf numFmtId="0" fontId="7" fillId="2" borderId="1" xfId="0" applyFont="1" applyFill="1" applyBorder="1" applyAlignment="1">
      <alignment vertical="center" wrapText="1"/>
    </xf>
    <xf numFmtId="39" fontId="7" fillId="2" borderId="1" xfId="0" applyNumberFormat="1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7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center" wrapText="1"/>
    </xf>
    <xf numFmtId="39" fontId="12" fillId="2" borderId="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4" fillId="2" borderId="0" xfId="2" applyNumberFormat="1" applyFont="1" applyFill="1" applyAlignment="1" applyProtection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1" fillId="2" borderId="1" xfId="0" applyFont="1" applyFill="1" applyBorder="1" applyAlignment="1">
      <alignment vertical="center" wrapText="1"/>
    </xf>
    <xf numFmtId="39" fontId="11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4" fillId="2" borderId="0" xfId="2" applyNumberFormat="1" applyFont="1" applyFill="1" applyAlignment="1" applyProtection="1">
      <alignment horizontal="center" vertical="center" wrapText="1"/>
    </xf>
    <xf numFmtId="4" fontId="1" fillId="2" borderId="1" xfId="3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tabSelected="1" zoomScaleNormal="100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F129" sqref="F129"/>
    </sheetView>
  </sheetViews>
  <sheetFormatPr defaultColWidth="9.140625" defaultRowHeight="15" x14ac:dyDescent="0.25"/>
  <cols>
    <col min="1" max="1" width="72.28515625" style="1" customWidth="1"/>
    <col min="2" max="2" width="18" style="1" customWidth="1"/>
    <col min="3" max="3" width="19.5703125" style="1" customWidth="1"/>
    <col min="4" max="4" width="17.5703125" style="1" customWidth="1"/>
    <col min="5" max="5" width="17.42578125" style="1" customWidth="1"/>
    <col min="6" max="6" width="16.42578125" style="1" customWidth="1"/>
    <col min="7" max="7" width="10.85546875" style="1" customWidth="1"/>
    <col min="8" max="16384" width="9.140625" style="1"/>
  </cols>
  <sheetData>
    <row r="1" spans="1:8" ht="15.75" x14ac:dyDescent="0.25">
      <c r="A1" s="34" t="s">
        <v>66</v>
      </c>
      <c r="B1" s="34"/>
      <c r="C1" s="34"/>
      <c r="D1" s="34"/>
      <c r="E1" s="34"/>
      <c r="F1" s="34"/>
      <c r="G1" s="34"/>
    </row>
    <row r="2" spans="1:8" ht="15.75" x14ac:dyDescent="0.25">
      <c r="A2" s="26"/>
      <c r="B2" s="26"/>
      <c r="C2" s="26"/>
      <c r="D2" s="32"/>
      <c r="E2" s="32"/>
      <c r="F2" s="26"/>
      <c r="G2" s="26"/>
      <c r="H2" s="26"/>
    </row>
    <row r="3" spans="1:8" ht="38.25" x14ac:dyDescent="0.25">
      <c r="A3" s="7"/>
      <c r="B3" s="8" t="s">
        <v>41</v>
      </c>
      <c r="C3" s="8" t="s">
        <v>42</v>
      </c>
      <c r="D3" s="8" t="s">
        <v>67</v>
      </c>
      <c r="E3" s="33" t="s">
        <v>0</v>
      </c>
      <c r="F3" s="9" t="s">
        <v>23</v>
      </c>
      <c r="G3" s="10" t="s">
        <v>1</v>
      </c>
      <c r="H3" s="10" t="s">
        <v>17</v>
      </c>
    </row>
    <row r="4" spans="1:8" x14ac:dyDescent="0.25">
      <c r="A4" s="11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</row>
    <row r="5" spans="1:8" s="5" customFormat="1" ht="28.5" customHeight="1" x14ac:dyDescent="0.25">
      <c r="A5" s="29" t="s">
        <v>30</v>
      </c>
      <c r="B5" s="30">
        <f>B6+B10+B12+B14+B16+B18</f>
        <v>3781970654</v>
      </c>
      <c r="C5" s="30">
        <f t="shared" ref="C5:E5" si="0">C6+C10+C12+C14+C16+C18</f>
        <v>3969861268</v>
      </c>
      <c r="D5" s="30">
        <f t="shared" si="0"/>
        <v>2905742727</v>
      </c>
      <c r="E5" s="30">
        <f t="shared" si="0"/>
        <v>2617026424.23</v>
      </c>
      <c r="F5" s="30">
        <f>E5-D5</f>
        <v>-288716302.76999998</v>
      </c>
      <c r="G5" s="27">
        <f>(E5/D5)*100</f>
        <v>90.063941308799841</v>
      </c>
      <c r="H5" s="27">
        <f>(E5/C5)*100</f>
        <v>65.922364726575125</v>
      </c>
    </row>
    <row r="6" spans="1:8" s="20" customFormat="1" x14ac:dyDescent="0.25">
      <c r="A6" s="17" t="s">
        <v>43</v>
      </c>
      <c r="B6" s="18">
        <f t="shared" ref="B6:D6" si="1">SUM(B7:B9)</f>
        <v>3557666574</v>
      </c>
      <c r="C6" s="18">
        <f t="shared" si="1"/>
        <v>3738228352</v>
      </c>
      <c r="D6" s="18">
        <f t="shared" si="1"/>
        <v>2714046654</v>
      </c>
      <c r="E6" s="18">
        <f>SUM(E7:E9)</f>
        <v>2444600860.5700002</v>
      </c>
      <c r="F6" s="18">
        <f>E6-D6</f>
        <v>-269445793.42999983</v>
      </c>
      <c r="G6" s="19">
        <f>(E6/D6)*100</f>
        <v>90.072175324146073</v>
      </c>
      <c r="H6" s="19">
        <f>(E6/C6)*100</f>
        <v>65.394636987922567</v>
      </c>
    </row>
    <row r="7" spans="1:8" ht="17.25" customHeight="1" x14ac:dyDescent="0.25">
      <c r="A7" s="2" t="s">
        <v>24</v>
      </c>
      <c r="B7" s="3">
        <v>3557666574</v>
      </c>
      <c r="C7" s="3">
        <v>3602770997</v>
      </c>
      <c r="D7" s="3">
        <v>2607643124</v>
      </c>
      <c r="E7" s="3">
        <v>2376330242.5</v>
      </c>
      <c r="F7" s="3">
        <f>E7-D7</f>
        <v>-231312881.5</v>
      </c>
      <c r="G7" s="4">
        <f>(E7/D7)*100</f>
        <v>91.129427206849641</v>
      </c>
      <c r="H7" s="4">
        <f>(E7/C7)*100</f>
        <v>65.958403808589338</v>
      </c>
    </row>
    <row r="8" spans="1:8" ht="25.5" x14ac:dyDescent="0.25">
      <c r="A8" s="2" t="s">
        <v>26</v>
      </c>
      <c r="B8" s="3">
        <v>0</v>
      </c>
      <c r="C8" s="3">
        <v>112891552</v>
      </c>
      <c r="D8" s="3">
        <v>106403530</v>
      </c>
      <c r="E8" s="3">
        <v>68270618.069999993</v>
      </c>
      <c r="F8" s="3">
        <f t="shared" ref="F8:F71" si="2">E8-D8</f>
        <v>-38132911.930000007</v>
      </c>
      <c r="G8" s="4">
        <f t="shared" ref="G8:G71" si="3">(E8/D8)*100</f>
        <v>64.161986045011844</v>
      </c>
      <c r="H8" s="4">
        <f t="shared" ref="H8:H71" si="4">(E8/C8)*100</f>
        <v>60.474514576608883</v>
      </c>
    </row>
    <row r="9" spans="1:8" ht="15.75" customHeight="1" x14ac:dyDescent="0.25">
      <c r="A9" s="2" t="s">
        <v>3</v>
      </c>
      <c r="B9" s="3">
        <v>0</v>
      </c>
      <c r="C9" s="3">
        <v>22565803</v>
      </c>
      <c r="D9" s="3">
        <v>0</v>
      </c>
      <c r="E9" s="3">
        <v>0</v>
      </c>
      <c r="F9" s="3">
        <f t="shared" si="2"/>
        <v>0</v>
      </c>
      <c r="G9" s="4">
        <v>0</v>
      </c>
      <c r="H9" s="4">
        <f t="shared" si="4"/>
        <v>0</v>
      </c>
    </row>
    <row r="10" spans="1:8" s="21" customFormat="1" ht="27" x14ac:dyDescent="0.25">
      <c r="A10" s="17" t="s">
        <v>44</v>
      </c>
      <c r="B10" s="18">
        <f t="shared" ref="B10:D10" si="5">B11</f>
        <v>620000</v>
      </c>
      <c r="C10" s="18">
        <f t="shared" si="5"/>
        <v>2874200</v>
      </c>
      <c r="D10" s="18">
        <f t="shared" si="5"/>
        <v>2874200</v>
      </c>
      <c r="E10" s="18">
        <f>E11</f>
        <v>2053276.54</v>
      </c>
      <c r="F10" s="18">
        <f t="shared" si="2"/>
        <v>-820923.46</v>
      </c>
      <c r="G10" s="19">
        <f t="shared" si="3"/>
        <v>71.438192888455916</v>
      </c>
      <c r="H10" s="19">
        <f t="shared" si="4"/>
        <v>71.438192888455916</v>
      </c>
    </row>
    <row r="11" spans="1:8" ht="16.5" customHeight="1" x14ac:dyDescent="0.25">
      <c r="A11" s="2" t="s">
        <v>24</v>
      </c>
      <c r="B11" s="3">
        <v>620000</v>
      </c>
      <c r="C11" s="3">
        <v>2874200</v>
      </c>
      <c r="D11" s="3">
        <v>2874200</v>
      </c>
      <c r="E11" s="3">
        <v>2053276.54</v>
      </c>
      <c r="F11" s="3">
        <f t="shared" si="2"/>
        <v>-820923.46</v>
      </c>
      <c r="G11" s="4">
        <f t="shared" si="3"/>
        <v>71.438192888455916</v>
      </c>
      <c r="H11" s="4">
        <f t="shared" si="4"/>
        <v>71.438192888455916</v>
      </c>
    </row>
    <row r="12" spans="1:8" s="21" customFormat="1" x14ac:dyDescent="0.25">
      <c r="A12" s="17" t="s">
        <v>45</v>
      </c>
      <c r="B12" s="18">
        <f t="shared" ref="B12:D12" si="6">B13</f>
        <v>42421980</v>
      </c>
      <c r="C12" s="18">
        <f t="shared" si="6"/>
        <v>44853485</v>
      </c>
      <c r="D12" s="18">
        <f t="shared" si="6"/>
        <v>41981950</v>
      </c>
      <c r="E12" s="18">
        <f>E13</f>
        <v>40176786</v>
      </c>
      <c r="F12" s="18">
        <f t="shared" si="2"/>
        <v>-1805164</v>
      </c>
      <c r="G12" s="19">
        <f t="shared" si="3"/>
        <v>95.700142561267398</v>
      </c>
      <c r="H12" s="19">
        <f t="shared" si="4"/>
        <v>89.573387664302999</v>
      </c>
    </row>
    <row r="13" spans="1:8" ht="16.5" customHeight="1" x14ac:dyDescent="0.25">
      <c r="A13" s="2" t="s">
        <v>24</v>
      </c>
      <c r="B13" s="3">
        <v>42421980</v>
      </c>
      <c r="C13" s="3">
        <v>44853485</v>
      </c>
      <c r="D13" s="3">
        <v>41981950</v>
      </c>
      <c r="E13" s="3">
        <v>40176786</v>
      </c>
      <c r="F13" s="3">
        <f t="shared" si="2"/>
        <v>-1805164</v>
      </c>
      <c r="G13" s="4">
        <f t="shared" si="3"/>
        <v>95.700142561267398</v>
      </c>
      <c r="H13" s="4">
        <f t="shared" si="4"/>
        <v>89.573387664302999</v>
      </c>
    </row>
    <row r="14" spans="1:8" s="21" customFormat="1" x14ac:dyDescent="0.25">
      <c r="A14" s="17" t="s">
        <v>25</v>
      </c>
      <c r="B14" s="18">
        <f t="shared" ref="B14:D14" si="7">B15</f>
        <v>59552500</v>
      </c>
      <c r="C14" s="18">
        <f t="shared" si="7"/>
        <v>60991419</v>
      </c>
      <c r="D14" s="18">
        <f t="shared" si="7"/>
        <v>49555119</v>
      </c>
      <c r="E14" s="18">
        <f>E15</f>
        <v>43439941.039999999</v>
      </c>
      <c r="F14" s="18">
        <f t="shared" si="2"/>
        <v>-6115177.9600000009</v>
      </c>
      <c r="G14" s="19">
        <f t="shared" si="3"/>
        <v>87.659846079675447</v>
      </c>
      <c r="H14" s="19">
        <f t="shared" si="4"/>
        <v>71.223037194789654</v>
      </c>
    </row>
    <row r="15" spans="1:8" ht="19.5" customHeight="1" x14ac:dyDescent="0.25">
      <c r="A15" s="2" t="s">
        <v>24</v>
      </c>
      <c r="B15" s="3">
        <v>59552500</v>
      </c>
      <c r="C15" s="3">
        <v>60991419</v>
      </c>
      <c r="D15" s="3">
        <v>49555119</v>
      </c>
      <c r="E15" s="3">
        <v>43439941.039999999</v>
      </c>
      <c r="F15" s="3">
        <f t="shared" si="2"/>
        <v>-6115177.9600000009</v>
      </c>
      <c r="G15" s="4">
        <f t="shared" si="3"/>
        <v>87.659846079675447</v>
      </c>
      <c r="H15" s="4">
        <f t="shared" si="4"/>
        <v>71.223037194789654</v>
      </c>
    </row>
    <row r="16" spans="1:8" s="21" customFormat="1" ht="27" x14ac:dyDescent="0.25">
      <c r="A16" s="17" t="s">
        <v>65</v>
      </c>
      <c r="B16" s="18">
        <f t="shared" ref="B16:D16" si="8">SUM(B17)</f>
        <v>121709600</v>
      </c>
      <c r="C16" s="18">
        <f t="shared" si="8"/>
        <v>122883812</v>
      </c>
      <c r="D16" s="18">
        <f t="shared" si="8"/>
        <v>97254804</v>
      </c>
      <c r="E16" s="18">
        <f>SUM(E17)</f>
        <v>86725810.079999998</v>
      </c>
      <c r="F16" s="18">
        <f t="shared" si="2"/>
        <v>-10528993.920000002</v>
      </c>
      <c r="G16" s="19">
        <f t="shared" si="3"/>
        <v>89.173805830712482</v>
      </c>
      <c r="H16" s="19">
        <f t="shared" si="4"/>
        <v>70.57545552053675</v>
      </c>
    </row>
    <row r="17" spans="1:8" ht="18.75" customHeight="1" x14ac:dyDescent="0.25">
      <c r="A17" s="2" t="s">
        <v>24</v>
      </c>
      <c r="B17" s="3">
        <v>121709600</v>
      </c>
      <c r="C17" s="3">
        <v>122883812</v>
      </c>
      <c r="D17" s="3">
        <v>97254804</v>
      </c>
      <c r="E17" s="3">
        <v>86725810.079999998</v>
      </c>
      <c r="F17" s="3">
        <f t="shared" si="2"/>
        <v>-10528993.920000002</v>
      </c>
      <c r="G17" s="4">
        <f t="shared" si="3"/>
        <v>89.173805830712482</v>
      </c>
      <c r="H17" s="4">
        <f t="shared" si="4"/>
        <v>70.57545552053675</v>
      </c>
    </row>
    <row r="18" spans="1:8" s="21" customFormat="1" ht="24.75" customHeight="1" x14ac:dyDescent="0.25">
      <c r="A18" s="17" t="s">
        <v>46</v>
      </c>
      <c r="B18" s="18">
        <f>B19</f>
        <v>0</v>
      </c>
      <c r="C18" s="18">
        <f t="shared" ref="C18:E18" si="9">C19</f>
        <v>30000</v>
      </c>
      <c r="D18" s="18">
        <f t="shared" si="9"/>
        <v>30000</v>
      </c>
      <c r="E18" s="18">
        <f t="shared" si="9"/>
        <v>29750</v>
      </c>
      <c r="F18" s="18">
        <f t="shared" si="2"/>
        <v>-250</v>
      </c>
      <c r="G18" s="19">
        <f t="shared" si="3"/>
        <v>99.166666666666671</v>
      </c>
      <c r="H18" s="19">
        <f t="shared" si="4"/>
        <v>99.166666666666671</v>
      </c>
    </row>
    <row r="19" spans="1:8" ht="18.75" customHeight="1" x14ac:dyDescent="0.25">
      <c r="A19" s="2" t="s">
        <v>24</v>
      </c>
      <c r="B19" s="3">
        <v>0</v>
      </c>
      <c r="C19" s="3">
        <v>30000</v>
      </c>
      <c r="D19" s="3">
        <v>30000</v>
      </c>
      <c r="E19" s="3">
        <v>29750</v>
      </c>
      <c r="F19" s="3">
        <f t="shared" si="2"/>
        <v>-250</v>
      </c>
      <c r="G19" s="4">
        <f t="shared" si="3"/>
        <v>99.166666666666671</v>
      </c>
      <c r="H19" s="4">
        <f t="shared" si="4"/>
        <v>99.166666666666671</v>
      </c>
    </row>
    <row r="20" spans="1:8" s="5" customFormat="1" ht="25.5" x14ac:dyDescent="0.25">
      <c r="A20" s="29" t="s">
        <v>31</v>
      </c>
      <c r="B20" s="30">
        <f>B26+B21</f>
        <v>102688500</v>
      </c>
      <c r="C20" s="30">
        <f>C26+C21</f>
        <v>149197037.84999999</v>
      </c>
      <c r="D20" s="30">
        <f>D26+D21</f>
        <v>126615048.84999999</v>
      </c>
      <c r="E20" s="30">
        <f>E26+E21</f>
        <v>36703722.810000002</v>
      </c>
      <c r="F20" s="30">
        <f t="shared" si="2"/>
        <v>-89911326.039999992</v>
      </c>
      <c r="G20" s="27">
        <f t="shared" si="3"/>
        <v>28.988436322038353</v>
      </c>
      <c r="H20" s="27">
        <f t="shared" si="4"/>
        <v>24.60083882288686</v>
      </c>
    </row>
    <row r="21" spans="1:8" s="21" customFormat="1" ht="27" x14ac:dyDescent="0.25">
      <c r="A21" s="17" t="s">
        <v>47</v>
      </c>
      <c r="B21" s="18">
        <f>B24+B23+B25</f>
        <v>65277800</v>
      </c>
      <c r="C21" s="18">
        <f>SUM(C22:C25)</f>
        <v>111786337.84999999</v>
      </c>
      <c r="D21" s="18">
        <f t="shared" ref="D21:E21" si="10">SUM(D22:D25)</f>
        <v>100013927.84999999</v>
      </c>
      <c r="E21" s="18">
        <f t="shared" si="10"/>
        <v>13771801.25</v>
      </c>
      <c r="F21" s="18">
        <f t="shared" si="2"/>
        <v>-86242126.599999994</v>
      </c>
      <c r="G21" s="19">
        <f t="shared" si="3"/>
        <v>13.769883401294694</v>
      </c>
      <c r="H21" s="19">
        <f t="shared" si="4"/>
        <v>12.319753482290144</v>
      </c>
    </row>
    <row r="22" spans="1:8" x14ac:dyDescent="0.25">
      <c r="A22" s="2" t="s">
        <v>19</v>
      </c>
      <c r="B22" s="3"/>
      <c r="C22" s="3">
        <v>18470406</v>
      </c>
      <c r="D22" s="3">
        <v>9837106</v>
      </c>
      <c r="E22" s="3">
        <v>6846907.5599999996</v>
      </c>
      <c r="F22" s="3">
        <f t="shared" si="2"/>
        <v>-2990198.4400000004</v>
      </c>
      <c r="G22" s="4">
        <f t="shared" si="3"/>
        <v>69.602864501002628</v>
      </c>
      <c r="H22" s="4">
        <f t="shared" si="4"/>
        <v>37.069610489341706</v>
      </c>
    </row>
    <row r="23" spans="1:8" x14ac:dyDescent="0.25">
      <c r="A23" s="2" t="s">
        <v>28</v>
      </c>
      <c r="B23" s="3">
        <v>38504900</v>
      </c>
      <c r="C23" s="3">
        <v>85013437.849999994</v>
      </c>
      <c r="D23" s="3">
        <v>82563127.849999994</v>
      </c>
      <c r="E23" s="3">
        <v>0</v>
      </c>
      <c r="F23" s="3">
        <f t="shared" si="2"/>
        <v>-82563127.849999994</v>
      </c>
      <c r="G23" s="4">
        <f t="shared" si="3"/>
        <v>0</v>
      </c>
      <c r="H23" s="4">
        <f t="shared" si="4"/>
        <v>0</v>
      </c>
    </row>
    <row r="24" spans="1:8" ht="15.75" customHeight="1" x14ac:dyDescent="0.25">
      <c r="A24" s="2" t="s">
        <v>18</v>
      </c>
      <c r="B24" s="3">
        <v>25395300</v>
      </c>
      <c r="C24" s="3">
        <v>6924894</v>
      </c>
      <c r="D24" s="3">
        <v>6924894</v>
      </c>
      <c r="E24" s="3">
        <v>6924893.6900000004</v>
      </c>
      <c r="F24" s="3">
        <f t="shared" si="2"/>
        <v>-0.30999999959021807</v>
      </c>
      <c r="G24" s="4">
        <f t="shared" si="3"/>
        <v>99.999995523397189</v>
      </c>
      <c r="H24" s="4">
        <f t="shared" si="4"/>
        <v>99.999995523397189</v>
      </c>
    </row>
    <row r="25" spans="1:8" ht="15.75" customHeight="1" x14ac:dyDescent="0.25">
      <c r="A25" s="2" t="s">
        <v>3</v>
      </c>
      <c r="B25" s="3">
        <v>1377600</v>
      </c>
      <c r="C25" s="3">
        <v>1377600</v>
      </c>
      <c r="D25" s="3">
        <v>688800</v>
      </c>
      <c r="E25" s="3">
        <v>0</v>
      </c>
      <c r="F25" s="3">
        <f t="shared" si="2"/>
        <v>-688800</v>
      </c>
      <c r="G25" s="4">
        <f t="shared" si="3"/>
        <v>0</v>
      </c>
      <c r="H25" s="4">
        <f t="shared" si="4"/>
        <v>0</v>
      </c>
    </row>
    <row r="26" spans="1:8" s="21" customFormat="1" ht="27" x14ac:dyDescent="0.25">
      <c r="A26" s="17" t="s">
        <v>48</v>
      </c>
      <c r="B26" s="18">
        <f>B28</f>
        <v>37410700</v>
      </c>
      <c r="C26" s="18">
        <f>SUM(C27:C28)</f>
        <v>37410700</v>
      </c>
      <c r="D26" s="18">
        <f t="shared" ref="D26:E26" si="11">SUM(D27:D28)</f>
        <v>26601121</v>
      </c>
      <c r="E26" s="18">
        <f t="shared" si="11"/>
        <v>22931921.559999999</v>
      </c>
      <c r="F26" s="18">
        <f t="shared" si="2"/>
        <v>-3669199.4400000013</v>
      </c>
      <c r="G26" s="19">
        <f t="shared" si="3"/>
        <v>86.206598436208765</v>
      </c>
      <c r="H26" s="19">
        <f t="shared" si="4"/>
        <v>61.297761228739368</v>
      </c>
    </row>
    <row r="27" spans="1:8" x14ac:dyDescent="0.25">
      <c r="A27" s="2" t="s">
        <v>19</v>
      </c>
      <c r="B27" s="3"/>
      <c r="C27" s="3">
        <v>27037163</v>
      </c>
      <c r="D27" s="3">
        <v>16227584</v>
      </c>
      <c r="E27" s="3">
        <v>12558391.02</v>
      </c>
      <c r="F27" s="3">
        <f t="shared" si="2"/>
        <v>-3669192.9800000004</v>
      </c>
      <c r="G27" s="4">
        <f t="shared" si="3"/>
        <v>77.389160456664413</v>
      </c>
      <c r="H27" s="4">
        <f t="shared" si="4"/>
        <v>46.448627098930459</v>
      </c>
    </row>
    <row r="28" spans="1:8" ht="14.25" customHeight="1" x14ac:dyDescent="0.25">
      <c r="A28" s="2" t="s">
        <v>18</v>
      </c>
      <c r="B28" s="3">
        <v>37410700</v>
      </c>
      <c r="C28" s="3">
        <v>10373537</v>
      </c>
      <c r="D28" s="3">
        <f>10373146+391</f>
        <v>10373537</v>
      </c>
      <c r="E28" s="3">
        <v>10373530.539999999</v>
      </c>
      <c r="F28" s="3">
        <f t="shared" si="2"/>
        <v>-6.4600000008940697</v>
      </c>
      <c r="G28" s="4">
        <f t="shared" si="3"/>
        <v>99.999937726158379</v>
      </c>
      <c r="H28" s="4">
        <f t="shared" si="4"/>
        <v>99.999937726158379</v>
      </c>
    </row>
    <row r="29" spans="1:8" s="5" customFormat="1" ht="25.5" customHeight="1" x14ac:dyDescent="0.25">
      <c r="A29" s="31" t="s">
        <v>32</v>
      </c>
      <c r="B29" s="30">
        <f>SUM(B30:B32)</f>
        <v>1836694</v>
      </c>
      <c r="C29" s="30">
        <f>SUM(C30:C33)</f>
        <v>3060980</v>
      </c>
      <c r="D29" s="30">
        <f t="shared" ref="D29:E29" si="12">SUM(D30:D33)</f>
        <v>3060980</v>
      </c>
      <c r="E29" s="30">
        <f t="shared" si="12"/>
        <v>1208903.58</v>
      </c>
      <c r="F29" s="30">
        <f t="shared" si="2"/>
        <v>-1852076.42</v>
      </c>
      <c r="G29" s="27">
        <f t="shared" si="3"/>
        <v>39.494004534495488</v>
      </c>
      <c r="H29" s="27">
        <f t="shared" si="4"/>
        <v>39.494004534495488</v>
      </c>
    </row>
    <row r="30" spans="1:8" ht="16.5" customHeight="1" x14ac:dyDescent="0.25">
      <c r="A30" s="2" t="s">
        <v>28</v>
      </c>
      <c r="B30" s="3">
        <v>793700</v>
      </c>
      <c r="C30" s="3">
        <v>793700</v>
      </c>
      <c r="D30" s="3">
        <v>793700</v>
      </c>
      <c r="E30" s="3">
        <v>175909.58</v>
      </c>
      <c r="F30" s="3">
        <f t="shared" si="2"/>
        <v>-617790.42000000004</v>
      </c>
      <c r="G30" s="4">
        <f t="shared" si="3"/>
        <v>22.163232959556506</v>
      </c>
      <c r="H30" s="4">
        <f t="shared" si="4"/>
        <v>22.163232959556506</v>
      </c>
    </row>
    <row r="31" spans="1:8" ht="15.75" customHeight="1" x14ac:dyDescent="0.25">
      <c r="A31" s="6" t="s">
        <v>24</v>
      </c>
      <c r="B31" s="3">
        <v>947698</v>
      </c>
      <c r="C31" s="3">
        <v>1011698</v>
      </c>
      <c r="D31" s="3">
        <v>1011698</v>
      </c>
      <c r="E31" s="3">
        <v>937698</v>
      </c>
      <c r="F31" s="3">
        <f t="shared" si="2"/>
        <v>-74000</v>
      </c>
      <c r="G31" s="4">
        <f t="shared" si="3"/>
        <v>92.685564269179139</v>
      </c>
      <c r="H31" s="4">
        <f t="shared" si="4"/>
        <v>92.685564269179139</v>
      </c>
    </row>
    <row r="32" spans="1:8" x14ac:dyDescent="0.25">
      <c r="A32" s="2" t="s">
        <v>4</v>
      </c>
      <c r="B32" s="3">
        <v>95296</v>
      </c>
      <c r="C32" s="3">
        <v>95296</v>
      </c>
      <c r="D32" s="3">
        <v>95296</v>
      </c>
      <c r="E32" s="3">
        <v>95296</v>
      </c>
      <c r="F32" s="3">
        <f t="shared" si="2"/>
        <v>0</v>
      </c>
      <c r="G32" s="4">
        <f t="shared" si="3"/>
        <v>100</v>
      </c>
      <c r="H32" s="4">
        <f t="shared" si="4"/>
        <v>100</v>
      </c>
    </row>
    <row r="33" spans="1:8" ht="16.5" customHeight="1" x14ac:dyDescent="0.25">
      <c r="A33" s="2" t="s">
        <v>3</v>
      </c>
      <c r="B33" s="3"/>
      <c r="C33" s="3">
        <v>1160286</v>
      </c>
      <c r="D33" s="3">
        <v>1160286</v>
      </c>
      <c r="E33" s="3">
        <v>0</v>
      </c>
      <c r="F33" s="3">
        <f t="shared" si="2"/>
        <v>-1160286</v>
      </c>
      <c r="G33" s="4">
        <f t="shared" si="3"/>
        <v>0</v>
      </c>
      <c r="H33" s="4">
        <f t="shared" si="4"/>
        <v>0</v>
      </c>
    </row>
    <row r="34" spans="1:8" s="5" customFormat="1" ht="17.25" customHeight="1" x14ac:dyDescent="0.25">
      <c r="A34" s="29" t="s">
        <v>64</v>
      </c>
      <c r="B34" s="30">
        <f>B35+B39</f>
        <v>587263885</v>
      </c>
      <c r="C34" s="30">
        <f>C35+C39</f>
        <v>658060755.12</v>
      </c>
      <c r="D34" s="30">
        <f>D35+D39</f>
        <v>496925982.12</v>
      </c>
      <c r="E34" s="30">
        <f>E35+E39</f>
        <v>424923312.51999998</v>
      </c>
      <c r="F34" s="30">
        <f t="shared" si="2"/>
        <v>-72002669.600000024</v>
      </c>
      <c r="G34" s="27">
        <f t="shared" si="3"/>
        <v>85.510383398988282</v>
      </c>
      <c r="H34" s="27">
        <f t="shared" si="4"/>
        <v>64.572048889697655</v>
      </c>
    </row>
    <row r="35" spans="1:8" s="21" customFormat="1" x14ac:dyDescent="0.25">
      <c r="A35" s="17" t="s">
        <v>49</v>
      </c>
      <c r="B35" s="18">
        <f>B37+B38</f>
        <v>560373236</v>
      </c>
      <c r="C35" s="18">
        <f>SUM(C36:C38)</f>
        <v>630953994.12</v>
      </c>
      <c r="D35" s="18">
        <f t="shared" ref="D35:E35" si="13">SUM(D36:D38)</f>
        <v>478973210.12</v>
      </c>
      <c r="E35" s="18">
        <f t="shared" si="13"/>
        <v>409265016.43000001</v>
      </c>
      <c r="F35" s="18">
        <f t="shared" si="2"/>
        <v>-69708193.689999998</v>
      </c>
      <c r="G35" s="19">
        <f t="shared" si="3"/>
        <v>85.446327223074618</v>
      </c>
      <c r="H35" s="19">
        <f t="shared" si="4"/>
        <v>64.864478273222986</v>
      </c>
    </row>
    <row r="36" spans="1:8" x14ac:dyDescent="0.25">
      <c r="A36" s="2" t="s">
        <v>28</v>
      </c>
      <c r="B36" s="3"/>
      <c r="C36" s="3">
        <v>6000000</v>
      </c>
      <c r="D36" s="3">
        <v>0</v>
      </c>
      <c r="E36" s="3">
        <v>0</v>
      </c>
      <c r="F36" s="3">
        <f t="shared" si="2"/>
        <v>0</v>
      </c>
      <c r="G36" s="4">
        <v>0</v>
      </c>
      <c r="H36" s="4">
        <f t="shared" si="4"/>
        <v>0</v>
      </c>
    </row>
    <row r="37" spans="1:8" x14ac:dyDescent="0.25">
      <c r="A37" s="13" t="s">
        <v>27</v>
      </c>
      <c r="B37" s="3">
        <v>560373236</v>
      </c>
      <c r="C37" s="3">
        <v>598201437.12</v>
      </c>
      <c r="D37" s="3">
        <v>454160354.12</v>
      </c>
      <c r="E37" s="3">
        <v>395707805.43000001</v>
      </c>
      <c r="F37" s="3">
        <f t="shared" si="2"/>
        <v>-58452548.689999998</v>
      </c>
      <c r="G37" s="4">
        <f t="shared" si="3"/>
        <v>87.129535160932292</v>
      </c>
      <c r="H37" s="4">
        <f t="shared" si="4"/>
        <v>66.1495912372107</v>
      </c>
    </row>
    <row r="38" spans="1:8" ht="25.5" x14ac:dyDescent="0.25">
      <c r="A38" s="2" t="s">
        <v>26</v>
      </c>
      <c r="B38" s="3">
        <v>0</v>
      </c>
      <c r="C38" s="3">
        <v>26752557</v>
      </c>
      <c r="D38" s="3">
        <v>24812856</v>
      </c>
      <c r="E38" s="3">
        <v>13557211</v>
      </c>
      <c r="F38" s="3">
        <f t="shared" si="2"/>
        <v>-11255645</v>
      </c>
      <c r="G38" s="4">
        <f t="shared" si="3"/>
        <v>54.637849830749033</v>
      </c>
      <c r="H38" s="4">
        <f t="shared" si="4"/>
        <v>50.67631852910359</v>
      </c>
    </row>
    <row r="39" spans="1:8" s="21" customFormat="1" ht="21.75" customHeight="1" x14ac:dyDescent="0.25">
      <c r="A39" s="17" t="s">
        <v>50</v>
      </c>
      <c r="B39" s="18">
        <f t="shared" ref="B39:D39" si="14">B40</f>
        <v>26890649</v>
      </c>
      <c r="C39" s="18">
        <f t="shared" si="14"/>
        <v>27106761</v>
      </c>
      <c r="D39" s="18">
        <f t="shared" si="14"/>
        <v>17952772</v>
      </c>
      <c r="E39" s="18">
        <f>E40</f>
        <v>15658296.09</v>
      </c>
      <c r="F39" s="18">
        <f t="shared" si="2"/>
        <v>-2294475.91</v>
      </c>
      <c r="G39" s="19">
        <f t="shared" si="3"/>
        <v>87.219378099382098</v>
      </c>
      <c r="H39" s="19">
        <f t="shared" si="4"/>
        <v>57.765278891122406</v>
      </c>
    </row>
    <row r="40" spans="1:8" x14ac:dyDescent="0.25">
      <c r="A40" s="13" t="s">
        <v>27</v>
      </c>
      <c r="B40" s="3">
        <v>26890649</v>
      </c>
      <c r="C40" s="3">
        <v>27106761</v>
      </c>
      <c r="D40" s="3">
        <v>17952772</v>
      </c>
      <c r="E40" s="3">
        <v>15658296.09</v>
      </c>
      <c r="F40" s="3">
        <f t="shared" si="2"/>
        <v>-2294475.91</v>
      </c>
      <c r="G40" s="4">
        <f t="shared" si="3"/>
        <v>87.219378099382098</v>
      </c>
      <c r="H40" s="4">
        <f t="shared" si="4"/>
        <v>57.765278891122406</v>
      </c>
    </row>
    <row r="41" spans="1:8" s="5" customFormat="1" ht="27.75" customHeight="1" x14ac:dyDescent="0.25">
      <c r="A41" s="29" t="s">
        <v>33</v>
      </c>
      <c r="B41" s="30">
        <f>B42+B48+B45</f>
        <v>572545732</v>
      </c>
      <c r="C41" s="30">
        <f t="shared" ref="C41:E41" si="15">C42+C48+C45</f>
        <v>678921547</v>
      </c>
      <c r="D41" s="30">
        <f t="shared" si="15"/>
        <v>555876882</v>
      </c>
      <c r="E41" s="30">
        <f t="shared" si="15"/>
        <v>510038410.89999998</v>
      </c>
      <c r="F41" s="30">
        <f t="shared" si="2"/>
        <v>-45838471.100000024</v>
      </c>
      <c r="G41" s="27">
        <f t="shared" si="3"/>
        <v>91.753844675987082</v>
      </c>
      <c r="H41" s="27">
        <f t="shared" si="4"/>
        <v>75.124793601520494</v>
      </c>
    </row>
    <row r="42" spans="1:8" s="21" customFormat="1" ht="27" x14ac:dyDescent="0.25">
      <c r="A42" s="17" t="s">
        <v>63</v>
      </c>
      <c r="B42" s="18">
        <f>SUM(B43:B44)</f>
        <v>552385132</v>
      </c>
      <c r="C42" s="18">
        <f t="shared" ref="C42:E42" si="16">SUM(C43:C44)</f>
        <v>554246760</v>
      </c>
      <c r="D42" s="18">
        <f t="shared" si="16"/>
        <v>436782869</v>
      </c>
      <c r="E42" s="18">
        <f t="shared" si="16"/>
        <v>411418870.89999998</v>
      </c>
      <c r="F42" s="18">
        <f t="shared" si="2"/>
        <v>-25363998.100000024</v>
      </c>
      <c r="G42" s="19">
        <f t="shared" si="3"/>
        <v>94.192996131448552</v>
      </c>
      <c r="H42" s="19">
        <f t="shared" si="4"/>
        <v>74.230270809341306</v>
      </c>
    </row>
    <row r="43" spans="1:8" ht="15.75" customHeight="1" x14ac:dyDescent="0.25">
      <c r="A43" s="2" t="s">
        <v>24</v>
      </c>
      <c r="B43" s="3">
        <v>299170</v>
      </c>
      <c r="C43" s="3">
        <v>299170</v>
      </c>
      <c r="D43" s="3">
        <v>263170</v>
      </c>
      <c r="E43" s="3">
        <v>120170</v>
      </c>
      <c r="F43" s="3">
        <f t="shared" si="2"/>
        <v>-143000</v>
      </c>
      <c r="G43" s="4">
        <f t="shared" si="3"/>
        <v>45.66249952502185</v>
      </c>
      <c r="H43" s="4">
        <f t="shared" si="4"/>
        <v>40.167797573286087</v>
      </c>
    </row>
    <row r="44" spans="1:8" x14ac:dyDescent="0.25">
      <c r="A44" s="2" t="s">
        <v>4</v>
      </c>
      <c r="B44" s="3">
        <v>552085962</v>
      </c>
      <c r="C44" s="3">
        <v>553947590</v>
      </c>
      <c r="D44" s="3">
        <v>436519699</v>
      </c>
      <c r="E44" s="3">
        <v>411298700.89999998</v>
      </c>
      <c r="F44" s="3">
        <f t="shared" si="2"/>
        <v>-25220998.100000024</v>
      </c>
      <c r="G44" s="4">
        <f t="shared" si="3"/>
        <v>94.222254308848491</v>
      </c>
      <c r="H44" s="4">
        <f t="shared" si="4"/>
        <v>74.248666900058183</v>
      </c>
    </row>
    <row r="45" spans="1:8" s="21" customFormat="1" ht="27" x14ac:dyDescent="0.25">
      <c r="A45" s="17" t="s">
        <v>51</v>
      </c>
      <c r="B45" s="18">
        <f>SUM(B46:B47)</f>
        <v>0</v>
      </c>
      <c r="C45" s="18">
        <f t="shared" ref="C45:E45" si="17">SUM(C46:C47)</f>
        <v>104328592</v>
      </c>
      <c r="D45" s="18">
        <f t="shared" si="17"/>
        <v>104328592</v>
      </c>
      <c r="E45" s="18">
        <f t="shared" si="17"/>
        <v>84159751.620000005</v>
      </c>
      <c r="F45" s="18">
        <f t="shared" si="2"/>
        <v>-20168840.379999995</v>
      </c>
      <c r="G45" s="19">
        <f t="shared" si="3"/>
        <v>80.667964559514047</v>
      </c>
      <c r="H45" s="19">
        <f t="shared" si="4"/>
        <v>80.667964559514047</v>
      </c>
    </row>
    <row r="46" spans="1:8" s="5" customFormat="1" x14ac:dyDescent="0.25">
      <c r="A46" s="2" t="s">
        <v>4</v>
      </c>
      <c r="B46" s="3">
        <v>0</v>
      </c>
      <c r="C46" s="3">
        <v>79614125</v>
      </c>
      <c r="D46" s="3">
        <v>79614125</v>
      </c>
      <c r="E46" s="3">
        <v>73757103.120000005</v>
      </c>
      <c r="F46" s="3">
        <f t="shared" si="2"/>
        <v>-5857021.8799999952</v>
      </c>
      <c r="G46" s="4">
        <f t="shared" si="3"/>
        <v>92.643237767167577</v>
      </c>
      <c r="H46" s="4">
        <f t="shared" si="4"/>
        <v>92.643237767167577</v>
      </c>
    </row>
    <row r="47" spans="1:8" ht="25.5" x14ac:dyDescent="0.25">
      <c r="A47" s="2" t="s">
        <v>26</v>
      </c>
      <c r="B47" s="3">
        <v>0</v>
      </c>
      <c r="C47" s="3">
        <v>24714467</v>
      </c>
      <c r="D47" s="3">
        <f>19751280+4963187</f>
        <v>24714467</v>
      </c>
      <c r="E47" s="3">
        <v>10402648.5</v>
      </c>
      <c r="F47" s="3">
        <f t="shared" si="2"/>
        <v>-14311818.5</v>
      </c>
      <c r="G47" s="4">
        <f t="shared" si="3"/>
        <v>42.091332578606696</v>
      </c>
      <c r="H47" s="4">
        <f t="shared" si="4"/>
        <v>42.091332578606696</v>
      </c>
    </row>
    <row r="48" spans="1:8" s="21" customFormat="1" ht="27" x14ac:dyDescent="0.25">
      <c r="A48" s="17" t="s">
        <v>52</v>
      </c>
      <c r="B48" s="18">
        <f>SUM(B49:B49)</f>
        <v>20160600</v>
      </c>
      <c r="C48" s="18">
        <f>SUM(C49:C49)</f>
        <v>20346195</v>
      </c>
      <c r="D48" s="18">
        <f>SUM(D49:D49)</f>
        <v>14765421</v>
      </c>
      <c r="E48" s="18">
        <f>SUM(E49:E49)</f>
        <v>14459788.380000001</v>
      </c>
      <c r="F48" s="18">
        <f t="shared" si="2"/>
        <v>-305632.61999999918</v>
      </c>
      <c r="G48" s="19">
        <f t="shared" si="3"/>
        <v>97.930078526037292</v>
      </c>
      <c r="H48" s="19">
        <f t="shared" si="4"/>
        <v>71.068759441261633</v>
      </c>
    </row>
    <row r="49" spans="1:8" x14ac:dyDescent="0.25">
      <c r="A49" s="2" t="s">
        <v>4</v>
      </c>
      <c r="B49" s="3">
        <v>20160600</v>
      </c>
      <c r="C49" s="3">
        <v>20346195</v>
      </c>
      <c r="D49" s="3">
        <v>14765421</v>
      </c>
      <c r="E49" s="3">
        <v>14459788.380000001</v>
      </c>
      <c r="F49" s="3">
        <f t="shared" si="2"/>
        <v>-305632.61999999918</v>
      </c>
      <c r="G49" s="4">
        <f t="shared" si="3"/>
        <v>97.930078526037292</v>
      </c>
      <c r="H49" s="4">
        <f t="shared" si="4"/>
        <v>71.068759441261633</v>
      </c>
    </row>
    <row r="50" spans="1:8" s="5" customFormat="1" ht="29.25" customHeight="1" x14ac:dyDescent="0.25">
      <c r="A50" s="29" t="s">
        <v>34</v>
      </c>
      <c r="B50" s="30">
        <f>B51+B56+B59+B53</f>
        <v>330418253</v>
      </c>
      <c r="C50" s="30">
        <f t="shared" ref="C50:D50" si="18">C51+C56+C59+C53</f>
        <v>1550466607.6300001</v>
      </c>
      <c r="D50" s="30">
        <f t="shared" si="18"/>
        <v>942414250.5</v>
      </c>
      <c r="E50" s="30">
        <f>E51+E56+E59+E53</f>
        <v>255993307.24000001</v>
      </c>
      <c r="F50" s="30">
        <f t="shared" si="2"/>
        <v>-686420943.25999999</v>
      </c>
      <c r="G50" s="27">
        <f t="shared" si="3"/>
        <v>27.163564972004846</v>
      </c>
      <c r="H50" s="27">
        <f t="shared" si="4"/>
        <v>16.510726898614362</v>
      </c>
    </row>
    <row r="51" spans="1:8" s="21" customFormat="1" ht="16.5" customHeight="1" x14ac:dyDescent="0.25">
      <c r="A51" s="17" t="s">
        <v>53</v>
      </c>
      <c r="B51" s="18">
        <f>SUM(B52:B52)</f>
        <v>41990155</v>
      </c>
      <c r="C51" s="18">
        <f>SUM(C52:C52)</f>
        <v>146960619</v>
      </c>
      <c r="D51" s="18">
        <f>SUM(D52:D52)</f>
        <v>11644289</v>
      </c>
      <c r="E51" s="18">
        <f>SUM(E52:E52)</f>
        <v>7428537.1100000003</v>
      </c>
      <c r="F51" s="18">
        <f t="shared" si="2"/>
        <v>-4215751.8899999997</v>
      </c>
      <c r="G51" s="19">
        <f t="shared" si="3"/>
        <v>63.795540543523103</v>
      </c>
      <c r="H51" s="19">
        <f t="shared" si="4"/>
        <v>5.0547807708948209</v>
      </c>
    </row>
    <row r="52" spans="1:8" ht="25.5" x14ac:dyDescent="0.25">
      <c r="A52" s="2" t="s">
        <v>26</v>
      </c>
      <c r="B52" s="3">
        <v>41990155</v>
      </c>
      <c r="C52" s="3">
        <v>146960619</v>
      </c>
      <c r="D52" s="3">
        <v>11644289</v>
      </c>
      <c r="E52" s="3">
        <v>7428537.1100000003</v>
      </c>
      <c r="F52" s="3">
        <f t="shared" si="2"/>
        <v>-4215751.8899999997</v>
      </c>
      <c r="G52" s="4">
        <f t="shared" si="3"/>
        <v>63.795540543523103</v>
      </c>
      <c r="H52" s="4">
        <f t="shared" si="4"/>
        <v>5.0547807708948209</v>
      </c>
    </row>
    <row r="53" spans="1:8" s="21" customFormat="1" ht="27" x14ac:dyDescent="0.25">
      <c r="A53" s="17" t="s">
        <v>54</v>
      </c>
      <c r="B53" s="18">
        <f>SUM(B54:B55)</f>
        <v>150385000</v>
      </c>
      <c r="C53" s="18">
        <f t="shared" ref="C53:E53" si="19">SUM(C54:C55)</f>
        <v>1273666666.1300001</v>
      </c>
      <c r="D53" s="18">
        <f t="shared" si="19"/>
        <v>834389906</v>
      </c>
      <c r="E53" s="18">
        <f t="shared" si="19"/>
        <v>170015893.43000001</v>
      </c>
      <c r="F53" s="18">
        <f t="shared" si="2"/>
        <v>-664374012.56999993</v>
      </c>
      <c r="G53" s="19">
        <f t="shared" si="3"/>
        <v>20.376072649900923</v>
      </c>
      <c r="H53" s="19">
        <f t="shared" si="4"/>
        <v>13.348539139097396</v>
      </c>
    </row>
    <row r="54" spans="1:8" x14ac:dyDescent="0.25">
      <c r="A54" s="2" t="s">
        <v>28</v>
      </c>
      <c r="B54" s="3">
        <v>150385000</v>
      </c>
      <c r="C54" s="3">
        <v>639675079</v>
      </c>
      <c r="D54" s="3">
        <v>374977406</v>
      </c>
      <c r="E54" s="3">
        <v>36594656</v>
      </c>
      <c r="F54" s="3">
        <f t="shared" si="2"/>
        <v>-338382750</v>
      </c>
      <c r="G54" s="4">
        <f t="shared" si="3"/>
        <v>9.7591629294059388</v>
      </c>
      <c r="H54" s="4">
        <f t="shared" si="4"/>
        <v>5.7208193974366157</v>
      </c>
    </row>
    <row r="55" spans="1:8" ht="15" customHeight="1" x14ac:dyDescent="0.25">
      <c r="A55" s="2" t="s">
        <v>3</v>
      </c>
      <c r="B55" s="3">
        <v>0</v>
      </c>
      <c r="C55" s="3">
        <v>633991587.13</v>
      </c>
      <c r="D55" s="3">
        <v>459412500</v>
      </c>
      <c r="E55" s="3">
        <v>133421237.43000001</v>
      </c>
      <c r="F55" s="3">
        <f t="shared" si="2"/>
        <v>-325991262.56999999</v>
      </c>
      <c r="G55" s="4">
        <f t="shared" si="3"/>
        <v>29.041708144641255</v>
      </c>
      <c r="H55" s="4">
        <f t="shared" si="4"/>
        <v>21.044638468150836</v>
      </c>
    </row>
    <row r="56" spans="1:8" s="21" customFormat="1" ht="27" x14ac:dyDescent="0.25">
      <c r="A56" s="17" t="s">
        <v>55</v>
      </c>
      <c r="B56" s="18">
        <f>SUM(B57:B58)</f>
        <v>24199398</v>
      </c>
      <c r="C56" s="18">
        <f>SUM(C57:C58)</f>
        <v>13123204.5</v>
      </c>
      <c r="D56" s="18">
        <f>SUM(D57:D58)</f>
        <v>7327404.5</v>
      </c>
      <c r="E56" s="18">
        <f>SUM(E57:E58)</f>
        <v>1554304.5</v>
      </c>
      <c r="F56" s="18">
        <f t="shared" si="2"/>
        <v>-5773100</v>
      </c>
      <c r="G56" s="19">
        <f t="shared" si="3"/>
        <v>21.212210954097046</v>
      </c>
      <c r="H56" s="19">
        <f t="shared" si="4"/>
        <v>11.843940251026339</v>
      </c>
    </row>
    <row r="57" spans="1:8" ht="14.25" customHeight="1" x14ac:dyDescent="0.25">
      <c r="A57" s="2" t="s">
        <v>24</v>
      </c>
      <c r="B57" s="3">
        <v>2859898</v>
      </c>
      <c r="C57" s="3">
        <v>1554304.5</v>
      </c>
      <c r="D57" s="3">
        <v>1554304.5</v>
      </c>
      <c r="E57" s="3">
        <v>1554304.5</v>
      </c>
      <c r="F57" s="3">
        <f t="shared" si="2"/>
        <v>0</v>
      </c>
      <c r="G57" s="4">
        <f t="shared" si="3"/>
        <v>100</v>
      </c>
      <c r="H57" s="4">
        <f t="shared" si="4"/>
        <v>100</v>
      </c>
    </row>
    <row r="58" spans="1:8" ht="14.25" customHeight="1" x14ac:dyDescent="0.25">
      <c r="A58" s="2" t="s">
        <v>3</v>
      </c>
      <c r="B58" s="3">
        <v>21339500</v>
      </c>
      <c r="C58" s="3">
        <v>11568900</v>
      </c>
      <c r="D58" s="3">
        <v>5773100</v>
      </c>
      <c r="E58" s="3">
        <v>0</v>
      </c>
      <c r="F58" s="3">
        <f t="shared" si="2"/>
        <v>-5773100</v>
      </c>
      <c r="G58" s="4">
        <f t="shared" si="3"/>
        <v>0</v>
      </c>
      <c r="H58" s="4">
        <f t="shared" si="4"/>
        <v>0</v>
      </c>
    </row>
    <row r="59" spans="1:8" s="21" customFormat="1" ht="14.25" customHeight="1" x14ac:dyDescent="0.25">
      <c r="A59" s="17" t="s">
        <v>15</v>
      </c>
      <c r="B59" s="18">
        <f>B60</f>
        <v>113843700</v>
      </c>
      <c r="C59" s="18">
        <f t="shared" ref="C59:E59" si="20">C60</f>
        <v>116716118</v>
      </c>
      <c r="D59" s="18">
        <f t="shared" si="20"/>
        <v>89052651</v>
      </c>
      <c r="E59" s="18">
        <f t="shared" si="20"/>
        <v>76994572.200000003</v>
      </c>
      <c r="F59" s="18">
        <f t="shared" si="2"/>
        <v>-12058078.799999997</v>
      </c>
      <c r="G59" s="19">
        <f t="shared" si="3"/>
        <v>86.459607137355192</v>
      </c>
      <c r="H59" s="19">
        <f t="shared" si="4"/>
        <v>65.967386098293645</v>
      </c>
    </row>
    <row r="60" spans="1:8" ht="25.5" customHeight="1" x14ac:dyDescent="0.25">
      <c r="A60" s="2" t="s">
        <v>26</v>
      </c>
      <c r="B60" s="3">
        <v>113843700</v>
      </c>
      <c r="C60" s="3">
        <v>116716118</v>
      </c>
      <c r="D60" s="3">
        <v>89052651</v>
      </c>
      <c r="E60" s="3">
        <v>76994572.200000003</v>
      </c>
      <c r="F60" s="3">
        <f t="shared" si="2"/>
        <v>-12058078.799999997</v>
      </c>
      <c r="G60" s="4">
        <f t="shared" si="3"/>
        <v>86.459607137355192</v>
      </c>
      <c r="H60" s="4">
        <f t="shared" si="4"/>
        <v>65.967386098293645</v>
      </c>
    </row>
    <row r="61" spans="1:8" s="5" customFormat="1" ht="39.75" customHeight="1" x14ac:dyDescent="0.25">
      <c r="A61" s="29" t="s">
        <v>56</v>
      </c>
      <c r="B61" s="30">
        <f>B62+B65+B68+B75+B78+B80+B82</f>
        <v>594154133</v>
      </c>
      <c r="C61" s="30">
        <f t="shared" ref="C61:E61" si="21">C62+C65+C68+C75+C78+C80+C82</f>
        <v>1073934913.3299999</v>
      </c>
      <c r="D61" s="30">
        <f t="shared" si="21"/>
        <v>639115249</v>
      </c>
      <c r="E61" s="30">
        <f t="shared" si="21"/>
        <v>424810233.47000003</v>
      </c>
      <c r="F61" s="30">
        <f t="shared" si="2"/>
        <v>-214305015.52999997</v>
      </c>
      <c r="G61" s="27">
        <f t="shared" si="3"/>
        <v>66.468486573381696</v>
      </c>
      <c r="H61" s="27">
        <f t="shared" si="4"/>
        <v>39.556422665575816</v>
      </c>
    </row>
    <row r="62" spans="1:8" s="21" customFormat="1" ht="26.25" customHeight="1" x14ac:dyDescent="0.25">
      <c r="A62" s="17" t="s">
        <v>12</v>
      </c>
      <c r="B62" s="18">
        <f>SUM(B64:B64)</f>
        <v>6521700</v>
      </c>
      <c r="C62" s="18">
        <f t="shared" ref="C62:E62" si="22">SUM(C63:C64)</f>
        <v>310921876</v>
      </c>
      <c r="D62" s="18">
        <f t="shared" si="22"/>
        <v>149402334</v>
      </c>
      <c r="E62" s="18">
        <f t="shared" si="22"/>
        <v>123730361.70999999</v>
      </c>
      <c r="F62" s="18">
        <f t="shared" si="2"/>
        <v>-25671972.290000007</v>
      </c>
      <c r="G62" s="19">
        <f t="shared" si="3"/>
        <v>82.816886722800447</v>
      </c>
      <c r="H62" s="19">
        <f t="shared" si="4"/>
        <v>39.79467874753206</v>
      </c>
    </row>
    <row r="63" spans="1:8" ht="25.5" customHeight="1" x14ac:dyDescent="0.25">
      <c r="A63" s="2" t="s">
        <v>26</v>
      </c>
      <c r="B63" s="25">
        <v>0</v>
      </c>
      <c r="C63" s="3">
        <v>144584019</v>
      </c>
      <c r="D63" s="3">
        <v>119004407</v>
      </c>
      <c r="E63" s="3">
        <v>96000238.159999996</v>
      </c>
      <c r="F63" s="3">
        <f t="shared" si="2"/>
        <v>-23004168.840000004</v>
      </c>
      <c r="G63" s="4">
        <f t="shared" si="3"/>
        <v>80.669481559619882</v>
      </c>
      <c r="H63" s="4">
        <f t="shared" si="4"/>
        <v>66.397544364844364</v>
      </c>
    </row>
    <row r="64" spans="1:8" ht="17.25" customHeight="1" x14ac:dyDescent="0.25">
      <c r="A64" s="2" t="s">
        <v>3</v>
      </c>
      <c r="B64" s="3">
        <v>6521700</v>
      </c>
      <c r="C64" s="3">
        <v>166337857</v>
      </c>
      <c r="D64" s="3">
        <v>30397927</v>
      </c>
      <c r="E64" s="3">
        <v>27730123.550000001</v>
      </c>
      <c r="F64" s="3">
        <f t="shared" si="2"/>
        <v>-2667803.4499999993</v>
      </c>
      <c r="G64" s="4">
        <f t="shared" si="3"/>
        <v>91.223732295955585</v>
      </c>
      <c r="H64" s="4">
        <f t="shared" si="4"/>
        <v>16.67096357385439</v>
      </c>
    </row>
    <row r="65" spans="1:8" s="21" customFormat="1" ht="27" x14ac:dyDescent="0.25">
      <c r="A65" s="17" t="s">
        <v>13</v>
      </c>
      <c r="B65" s="18">
        <f>SUM(B66:B67)</f>
        <v>26847400</v>
      </c>
      <c r="C65" s="18">
        <f t="shared" ref="C65:D65" si="23">SUM(C66:C67)</f>
        <v>36369503</v>
      </c>
      <c r="D65" s="18">
        <f t="shared" si="23"/>
        <v>28600736</v>
      </c>
      <c r="E65" s="18">
        <f>SUM(E66:E67)</f>
        <v>15455638.76</v>
      </c>
      <c r="F65" s="18">
        <f t="shared" si="2"/>
        <v>-13145097.24</v>
      </c>
      <c r="G65" s="19">
        <f t="shared" si="3"/>
        <v>54.039304303217925</v>
      </c>
      <c r="H65" s="19">
        <f t="shared" si="4"/>
        <v>42.496150579786587</v>
      </c>
    </row>
    <row r="66" spans="1:8" x14ac:dyDescent="0.25">
      <c r="A66" s="2" t="s">
        <v>28</v>
      </c>
      <c r="B66" s="3">
        <v>1577300</v>
      </c>
      <c r="C66" s="3">
        <v>1593038</v>
      </c>
      <c r="D66" s="3">
        <v>1187991</v>
      </c>
      <c r="E66" s="3">
        <v>1187991</v>
      </c>
      <c r="F66" s="3">
        <f t="shared" si="2"/>
        <v>0</v>
      </c>
      <c r="G66" s="4">
        <f t="shared" si="3"/>
        <v>100</v>
      </c>
      <c r="H66" s="4">
        <f t="shared" si="4"/>
        <v>74.573927301169206</v>
      </c>
    </row>
    <row r="67" spans="1:8" ht="15" customHeight="1" x14ac:dyDescent="0.25">
      <c r="A67" s="2" t="s">
        <v>3</v>
      </c>
      <c r="B67" s="3">
        <v>25270100</v>
      </c>
      <c r="C67" s="14">
        <v>34776465</v>
      </c>
      <c r="D67" s="3">
        <v>27412745</v>
      </c>
      <c r="E67" s="3">
        <v>14267647.76</v>
      </c>
      <c r="F67" s="3">
        <f t="shared" si="2"/>
        <v>-13145097.24</v>
      </c>
      <c r="G67" s="4">
        <f t="shared" si="3"/>
        <v>52.047497468786872</v>
      </c>
      <c r="H67" s="4">
        <f t="shared" si="4"/>
        <v>41.026733913294521</v>
      </c>
    </row>
    <row r="68" spans="1:8" s="21" customFormat="1" x14ac:dyDescent="0.25">
      <c r="A68" s="17" t="s">
        <v>14</v>
      </c>
      <c r="B68" s="18">
        <f t="shared" ref="B68:D68" si="24">SUM(B69:B74)</f>
        <v>4883700</v>
      </c>
      <c r="C68" s="18">
        <f>SUM(C69:C74)</f>
        <v>14122914</v>
      </c>
      <c r="D68" s="18">
        <f t="shared" si="24"/>
        <v>13153349</v>
      </c>
      <c r="E68" s="18">
        <f>SUM(E69:E74)</f>
        <v>10446279.460000001</v>
      </c>
      <c r="F68" s="18">
        <f t="shared" si="2"/>
        <v>-2707069.5399999991</v>
      </c>
      <c r="G68" s="19">
        <f t="shared" si="3"/>
        <v>79.419161310172797</v>
      </c>
      <c r="H68" s="19">
        <f t="shared" si="4"/>
        <v>73.96688431296829</v>
      </c>
    </row>
    <row r="69" spans="1:8" x14ac:dyDescent="0.25">
      <c r="A69" s="2" t="s">
        <v>19</v>
      </c>
      <c r="B69" s="3">
        <v>285000</v>
      </c>
      <c r="C69" s="3">
        <v>285000</v>
      </c>
      <c r="D69" s="3">
        <v>285000</v>
      </c>
      <c r="E69" s="3">
        <v>99416.46</v>
      </c>
      <c r="F69" s="3">
        <f t="shared" si="2"/>
        <v>-185583.53999999998</v>
      </c>
      <c r="G69" s="4">
        <f t="shared" si="3"/>
        <v>34.882968421052638</v>
      </c>
      <c r="H69" s="4">
        <f t="shared" si="4"/>
        <v>34.882968421052638</v>
      </c>
    </row>
    <row r="70" spans="1:8" x14ac:dyDescent="0.25">
      <c r="A70" s="2" t="s">
        <v>28</v>
      </c>
      <c r="B70" s="3"/>
      <c r="C70" s="3">
        <v>575109</v>
      </c>
      <c r="D70" s="3">
        <v>0</v>
      </c>
      <c r="E70" s="3">
        <v>0</v>
      </c>
      <c r="F70" s="3">
        <f t="shared" si="2"/>
        <v>0</v>
      </c>
      <c r="G70" s="4">
        <v>0</v>
      </c>
      <c r="H70" s="4">
        <f t="shared" si="4"/>
        <v>0</v>
      </c>
    </row>
    <row r="71" spans="1:8" ht="18" customHeight="1" x14ac:dyDescent="0.25">
      <c r="A71" s="2" t="s">
        <v>24</v>
      </c>
      <c r="B71" s="3">
        <v>2755000</v>
      </c>
      <c r="C71" s="3">
        <v>11419105</v>
      </c>
      <c r="D71" s="3">
        <v>11174649</v>
      </c>
      <c r="E71" s="3">
        <v>9958163</v>
      </c>
      <c r="F71" s="3">
        <f t="shared" si="2"/>
        <v>-1216486</v>
      </c>
      <c r="G71" s="4">
        <f t="shared" si="3"/>
        <v>89.113877312835513</v>
      </c>
      <c r="H71" s="4">
        <f t="shared" si="4"/>
        <v>87.206160202572789</v>
      </c>
    </row>
    <row r="72" spans="1:8" x14ac:dyDescent="0.25">
      <c r="A72" s="13" t="s">
        <v>27</v>
      </c>
      <c r="B72" s="3">
        <v>200000</v>
      </c>
      <c r="C72" s="3">
        <v>200000</v>
      </c>
      <c r="D72" s="3">
        <v>200000</v>
      </c>
      <c r="E72" s="3">
        <v>0</v>
      </c>
      <c r="F72" s="3">
        <f t="shared" ref="F72:F132" si="25">E72-D72</f>
        <v>-200000</v>
      </c>
      <c r="G72" s="4">
        <f t="shared" ref="G72:G132" si="26">(E72/D72)*100</f>
        <v>0</v>
      </c>
      <c r="H72" s="4">
        <f t="shared" ref="H72:H132" si="27">(E72/C72)*100</f>
        <v>0</v>
      </c>
    </row>
    <row r="73" spans="1:8" x14ac:dyDescent="0.25">
      <c r="A73" s="2" t="s">
        <v>4</v>
      </c>
      <c r="B73" s="3">
        <v>795000</v>
      </c>
      <c r="C73" s="3">
        <v>795000</v>
      </c>
      <c r="D73" s="3">
        <v>795000</v>
      </c>
      <c r="E73" s="3">
        <v>388700</v>
      </c>
      <c r="F73" s="3">
        <f t="shared" si="25"/>
        <v>-406300</v>
      </c>
      <c r="G73" s="4">
        <f t="shared" si="26"/>
        <v>48.893081761006293</v>
      </c>
      <c r="H73" s="4">
        <f t="shared" si="27"/>
        <v>48.893081761006293</v>
      </c>
    </row>
    <row r="74" spans="1:8" ht="17.25" customHeight="1" x14ac:dyDescent="0.25">
      <c r="A74" s="2" t="s">
        <v>3</v>
      </c>
      <c r="B74" s="3">
        <v>848700</v>
      </c>
      <c r="C74" s="3">
        <v>848700</v>
      </c>
      <c r="D74" s="3">
        <v>698700</v>
      </c>
      <c r="E74" s="3">
        <v>0</v>
      </c>
      <c r="F74" s="3">
        <f t="shared" si="25"/>
        <v>-698700</v>
      </c>
      <c r="G74" s="4">
        <f t="shared" si="26"/>
        <v>0</v>
      </c>
      <c r="H74" s="4">
        <f t="shared" si="27"/>
        <v>0</v>
      </c>
    </row>
    <row r="75" spans="1:8" s="21" customFormat="1" x14ac:dyDescent="0.25">
      <c r="A75" s="17" t="s">
        <v>29</v>
      </c>
      <c r="B75" s="18">
        <f>SUM(B76:B77)</f>
        <v>259688783</v>
      </c>
      <c r="C75" s="18">
        <f>SUM(C76:C77)</f>
        <v>343819159.32999998</v>
      </c>
      <c r="D75" s="18">
        <f>SUM(D76:D77)</f>
        <v>167086084</v>
      </c>
      <c r="E75" s="18">
        <f>SUM(E76:E77)</f>
        <v>110299148.58</v>
      </c>
      <c r="F75" s="18">
        <f t="shared" si="25"/>
        <v>-56786935.420000002</v>
      </c>
      <c r="G75" s="19">
        <f t="shared" si="26"/>
        <v>66.013366247783992</v>
      </c>
      <c r="H75" s="19">
        <f t="shared" si="27"/>
        <v>32.080570726465574</v>
      </c>
    </row>
    <row r="76" spans="1:8" ht="25.5" x14ac:dyDescent="0.25">
      <c r="A76" s="2" t="s">
        <v>26</v>
      </c>
      <c r="B76" s="3">
        <v>0</v>
      </c>
      <c r="C76" s="3">
        <v>1884195</v>
      </c>
      <c r="D76" s="3">
        <v>1884195</v>
      </c>
      <c r="E76" s="3">
        <v>1745315</v>
      </c>
      <c r="F76" s="3">
        <f t="shared" si="25"/>
        <v>-138880</v>
      </c>
      <c r="G76" s="4">
        <f t="shared" si="26"/>
        <v>92.629213006084825</v>
      </c>
      <c r="H76" s="4">
        <f t="shared" si="27"/>
        <v>92.629213006084825</v>
      </c>
    </row>
    <row r="77" spans="1:8" ht="18" customHeight="1" x14ac:dyDescent="0.25">
      <c r="A77" s="2" t="s">
        <v>3</v>
      </c>
      <c r="B77" s="3">
        <v>259688783</v>
      </c>
      <c r="C77" s="3">
        <v>341934964.32999998</v>
      </c>
      <c r="D77" s="3">
        <v>165201889</v>
      </c>
      <c r="E77" s="3">
        <v>108553833.58</v>
      </c>
      <c r="F77" s="3">
        <f t="shared" si="25"/>
        <v>-56648055.420000002</v>
      </c>
      <c r="G77" s="4">
        <f t="shared" si="26"/>
        <v>65.709801647607065</v>
      </c>
      <c r="H77" s="4">
        <f t="shared" si="27"/>
        <v>31.746924094967703</v>
      </c>
    </row>
    <row r="78" spans="1:8" s="21" customFormat="1" x14ac:dyDescent="0.25">
      <c r="A78" s="17" t="s">
        <v>15</v>
      </c>
      <c r="B78" s="18">
        <f t="shared" ref="B78" si="28">B79</f>
        <v>240801650</v>
      </c>
      <c r="C78" s="18">
        <f>SUM(C79:C79)</f>
        <v>258551073</v>
      </c>
      <c r="D78" s="18">
        <f>SUM(D79:D79)</f>
        <v>188794026</v>
      </c>
      <c r="E78" s="18">
        <f>SUM(E79:E79)</f>
        <v>164841648.96000001</v>
      </c>
      <c r="F78" s="18">
        <f t="shared" si="25"/>
        <v>-23952377.039999992</v>
      </c>
      <c r="G78" s="19">
        <f t="shared" si="26"/>
        <v>87.312958175911774</v>
      </c>
      <c r="H78" s="19">
        <f t="shared" si="27"/>
        <v>63.755933033780146</v>
      </c>
    </row>
    <row r="79" spans="1:8" ht="16.5" customHeight="1" x14ac:dyDescent="0.25">
      <c r="A79" s="2" t="s">
        <v>3</v>
      </c>
      <c r="B79" s="3">
        <v>240801650</v>
      </c>
      <c r="C79" s="3">
        <v>258551073</v>
      </c>
      <c r="D79" s="3">
        <v>188794026</v>
      </c>
      <c r="E79" s="3">
        <v>164841648.96000001</v>
      </c>
      <c r="F79" s="3">
        <f t="shared" si="25"/>
        <v>-23952377.039999992</v>
      </c>
      <c r="G79" s="4">
        <f t="shared" si="26"/>
        <v>87.312958175911774</v>
      </c>
      <c r="H79" s="4">
        <f t="shared" si="27"/>
        <v>63.755933033780146</v>
      </c>
    </row>
    <row r="80" spans="1:8" s="21" customFormat="1" ht="54" x14ac:dyDescent="0.25">
      <c r="A80" s="17" t="s">
        <v>57</v>
      </c>
      <c r="B80" s="18">
        <f t="shared" ref="B80:D82" si="29">B81</f>
        <v>45730300</v>
      </c>
      <c r="C80" s="18">
        <f>SUM(C81:C81)</f>
        <v>100469788</v>
      </c>
      <c r="D80" s="18">
        <f t="shared" si="29"/>
        <v>85163120</v>
      </c>
      <c r="E80" s="18">
        <f>E81</f>
        <v>0</v>
      </c>
      <c r="F80" s="18">
        <f t="shared" si="25"/>
        <v>-85163120</v>
      </c>
      <c r="G80" s="19">
        <f t="shared" si="26"/>
        <v>0</v>
      </c>
      <c r="H80" s="19">
        <f t="shared" si="27"/>
        <v>0</v>
      </c>
    </row>
    <row r="81" spans="1:8" ht="16.5" customHeight="1" x14ac:dyDescent="0.25">
      <c r="A81" s="2" t="s">
        <v>3</v>
      </c>
      <c r="B81" s="3">
        <v>45730300</v>
      </c>
      <c r="C81" s="3">
        <v>100469788</v>
      </c>
      <c r="D81" s="3">
        <v>85163120</v>
      </c>
      <c r="E81" s="3">
        <v>0</v>
      </c>
      <c r="F81" s="3">
        <f t="shared" si="25"/>
        <v>-85163120</v>
      </c>
      <c r="G81" s="4">
        <f t="shared" si="26"/>
        <v>0</v>
      </c>
      <c r="H81" s="4">
        <f t="shared" si="27"/>
        <v>0</v>
      </c>
    </row>
    <row r="82" spans="1:8" s="21" customFormat="1" x14ac:dyDescent="0.25">
      <c r="A82" s="17" t="s">
        <v>58</v>
      </c>
      <c r="B82" s="18">
        <f t="shared" si="29"/>
        <v>9680600</v>
      </c>
      <c r="C82" s="18">
        <f>SUM(C83:C83)</f>
        <v>9680600</v>
      </c>
      <c r="D82" s="18">
        <f t="shared" si="29"/>
        <v>6915600</v>
      </c>
      <c r="E82" s="18">
        <f>E83</f>
        <v>37156</v>
      </c>
      <c r="F82" s="18">
        <f t="shared" si="25"/>
        <v>-6878444</v>
      </c>
      <c r="G82" s="19">
        <f t="shared" si="26"/>
        <v>0.53727803805888141</v>
      </c>
      <c r="H82" s="19">
        <f t="shared" si="27"/>
        <v>0.38381918476127513</v>
      </c>
    </row>
    <row r="83" spans="1:8" ht="16.5" customHeight="1" x14ac:dyDescent="0.25">
      <c r="A83" s="2" t="s">
        <v>3</v>
      </c>
      <c r="B83" s="3">
        <v>9680600</v>
      </c>
      <c r="C83" s="3">
        <v>9680600</v>
      </c>
      <c r="D83" s="3">
        <v>6915600</v>
      </c>
      <c r="E83" s="3">
        <v>37156</v>
      </c>
      <c r="F83" s="3">
        <f t="shared" si="25"/>
        <v>-6878444</v>
      </c>
      <c r="G83" s="4">
        <f t="shared" si="26"/>
        <v>0.53727803805888141</v>
      </c>
      <c r="H83" s="4">
        <f t="shared" si="27"/>
        <v>0.38381918476127513</v>
      </c>
    </row>
    <row r="84" spans="1:8" s="5" customFormat="1" ht="39.75" customHeight="1" x14ac:dyDescent="0.25">
      <c r="A84" s="31" t="s">
        <v>59</v>
      </c>
      <c r="B84" s="30">
        <f>B85</f>
        <v>3188800</v>
      </c>
      <c r="C84" s="30">
        <f t="shared" ref="C84:E84" si="30">C85</f>
        <v>5103815</v>
      </c>
      <c r="D84" s="30">
        <f t="shared" si="30"/>
        <v>2590530</v>
      </c>
      <c r="E84" s="30">
        <f t="shared" si="30"/>
        <v>2558156.36</v>
      </c>
      <c r="F84" s="30">
        <f t="shared" si="25"/>
        <v>-32373.64000000013</v>
      </c>
      <c r="G84" s="27">
        <f t="shared" si="26"/>
        <v>98.750308238082553</v>
      </c>
      <c r="H84" s="27">
        <f t="shared" si="27"/>
        <v>50.122435080425134</v>
      </c>
    </row>
    <row r="85" spans="1:8" s="21" customFormat="1" x14ac:dyDescent="0.25">
      <c r="A85" s="22" t="s">
        <v>2</v>
      </c>
      <c r="B85" s="18">
        <f t="shared" ref="B85:D85" si="31">SUM(B86:B88)</f>
        <v>3188800</v>
      </c>
      <c r="C85" s="18">
        <f t="shared" si="31"/>
        <v>5103815</v>
      </c>
      <c r="D85" s="18">
        <f t="shared" si="31"/>
        <v>2590530</v>
      </c>
      <c r="E85" s="18">
        <f>SUM(E86:E88)</f>
        <v>2558156.36</v>
      </c>
      <c r="F85" s="18">
        <f t="shared" si="25"/>
        <v>-32373.64000000013</v>
      </c>
      <c r="G85" s="19">
        <f t="shared" si="26"/>
        <v>98.750308238082553</v>
      </c>
      <c r="H85" s="19">
        <f t="shared" si="27"/>
        <v>50.122435080425134</v>
      </c>
    </row>
    <row r="86" spans="1:8" x14ac:dyDescent="0.25">
      <c r="A86" s="6" t="s">
        <v>19</v>
      </c>
      <c r="B86" s="3">
        <v>137800</v>
      </c>
      <c r="C86" s="3">
        <v>137800</v>
      </c>
      <c r="D86" s="3">
        <v>73800</v>
      </c>
      <c r="E86" s="3">
        <v>73600</v>
      </c>
      <c r="F86" s="3">
        <f t="shared" si="25"/>
        <v>-200</v>
      </c>
      <c r="G86" s="4">
        <f t="shared" si="26"/>
        <v>99.728997289972895</v>
      </c>
      <c r="H86" s="4">
        <f t="shared" si="27"/>
        <v>53.410740203193029</v>
      </c>
    </row>
    <row r="87" spans="1:8" ht="14.25" customHeight="1" x14ac:dyDescent="0.25">
      <c r="A87" s="2" t="s">
        <v>24</v>
      </c>
      <c r="B87" s="3">
        <v>0</v>
      </c>
      <c r="C87" s="3">
        <v>1915015</v>
      </c>
      <c r="D87" s="3">
        <v>1817849</v>
      </c>
      <c r="E87" s="3">
        <v>1785709</v>
      </c>
      <c r="F87" s="3">
        <f t="shared" si="25"/>
        <v>-32140</v>
      </c>
      <c r="G87" s="4">
        <f t="shared" si="26"/>
        <v>98.231976363273304</v>
      </c>
      <c r="H87" s="4">
        <f t="shared" si="27"/>
        <v>93.247781348971159</v>
      </c>
    </row>
    <row r="88" spans="1:8" ht="15" customHeight="1" x14ac:dyDescent="0.25">
      <c r="A88" s="6" t="s">
        <v>3</v>
      </c>
      <c r="B88" s="3">
        <v>3051000</v>
      </c>
      <c r="C88" s="3">
        <v>3051000</v>
      </c>
      <c r="D88" s="3">
        <v>698881</v>
      </c>
      <c r="E88" s="3">
        <v>698847.36</v>
      </c>
      <c r="F88" s="3">
        <f t="shared" si="25"/>
        <v>-33.64000000001397</v>
      </c>
      <c r="G88" s="4">
        <f t="shared" si="26"/>
        <v>99.995186591136402</v>
      </c>
      <c r="H88" s="4">
        <f t="shared" si="27"/>
        <v>22.905518190757128</v>
      </c>
    </row>
    <row r="89" spans="1:8" s="5" customFormat="1" ht="41.25" customHeight="1" x14ac:dyDescent="0.25">
      <c r="A89" s="31" t="s">
        <v>62</v>
      </c>
      <c r="B89" s="30">
        <f>B90+B92</f>
        <v>12844468</v>
      </c>
      <c r="C89" s="30">
        <f>C90+C92</f>
        <v>25248466</v>
      </c>
      <c r="D89" s="30">
        <f>D90+D92</f>
        <v>22276504</v>
      </c>
      <c r="E89" s="30">
        <f>E90+E92</f>
        <v>18169812.140000001</v>
      </c>
      <c r="F89" s="30">
        <f t="shared" si="25"/>
        <v>-4106691.8599999994</v>
      </c>
      <c r="G89" s="27">
        <f t="shared" si="26"/>
        <v>81.564917636986493</v>
      </c>
      <c r="H89" s="27">
        <f t="shared" si="27"/>
        <v>71.964024032192683</v>
      </c>
    </row>
    <row r="90" spans="1:8" s="21" customFormat="1" ht="40.5" x14ac:dyDescent="0.25">
      <c r="A90" s="17" t="s">
        <v>20</v>
      </c>
      <c r="B90" s="18">
        <f>SUM(B91:B91)</f>
        <v>259400</v>
      </c>
      <c r="C90" s="18">
        <f>SUM(C91:C91)</f>
        <v>259400</v>
      </c>
      <c r="D90" s="18">
        <f>SUM(D91:D91)</f>
        <v>259400</v>
      </c>
      <c r="E90" s="18">
        <f>SUM(E91:E91)</f>
        <v>220216</v>
      </c>
      <c r="F90" s="18">
        <f t="shared" si="25"/>
        <v>-39184</v>
      </c>
      <c r="G90" s="19">
        <f t="shared" si="26"/>
        <v>84.894371626831145</v>
      </c>
      <c r="H90" s="19">
        <f t="shared" si="27"/>
        <v>84.894371626831145</v>
      </c>
    </row>
    <row r="91" spans="1:8" x14ac:dyDescent="0.25">
      <c r="A91" s="2" t="s">
        <v>19</v>
      </c>
      <c r="B91" s="3">
        <v>259400</v>
      </c>
      <c r="C91" s="3">
        <v>259400</v>
      </c>
      <c r="D91" s="3">
        <v>259400</v>
      </c>
      <c r="E91" s="3">
        <v>220216</v>
      </c>
      <c r="F91" s="3">
        <f t="shared" si="25"/>
        <v>-39184</v>
      </c>
      <c r="G91" s="4">
        <f t="shared" si="26"/>
        <v>84.894371626831145</v>
      </c>
      <c r="H91" s="4">
        <f t="shared" si="27"/>
        <v>84.894371626831145</v>
      </c>
    </row>
    <row r="92" spans="1:8" s="21" customFormat="1" ht="27" x14ac:dyDescent="0.25">
      <c r="A92" s="17" t="s">
        <v>9</v>
      </c>
      <c r="B92" s="18">
        <f>SUM(B93:B99)</f>
        <v>12585068</v>
      </c>
      <c r="C92" s="18">
        <f t="shared" ref="C92:D92" si="32">SUM(C93:C99)</f>
        <v>24989066</v>
      </c>
      <c r="D92" s="18">
        <f t="shared" si="32"/>
        <v>22017104</v>
      </c>
      <c r="E92" s="18">
        <f>SUM(E93:E99)</f>
        <v>17949596.140000001</v>
      </c>
      <c r="F92" s="18">
        <f t="shared" si="25"/>
        <v>-4067507.8599999994</v>
      </c>
      <c r="G92" s="19">
        <f t="shared" si="26"/>
        <v>81.525690844717815</v>
      </c>
      <c r="H92" s="19">
        <f t="shared" si="27"/>
        <v>71.829800041346076</v>
      </c>
    </row>
    <row r="93" spans="1:8" x14ac:dyDescent="0.25">
      <c r="A93" s="2" t="s">
        <v>19</v>
      </c>
      <c r="B93" s="3">
        <v>151300</v>
      </c>
      <c r="C93" s="3">
        <v>151300</v>
      </c>
      <c r="D93" s="3">
        <v>112100</v>
      </c>
      <c r="E93" s="3">
        <v>41558.800000000003</v>
      </c>
      <c r="F93" s="3">
        <f t="shared" si="25"/>
        <v>-70541.2</v>
      </c>
      <c r="G93" s="4">
        <f t="shared" si="26"/>
        <v>37.072970561998218</v>
      </c>
      <c r="H93" s="4">
        <f t="shared" si="27"/>
        <v>27.46781229345671</v>
      </c>
    </row>
    <row r="94" spans="1:8" x14ac:dyDescent="0.25">
      <c r="A94" s="2" t="s">
        <v>28</v>
      </c>
      <c r="B94" s="3">
        <v>137000</v>
      </c>
      <c r="C94" s="3">
        <v>137000</v>
      </c>
      <c r="D94" s="3">
        <v>80000</v>
      </c>
      <c r="E94" s="3">
        <v>67062</v>
      </c>
      <c r="F94" s="3">
        <f t="shared" si="25"/>
        <v>-12938</v>
      </c>
      <c r="G94" s="4">
        <f t="shared" si="26"/>
        <v>83.827500000000001</v>
      </c>
      <c r="H94" s="4">
        <f t="shared" si="27"/>
        <v>48.950364963503652</v>
      </c>
    </row>
    <row r="95" spans="1:8" ht="16.5" customHeight="1" x14ac:dyDescent="0.25">
      <c r="A95" s="2" t="s">
        <v>24</v>
      </c>
      <c r="B95" s="3">
        <v>9276000</v>
      </c>
      <c r="C95" s="3">
        <v>17602323</v>
      </c>
      <c r="D95" s="3">
        <v>16013104</v>
      </c>
      <c r="E95" s="3">
        <v>15056591.66</v>
      </c>
      <c r="F95" s="3">
        <f t="shared" si="25"/>
        <v>-956512.33999999985</v>
      </c>
      <c r="G95" s="4">
        <f t="shared" si="26"/>
        <v>94.026690015876994</v>
      </c>
      <c r="H95" s="4">
        <f t="shared" si="27"/>
        <v>85.537526268549897</v>
      </c>
    </row>
    <row r="96" spans="1:8" x14ac:dyDescent="0.25">
      <c r="A96" s="13" t="s">
        <v>27</v>
      </c>
      <c r="B96" s="3">
        <v>1150168</v>
      </c>
      <c r="C96" s="3">
        <v>3937019</v>
      </c>
      <c r="D96" s="3">
        <v>3608368</v>
      </c>
      <c r="E96" s="3">
        <v>812500.92</v>
      </c>
      <c r="F96" s="3">
        <f t="shared" si="25"/>
        <v>-2795867.08</v>
      </c>
      <c r="G96" s="4">
        <f t="shared" si="26"/>
        <v>22.517130181843982</v>
      </c>
      <c r="H96" s="4">
        <f t="shared" si="27"/>
        <v>20.637465046523779</v>
      </c>
    </row>
    <row r="97" spans="1:8" x14ac:dyDescent="0.25">
      <c r="A97" s="2" t="s">
        <v>4</v>
      </c>
      <c r="B97" s="3">
        <v>1373200</v>
      </c>
      <c r="C97" s="3">
        <v>1373200</v>
      </c>
      <c r="D97" s="3">
        <v>1110334</v>
      </c>
      <c r="E97" s="3">
        <v>1018894.64</v>
      </c>
      <c r="F97" s="3">
        <f t="shared" si="25"/>
        <v>-91439.359999999986</v>
      </c>
      <c r="G97" s="4">
        <f t="shared" si="26"/>
        <v>91.764697829662069</v>
      </c>
      <c r="H97" s="4">
        <f t="shared" si="27"/>
        <v>74.198561025342272</v>
      </c>
    </row>
    <row r="98" spans="1:8" ht="25.5" x14ac:dyDescent="0.25">
      <c r="A98" s="2" t="s">
        <v>26</v>
      </c>
      <c r="B98" s="3">
        <v>66500</v>
      </c>
      <c r="C98" s="3">
        <v>66500</v>
      </c>
      <c r="D98" s="3">
        <v>36000</v>
      </c>
      <c r="E98" s="3">
        <v>32000</v>
      </c>
      <c r="F98" s="3">
        <f t="shared" si="25"/>
        <v>-4000</v>
      </c>
      <c r="G98" s="4">
        <f t="shared" si="26"/>
        <v>88.888888888888886</v>
      </c>
      <c r="H98" s="4">
        <f t="shared" si="27"/>
        <v>48.120300751879697</v>
      </c>
    </row>
    <row r="99" spans="1:8" ht="18" customHeight="1" x14ac:dyDescent="0.25">
      <c r="A99" s="2" t="s">
        <v>3</v>
      </c>
      <c r="B99" s="3">
        <v>430900</v>
      </c>
      <c r="C99" s="3">
        <v>1721724</v>
      </c>
      <c r="D99" s="3">
        <v>1057198</v>
      </c>
      <c r="E99" s="3">
        <v>920988.12</v>
      </c>
      <c r="F99" s="3">
        <f t="shared" si="25"/>
        <v>-136209.88</v>
      </c>
      <c r="G99" s="4">
        <f t="shared" si="26"/>
        <v>87.115953681335</v>
      </c>
      <c r="H99" s="4">
        <f t="shared" si="27"/>
        <v>53.492204325431949</v>
      </c>
    </row>
    <row r="100" spans="1:8" s="5" customFormat="1" ht="24.75" customHeight="1" x14ac:dyDescent="0.25">
      <c r="A100" s="31" t="s">
        <v>35</v>
      </c>
      <c r="B100" s="30">
        <f>B101+B103+B105+B107</f>
        <v>429779500</v>
      </c>
      <c r="C100" s="30">
        <f>C101+C105+C103+C107</f>
        <v>466874327</v>
      </c>
      <c r="D100" s="30">
        <f>D101+D105+D103+D107</f>
        <v>334802100</v>
      </c>
      <c r="E100" s="30">
        <f>E101+E105+E103+E107</f>
        <v>308721180.52999997</v>
      </c>
      <c r="F100" s="30">
        <f t="shared" si="25"/>
        <v>-26080919.470000029</v>
      </c>
      <c r="G100" s="27">
        <f t="shared" si="26"/>
        <v>92.210049020003154</v>
      </c>
      <c r="H100" s="27">
        <f t="shared" si="27"/>
        <v>66.125113906723769</v>
      </c>
    </row>
    <row r="101" spans="1:8" s="21" customFormat="1" x14ac:dyDescent="0.25">
      <c r="A101" s="22" t="s">
        <v>7</v>
      </c>
      <c r="B101" s="18">
        <f>B102</f>
        <v>318598300</v>
      </c>
      <c r="C101" s="18">
        <f t="shared" ref="C101:D101" si="33">C102</f>
        <v>337061027</v>
      </c>
      <c r="D101" s="18">
        <f t="shared" si="33"/>
        <v>247435888</v>
      </c>
      <c r="E101" s="18">
        <f>E102</f>
        <v>229132878.75999999</v>
      </c>
      <c r="F101" s="18">
        <f t="shared" si="25"/>
        <v>-18303009.24000001</v>
      </c>
      <c r="G101" s="19">
        <f t="shared" si="26"/>
        <v>92.602928626101317</v>
      </c>
      <c r="H101" s="19">
        <f t="shared" si="27"/>
        <v>67.979641787538966</v>
      </c>
    </row>
    <row r="102" spans="1:8" x14ac:dyDescent="0.25">
      <c r="A102" s="6" t="s">
        <v>19</v>
      </c>
      <c r="B102" s="3">
        <v>318598300</v>
      </c>
      <c r="C102" s="3">
        <v>337061027</v>
      </c>
      <c r="D102" s="3">
        <v>247435888</v>
      </c>
      <c r="E102" s="3">
        <v>229132878.75999999</v>
      </c>
      <c r="F102" s="3">
        <f t="shared" si="25"/>
        <v>-18303009.24000001</v>
      </c>
      <c r="G102" s="4">
        <f t="shared" si="26"/>
        <v>92.602928626101317</v>
      </c>
      <c r="H102" s="4">
        <f t="shared" si="27"/>
        <v>67.979641787538966</v>
      </c>
    </row>
    <row r="103" spans="1:8" s="21" customFormat="1" x14ac:dyDescent="0.25">
      <c r="A103" s="22" t="s">
        <v>21</v>
      </c>
      <c r="B103" s="18">
        <f>SUM(B104:B104)</f>
        <v>58366100</v>
      </c>
      <c r="C103" s="18">
        <f>SUM(C104:C104)</f>
        <v>73998200</v>
      </c>
      <c r="D103" s="18">
        <f>SUM(D104:D104)</f>
        <v>47210444</v>
      </c>
      <c r="E103" s="18">
        <f>SUM(E104:E104)</f>
        <v>43883228.520000003</v>
      </c>
      <c r="F103" s="18">
        <f t="shared" si="25"/>
        <v>-3327215.4799999967</v>
      </c>
      <c r="G103" s="19">
        <f t="shared" si="26"/>
        <v>92.952374097561972</v>
      </c>
      <c r="H103" s="19">
        <f t="shared" si="27"/>
        <v>59.303102670064959</v>
      </c>
    </row>
    <row r="104" spans="1:8" x14ac:dyDescent="0.25">
      <c r="A104" s="6" t="s">
        <v>19</v>
      </c>
      <c r="B104" s="3">
        <v>58366100</v>
      </c>
      <c r="C104" s="3">
        <v>73998200</v>
      </c>
      <c r="D104" s="3">
        <v>47210444</v>
      </c>
      <c r="E104" s="3">
        <v>43883228.520000003</v>
      </c>
      <c r="F104" s="3">
        <f t="shared" si="25"/>
        <v>-3327215.4799999967</v>
      </c>
      <c r="G104" s="4">
        <f t="shared" si="26"/>
        <v>92.952374097561972</v>
      </c>
      <c r="H104" s="4">
        <f t="shared" si="27"/>
        <v>59.303102670064959</v>
      </c>
    </row>
    <row r="105" spans="1:8" s="21" customFormat="1" x14ac:dyDescent="0.25">
      <c r="A105" s="22" t="s">
        <v>8</v>
      </c>
      <c r="B105" s="18">
        <f t="shared" ref="B105:D105" si="34">B106</f>
        <v>6991900</v>
      </c>
      <c r="C105" s="18">
        <f t="shared" si="34"/>
        <v>9991900</v>
      </c>
      <c r="D105" s="18">
        <f t="shared" si="34"/>
        <v>5789530</v>
      </c>
      <c r="E105" s="18">
        <f>E106</f>
        <v>5029530</v>
      </c>
      <c r="F105" s="18">
        <f t="shared" si="25"/>
        <v>-760000</v>
      </c>
      <c r="G105" s="19">
        <f t="shared" si="26"/>
        <v>86.872854964047164</v>
      </c>
      <c r="H105" s="19">
        <f t="shared" si="27"/>
        <v>50.336072218496987</v>
      </c>
    </row>
    <row r="106" spans="1:8" x14ac:dyDescent="0.25">
      <c r="A106" s="6" t="s">
        <v>19</v>
      </c>
      <c r="B106" s="3">
        <v>6991900</v>
      </c>
      <c r="C106" s="3">
        <v>9991900</v>
      </c>
      <c r="D106" s="3">
        <v>5789530</v>
      </c>
      <c r="E106" s="3">
        <v>5029530</v>
      </c>
      <c r="F106" s="3">
        <f t="shared" si="25"/>
        <v>-760000</v>
      </c>
      <c r="G106" s="4">
        <f t="shared" si="26"/>
        <v>86.872854964047164</v>
      </c>
      <c r="H106" s="4">
        <f t="shared" si="27"/>
        <v>50.336072218496987</v>
      </c>
    </row>
    <row r="107" spans="1:8" s="21" customFormat="1" ht="40.5" x14ac:dyDescent="0.25">
      <c r="A107" s="22" t="s">
        <v>22</v>
      </c>
      <c r="B107" s="18">
        <f>B108+B109</f>
        <v>45823200</v>
      </c>
      <c r="C107" s="18">
        <f t="shared" ref="C107:E107" si="35">C108+C109</f>
        <v>45823200</v>
      </c>
      <c r="D107" s="18">
        <f t="shared" si="35"/>
        <v>34366238</v>
      </c>
      <c r="E107" s="18">
        <f t="shared" si="35"/>
        <v>30675543.25</v>
      </c>
      <c r="F107" s="18">
        <f t="shared" si="25"/>
        <v>-3690694.75</v>
      </c>
      <c r="G107" s="19">
        <f t="shared" si="26"/>
        <v>89.260696064550331</v>
      </c>
      <c r="H107" s="19">
        <f t="shared" si="27"/>
        <v>66.943258545889421</v>
      </c>
    </row>
    <row r="108" spans="1:8" x14ac:dyDescent="0.25">
      <c r="A108" s="6" t="s">
        <v>19</v>
      </c>
      <c r="B108" s="3">
        <v>23100900</v>
      </c>
      <c r="C108" s="3">
        <v>23100900</v>
      </c>
      <c r="D108" s="3">
        <v>17463313</v>
      </c>
      <c r="E108" s="3">
        <v>16673942.130000001</v>
      </c>
      <c r="F108" s="3">
        <f t="shared" si="25"/>
        <v>-789370.86999999918</v>
      </c>
      <c r="G108" s="4">
        <f t="shared" si="26"/>
        <v>95.479833236683092</v>
      </c>
      <c r="H108" s="4">
        <f t="shared" si="27"/>
        <v>72.178755503032349</v>
      </c>
    </row>
    <row r="109" spans="1:8" x14ac:dyDescent="0.25">
      <c r="A109" s="2" t="s">
        <v>28</v>
      </c>
      <c r="B109" s="3">
        <v>22722300</v>
      </c>
      <c r="C109" s="3">
        <v>22722300</v>
      </c>
      <c r="D109" s="3">
        <v>16902925</v>
      </c>
      <c r="E109" s="3">
        <v>14001601.119999999</v>
      </c>
      <c r="F109" s="3">
        <f t="shared" si="25"/>
        <v>-2901323.8800000008</v>
      </c>
      <c r="G109" s="4">
        <f t="shared" si="26"/>
        <v>82.835373877598101</v>
      </c>
      <c r="H109" s="4">
        <f t="shared" si="27"/>
        <v>61.620527499416866</v>
      </c>
    </row>
    <row r="110" spans="1:8" s="5" customFormat="1" ht="28.5" customHeight="1" x14ac:dyDescent="0.25">
      <c r="A110" s="29" t="s">
        <v>36</v>
      </c>
      <c r="B110" s="30">
        <f>B111+B113+B116</f>
        <v>579789200</v>
      </c>
      <c r="C110" s="30">
        <f t="shared" ref="C110:E110" si="36">C111+C113+C116</f>
        <v>703049303</v>
      </c>
      <c r="D110" s="30">
        <f t="shared" si="36"/>
        <v>449126781</v>
      </c>
      <c r="E110" s="30">
        <f t="shared" si="36"/>
        <v>390091277.09000003</v>
      </c>
      <c r="F110" s="30">
        <f t="shared" si="25"/>
        <v>-59035503.909999967</v>
      </c>
      <c r="G110" s="27">
        <f t="shared" si="26"/>
        <v>86.855492389352762</v>
      </c>
      <c r="H110" s="27">
        <f t="shared" si="27"/>
        <v>55.485621765846496</v>
      </c>
    </row>
    <row r="111" spans="1:8" s="21" customFormat="1" x14ac:dyDescent="0.25">
      <c r="A111" s="17" t="s">
        <v>10</v>
      </c>
      <c r="B111" s="18">
        <f t="shared" ref="B111:D111" si="37">B112</f>
        <v>263686300</v>
      </c>
      <c r="C111" s="18">
        <f t="shared" si="37"/>
        <v>263686300</v>
      </c>
      <c r="D111" s="18">
        <f t="shared" si="37"/>
        <v>198194880</v>
      </c>
      <c r="E111" s="18">
        <f>E112</f>
        <v>173313082.55000001</v>
      </c>
      <c r="F111" s="18">
        <f t="shared" si="25"/>
        <v>-24881797.449999988</v>
      </c>
      <c r="G111" s="19">
        <f t="shared" si="26"/>
        <v>87.445792015414327</v>
      </c>
      <c r="H111" s="19">
        <f t="shared" si="27"/>
        <v>65.726995505644396</v>
      </c>
    </row>
    <row r="112" spans="1:8" ht="17.25" customHeight="1" x14ac:dyDescent="0.25">
      <c r="A112" s="2" t="s">
        <v>3</v>
      </c>
      <c r="B112" s="3">
        <v>263686300</v>
      </c>
      <c r="C112" s="3">
        <v>263686300</v>
      </c>
      <c r="D112" s="3">
        <v>198194880</v>
      </c>
      <c r="E112" s="3">
        <v>173313082.55000001</v>
      </c>
      <c r="F112" s="3">
        <f t="shared" si="25"/>
        <v>-24881797.449999988</v>
      </c>
      <c r="G112" s="4">
        <f t="shared" si="26"/>
        <v>87.445792015414327</v>
      </c>
      <c r="H112" s="4">
        <f t="shared" si="27"/>
        <v>65.726995505644396</v>
      </c>
    </row>
    <row r="113" spans="1:8" s="21" customFormat="1" x14ac:dyDescent="0.25">
      <c r="A113" s="17" t="s">
        <v>11</v>
      </c>
      <c r="B113" s="18">
        <f t="shared" ref="B113:D113" si="38">SUM(B114:B115)</f>
        <v>314103500</v>
      </c>
      <c r="C113" s="18">
        <f t="shared" si="38"/>
        <v>427349457</v>
      </c>
      <c r="D113" s="18">
        <f t="shared" si="38"/>
        <v>239106544</v>
      </c>
      <c r="E113" s="18">
        <f>SUM(E114:E115)</f>
        <v>207936597.61000001</v>
      </c>
      <c r="F113" s="18">
        <f t="shared" si="25"/>
        <v>-31169946.389999986</v>
      </c>
      <c r="G113" s="19">
        <f t="shared" si="26"/>
        <v>86.963992758809653</v>
      </c>
      <c r="H113" s="19">
        <f t="shared" si="27"/>
        <v>48.657274322920223</v>
      </c>
    </row>
    <row r="114" spans="1:8" ht="25.5" x14ac:dyDescent="0.25">
      <c r="A114" s="2" t="s">
        <v>26</v>
      </c>
      <c r="B114" s="3">
        <v>0</v>
      </c>
      <c r="C114" s="3">
        <v>133424801</v>
      </c>
      <c r="D114" s="3">
        <v>39033617</v>
      </c>
      <c r="E114" s="3">
        <v>14255026.49</v>
      </c>
      <c r="F114" s="3">
        <f t="shared" si="25"/>
        <v>-24778590.509999998</v>
      </c>
      <c r="G114" s="4">
        <f t="shared" si="26"/>
        <v>36.519870782151706</v>
      </c>
      <c r="H114" s="4">
        <f t="shared" si="27"/>
        <v>10.683940604116023</v>
      </c>
    </row>
    <row r="115" spans="1:8" ht="14.25" customHeight="1" x14ac:dyDescent="0.25">
      <c r="A115" s="2" t="s">
        <v>3</v>
      </c>
      <c r="B115" s="3">
        <v>314103500</v>
      </c>
      <c r="C115" s="3">
        <v>293924656</v>
      </c>
      <c r="D115" s="3">
        <v>200072927</v>
      </c>
      <c r="E115" s="3">
        <v>193681571.12</v>
      </c>
      <c r="F115" s="3">
        <f t="shared" si="25"/>
        <v>-6391355.8799999952</v>
      </c>
      <c r="G115" s="4">
        <f t="shared" si="26"/>
        <v>96.805486891287401</v>
      </c>
      <c r="H115" s="4">
        <f t="shared" si="27"/>
        <v>65.894972458520115</v>
      </c>
    </row>
    <row r="116" spans="1:8" s="21" customFormat="1" ht="14.25" customHeight="1" x14ac:dyDescent="0.25">
      <c r="A116" s="17" t="s">
        <v>60</v>
      </c>
      <c r="B116" s="18">
        <f>B117</f>
        <v>1999400</v>
      </c>
      <c r="C116" s="18">
        <f t="shared" ref="C116:E116" si="39">C117</f>
        <v>12013546</v>
      </c>
      <c r="D116" s="18">
        <f t="shared" si="39"/>
        <v>11825357</v>
      </c>
      <c r="E116" s="18">
        <f t="shared" si="39"/>
        <v>8841596.9299999997</v>
      </c>
      <c r="F116" s="18">
        <f t="shared" si="25"/>
        <v>-2983760.0700000003</v>
      </c>
      <c r="G116" s="19">
        <f t="shared" si="26"/>
        <v>74.768118459341224</v>
      </c>
      <c r="H116" s="19">
        <f t="shared" si="27"/>
        <v>73.596895787471908</v>
      </c>
    </row>
    <row r="117" spans="1:8" ht="14.25" customHeight="1" x14ac:dyDescent="0.25">
      <c r="A117" s="2" t="s">
        <v>3</v>
      </c>
      <c r="B117" s="3">
        <v>1999400</v>
      </c>
      <c r="C117" s="3">
        <v>12013546</v>
      </c>
      <c r="D117" s="3">
        <v>11825357</v>
      </c>
      <c r="E117" s="3">
        <v>8841596.9299999997</v>
      </c>
      <c r="F117" s="3">
        <f t="shared" si="25"/>
        <v>-2983760.0700000003</v>
      </c>
      <c r="G117" s="4">
        <f t="shared" si="26"/>
        <v>74.768118459341224</v>
      </c>
      <c r="H117" s="4">
        <f t="shared" si="27"/>
        <v>73.596895787471908</v>
      </c>
    </row>
    <row r="118" spans="1:8" s="5" customFormat="1" ht="27.75" customHeight="1" x14ac:dyDescent="0.25">
      <c r="A118" s="31" t="s">
        <v>37</v>
      </c>
      <c r="B118" s="30">
        <f>B119</f>
        <v>63420500</v>
      </c>
      <c r="C118" s="30">
        <f t="shared" ref="C118:E118" si="40">C119</f>
        <v>63973447</v>
      </c>
      <c r="D118" s="30">
        <f t="shared" si="40"/>
        <v>47404482</v>
      </c>
      <c r="E118" s="30">
        <f t="shared" si="40"/>
        <v>44291058.68</v>
      </c>
      <c r="F118" s="30">
        <f t="shared" si="25"/>
        <v>-3113423.3200000003</v>
      </c>
      <c r="G118" s="27">
        <f t="shared" si="26"/>
        <v>93.432217400877832</v>
      </c>
      <c r="H118" s="27">
        <f t="shared" si="27"/>
        <v>69.233503519045954</v>
      </c>
    </row>
    <row r="119" spans="1:8" s="21" customFormat="1" x14ac:dyDescent="0.25">
      <c r="A119" s="22" t="s">
        <v>5</v>
      </c>
      <c r="B119" s="18">
        <f t="shared" ref="B119:D119" si="41">B120</f>
        <v>63420500</v>
      </c>
      <c r="C119" s="18">
        <f t="shared" si="41"/>
        <v>63973447</v>
      </c>
      <c r="D119" s="18">
        <f t="shared" si="41"/>
        <v>47404482</v>
      </c>
      <c r="E119" s="18">
        <f>E120</f>
        <v>44291058.68</v>
      </c>
      <c r="F119" s="18">
        <f t="shared" si="25"/>
        <v>-3113423.3200000003</v>
      </c>
      <c r="G119" s="19">
        <f t="shared" si="26"/>
        <v>93.432217400877832</v>
      </c>
      <c r="H119" s="19">
        <f t="shared" si="27"/>
        <v>69.233503519045954</v>
      </c>
    </row>
    <row r="120" spans="1:8" x14ac:dyDescent="0.25">
      <c r="A120" s="6" t="s">
        <v>6</v>
      </c>
      <c r="B120" s="3">
        <v>63420500</v>
      </c>
      <c r="C120" s="3">
        <v>63973447</v>
      </c>
      <c r="D120" s="3">
        <v>47404482</v>
      </c>
      <c r="E120" s="3">
        <v>44291058.68</v>
      </c>
      <c r="F120" s="3">
        <f t="shared" si="25"/>
        <v>-3113423.3200000003</v>
      </c>
      <c r="G120" s="4">
        <f t="shared" si="26"/>
        <v>93.432217400877832</v>
      </c>
      <c r="H120" s="4">
        <f t="shared" si="27"/>
        <v>69.233503519045954</v>
      </c>
    </row>
    <row r="121" spans="1:8" s="5" customFormat="1" ht="28.5" customHeight="1" x14ac:dyDescent="0.25">
      <c r="A121" s="31" t="s">
        <v>38</v>
      </c>
      <c r="B121" s="30">
        <f>SUM(B122:B123)</f>
        <v>52605800</v>
      </c>
      <c r="C121" s="30">
        <f t="shared" ref="C121:E121" si="42">SUM(C122:C123)</f>
        <v>55822120</v>
      </c>
      <c r="D121" s="30">
        <f t="shared" si="42"/>
        <v>45212285</v>
      </c>
      <c r="E121" s="30">
        <f t="shared" si="42"/>
        <v>38411040.240000002</v>
      </c>
      <c r="F121" s="30">
        <f t="shared" si="25"/>
        <v>-6801244.7599999979</v>
      </c>
      <c r="G121" s="27">
        <f t="shared" si="26"/>
        <v>84.957086862564012</v>
      </c>
      <c r="H121" s="27">
        <f t="shared" si="27"/>
        <v>68.80971242224409</v>
      </c>
    </row>
    <row r="122" spans="1:8" x14ac:dyDescent="0.25">
      <c r="A122" s="2" t="s">
        <v>28</v>
      </c>
      <c r="B122" s="3">
        <v>50575800</v>
      </c>
      <c r="C122" s="3">
        <v>50442059</v>
      </c>
      <c r="D122" s="3">
        <v>39832224</v>
      </c>
      <c r="E122" s="3">
        <v>35650990.380000003</v>
      </c>
      <c r="F122" s="3">
        <f t="shared" si="25"/>
        <v>-4181233.6199999973</v>
      </c>
      <c r="G122" s="4">
        <f t="shared" si="26"/>
        <v>89.502886858639883</v>
      </c>
      <c r="H122" s="4">
        <f t="shared" si="27"/>
        <v>70.677111693636462</v>
      </c>
    </row>
    <row r="123" spans="1:8" ht="25.5" x14ac:dyDescent="0.25">
      <c r="A123" s="2" t="s">
        <v>26</v>
      </c>
      <c r="B123" s="3">
        <v>2030000</v>
      </c>
      <c r="C123" s="3">
        <v>5380061</v>
      </c>
      <c r="D123" s="3">
        <v>5380061</v>
      </c>
      <c r="E123" s="3">
        <v>2760049.86</v>
      </c>
      <c r="F123" s="3">
        <f t="shared" si="25"/>
        <v>-2620011.14</v>
      </c>
      <c r="G123" s="4">
        <f t="shared" si="26"/>
        <v>51.301460336602133</v>
      </c>
      <c r="H123" s="4">
        <f t="shared" si="27"/>
        <v>51.301460336602133</v>
      </c>
    </row>
    <row r="124" spans="1:8" s="5" customFormat="1" ht="30" customHeight="1" x14ac:dyDescent="0.25">
      <c r="A124" s="31" t="s">
        <v>39</v>
      </c>
      <c r="B124" s="30">
        <f>B125</f>
        <v>553400</v>
      </c>
      <c r="C124" s="30">
        <f t="shared" ref="C124:E124" si="43">C125</f>
        <v>553400</v>
      </c>
      <c r="D124" s="30">
        <f t="shared" si="43"/>
        <v>395000</v>
      </c>
      <c r="E124" s="30">
        <f t="shared" si="43"/>
        <v>372900</v>
      </c>
      <c r="F124" s="30">
        <f t="shared" si="25"/>
        <v>-22100</v>
      </c>
      <c r="G124" s="27">
        <f t="shared" si="26"/>
        <v>94.405063291139228</v>
      </c>
      <c r="H124" s="27">
        <f t="shared" si="27"/>
        <v>67.383447777376219</v>
      </c>
    </row>
    <row r="125" spans="1:8" s="21" customFormat="1" ht="30" customHeight="1" x14ac:dyDescent="0.25">
      <c r="A125" s="22" t="s">
        <v>61</v>
      </c>
      <c r="B125" s="18">
        <f>SUM(B126:B128)</f>
        <v>553400</v>
      </c>
      <c r="C125" s="18">
        <f>SUM(C126:C128)</f>
        <v>553400</v>
      </c>
      <c r="D125" s="18">
        <f>SUM(D126:D128)</f>
        <v>395000</v>
      </c>
      <c r="E125" s="18">
        <f>SUM(E126:E128)</f>
        <v>372900</v>
      </c>
      <c r="F125" s="18">
        <f t="shared" si="25"/>
        <v>-22100</v>
      </c>
      <c r="G125" s="19">
        <f t="shared" si="26"/>
        <v>94.405063291139228</v>
      </c>
      <c r="H125" s="19">
        <f t="shared" si="27"/>
        <v>67.383447777376219</v>
      </c>
    </row>
    <row r="126" spans="1:8" x14ac:dyDescent="0.25">
      <c r="A126" s="6" t="s">
        <v>19</v>
      </c>
      <c r="B126" s="3">
        <v>104500</v>
      </c>
      <c r="C126" s="3">
        <v>104500</v>
      </c>
      <c r="D126" s="3">
        <v>66100</v>
      </c>
      <c r="E126" s="3">
        <v>55000</v>
      </c>
      <c r="F126" s="3">
        <f t="shared" si="25"/>
        <v>-11100</v>
      </c>
      <c r="G126" s="4">
        <f t="shared" si="26"/>
        <v>83.207261724659602</v>
      </c>
      <c r="H126" s="4">
        <f t="shared" si="27"/>
        <v>52.631578947368418</v>
      </c>
    </row>
    <row r="127" spans="1:8" ht="15.75" customHeight="1" x14ac:dyDescent="0.25">
      <c r="A127" s="6" t="s">
        <v>24</v>
      </c>
      <c r="B127" s="3">
        <v>360000</v>
      </c>
      <c r="C127" s="3">
        <v>360000</v>
      </c>
      <c r="D127" s="3">
        <v>240000</v>
      </c>
      <c r="E127" s="3">
        <v>229000</v>
      </c>
      <c r="F127" s="3">
        <f t="shared" si="25"/>
        <v>-11000</v>
      </c>
      <c r="G127" s="4">
        <f t="shared" si="26"/>
        <v>95.416666666666671</v>
      </c>
      <c r="H127" s="4">
        <f t="shared" si="27"/>
        <v>63.611111111111107</v>
      </c>
    </row>
    <row r="128" spans="1:8" x14ac:dyDescent="0.25">
      <c r="A128" s="13" t="s">
        <v>27</v>
      </c>
      <c r="B128" s="3">
        <v>88900</v>
      </c>
      <c r="C128" s="3">
        <v>88900</v>
      </c>
      <c r="D128" s="3">
        <v>88900</v>
      </c>
      <c r="E128" s="3">
        <v>88900</v>
      </c>
      <c r="F128" s="3">
        <f t="shared" si="25"/>
        <v>0</v>
      </c>
      <c r="G128" s="4">
        <f t="shared" si="26"/>
        <v>100</v>
      </c>
      <c r="H128" s="4">
        <f t="shared" si="27"/>
        <v>100</v>
      </c>
    </row>
    <row r="129" spans="1:8" s="5" customFormat="1" ht="39" customHeight="1" x14ac:dyDescent="0.25">
      <c r="A129" s="29" t="s">
        <v>40</v>
      </c>
      <c r="B129" s="30">
        <f t="shared" ref="B129:D129" si="44">SUM(B130:B131)</f>
        <v>4328200</v>
      </c>
      <c r="C129" s="30">
        <f t="shared" si="44"/>
        <v>4378200</v>
      </c>
      <c r="D129" s="30">
        <f t="shared" si="44"/>
        <v>3905382</v>
      </c>
      <c r="E129" s="30">
        <f>SUM(E130:E131)</f>
        <v>3905379.83</v>
      </c>
      <c r="F129" s="30">
        <f t="shared" si="25"/>
        <v>-2.1699999999254942</v>
      </c>
      <c r="G129" s="27">
        <f t="shared" si="26"/>
        <v>99.999944435653148</v>
      </c>
      <c r="H129" s="27">
        <f t="shared" si="27"/>
        <v>89.200580832305519</v>
      </c>
    </row>
    <row r="130" spans="1:8" x14ac:dyDescent="0.25">
      <c r="A130" s="2" t="s">
        <v>19</v>
      </c>
      <c r="B130" s="3">
        <v>2950000</v>
      </c>
      <c r="C130" s="3">
        <v>3000000</v>
      </c>
      <c r="D130" s="3">
        <v>3000000</v>
      </c>
      <c r="E130" s="3">
        <v>3000000</v>
      </c>
      <c r="F130" s="3">
        <f t="shared" si="25"/>
        <v>0</v>
      </c>
      <c r="G130" s="4">
        <f t="shared" si="26"/>
        <v>100</v>
      </c>
      <c r="H130" s="4">
        <f t="shared" si="27"/>
        <v>100</v>
      </c>
    </row>
    <row r="131" spans="1:8" ht="14.25" customHeight="1" x14ac:dyDescent="0.25">
      <c r="A131" s="2" t="s">
        <v>24</v>
      </c>
      <c r="B131" s="3">
        <v>1378200</v>
      </c>
      <c r="C131" s="3">
        <v>1378200</v>
      </c>
      <c r="D131" s="3">
        <v>905382</v>
      </c>
      <c r="E131" s="3">
        <v>905379.83</v>
      </c>
      <c r="F131" s="3">
        <f t="shared" si="25"/>
        <v>-2.1700000000419095</v>
      </c>
      <c r="G131" s="4">
        <f t="shared" si="26"/>
        <v>99.999760322162359</v>
      </c>
      <c r="H131" s="4">
        <f t="shared" si="27"/>
        <v>65.692920475983158</v>
      </c>
    </row>
    <row r="132" spans="1:8" s="28" customFormat="1" ht="12.75" x14ac:dyDescent="0.2">
      <c r="A132" s="23" t="s">
        <v>16</v>
      </c>
      <c r="B132" s="24">
        <f>B5+B29+B34+B41+B50+B61+B84+B89+B100+B110+B118+B121+B124+B129+B20</f>
        <v>7117387719</v>
      </c>
      <c r="C132" s="24">
        <f>C5+C29+C34+C41+C50+C61+C84+C89+C100+C110+C118+C121+C124+C129+C20</f>
        <v>9408506186.9300003</v>
      </c>
      <c r="D132" s="24">
        <f>D5+D29+D34+D41+D50+D61+D84+D89+D100+D110+D118+D121+D124+D129+D20</f>
        <v>6575464183.4700003</v>
      </c>
      <c r="E132" s="24">
        <f>E5+E29+E34+E41+E50+E61+E84+E89+E100+E110+E118+E121+E124+E129+E20</f>
        <v>5077225119.6200008</v>
      </c>
      <c r="F132" s="30">
        <f t="shared" si="25"/>
        <v>-1498239063.8499994</v>
      </c>
      <c r="G132" s="27">
        <f t="shared" si="26"/>
        <v>77.214702687965215</v>
      </c>
      <c r="H132" s="27">
        <f t="shared" si="27"/>
        <v>53.964200253948093</v>
      </c>
    </row>
    <row r="134" spans="1:8" x14ac:dyDescent="0.25">
      <c r="E134" s="15"/>
      <c r="G134" s="15"/>
      <c r="H134" s="15"/>
    </row>
    <row r="135" spans="1:8" x14ac:dyDescent="0.25">
      <c r="C135" s="16"/>
    </row>
    <row r="136" spans="1:8" x14ac:dyDescent="0.25">
      <c r="G136" s="15"/>
    </row>
  </sheetData>
  <autoFilter ref="A4:H132"/>
  <mergeCells count="1">
    <mergeCell ref="A1:G1"/>
  </mergeCells>
  <pageMargins left="0.51181102362204722" right="0.51181102362204722" top="0.74803149606299213" bottom="0.39370078740157483" header="0.31496062992125984" footer="0.31496062992125984"/>
  <pageSetup paperSize="9" scale="75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2019-05-27T04:33:57Z</cp:lastPrinted>
  <dcterms:created xsi:type="dcterms:W3CDTF">2014-05-23T06:49:41Z</dcterms:created>
  <dcterms:modified xsi:type="dcterms:W3CDTF">2019-11-07T12:08:22Z</dcterms:modified>
</cp:coreProperties>
</file>