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19 Исполнение бюджета\Отчет за 3 квартал 2019 года\На сайт 9 месяцев проект постановления\"/>
    </mc:Choice>
  </mc:AlternateContent>
  <bookViews>
    <workbookView xWindow="0" yWindow="0" windowWidth="28800" windowHeight="11730"/>
  </bookViews>
  <sheets>
    <sheet name="Бюджет (2)" sheetId="2" r:id="rId1"/>
  </sheets>
  <definedNames>
    <definedName name="_xlnm._FilterDatabase" localSheetId="0" hidden="1">'Бюджет (2)'!$A$4:$L$133</definedName>
    <definedName name="APPT" localSheetId="0">'Бюджет (2)'!#REF!</definedName>
    <definedName name="FIO" localSheetId="0">'Бюджет (2)'!#REF!</definedName>
    <definedName name="LAST_CELL" localSheetId="0">'Бюджет (2)'!$I$138</definedName>
    <definedName name="SIGN" localSheetId="0">'Бюджет (2)'!#REF!</definedName>
  </definedNames>
  <calcPr calcId="162913"/>
</workbook>
</file>

<file path=xl/calcChain.xml><?xml version="1.0" encoding="utf-8"?>
<calcChain xmlns="http://schemas.openxmlformats.org/spreadsheetml/2006/main">
  <c r="H6" i="2" l="1"/>
  <c r="E130" i="2" l="1"/>
  <c r="E126" i="2"/>
  <c r="E125" i="2" s="1"/>
  <c r="E122" i="2"/>
  <c r="E120" i="2"/>
  <c r="E119" i="2" s="1"/>
  <c r="E114" i="2"/>
  <c r="E117" i="2"/>
  <c r="E112" i="2"/>
  <c r="E108" i="2"/>
  <c r="E106" i="2"/>
  <c r="E104" i="2"/>
  <c r="E102" i="2"/>
  <c r="E93" i="2"/>
  <c r="E91" i="2"/>
  <c r="E86" i="2"/>
  <c r="E85" i="2" s="1"/>
  <c r="E83" i="2"/>
  <c r="E81" i="2"/>
  <c r="E79" i="2"/>
  <c r="E76" i="2"/>
  <c r="E69" i="2"/>
  <c r="E66" i="2"/>
  <c r="E63" i="2"/>
  <c r="E60" i="2"/>
  <c r="E57" i="2"/>
  <c r="E54" i="2"/>
  <c r="E52" i="2"/>
  <c r="E49" i="2"/>
  <c r="E46" i="2"/>
  <c r="E43" i="2"/>
  <c r="E40" i="2"/>
  <c r="E30" i="2"/>
  <c r="E27" i="2"/>
  <c r="E22" i="2"/>
  <c r="G23" i="2"/>
  <c r="E19" i="2"/>
  <c r="E17" i="2"/>
  <c r="E15" i="2"/>
  <c r="E13" i="2"/>
  <c r="E11" i="2"/>
  <c r="E7" i="2"/>
  <c r="E21" i="2" l="1"/>
  <c r="E111" i="2"/>
  <c r="E101" i="2"/>
  <c r="E90" i="2"/>
  <c r="E62" i="2"/>
  <c r="E51" i="2"/>
  <c r="E42" i="2"/>
  <c r="E36" i="2"/>
  <c r="E35" i="2" s="1"/>
  <c r="E6" i="2"/>
  <c r="L132" i="2"/>
  <c r="K132" i="2"/>
  <c r="J132" i="2"/>
  <c r="I132" i="2"/>
  <c r="H132" i="2"/>
  <c r="G132" i="2"/>
  <c r="L131" i="2"/>
  <c r="K131" i="2"/>
  <c r="J131" i="2"/>
  <c r="I131" i="2"/>
  <c r="H131" i="2"/>
  <c r="G131" i="2"/>
  <c r="L129" i="2"/>
  <c r="K129" i="2"/>
  <c r="J129" i="2"/>
  <c r="I129" i="2"/>
  <c r="H129" i="2"/>
  <c r="G129" i="2"/>
  <c r="L127" i="2"/>
  <c r="K127" i="2"/>
  <c r="J127" i="2"/>
  <c r="I127" i="2"/>
  <c r="H127" i="2"/>
  <c r="G127" i="2"/>
  <c r="L121" i="2"/>
  <c r="K121" i="2"/>
  <c r="J121" i="2"/>
  <c r="I121" i="2"/>
  <c r="H121" i="2"/>
  <c r="G121" i="2"/>
  <c r="L118" i="2"/>
  <c r="K118" i="2"/>
  <c r="J118" i="2"/>
  <c r="I118" i="2"/>
  <c r="H118" i="2"/>
  <c r="G118" i="2"/>
  <c r="L113" i="2"/>
  <c r="K113" i="2"/>
  <c r="J113" i="2"/>
  <c r="I113" i="2"/>
  <c r="H113" i="2"/>
  <c r="G113" i="2"/>
  <c r="L100" i="2"/>
  <c r="K100" i="2"/>
  <c r="J100" i="2"/>
  <c r="I100" i="2"/>
  <c r="H100" i="2"/>
  <c r="G100" i="2"/>
  <c r="L99" i="2"/>
  <c r="K99" i="2"/>
  <c r="J99" i="2"/>
  <c r="I99" i="2"/>
  <c r="H99" i="2"/>
  <c r="G99" i="2"/>
  <c r="L98" i="2"/>
  <c r="K98" i="2"/>
  <c r="J98" i="2"/>
  <c r="I98" i="2"/>
  <c r="H98" i="2"/>
  <c r="G98" i="2"/>
  <c r="L97" i="2"/>
  <c r="K97" i="2"/>
  <c r="J97" i="2"/>
  <c r="I97" i="2"/>
  <c r="H97" i="2"/>
  <c r="G97" i="2"/>
  <c r="L96" i="2"/>
  <c r="K96" i="2"/>
  <c r="J96" i="2"/>
  <c r="I96" i="2"/>
  <c r="H96" i="2"/>
  <c r="G96" i="2"/>
  <c r="L95" i="2"/>
  <c r="K95" i="2"/>
  <c r="J95" i="2"/>
  <c r="I95" i="2"/>
  <c r="H95" i="2"/>
  <c r="G95" i="2"/>
  <c r="L94" i="2"/>
  <c r="K94" i="2"/>
  <c r="J94" i="2"/>
  <c r="I94" i="2"/>
  <c r="H94" i="2"/>
  <c r="G94" i="2"/>
  <c r="L92" i="2"/>
  <c r="K92" i="2"/>
  <c r="J92" i="2"/>
  <c r="I92" i="2"/>
  <c r="H92" i="2"/>
  <c r="G92" i="2"/>
  <c r="I37" i="2"/>
  <c r="G37" i="2"/>
  <c r="L34" i="2"/>
  <c r="I34" i="2"/>
  <c r="G34" i="2"/>
  <c r="L26" i="2"/>
  <c r="J26" i="2"/>
  <c r="I26" i="2"/>
  <c r="G26" i="2"/>
  <c r="L24" i="2"/>
  <c r="J24" i="2"/>
  <c r="I24" i="2"/>
  <c r="G24" i="2"/>
  <c r="L20" i="2"/>
  <c r="K20" i="2"/>
  <c r="I20" i="2"/>
  <c r="H20" i="2"/>
  <c r="G20" i="2"/>
  <c r="I10" i="2"/>
  <c r="G10" i="2"/>
  <c r="E133" i="2" l="1"/>
  <c r="F130" i="2"/>
  <c r="D130" i="2"/>
  <c r="H124" i="2"/>
  <c r="H123" i="2"/>
  <c r="F120" i="2"/>
  <c r="D120" i="2"/>
  <c r="H116" i="2"/>
  <c r="H115" i="2"/>
  <c r="F117" i="2"/>
  <c r="D117" i="2"/>
  <c r="F112" i="2"/>
  <c r="D112" i="2"/>
  <c r="H109" i="2"/>
  <c r="D106" i="2"/>
  <c r="F93" i="2"/>
  <c r="D93" i="2"/>
  <c r="F91" i="2"/>
  <c r="D91" i="2"/>
  <c r="H89" i="2"/>
  <c r="H87" i="2"/>
  <c r="H78" i="2"/>
  <c r="H75" i="2"/>
  <c r="H73" i="2"/>
  <c r="H71" i="2"/>
  <c r="H68" i="2"/>
  <c r="H65" i="2"/>
  <c r="H59" i="2"/>
  <c r="H58" i="2"/>
  <c r="H56" i="2"/>
  <c r="H55" i="2"/>
  <c r="H47" i="2"/>
  <c r="H44" i="2"/>
  <c r="H39" i="2"/>
  <c r="H32" i="2"/>
  <c r="H29" i="2"/>
  <c r="H25" i="2"/>
  <c r="H23" i="2"/>
  <c r="F19" i="2"/>
  <c r="D19" i="2"/>
  <c r="H19" i="2" s="1"/>
  <c r="D17" i="2"/>
  <c r="D11" i="2"/>
  <c r="H9" i="2"/>
  <c r="H117" i="2" l="1"/>
  <c r="H93" i="2"/>
  <c r="I117" i="2"/>
  <c r="G117" i="2"/>
  <c r="L117" i="2"/>
  <c r="K117" i="2"/>
  <c r="J117" i="2"/>
  <c r="I19" i="2"/>
  <c r="G19" i="2"/>
  <c r="L19" i="2"/>
  <c r="K19" i="2"/>
  <c r="G91" i="2"/>
  <c r="I91" i="2"/>
  <c r="L91" i="2"/>
  <c r="K91" i="2"/>
  <c r="J91" i="2"/>
  <c r="L93" i="2"/>
  <c r="K93" i="2"/>
  <c r="J93" i="2"/>
  <c r="I93" i="2"/>
  <c r="G93" i="2"/>
  <c r="H112" i="2"/>
  <c r="D119" i="2"/>
  <c r="H120" i="2"/>
  <c r="H130" i="2"/>
  <c r="H91" i="2"/>
  <c r="L112" i="2"/>
  <c r="K112" i="2"/>
  <c r="J112" i="2"/>
  <c r="I112" i="2"/>
  <c r="G112" i="2"/>
  <c r="F119" i="2"/>
  <c r="G120" i="2"/>
  <c r="L120" i="2"/>
  <c r="K120" i="2"/>
  <c r="J120" i="2"/>
  <c r="I120" i="2"/>
  <c r="G130" i="2"/>
  <c r="L130" i="2"/>
  <c r="K130" i="2"/>
  <c r="J130" i="2"/>
  <c r="I130" i="2"/>
  <c r="F126" i="2"/>
  <c r="J128" i="2"/>
  <c r="K128" i="2"/>
  <c r="I128" i="2"/>
  <c r="L128" i="2"/>
  <c r="G128" i="2"/>
  <c r="H10" i="2"/>
  <c r="K10" i="2"/>
  <c r="D15" i="2"/>
  <c r="H16" i="2"/>
  <c r="K23" i="2"/>
  <c r="I23" i="2"/>
  <c r="L23" i="2"/>
  <c r="H26" i="2"/>
  <c r="K26" i="2"/>
  <c r="K29" i="2"/>
  <c r="G29" i="2"/>
  <c r="J29" i="2"/>
  <c r="L29" i="2"/>
  <c r="I29" i="2"/>
  <c r="I32" i="2"/>
  <c r="L32" i="2"/>
  <c r="J32" i="2"/>
  <c r="K32" i="2"/>
  <c r="G32" i="2"/>
  <c r="K37" i="2"/>
  <c r="H37" i="2"/>
  <c r="K39" i="2"/>
  <c r="G39" i="2"/>
  <c r="L39" i="2"/>
  <c r="I39" i="2"/>
  <c r="L44" i="2"/>
  <c r="K44" i="2"/>
  <c r="J44" i="2"/>
  <c r="G44" i="2"/>
  <c r="I44" i="2"/>
  <c r="I47" i="2"/>
  <c r="K47" i="2"/>
  <c r="G47" i="2"/>
  <c r="L47" i="2"/>
  <c r="F49" i="2"/>
  <c r="L50" i="2"/>
  <c r="K50" i="2"/>
  <c r="G50" i="2"/>
  <c r="I50" i="2"/>
  <c r="J50" i="2"/>
  <c r="L59" i="2"/>
  <c r="J59" i="2"/>
  <c r="I59" i="2"/>
  <c r="K59" i="2"/>
  <c r="G59" i="2"/>
  <c r="L55" i="2"/>
  <c r="G55" i="2"/>
  <c r="K55" i="2"/>
  <c r="J55" i="2"/>
  <c r="I55" i="2"/>
  <c r="L65" i="2"/>
  <c r="K65" i="2"/>
  <c r="J65" i="2"/>
  <c r="G65" i="2"/>
  <c r="I65" i="2"/>
  <c r="J68" i="2"/>
  <c r="I68" i="2"/>
  <c r="K68" i="2"/>
  <c r="G68" i="2"/>
  <c r="L68" i="2"/>
  <c r="G71" i="2"/>
  <c r="K71" i="2"/>
  <c r="I71" i="2"/>
  <c r="L73" i="2"/>
  <c r="K73" i="2"/>
  <c r="J73" i="2"/>
  <c r="I73" i="2"/>
  <c r="G73" i="2"/>
  <c r="L75" i="2"/>
  <c r="J75" i="2"/>
  <c r="I75" i="2"/>
  <c r="K75" i="2"/>
  <c r="G75" i="2"/>
  <c r="J78" i="2"/>
  <c r="L78" i="2"/>
  <c r="G78" i="2"/>
  <c r="K78" i="2"/>
  <c r="I78" i="2"/>
  <c r="F81" i="2"/>
  <c r="J82" i="2"/>
  <c r="K82" i="2"/>
  <c r="I82" i="2"/>
  <c r="L82" i="2"/>
  <c r="G82" i="2"/>
  <c r="L87" i="2"/>
  <c r="G87" i="2"/>
  <c r="K87" i="2"/>
  <c r="J87" i="2"/>
  <c r="I87" i="2"/>
  <c r="L89" i="2"/>
  <c r="K89" i="2"/>
  <c r="J89" i="2"/>
  <c r="I89" i="2"/>
  <c r="G89" i="2"/>
  <c r="F104" i="2"/>
  <c r="L105" i="2"/>
  <c r="K105" i="2"/>
  <c r="J105" i="2"/>
  <c r="I105" i="2"/>
  <c r="G105" i="2"/>
  <c r="L109" i="2"/>
  <c r="I109" i="2"/>
  <c r="G109" i="2"/>
  <c r="J109" i="2"/>
  <c r="K109" i="2"/>
  <c r="D13" i="2"/>
  <c r="H14" i="2"/>
  <c r="F17" i="2"/>
  <c r="H17" i="2" s="1"/>
  <c r="I18" i="2"/>
  <c r="L18" i="2"/>
  <c r="H18" i="2"/>
  <c r="J18" i="2"/>
  <c r="K18" i="2"/>
  <c r="G18" i="2"/>
  <c r="I28" i="2"/>
  <c r="L28" i="2"/>
  <c r="G28" i="2"/>
  <c r="K28" i="2"/>
  <c r="K31" i="2"/>
  <c r="G31" i="2"/>
  <c r="J31" i="2"/>
  <c r="L31" i="2"/>
  <c r="I31" i="2"/>
  <c r="K33" i="2"/>
  <c r="G33" i="2"/>
  <c r="J33" i="2"/>
  <c r="L33" i="2"/>
  <c r="I33" i="2"/>
  <c r="I38" i="2"/>
  <c r="L38" i="2"/>
  <c r="K38" i="2"/>
  <c r="J38" i="2"/>
  <c r="G38" i="2"/>
  <c r="F40" i="2"/>
  <c r="J41" i="2"/>
  <c r="L41" i="2"/>
  <c r="G41" i="2"/>
  <c r="K41" i="2"/>
  <c r="I41" i="2"/>
  <c r="J45" i="2"/>
  <c r="K45" i="2"/>
  <c r="I45" i="2"/>
  <c r="L45" i="2"/>
  <c r="G45" i="2"/>
  <c r="L48" i="2"/>
  <c r="I48" i="2"/>
  <c r="G48" i="2"/>
  <c r="K48" i="2"/>
  <c r="F52" i="2"/>
  <c r="J53" i="2"/>
  <c r="I53" i="2"/>
  <c r="G53" i="2"/>
  <c r="L53" i="2"/>
  <c r="K53" i="2"/>
  <c r="F60" i="2"/>
  <c r="L61" i="2"/>
  <c r="I61" i="2"/>
  <c r="G61" i="2"/>
  <c r="J61" i="2"/>
  <c r="K61" i="2"/>
  <c r="L64" i="2"/>
  <c r="G64" i="2"/>
  <c r="K64" i="2"/>
  <c r="I64" i="2"/>
  <c r="L67" i="2"/>
  <c r="I67" i="2"/>
  <c r="G67" i="2"/>
  <c r="K67" i="2"/>
  <c r="J70" i="2"/>
  <c r="L70" i="2"/>
  <c r="G70" i="2"/>
  <c r="I70" i="2"/>
  <c r="K70" i="2"/>
  <c r="J72" i="2"/>
  <c r="L72" i="2"/>
  <c r="G72" i="2"/>
  <c r="K72" i="2"/>
  <c r="I72" i="2"/>
  <c r="J74" i="2"/>
  <c r="K74" i="2"/>
  <c r="I74" i="2"/>
  <c r="G74" i="2"/>
  <c r="L74" i="2"/>
  <c r="L77" i="2"/>
  <c r="I77" i="2"/>
  <c r="G77" i="2"/>
  <c r="K77" i="2"/>
  <c r="F79" i="2"/>
  <c r="J80" i="2"/>
  <c r="L80" i="2"/>
  <c r="G80" i="2"/>
  <c r="K80" i="2"/>
  <c r="I80" i="2"/>
  <c r="F83" i="2"/>
  <c r="J84" i="2"/>
  <c r="I84" i="2"/>
  <c r="K84" i="2"/>
  <c r="G84" i="2"/>
  <c r="L84" i="2"/>
  <c r="L88" i="2"/>
  <c r="G88" i="2"/>
  <c r="K88" i="2"/>
  <c r="I88" i="2"/>
  <c r="D102" i="2"/>
  <c r="H103" i="2"/>
  <c r="F106" i="2"/>
  <c r="L107" i="2"/>
  <c r="J107" i="2"/>
  <c r="I107" i="2"/>
  <c r="K107" i="2"/>
  <c r="G107" i="2"/>
  <c r="J110" i="2"/>
  <c r="L110" i="2"/>
  <c r="G110" i="2"/>
  <c r="K110" i="2"/>
  <c r="I110" i="2"/>
  <c r="D126" i="2"/>
  <c r="H128" i="2"/>
  <c r="K9" i="2"/>
  <c r="G9" i="2"/>
  <c r="L9" i="2"/>
  <c r="I9" i="2"/>
  <c r="F13" i="2"/>
  <c r="I14" i="2"/>
  <c r="L14" i="2"/>
  <c r="J14" i="2"/>
  <c r="G14" i="2"/>
  <c r="K14" i="2"/>
  <c r="K25" i="2"/>
  <c r="G25" i="2"/>
  <c r="J25" i="2"/>
  <c r="L25" i="2"/>
  <c r="I25" i="2"/>
  <c r="H34" i="2"/>
  <c r="K34" i="2"/>
  <c r="D49" i="2"/>
  <c r="H50" i="2"/>
  <c r="J58" i="2"/>
  <c r="K58" i="2"/>
  <c r="I58" i="2"/>
  <c r="G58" i="2"/>
  <c r="L58" i="2"/>
  <c r="D81" i="2"/>
  <c r="H82" i="2"/>
  <c r="D104" i="2"/>
  <c r="H105" i="2"/>
  <c r="F102" i="2"/>
  <c r="L103" i="2"/>
  <c r="G103" i="2"/>
  <c r="K103" i="2"/>
  <c r="J103" i="2"/>
  <c r="I103" i="2"/>
  <c r="J116" i="2"/>
  <c r="K116" i="2"/>
  <c r="I116" i="2"/>
  <c r="L116" i="2"/>
  <c r="G116" i="2"/>
  <c r="L123" i="2"/>
  <c r="K123" i="2"/>
  <c r="J123" i="2"/>
  <c r="I123" i="2"/>
  <c r="G123" i="2"/>
  <c r="G8" i="2"/>
  <c r="I8" i="2"/>
  <c r="L8" i="2"/>
  <c r="J8" i="2"/>
  <c r="F11" i="2"/>
  <c r="I12" i="2"/>
  <c r="L12" i="2"/>
  <c r="H12" i="2"/>
  <c r="K12" i="2"/>
  <c r="J12" i="2"/>
  <c r="G12" i="2"/>
  <c r="F15" i="2"/>
  <c r="I16" i="2"/>
  <c r="L16" i="2"/>
  <c r="J16" i="2"/>
  <c r="G16" i="2"/>
  <c r="K16" i="2"/>
  <c r="H24" i="2"/>
  <c r="K24" i="2"/>
  <c r="H28" i="2"/>
  <c r="H31" i="2"/>
  <c r="H33" i="2"/>
  <c r="H38" i="2"/>
  <c r="D40" i="2"/>
  <c r="H40" i="2" s="1"/>
  <c r="H41" i="2"/>
  <c r="H45" i="2"/>
  <c r="H48" i="2"/>
  <c r="D52" i="2"/>
  <c r="H53" i="2"/>
  <c r="L56" i="2"/>
  <c r="G56" i="2"/>
  <c r="K56" i="2"/>
  <c r="I56" i="2"/>
  <c r="D60" i="2"/>
  <c r="H61" i="2"/>
  <c r="H64" i="2"/>
  <c r="H67" i="2"/>
  <c r="H70" i="2"/>
  <c r="H72" i="2"/>
  <c r="H74" i="2"/>
  <c r="H77" i="2"/>
  <c r="D79" i="2"/>
  <c r="H80" i="2"/>
  <c r="D83" i="2"/>
  <c r="H83" i="2" s="1"/>
  <c r="H84" i="2"/>
  <c r="H88" i="2"/>
  <c r="H107" i="2"/>
  <c r="H110" i="2"/>
  <c r="L115" i="2"/>
  <c r="K115" i="2"/>
  <c r="G115" i="2"/>
  <c r="I115" i="2"/>
  <c r="J124" i="2"/>
  <c r="K124" i="2"/>
  <c r="I124" i="2"/>
  <c r="G124" i="2"/>
  <c r="L124" i="2"/>
  <c r="F122" i="2"/>
  <c r="D122" i="2"/>
  <c r="F108" i="2"/>
  <c r="F114" i="2"/>
  <c r="D114" i="2"/>
  <c r="D86" i="2"/>
  <c r="D108" i="2"/>
  <c r="D90" i="2"/>
  <c r="F90" i="2"/>
  <c r="F86" i="2"/>
  <c r="D66" i="2"/>
  <c r="F66" i="2"/>
  <c r="F76" i="2"/>
  <c r="F57" i="2"/>
  <c r="D76" i="2"/>
  <c r="D69" i="2"/>
  <c r="F69" i="2"/>
  <c r="F63" i="2"/>
  <c r="D63" i="2"/>
  <c r="D54" i="2"/>
  <c r="F54" i="2"/>
  <c r="D57" i="2"/>
  <c r="D46" i="2"/>
  <c r="F46" i="2"/>
  <c r="F43" i="2"/>
  <c r="D43" i="2"/>
  <c r="D36" i="2"/>
  <c r="F36" i="2"/>
  <c r="F22" i="2"/>
  <c r="F30" i="2"/>
  <c r="D30" i="2"/>
  <c r="D27" i="2"/>
  <c r="F27" i="2"/>
  <c r="D22" i="2"/>
  <c r="F7" i="2"/>
  <c r="H81" i="2" l="1"/>
  <c r="H52" i="2"/>
  <c r="H104" i="2"/>
  <c r="H79" i="2"/>
  <c r="H57" i="2"/>
  <c r="H30" i="2"/>
  <c r="H63" i="2"/>
  <c r="H90" i="2"/>
  <c r="H46" i="2"/>
  <c r="H15" i="2"/>
  <c r="H76" i="2"/>
  <c r="L119" i="2"/>
  <c r="K119" i="2"/>
  <c r="J119" i="2"/>
  <c r="I119" i="2"/>
  <c r="G119" i="2"/>
  <c r="H119" i="2"/>
  <c r="H36" i="2"/>
  <c r="H43" i="2"/>
  <c r="H122" i="2"/>
  <c r="H22" i="2"/>
  <c r="H66" i="2"/>
  <c r="L90" i="2"/>
  <c r="G90" i="2"/>
  <c r="K90" i="2"/>
  <c r="J90" i="2"/>
  <c r="I90" i="2"/>
  <c r="H102" i="2"/>
  <c r="H60" i="2"/>
  <c r="D101" i="2"/>
  <c r="H108" i="2"/>
  <c r="F101" i="2"/>
  <c r="J108" i="2"/>
  <c r="I108" i="2"/>
  <c r="L108" i="2"/>
  <c r="G108" i="2"/>
  <c r="K108" i="2"/>
  <c r="K13" i="2"/>
  <c r="G13" i="2"/>
  <c r="J13" i="2"/>
  <c r="L13" i="2"/>
  <c r="I13" i="2"/>
  <c r="H13" i="2"/>
  <c r="K27" i="2"/>
  <c r="G27" i="2"/>
  <c r="J27" i="2"/>
  <c r="L27" i="2"/>
  <c r="I27" i="2"/>
  <c r="I30" i="2"/>
  <c r="L30" i="2"/>
  <c r="J30" i="2"/>
  <c r="G30" i="2"/>
  <c r="K30" i="2"/>
  <c r="L63" i="2"/>
  <c r="G63" i="2"/>
  <c r="K63" i="2"/>
  <c r="I63" i="2"/>
  <c r="J63" i="2"/>
  <c r="L57" i="2"/>
  <c r="K57" i="2"/>
  <c r="J57" i="2"/>
  <c r="I57" i="2"/>
  <c r="G57" i="2"/>
  <c r="F85" i="2"/>
  <c r="J86" i="2"/>
  <c r="L86" i="2"/>
  <c r="G86" i="2"/>
  <c r="I86" i="2"/>
  <c r="K86" i="2"/>
  <c r="D85" i="2"/>
  <c r="H86" i="2"/>
  <c r="L79" i="2"/>
  <c r="G79" i="2"/>
  <c r="K79" i="2"/>
  <c r="I79" i="2"/>
  <c r="J79" i="2"/>
  <c r="J60" i="2"/>
  <c r="I60" i="2"/>
  <c r="L60" i="2"/>
  <c r="K60" i="2"/>
  <c r="G60" i="2"/>
  <c r="J49" i="2"/>
  <c r="L49" i="2"/>
  <c r="G49" i="2"/>
  <c r="I49" i="2"/>
  <c r="K49" i="2"/>
  <c r="H27" i="2"/>
  <c r="I22" i="2"/>
  <c r="L22" i="2"/>
  <c r="J22" i="2"/>
  <c r="K22" i="2"/>
  <c r="G22" i="2"/>
  <c r="J43" i="2"/>
  <c r="L43" i="2"/>
  <c r="G43" i="2"/>
  <c r="K43" i="2"/>
  <c r="I43" i="2"/>
  <c r="J54" i="2"/>
  <c r="L54" i="2"/>
  <c r="G54" i="2"/>
  <c r="I54" i="2"/>
  <c r="K54" i="2"/>
  <c r="L69" i="2"/>
  <c r="I69" i="2"/>
  <c r="G69" i="2"/>
  <c r="K69" i="2"/>
  <c r="J69" i="2"/>
  <c r="J76" i="2"/>
  <c r="I76" i="2"/>
  <c r="L76" i="2"/>
  <c r="G76" i="2"/>
  <c r="K76" i="2"/>
  <c r="D111" i="2"/>
  <c r="H114" i="2"/>
  <c r="J122" i="2"/>
  <c r="L122" i="2"/>
  <c r="G122" i="2"/>
  <c r="K122" i="2"/>
  <c r="I122" i="2"/>
  <c r="K11" i="2"/>
  <c r="G11" i="2"/>
  <c r="J11" i="2"/>
  <c r="L11" i="2"/>
  <c r="I11" i="2"/>
  <c r="H49" i="2"/>
  <c r="H11" i="2"/>
  <c r="J106" i="2"/>
  <c r="K106" i="2"/>
  <c r="I106" i="2"/>
  <c r="G106" i="2"/>
  <c r="L106" i="2"/>
  <c r="K17" i="2"/>
  <c r="G17" i="2"/>
  <c r="J17" i="2"/>
  <c r="L17" i="2"/>
  <c r="I17" i="2"/>
  <c r="I7" i="2"/>
  <c r="G7" i="2"/>
  <c r="J7" i="2"/>
  <c r="L7" i="2"/>
  <c r="I36" i="2"/>
  <c r="L36" i="2"/>
  <c r="J36" i="2"/>
  <c r="K36" i="2"/>
  <c r="G36" i="2"/>
  <c r="L46" i="2"/>
  <c r="I46" i="2"/>
  <c r="K46" i="2"/>
  <c r="G46" i="2"/>
  <c r="H54" i="2"/>
  <c r="H69" i="2"/>
  <c r="J66" i="2"/>
  <c r="K66" i="2"/>
  <c r="I66" i="2"/>
  <c r="L66" i="2"/>
  <c r="G66" i="2"/>
  <c r="J114" i="2"/>
  <c r="L114" i="2"/>
  <c r="G114" i="2"/>
  <c r="K114" i="2"/>
  <c r="I114" i="2"/>
  <c r="H106" i="2"/>
  <c r="K15" i="2"/>
  <c r="G15" i="2"/>
  <c r="J15" i="2"/>
  <c r="L15" i="2"/>
  <c r="I15" i="2"/>
  <c r="J102" i="2"/>
  <c r="L102" i="2"/>
  <c r="G102" i="2"/>
  <c r="I102" i="2"/>
  <c r="K102" i="2"/>
  <c r="D125" i="2"/>
  <c r="H126" i="2"/>
  <c r="L83" i="2"/>
  <c r="J83" i="2"/>
  <c r="I83" i="2"/>
  <c r="G83" i="2"/>
  <c r="K83" i="2"/>
  <c r="L52" i="2"/>
  <c r="K52" i="2"/>
  <c r="G52" i="2"/>
  <c r="J52" i="2"/>
  <c r="I52" i="2"/>
  <c r="L40" i="2"/>
  <c r="I40" i="2"/>
  <c r="J40" i="2"/>
  <c r="G40" i="2"/>
  <c r="K40" i="2"/>
  <c r="J104" i="2"/>
  <c r="L104" i="2"/>
  <c r="G104" i="2"/>
  <c r="K104" i="2"/>
  <c r="I104" i="2"/>
  <c r="L81" i="2"/>
  <c r="K81" i="2"/>
  <c r="J81" i="2"/>
  <c r="G81" i="2"/>
  <c r="I81" i="2"/>
  <c r="F125" i="2"/>
  <c r="J126" i="2"/>
  <c r="I126" i="2"/>
  <c r="G126" i="2"/>
  <c r="L126" i="2"/>
  <c r="K126" i="2"/>
  <c r="F111" i="2"/>
  <c r="F62" i="2"/>
  <c r="D62" i="2"/>
  <c r="D51" i="2"/>
  <c r="F51" i="2"/>
  <c r="F42" i="2"/>
  <c r="F35" i="2"/>
  <c r="D42" i="2"/>
  <c r="D35" i="2"/>
  <c r="F21" i="2"/>
  <c r="D21" i="2"/>
  <c r="F6" i="2"/>
  <c r="C133" i="2"/>
  <c r="H21" i="2" l="1"/>
  <c r="H62" i="2"/>
  <c r="K35" i="2"/>
  <c r="G35" i="2"/>
  <c r="J35" i="2"/>
  <c r="L35" i="2"/>
  <c r="I35" i="2"/>
  <c r="L125" i="2"/>
  <c r="J125" i="2"/>
  <c r="I125" i="2"/>
  <c r="K125" i="2"/>
  <c r="G125" i="2"/>
  <c r="L85" i="2"/>
  <c r="I85" i="2"/>
  <c r="G85" i="2"/>
  <c r="K85" i="2"/>
  <c r="J85" i="2"/>
  <c r="L101" i="2"/>
  <c r="I101" i="2"/>
  <c r="G101" i="2"/>
  <c r="K101" i="2"/>
  <c r="J101" i="2"/>
  <c r="K21" i="2"/>
  <c r="G21" i="2"/>
  <c r="J21" i="2"/>
  <c r="L21" i="2"/>
  <c r="I21" i="2"/>
  <c r="L42" i="2"/>
  <c r="G42" i="2"/>
  <c r="K42" i="2"/>
  <c r="I42" i="2"/>
  <c r="J42" i="2"/>
  <c r="J62" i="2"/>
  <c r="L62" i="2"/>
  <c r="G62" i="2"/>
  <c r="K62" i="2"/>
  <c r="I62" i="2"/>
  <c r="H35" i="2"/>
  <c r="J51" i="2"/>
  <c r="I51" i="2"/>
  <c r="K51" i="2"/>
  <c r="L51" i="2"/>
  <c r="G51" i="2"/>
  <c r="L111" i="2"/>
  <c r="G111" i="2"/>
  <c r="K111" i="2"/>
  <c r="I111" i="2"/>
  <c r="J111" i="2"/>
  <c r="H85" i="2"/>
  <c r="H101" i="2"/>
  <c r="G6" i="2"/>
  <c r="J6" i="2"/>
  <c r="I6" i="2"/>
  <c r="L6" i="2"/>
  <c r="H42" i="2"/>
  <c r="H51" i="2"/>
  <c r="H125" i="2"/>
  <c r="H111" i="2"/>
  <c r="F133" i="2"/>
  <c r="L133" i="2" l="1"/>
  <c r="J133" i="2"/>
  <c r="I133" i="2"/>
  <c r="G133" i="2"/>
  <c r="K8" i="2"/>
  <c r="H8" i="2"/>
  <c r="D7" i="2"/>
  <c r="K7" i="2" s="1"/>
  <c r="H7" i="2" l="1"/>
  <c r="D6" i="2"/>
  <c r="K6" i="2" l="1"/>
  <c r="D133" i="2"/>
  <c r="H133" i="2" l="1"/>
  <c r="K133" i="2"/>
</calcChain>
</file>

<file path=xl/sharedStrings.xml><?xml version="1.0" encoding="utf-8"?>
<sst xmlns="http://schemas.openxmlformats.org/spreadsheetml/2006/main" count="222" uniqueCount="141">
  <si>
    <t>Департамент финансов администрации города Нефтеюганска</t>
  </si>
  <si>
    <t>КЦСР</t>
  </si>
  <si>
    <t>0200000000</t>
  </si>
  <si>
    <t>0210000000</t>
  </si>
  <si>
    <t>Департамент образования и молодёжной политики администрации города Нефтеюганска</t>
  </si>
  <si>
    <t>0210100590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</si>
  <si>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</si>
  <si>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</si>
  <si>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0300000000</t>
  </si>
  <si>
    <t>0310000000</t>
  </si>
  <si>
    <t>Управление опеки и попечительства администрации города Нефтеюганска</t>
  </si>
  <si>
    <t>ДЕПАРТАМЕНТ МУНИЦИПАЛЬНОГО ИМУЩЕСТВА АДМИНИСТРАЦИИ ГОРОДА НЕФТЕЮГАНСКА</t>
  </si>
  <si>
    <t>0400000000</t>
  </si>
  <si>
    <t>0400199990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</si>
  <si>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</si>
  <si>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</si>
  <si>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0500000000</t>
  </si>
  <si>
    <t>0510000000</t>
  </si>
  <si>
    <t>0510100590</t>
  </si>
  <si>
    <t>Подпрограмма "Обеспечение реализации муниципальной программы"</t>
  </si>
  <si>
    <t>Муниципальная программа "Развитие физической культуры и спорта в городе Нефтеюганске на 2014-2020 годы"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</si>
  <si>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</si>
  <si>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</si>
  <si>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</si>
  <si>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0610199990</t>
  </si>
  <si>
    <t>0610220010</t>
  </si>
  <si>
    <t>0620000000</t>
  </si>
  <si>
    <t>0620102040</t>
  </si>
  <si>
    <t>1100000000</t>
  </si>
  <si>
    <t>1110000000</t>
  </si>
  <si>
    <t>1110120800</t>
  </si>
  <si>
    <t>Департамент жилищно-коммунального хозяйства администрации города Нефтеюганска</t>
  </si>
  <si>
    <t>1200000000</t>
  </si>
  <si>
    <t>Подпрограмма "Создание условий для обеспечения качественными коммунальными услугами"</t>
  </si>
  <si>
    <t>1210000000</t>
  </si>
  <si>
    <t>1210182590</t>
  </si>
  <si>
    <t>Подпрограмма "Создание условий для обеспечения доступности и повышения качества жилищных услуг"</t>
  </si>
  <si>
    <t>1220000000</t>
  </si>
  <si>
    <t>1220120760</t>
  </si>
  <si>
    <t>Подпрограмма "Повышение энергоэффективности в отраслях экономики"</t>
  </si>
  <si>
    <t>1230000000</t>
  </si>
  <si>
    <t>администрация города Нефтеюганска</t>
  </si>
  <si>
    <t>1230120020</t>
  </si>
  <si>
    <t>1240000000</t>
  </si>
  <si>
    <t>1250000000</t>
  </si>
  <si>
    <t>1250100590</t>
  </si>
  <si>
    <t>1300000000</t>
  </si>
  <si>
    <t>Подпрограмма "Профилактика правонарушений"</t>
  </si>
  <si>
    <t>1310000000</t>
  </si>
  <si>
    <t>1310182300</t>
  </si>
  <si>
    <t>1310220050</t>
  </si>
  <si>
    <t>Подпрограмма "Безопасность дорожного движения"</t>
  </si>
  <si>
    <t>1400000000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</si>
  <si>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</si>
  <si>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1410000000</t>
  </si>
  <si>
    <t>1410199990</t>
  </si>
  <si>
    <t>Подпрограмма "Обеспечение первичных мер пожарной безопасности в городе Нефтеюганске"</t>
  </si>
  <si>
    <t>1420000000</t>
  </si>
  <si>
    <t>1420199990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</si>
  <si>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</si>
  <si>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</si>
  <si>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</si>
  <si>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</si>
  <si>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</si>
  <si>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</si>
  <si>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</si>
  <si>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2200199990</t>
  </si>
  <si>
    <t>2300000000</t>
  </si>
  <si>
    <t>2300199990</t>
  </si>
  <si>
    <t>2500000000</t>
  </si>
  <si>
    <t>2500161801</t>
  </si>
  <si>
    <t>2500161802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</si>
  <si>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</si>
  <si>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</si>
  <si>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</si>
  <si>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Первоначальный план на 2019 год, руб.</t>
  </si>
  <si>
    <t>Уточненный план на 2019 год, руб.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</si>
  <si>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</si>
  <si>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</si>
  <si>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</si>
  <si>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</si>
  <si>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</si>
  <si>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</si>
  <si>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</si>
  <si>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</si>
  <si>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</si>
  <si>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</si>
  <si>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"Модернизация и развитие учреждений культуры"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</si>
  <si>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</si>
  <si>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</si>
  <si>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</si>
  <si>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</si>
  <si>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</si>
  <si>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</si>
  <si>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</si>
  <si>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</si>
  <si>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</si>
  <si>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</si>
  <si>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"Обеспечение предоставления услуг по погребению"</t>
  </si>
  <si>
    <t>Муниципальная программа "Профилактика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</si>
  <si>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</si>
  <si>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</si>
  <si>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</si>
  <si>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</si>
  <si>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</si>
  <si>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</si>
  <si>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</si>
  <si>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</si>
  <si>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 Исполнение по муниципальным программам города Нефтеюганска за 9 месяцев 2019 года</t>
  </si>
  <si>
    <t>Итого по программам</t>
  </si>
  <si>
    <t>0230000000</t>
  </si>
  <si>
    <t>0240000000</t>
  </si>
  <si>
    <t>0250000000</t>
  </si>
  <si>
    <t>0260000000</t>
  </si>
  <si>
    <t>0320000000</t>
  </si>
  <si>
    <t>0530000000</t>
  </si>
  <si>
    <t>0630000000</t>
  </si>
  <si>
    <t>1120000000</t>
  </si>
  <si>
    <t>1130000000</t>
  </si>
  <si>
    <t>1140000000</t>
  </si>
  <si>
    <t>1260000000</t>
  </si>
  <si>
    <t>1270000000</t>
  </si>
  <si>
    <t>1600000000</t>
  </si>
  <si>
    <t>1610000000</t>
  </si>
  <si>
    <t>1620000000</t>
  </si>
  <si>
    <t>1640000000</t>
  </si>
  <si>
    <t>1650000000</t>
  </si>
  <si>
    <t>1800000000</t>
  </si>
  <si>
    <t>1810000000</t>
  </si>
  <si>
    <t>1820000000</t>
  </si>
  <si>
    <t>1830000000</t>
  </si>
  <si>
    <t>1900000000</t>
  </si>
  <si>
    <t>1910000000</t>
  </si>
  <si>
    <t>2200000000</t>
  </si>
  <si>
    <t>% исполнения  к плану 9 месяцев 2019 г. (гр.5/гр.4)*100</t>
  </si>
  <si>
    <t>План 9 месяцев  2019 года, руб.</t>
  </si>
  <si>
    <t xml:space="preserve">Отклонение от первоначального плана, руб.                (гр.2-гр.5) </t>
  </si>
  <si>
    <t xml:space="preserve">Отклонение от уточненного плана, руб.                  (гр.3-гр.5) </t>
  </si>
  <si>
    <t xml:space="preserve">Отклонение от  плана 9 месяцев 2019 года, руб.                (гр.4-гр.5) </t>
  </si>
  <si>
    <t>% исполнения к первоначаль-ному плану (гр.5/гр.2)*100</t>
  </si>
  <si>
    <t>% исполнения к уточненному плану  (гр.5/гр.3)*100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</si>
</sst>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-#,##0.00;_(* &quot;&quot;??_);_(@_)"/>
    <numFmt numFmtId="165" formatCode="#,##0.0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39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165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right"/>
    </xf>
    <xf numFmtId="165" fontId="3" fillId="0" borderId="1" xfId="0" applyNumberFormat="1" applyFont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165" fontId="4" fillId="2" borderId="1" xfId="0" applyNumberFormat="1" applyFont="1" applyFill="1" applyBorder="1" applyAlignment="1" applyProtection="1">
      <alignment horizontal="right" vertical="center" wrapText="1"/>
    </xf>
    <xf numFmtId="0" fontId="3" fillId="2" borderId="0" xfId="0" applyFont="1" applyFill="1"/>
    <xf numFmtId="49" fontId="9" fillId="0" borderId="3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Fill="1"/>
    <xf numFmtId="0" fontId="3" fillId="0" borderId="0" xfId="0" applyFont="1" applyFill="1"/>
    <xf numFmtId="0" fontId="7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L135"/>
  <sheetViews>
    <sheetView showGridLines="0" tabSelected="1" zoomScaleNormal="100" workbookViewId="0">
      <selection activeCell="N4" sqref="N4"/>
    </sheetView>
  </sheetViews>
  <sheetFormatPr defaultColWidth="9.140625" defaultRowHeight="12.75" customHeight="1" outlineLevelCol="1" x14ac:dyDescent="0.2"/>
  <cols>
    <col min="1" max="1" width="30.7109375" style="2" customWidth="1"/>
    <col min="2" max="2" width="20.7109375" style="2" hidden="1" customWidth="1" outlineLevel="1"/>
    <col min="3" max="3" width="18.140625" style="2" customWidth="1" collapsed="1"/>
    <col min="4" max="4" width="15.7109375" style="2" customWidth="1"/>
    <col min="5" max="5" width="15.7109375" style="37" customWidth="1"/>
    <col min="6" max="6" width="15.7109375" style="2" customWidth="1"/>
    <col min="7" max="8" width="14.7109375" style="2" customWidth="1"/>
    <col min="9" max="9" width="15.140625" style="2" customWidth="1"/>
    <col min="10" max="12" width="14.7109375" style="2" customWidth="1"/>
    <col min="13" max="16384" width="9.140625" style="2"/>
  </cols>
  <sheetData>
    <row r="2" spans="1:12" ht="12.75" customHeight="1" x14ac:dyDescent="0.2">
      <c r="A2" s="38" t="s">
        <v>108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4" spans="1:12" ht="68.45" customHeight="1" x14ac:dyDescent="0.2">
      <c r="A4" s="3" t="s">
        <v>72</v>
      </c>
      <c r="B4" s="3" t="s">
        <v>1</v>
      </c>
      <c r="C4" s="11" t="s">
        <v>75</v>
      </c>
      <c r="D4" s="11" t="s">
        <v>76</v>
      </c>
      <c r="E4" s="33" t="s">
        <v>135</v>
      </c>
      <c r="F4" s="11" t="s">
        <v>73</v>
      </c>
      <c r="G4" s="11" t="s">
        <v>136</v>
      </c>
      <c r="H4" s="11" t="s">
        <v>137</v>
      </c>
      <c r="I4" s="11" t="s">
        <v>138</v>
      </c>
      <c r="J4" s="11" t="s">
        <v>139</v>
      </c>
      <c r="K4" s="11" t="s">
        <v>140</v>
      </c>
      <c r="L4" s="11" t="s">
        <v>134</v>
      </c>
    </row>
    <row r="5" spans="1:12" s="14" customFormat="1" x14ac:dyDescent="0.2">
      <c r="A5" s="12">
        <v>1</v>
      </c>
      <c r="B5" s="13">
        <v>2</v>
      </c>
      <c r="C5" s="13">
        <v>2</v>
      </c>
      <c r="D5" s="12">
        <v>3</v>
      </c>
      <c r="E5" s="34">
        <v>4</v>
      </c>
      <c r="F5" s="12">
        <v>5</v>
      </c>
      <c r="G5" s="13">
        <v>6</v>
      </c>
      <c r="H5" s="12">
        <v>7</v>
      </c>
      <c r="I5" s="13">
        <v>8</v>
      </c>
      <c r="J5" s="13">
        <v>9</v>
      </c>
      <c r="K5" s="13">
        <v>10</v>
      </c>
      <c r="L5" s="13">
        <v>11</v>
      </c>
    </row>
    <row r="6" spans="1:12" ht="51" x14ac:dyDescent="0.2">
      <c r="A6" s="15" t="s">
        <v>77</v>
      </c>
      <c r="B6" s="16" t="s">
        <v>2</v>
      </c>
      <c r="C6" s="17">
        <v>3781970654</v>
      </c>
      <c r="D6" s="17">
        <f>D7+D11+D13+D15+D17+D19</f>
        <v>3969861268</v>
      </c>
      <c r="E6" s="17">
        <f>E7+E11+E13+E15+E17+E19</f>
        <v>2905742727</v>
      </c>
      <c r="F6" s="17">
        <f>F7+F11+F13+F15+F17+F19</f>
        <v>2617026424.23</v>
      </c>
      <c r="G6" s="5">
        <f t="shared" ref="G6" si="0">C6-F6</f>
        <v>1164944229.77</v>
      </c>
      <c r="H6" s="5">
        <f>D6-F6</f>
        <v>1352834843.77</v>
      </c>
      <c r="I6" s="5">
        <f>E6-F6</f>
        <v>288716302.76999998</v>
      </c>
      <c r="J6" s="5">
        <f>F6/C6*100</f>
        <v>69.197428104369422</v>
      </c>
      <c r="K6" s="5">
        <f>F6/D6*100</f>
        <v>65.922364726575125</v>
      </c>
      <c r="L6" s="5">
        <f>F6/E6*100</f>
        <v>90.063941308799841</v>
      </c>
    </row>
    <row r="7" spans="1:12" ht="38.25" x14ac:dyDescent="0.2">
      <c r="A7" s="15" t="s">
        <v>80</v>
      </c>
      <c r="B7" s="16" t="s">
        <v>3</v>
      </c>
      <c r="C7" s="17">
        <v>3557666574</v>
      </c>
      <c r="D7" s="5">
        <f>SUM(D8:D10)</f>
        <v>3738228352</v>
      </c>
      <c r="E7" s="17">
        <f>SUM(E8:E10)</f>
        <v>2714046654</v>
      </c>
      <c r="F7" s="5">
        <f>SUM(F8:F10)</f>
        <v>2444600860.5700002</v>
      </c>
      <c r="G7" s="5">
        <f t="shared" ref="G7:G70" si="1">C7-F7</f>
        <v>1113065713.4299998</v>
      </c>
      <c r="H7" s="5">
        <f t="shared" ref="H7:H70" si="2">D7-F7</f>
        <v>1293627491.4299998</v>
      </c>
      <c r="I7" s="22">
        <f t="shared" ref="I7:I70" si="3">E7-F7</f>
        <v>269445793.42999983</v>
      </c>
      <c r="J7" s="5">
        <f t="shared" ref="J7:J70" si="4">F7/C7*100</f>
        <v>68.713602293018042</v>
      </c>
      <c r="K7" s="5">
        <f t="shared" ref="K7:K70" si="5">F7/D7*100</f>
        <v>65.394636987922567</v>
      </c>
      <c r="L7" s="5">
        <f t="shared" ref="L7:L70" si="6">F7/E7*100</f>
        <v>90.072175324146073</v>
      </c>
    </row>
    <row r="8" spans="1:12" ht="51" x14ac:dyDescent="0.2">
      <c r="A8" s="6" t="s">
        <v>4</v>
      </c>
      <c r="B8" s="7" t="s">
        <v>5</v>
      </c>
      <c r="C8" s="20">
        <v>3557666574</v>
      </c>
      <c r="D8" s="20">
        <v>3602770997</v>
      </c>
      <c r="E8" s="20">
        <v>2607643124</v>
      </c>
      <c r="F8" s="20">
        <v>2376330242.5</v>
      </c>
      <c r="G8" s="8">
        <f t="shared" si="1"/>
        <v>1181336331.5</v>
      </c>
      <c r="H8" s="8">
        <f t="shared" si="2"/>
        <v>1226440754.5</v>
      </c>
      <c r="I8" s="25">
        <f t="shared" si="3"/>
        <v>231312881.5</v>
      </c>
      <c r="J8" s="8">
        <f t="shared" si="4"/>
        <v>66.794630499288616</v>
      </c>
      <c r="K8" s="8">
        <f t="shared" si="5"/>
        <v>65.958403808589338</v>
      </c>
      <c r="L8" s="8">
        <f t="shared" si="6"/>
        <v>91.129427206849641</v>
      </c>
    </row>
    <row r="9" spans="1:12" ht="56.25" x14ac:dyDescent="0.2">
      <c r="A9" s="1" t="s">
        <v>6</v>
      </c>
      <c r="B9" s="7"/>
      <c r="C9" s="20">
        <v>0</v>
      </c>
      <c r="D9" s="20">
        <v>112891552</v>
      </c>
      <c r="E9" s="20">
        <v>106403530</v>
      </c>
      <c r="F9" s="20">
        <v>68270618.069999993</v>
      </c>
      <c r="G9" s="8">
        <f t="shared" si="1"/>
        <v>-68270618.069999993</v>
      </c>
      <c r="H9" s="8">
        <f t="shared" si="2"/>
        <v>44620933.930000007</v>
      </c>
      <c r="I9" s="25">
        <f t="shared" si="3"/>
        <v>38132911.930000007</v>
      </c>
      <c r="J9" s="8"/>
      <c r="K9" s="8">
        <f t="shared" si="5"/>
        <v>60.474514576608883</v>
      </c>
      <c r="L9" s="8">
        <f t="shared" si="6"/>
        <v>64.161986045011844</v>
      </c>
    </row>
    <row r="10" spans="1:12" ht="33.75" x14ac:dyDescent="0.2">
      <c r="A10" s="1" t="s">
        <v>31</v>
      </c>
      <c r="B10" s="7"/>
      <c r="C10" s="20">
        <v>0</v>
      </c>
      <c r="D10" s="20">
        <v>22565803</v>
      </c>
      <c r="E10" s="20">
        <v>0</v>
      </c>
      <c r="F10" s="20">
        <v>0</v>
      </c>
      <c r="G10" s="8">
        <f t="shared" si="1"/>
        <v>0</v>
      </c>
      <c r="H10" s="8">
        <f t="shared" si="2"/>
        <v>22565803</v>
      </c>
      <c r="I10" s="25">
        <f t="shared" si="3"/>
        <v>0</v>
      </c>
      <c r="J10" s="8"/>
      <c r="K10" s="8">
        <f t="shared" si="5"/>
        <v>0</v>
      </c>
      <c r="L10" s="8"/>
    </row>
    <row r="11" spans="1:12" ht="51" x14ac:dyDescent="0.2">
      <c r="A11" s="15" t="s">
        <v>81</v>
      </c>
      <c r="B11" s="18"/>
      <c r="C11" s="17">
        <v>620000</v>
      </c>
      <c r="D11" s="17">
        <f>SUM(D12)</f>
        <v>2874200</v>
      </c>
      <c r="E11" s="17">
        <f>SUM(E12)</f>
        <v>2874200</v>
      </c>
      <c r="F11" s="17">
        <f>SUM(F12)</f>
        <v>2053276.54</v>
      </c>
      <c r="G11" s="17">
        <f t="shared" si="1"/>
        <v>-1433276.54</v>
      </c>
      <c r="H11" s="17">
        <f t="shared" si="2"/>
        <v>820923.46</v>
      </c>
      <c r="I11" s="23">
        <f t="shared" si="3"/>
        <v>820923.46</v>
      </c>
      <c r="J11" s="17">
        <f t="shared" si="4"/>
        <v>331.17363548387095</v>
      </c>
      <c r="K11" s="17">
        <f t="shared" si="5"/>
        <v>71.438192888455916</v>
      </c>
      <c r="L11" s="17">
        <f t="shared" si="6"/>
        <v>71.438192888455916</v>
      </c>
    </row>
    <row r="12" spans="1:12" ht="51" x14ac:dyDescent="0.2">
      <c r="A12" s="6" t="s">
        <v>4</v>
      </c>
      <c r="B12" s="7"/>
      <c r="C12" s="20">
        <v>620000</v>
      </c>
      <c r="D12" s="20">
        <v>2874200</v>
      </c>
      <c r="E12" s="20">
        <v>2874200</v>
      </c>
      <c r="F12" s="8">
        <v>2053276.54</v>
      </c>
      <c r="G12" s="8">
        <f t="shared" si="1"/>
        <v>-1433276.54</v>
      </c>
      <c r="H12" s="8">
        <f t="shared" si="2"/>
        <v>820923.46</v>
      </c>
      <c r="I12" s="25">
        <f t="shared" si="3"/>
        <v>820923.46</v>
      </c>
      <c r="J12" s="8">
        <f t="shared" si="4"/>
        <v>331.17363548387095</v>
      </c>
      <c r="K12" s="8">
        <f t="shared" si="5"/>
        <v>71.438192888455916</v>
      </c>
      <c r="L12" s="8">
        <f t="shared" si="6"/>
        <v>71.438192888455916</v>
      </c>
    </row>
    <row r="13" spans="1:12" ht="38.25" x14ac:dyDescent="0.2">
      <c r="A13" s="15" t="s">
        <v>83</v>
      </c>
      <c r="B13" s="18" t="s">
        <v>110</v>
      </c>
      <c r="C13" s="17">
        <v>42421980</v>
      </c>
      <c r="D13" s="17">
        <f>SUM(D14)</f>
        <v>44853485</v>
      </c>
      <c r="E13" s="17">
        <f>SUM(E14)</f>
        <v>41981950</v>
      </c>
      <c r="F13" s="17">
        <f>SUM(F14)</f>
        <v>40176786</v>
      </c>
      <c r="G13" s="5">
        <f t="shared" si="1"/>
        <v>2245194</v>
      </c>
      <c r="H13" s="5">
        <f t="shared" si="2"/>
        <v>4676699</v>
      </c>
      <c r="I13" s="22">
        <f t="shared" si="3"/>
        <v>1805164</v>
      </c>
      <c r="J13" s="5">
        <f t="shared" si="4"/>
        <v>94.707474757189544</v>
      </c>
      <c r="K13" s="5">
        <f t="shared" si="5"/>
        <v>89.573387664302999</v>
      </c>
      <c r="L13" s="5">
        <f t="shared" si="6"/>
        <v>95.700142561267398</v>
      </c>
    </row>
    <row r="14" spans="1:12" ht="51" x14ac:dyDescent="0.2">
      <c r="A14" s="6" t="s">
        <v>4</v>
      </c>
      <c r="B14" s="7"/>
      <c r="C14" s="20">
        <v>42421980</v>
      </c>
      <c r="D14" s="20">
        <v>44853485</v>
      </c>
      <c r="E14" s="20">
        <v>41981950</v>
      </c>
      <c r="F14" s="20">
        <v>40176786</v>
      </c>
      <c r="G14" s="8">
        <f t="shared" si="1"/>
        <v>2245194</v>
      </c>
      <c r="H14" s="8">
        <f t="shared" si="2"/>
        <v>4676699</v>
      </c>
      <c r="I14" s="25">
        <f t="shared" si="3"/>
        <v>1805164</v>
      </c>
      <c r="J14" s="8">
        <f t="shared" si="4"/>
        <v>94.707474757189544</v>
      </c>
      <c r="K14" s="8">
        <f t="shared" si="5"/>
        <v>89.573387664302999</v>
      </c>
      <c r="L14" s="8">
        <f t="shared" si="6"/>
        <v>95.700142561267398</v>
      </c>
    </row>
    <row r="15" spans="1:12" ht="25.5" x14ac:dyDescent="0.2">
      <c r="A15" s="15" t="s">
        <v>7</v>
      </c>
      <c r="B15" s="31" t="s">
        <v>111</v>
      </c>
      <c r="C15" s="17">
        <v>59552500</v>
      </c>
      <c r="D15" s="17">
        <f>SUM(D16)</f>
        <v>60991419</v>
      </c>
      <c r="E15" s="17">
        <f>SUM(E16)</f>
        <v>49555119</v>
      </c>
      <c r="F15" s="17">
        <f>SUM(F16)</f>
        <v>43439941.039999999</v>
      </c>
      <c r="G15" s="5">
        <f t="shared" si="1"/>
        <v>16112558.960000001</v>
      </c>
      <c r="H15" s="5">
        <f t="shared" si="2"/>
        <v>17551477.960000001</v>
      </c>
      <c r="I15" s="22">
        <f t="shared" si="3"/>
        <v>6115177.9600000009</v>
      </c>
      <c r="J15" s="5">
        <f t="shared" si="4"/>
        <v>72.943941967171824</v>
      </c>
      <c r="K15" s="5">
        <f t="shared" si="5"/>
        <v>71.223037194789654</v>
      </c>
      <c r="L15" s="5">
        <f t="shared" si="6"/>
        <v>87.659846079675447</v>
      </c>
    </row>
    <row r="16" spans="1:12" ht="51" x14ac:dyDescent="0.2">
      <c r="A16" s="6" t="s">
        <v>4</v>
      </c>
      <c r="B16" s="18"/>
      <c r="C16" s="20">
        <v>59552500</v>
      </c>
      <c r="D16" s="20">
        <v>60991419</v>
      </c>
      <c r="E16" s="20">
        <v>49555119</v>
      </c>
      <c r="F16" s="20">
        <v>43439941.039999999</v>
      </c>
      <c r="G16" s="8">
        <f t="shared" si="1"/>
        <v>16112558.960000001</v>
      </c>
      <c r="H16" s="8">
        <f t="shared" si="2"/>
        <v>17551477.960000001</v>
      </c>
      <c r="I16" s="25">
        <f t="shared" si="3"/>
        <v>6115177.9600000009</v>
      </c>
      <c r="J16" s="8">
        <f t="shared" si="4"/>
        <v>72.943941967171824</v>
      </c>
      <c r="K16" s="8">
        <f t="shared" si="5"/>
        <v>71.223037194789654</v>
      </c>
      <c r="L16" s="8">
        <f t="shared" si="6"/>
        <v>87.659846079675447</v>
      </c>
    </row>
    <row r="17" spans="1:12" ht="38.25" x14ac:dyDescent="0.2">
      <c r="A17" s="15" t="s">
        <v>84</v>
      </c>
      <c r="B17" s="18" t="s">
        <v>112</v>
      </c>
      <c r="C17" s="17">
        <v>121709600</v>
      </c>
      <c r="D17" s="17">
        <f>SUM(D18)</f>
        <v>122883812</v>
      </c>
      <c r="E17" s="17">
        <f>SUM(E18)</f>
        <v>97254804</v>
      </c>
      <c r="F17" s="17">
        <f>SUM(F18)</f>
        <v>86725810.079999998</v>
      </c>
      <c r="G17" s="5">
        <f t="shared" si="1"/>
        <v>34983789.920000002</v>
      </c>
      <c r="H17" s="5">
        <f t="shared" si="2"/>
        <v>36158001.920000002</v>
      </c>
      <c r="I17" s="22">
        <f t="shared" si="3"/>
        <v>10528993.920000002</v>
      </c>
      <c r="J17" s="5">
        <f t="shared" si="4"/>
        <v>71.256343032924278</v>
      </c>
      <c r="K17" s="5">
        <f t="shared" si="5"/>
        <v>70.57545552053675</v>
      </c>
      <c r="L17" s="5">
        <f t="shared" si="6"/>
        <v>89.173805830712482</v>
      </c>
    </row>
    <row r="18" spans="1:12" ht="51" x14ac:dyDescent="0.2">
      <c r="A18" s="6" t="s">
        <v>4</v>
      </c>
      <c r="B18" s="18"/>
      <c r="C18" s="20">
        <v>121709600</v>
      </c>
      <c r="D18" s="20">
        <v>122883812</v>
      </c>
      <c r="E18" s="20">
        <v>97254804</v>
      </c>
      <c r="F18" s="20">
        <v>86725810.079999998</v>
      </c>
      <c r="G18" s="8">
        <f t="shared" si="1"/>
        <v>34983789.920000002</v>
      </c>
      <c r="H18" s="8">
        <f t="shared" si="2"/>
        <v>36158001.920000002</v>
      </c>
      <c r="I18" s="25">
        <f t="shared" si="3"/>
        <v>10528993.920000002</v>
      </c>
      <c r="J18" s="8">
        <f t="shared" si="4"/>
        <v>71.256343032924278</v>
      </c>
      <c r="K18" s="8">
        <f t="shared" si="5"/>
        <v>70.57545552053675</v>
      </c>
      <c r="L18" s="8">
        <f t="shared" si="6"/>
        <v>89.173805830712482</v>
      </c>
    </row>
    <row r="19" spans="1:12" ht="38.25" x14ac:dyDescent="0.2">
      <c r="A19" s="15" t="s">
        <v>88</v>
      </c>
      <c r="B19" s="31" t="s">
        <v>113</v>
      </c>
      <c r="C19" s="17">
        <v>0</v>
      </c>
      <c r="D19" s="17">
        <f>SUM(D20)</f>
        <v>30000</v>
      </c>
      <c r="E19" s="17">
        <f>SUM(E20)</f>
        <v>30000</v>
      </c>
      <c r="F19" s="17">
        <f>SUM(F20)</f>
        <v>29750</v>
      </c>
      <c r="G19" s="5">
        <f t="shared" si="1"/>
        <v>-29750</v>
      </c>
      <c r="H19" s="5">
        <f t="shared" si="2"/>
        <v>250</v>
      </c>
      <c r="I19" s="22">
        <f t="shared" si="3"/>
        <v>250</v>
      </c>
      <c r="J19" s="5"/>
      <c r="K19" s="5">
        <f t="shared" si="5"/>
        <v>99.166666666666671</v>
      </c>
      <c r="L19" s="5">
        <f t="shared" si="6"/>
        <v>99.166666666666671</v>
      </c>
    </row>
    <row r="20" spans="1:12" ht="51" x14ac:dyDescent="0.2">
      <c r="A20" s="6" t="s">
        <v>4</v>
      </c>
      <c r="B20" s="18"/>
      <c r="C20" s="20">
        <v>0</v>
      </c>
      <c r="D20" s="20">
        <v>30000</v>
      </c>
      <c r="E20" s="20">
        <v>30000</v>
      </c>
      <c r="F20" s="20">
        <v>29750</v>
      </c>
      <c r="G20" s="8">
        <f t="shared" si="1"/>
        <v>-29750</v>
      </c>
      <c r="H20" s="8">
        <f t="shared" si="2"/>
        <v>250</v>
      </c>
      <c r="I20" s="25">
        <f t="shared" si="3"/>
        <v>250</v>
      </c>
      <c r="J20" s="8"/>
      <c r="K20" s="8">
        <f t="shared" si="5"/>
        <v>99.166666666666671</v>
      </c>
      <c r="L20" s="8">
        <f t="shared" si="6"/>
        <v>99.166666666666671</v>
      </c>
    </row>
    <row r="21" spans="1:12" ht="63.75" x14ac:dyDescent="0.2">
      <c r="A21" s="15" t="s">
        <v>78</v>
      </c>
      <c r="B21" s="16" t="s">
        <v>8</v>
      </c>
      <c r="C21" s="17">
        <v>102688500</v>
      </c>
      <c r="D21" s="17">
        <f>D22+D27</f>
        <v>149197037.84999999</v>
      </c>
      <c r="E21" s="17">
        <f>E22+E27</f>
        <v>126615048.84999999</v>
      </c>
      <c r="F21" s="17">
        <f>F22+F27</f>
        <v>36703722.810000002</v>
      </c>
      <c r="G21" s="5">
        <f t="shared" si="1"/>
        <v>65984777.189999998</v>
      </c>
      <c r="H21" s="5">
        <f t="shared" si="2"/>
        <v>112493315.03999999</v>
      </c>
      <c r="I21" s="22">
        <f t="shared" si="3"/>
        <v>89911326.039999992</v>
      </c>
      <c r="J21" s="5">
        <f t="shared" si="4"/>
        <v>35.742778217619311</v>
      </c>
      <c r="K21" s="5">
        <f t="shared" si="5"/>
        <v>24.60083882288686</v>
      </c>
      <c r="L21" s="5">
        <f t="shared" si="6"/>
        <v>28.988436322038353</v>
      </c>
    </row>
    <row r="22" spans="1:12" ht="63.75" x14ac:dyDescent="0.2">
      <c r="A22" s="15" t="s">
        <v>85</v>
      </c>
      <c r="B22" s="16" t="s">
        <v>9</v>
      </c>
      <c r="C22" s="17">
        <v>65277800</v>
      </c>
      <c r="D22" s="17">
        <f>SUM(D23:D26)</f>
        <v>111786337.84999999</v>
      </c>
      <c r="E22" s="17">
        <f>SUM(E23:E26)</f>
        <v>100013927.84999999</v>
      </c>
      <c r="F22" s="17">
        <f>SUM(F23:F26)</f>
        <v>13771801.25</v>
      </c>
      <c r="G22" s="17">
        <f t="shared" si="1"/>
        <v>51505998.75</v>
      </c>
      <c r="H22" s="17">
        <f t="shared" si="2"/>
        <v>98014536.599999994</v>
      </c>
      <c r="I22" s="22">
        <f t="shared" si="3"/>
        <v>86242126.599999994</v>
      </c>
      <c r="J22" s="17">
        <f t="shared" si="4"/>
        <v>21.09722026477608</v>
      </c>
      <c r="K22" s="17">
        <f t="shared" si="5"/>
        <v>12.319753482290144</v>
      </c>
      <c r="L22" s="17">
        <f t="shared" si="6"/>
        <v>13.769883401294694</v>
      </c>
    </row>
    <row r="23" spans="1:12" ht="25.5" x14ac:dyDescent="0.2">
      <c r="A23" s="6" t="s">
        <v>41</v>
      </c>
      <c r="B23" s="7"/>
      <c r="C23" s="8"/>
      <c r="D23" s="8">
        <v>18470406</v>
      </c>
      <c r="E23" s="20">
        <v>9837106</v>
      </c>
      <c r="F23" s="8">
        <v>6846907.5599999996</v>
      </c>
      <c r="G23" s="8">
        <f t="shared" si="1"/>
        <v>-6846907.5599999996</v>
      </c>
      <c r="H23" s="8">
        <f t="shared" si="2"/>
        <v>11623498.440000001</v>
      </c>
      <c r="I23" s="22">
        <f t="shared" si="3"/>
        <v>2990198.4400000004</v>
      </c>
      <c r="J23" s="8"/>
      <c r="K23" s="8">
        <f t="shared" si="5"/>
        <v>37.069610489341706</v>
      </c>
      <c r="L23" s="8">
        <f t="shared" si="6"/>
        <v>69.602864501002628</v>
      </c>
    </row>
    <row r="24" spans="1:12" ht="63.75" x14ac:dyDescent="0.2">
      <c r="A24" s="6" t="s">
        <v>11</v>
      </c>
      <c r="B24" s="7"/>
      <c r="C24" s="8">
        <v>38504900</v>
      </c>
      <c r="D24" s="8">
        <v>85013437.849999994</v>
      </c>
      <c r="E24" s="20">
        <v>82563127.849999994</v>
      </c>
      <c r="F24" s="8">
        <v>0</v>
      </c>
      <c r="G24" s="8">
        <f t="shared" si="1"/>
        <v>38504900</v>
      </c>
      <c r="H24" s="8">
        <f t="shared" si="2"/>
        <v>85013437.849999994</v>
      </c>
      <c r="I24" s="22">
        <f t="shared" si="3"/>
        <v>82563127.849999994</v>
      </c>
      <c r="J24" s="8">
        <f t="shared" si="4"/>
        <v>0</v>
      </c>
      <c r="K24" s="8">
        <f t="shared" si="5"/>
        <v>0</v>
      </c>
      <c r="L24" s="8">
        <f t="shared" si="6"/>
        <v>0</v>
      </c>
    </row>
    <row r="25" spans="1:12" ht="38.25" x14ac:dyDescent="0.2">
      <c r="A25" s="6" t="s">
        <v>10</v>
      </c>
      <c r="B25" s="7"/>
      <c r="C25" s="8">
        <v>25395300</v>
      </c>
      <c r="D25" s="8">
        <v>6924894</v>
      </c>
      <c r="E25" s="20">
        <v>6924894</v>
      </c>
      <c r="F25" s="8">
        <v>6924893.6900000004</v>
      </c>
      <c r="G25" s="8">
        <f t="shared" si="1"/>
        <v>18470406.309999999</v>
      </c>
      <c r="H25" s="8">
        <f t="shared" si="2"/>
        <v>0.30999999959021807</v>
      </c>
      <c r="I25" s="22">
        <f t="shared" si="3"/>
        <v>0.30999999959021807</v>
      </c>
      <c r="J25" s="8">
        <f t="shared" si="4"/>
        <v>27.268406713053206</v>
      </c>
      <c r="K25" s="8">
        <f t="shared" si="5"/>
        <v>99.999995523397189</v>
      </c>
      <c r="L25" s="8">
        <f t="shared" si="6"/>
        <v>99.999995523397189</v>
      </c>
    </row>
    <row r="26" spans="1:12" ht="51" x14ac:dyDescent="0.2">
      <c r="A26" s="6" t="s">
        <v>31</v>
      </c>
      <c r="B26" s="7"/>
      <c r="C26" s="8">
        <v>1377600</v>
      </c>
      <c r="D26" s="8">
        <v>1377600</v>
      </c>
      <c r="E26" s="20">
        <v>688800</v>
      </c>
      <c r="F26" s="8">
        <v>0</v>
      </c>
      <c r="G26" s="8">
        <f t="shared" si="1"/>
        <v>1377600</v>
      </c>
      <c r="H26" s="8">
        <f t="shared" si="2"/>
        <v>1377600</v>
      </c>
      <c r="I26" s="22">
        <f t="shared" si="3"/>
        <v>688800</v>
      </c>
      <c r="J26" s="8">
        <f t="shared" si="4"/>
        <v>0</v>
      </c>
      <c r="K26" s="8">
        <f t="shared" si="5"/>
        <v>0</v>
      </c>
      <c r="L26" s="8">
        <f t="shared" si="6"/>
        <v>0</v>
      </c>
    </row>
    <row r="27" spans="1:12" ht="51" x14ac:dyDescent="0.2">
      <c r="A27" s="15" t="s">
        <v>86</v>
      </c>
      <c r="B27" s="31" t="s">
        <v>114</v>
      </c>
      <c r="C27" s="17">
        <v>37410700</v>
      </c>
      <c r="D27" s="17">
        <f>SUM(D28:D29)</f>
        <v>37410700</v>
      </c>
      <c r="E27" s="17">
        <f>SUM(E28:E29)</f>
        <v>26601121</v>
      </c>
      <c r="F27" s="17">
        <f>SUM(F28:F29)</f>
        <v>22931921.559999999</v>
      </c>
      <c r="G27" s="5">
        <f t="shared" si="1"/>
        <v>14478778.440000001</v>
      </c>
      <c r="H27" s="5">
        <f t="shared" si="2"/>
        <v>14478778.440000001</v>
      </c>
      <c r="I27" s="22">
        <f t="shared" si="3"/>
        <v>3669199.4400000013</v>
      </c>
      <c r="J27" s="5">
        <f t="shared" si="4"/>
        <v>61.297761228739368</v>
      </c>
      <c r="K27" s="5">
        <f t="shared" si="5"/>
        <v>61.297761228739368</v>
      </c>
      <c r="L27" s="5">
        <f t="shared" si="6"/>
        <v>86.206598436208765</v>
      </c>
    </row>
    <row r="28" spans="1:12" ht="25.5" x14ac:dyDescent="0.2">
      <c r="A28" s="6" t="s">
        <v>41</v>
      </c>
      <c r="B28" s="7"/>
      <c r="C28" s="8"/>
      <c r="D28" s="8">
        <v>27037163</v>
      </c>
      <c r="E28" s="20">
        <v>16227584</v>
      </c>
      <c r="F28" s="20">
        <v>12558391.02</v>
      </c>
      <c r="G28" s="8">
        <f t="shared" si="1"/>
        <v>-12558391.02</v>
      </c>
      <c r="H28" s="8">
        <f t="shared" si="2"/>
        <v>14478771.98</v>
      </c>
      <c r="I28" s="22">
        <f t="shared" si="3"/>
        <v>3669192.9800000004</v>
      </c>
      <c r="J28" s="8"/>
      <c r="K28" s="8">
        <f t="shared" si="5"/>
        <v>46.448627098930459</v>
      </c>
      <c r="L28" s="8">
        <f t="shared" si="6"/>
        <v>77.389160456664413</v>
      </c>
    </row>
    <row r="29" spans="1:12" ht="38.25" x14ac:dyDescent="0.2">
      <c r="A29" s="6" t="s">
        <v>10</v>
      </c>
      <c r="B29" s="7"/>
      <c r="C29" s="8">
        <v>37410700</v>
      </c>
      <c r="D29" s="8">
        <v>10373537</v>
      </c>
      <c r="E29" s="20">
        <v>10373537</v>
      </c>
      <c r="F29" s="8">
        <v>10373530.539999999</v>
      </c>
      <c r="G29" s="8">
        <f t="shared" si="1"/>
        <v>27037169.460000001</v>
      </c>
      <c r="H29" s="8">
        <f t="shared" si="2"/>
        <v>6.4600000008940697</v>
      </c>
      <c r="I29" s="22">
        <f t="shared" si="3"/>
        <v>6.4600000008940697</v>
      </c>
      <c r="J29" s="8">
        <f t="shared" si="4"/>
        <v>27.728779573758306</v>
      </c>
      <c r="K29" s="8">
        <f t="shared" si="5"/>
        <v>99.999937726158379</v>
      </c>
      <c r="L29" s="8">
        <f t="shared" si="6"/>
        <v>99.999937726158379</v>
      </c>
    </row>
    <row r="30" spans="1:12" ht="38.25" x14ac:dyDescent="0.2">
      <c r="A30" s="15" t="s">
        <v>79</v>
      </c>
      <c r="B30" s="16" t="s">
        <v>12</v>
      </c>
      <c r="C30" s="17">
        <v>1836694</v>
      </c>
      <c r="D30" s="17">
        <f>SUM(D31:D34)</f>
        <v>3060980</v>
      </c>
      <c r="E30" s="17">
        <f>SUM(E31:E34)</f>
        <v>3060980</v>
      </c>
      <c r="F30" s="17">
        <f>SUM(F31:F34)</f>
        <v>1208903.58</v>
      </c>
      <c r="G30" s="17">
        <f t="shared" si="1"/>
        <v>627790.41999999993</v>
      </c>
      <c r="H30" s="17">
        <f t="shared" si="2"/>
        <v>1852076.42</v>
      </c>
      <c r="I30" s="23">
        <f t="shared" si="3"/>
        <v>1852076.42</v>
      </c>
      <c r="J30" s="17">
        <f t="shared" si="4"/>
        <v>65.819542068520946</v>
      </c>
      <c r="K30" s="17">
        <f t="shared" si="5"/>
        <v>39.494004534495488</v>
      </c>
      <c r="L30" s="17">
        <f t="shared" si="6"/>
        <v>39.494004534495488</v>
      </c>
    </row>
    <row r="31" spans="1:12" ht="63.75" x14ac:dyDescent="0.2">
      <c r="A31" s="6" t="s">
        <v>11</v>
      </c>
      <c r="B31" s="16"/>
      <c r="C31" s="8">
        <v>793700</v>
      </c>
      <c r="D31" s="8">
        <v>793700</v>
      </c>
      <c r="E31" s="20">
        <v>793700</v>
      </c>
      <c r="F31" s="8">
        <v>175909.58</v>
      </c>
      <c r="G31" s="8">
        <f t="shared" si="1"/>
        <v>617790.42000000004</v>
      </c>
      <c r="H31" s="8">
        <f t="shared" si="2"/>
        <v>617790.42000000004</v>
      </c>
      <c r="I31" s="25">
        <f t="shared" si="3"/>
        <v>617790.42000000004</v>
      </c>
      <c r="J31" s="8">
        <f t="shared" si="4"/>
        <v>22.163232959556506</v>
      </c>
      <c r="K31" s="8">
        <f t="shared" si="5"/>
        <v>22.163232959556506</v>
      </c>
      <c r="L31" s="8">
        <f t="shared" si="6"/>
        <v>22.163232959556506</v>
      </c>
    </row>
    <row r="32" spans="1:12" ht="51" x14ac:dyDescent="0.2">
      <c r="A32" s="6" t="s">
        <v>4</v>
      </c>
      <c r="B32" s="7" t="s">
        <v>13</v>
      </c>
      <c r="C32" s="8">
        <v>947698</v>
      </c>
      <c r="D32" s="8">
        <v>1011698</v>
      </c>
      <c r="E32" s="20">
        <v>1011698</v>
      </c>
      <c r="F32" s="8">
        <v>937698</v>
      </c>
      <c r="G32" s="8">
        <f t="shared" si="1"/>
        <v>10000</v>
      </c>
      <c r="H32" s="8">
        <f t="shared" si="2"/>
        <v>74000</v>
      </c>
      <c r="I32" s="25">
        <f t="shared" si="3"/>
        <v>74000</v>
      </c>
      <c r="J32" s="8">
        <f t="shared" si="4"/>
        <v>98.944811532787867</v>
      </c>
      <c r="K32" s="8">
        <f t="shared" si="5"/>
        <v>92.685564269179139</v>
      </c>
      <c r="L32" s="8">
        <f t="shared" si="6"/>
        <v>92.685564269179139</v>
      </c>
    </row>
    <row r="33" spans="1:12" ht="38.25" x14ac:dyDescent="0.2">
      <c r="A33" s="6" t="s">
        <v>15</v>
      </c>
      <c r="B33" s="7" t="s">
        <v>13</v>
      </c>
      <c r="C33" s="8">
        <v>95296</v>
      </c>
      <c r="D33" s="8">
        <v>95296</v>
      </c>
      <c r="E33" s="20">
        <v>95296</v>
      </c>
      <c r="F33" s="8">
        <v>95296</v>
      </c>
      <c r="G33" s="8">
        <f t="shared" si="1"/>
        <v>0</v>
      </c>
      <c r="H33" s="8">
        <f t="shared" si="2"/>
        <v>0</v>
      </c>
      <c r="I33" s="25">
        <f t="shared" si="3"/>
        <v>0</v>
      </c>
      <c r="J33" s="8">
        <f t="shared" si="4"/>
        <v>100</v>
      </c>
      <c r="K33" s="8">
        <f t="shared" si="5"/>
        <v>100</v>
      </c>
      <c r="L33" s="8">
        <f t="shared" si="6"/>
        <v>100</v>
      </c>
    </row>
    <row r="34" spans="1:12" ht="51" x14ac:dyDescent="0.2">
      <c r="A34" s="6" t="s">
        <v>31</v>
      </c>
      <c r="B34" s="7"/>
      <c r="C34" s="8"/>
      <c r="D34" s="8">
        <v>1160286</v>
      </c>
      <c r="E34" s="20">
        <v>1160286</v>
      </c>
      <c r="F34" s="8">
        <v>0</v>
      </c>
      <c r="G34" s="8">
        <f t="shared" si="1"/>
        <v>0</v>
      </c>
      <c r="H34" s="8">
        <f t="shared" si="2"/>
        <v>1160286</v>
      </c>
      <c r="I34" s="25">
        <f t="shared" si="3"/>
        <v>1160286</v>
      </c>
      <c r="J34" s="8"/>
      <c r="K34" s="8">
        <f t="shared" si="5"/>
        <v>0</v>
      </c>
      <c r="L34" s="8">
        <f t="shared" si="6"/>
        <v>0</v>
      </c>
    </row>
    <row r="35" spans="1:12" ht="38.25" x14ac:dyDescent="0.2">
      <c r="A35" s="15" t="s">
        <v>82</v>
      </c>
      <c r="B35" s="16" t="s">
        <v>16</v>
      </c>
      <c r="C35" s="17">
        <v>587263885</v>
      </c>
      <c r="D35" s="17">
        <f>D36+D40</f>
        <v>658060755.12</v>
      </c>
      <c r="E35" s="17">
        <f>E36+E40</f>
        <v>496925982.12</v>
      </c>
      <c r="F35" s="17">
        <f>F36+F40</f>
        <v>424923312.51999998</v>
      </c>
      <c r="G35" s="17">
        <f t="shared" si="1"/>
        <v>162340572.48000002</v>
      </c>
      <c r="H35" s="17">
        <f t="shared" si="2"/>
        <v>233137442.60000002</v>
      </c>
      <c r="I35" s="23">
        <f t="shared" si="3"/>
        <v>72002669.600000024</v>
      </c>
      <c r="J35" s="17">
        <f t="shared" si="4"/>
        <v>72.356452248038366</v>
      </c>
      <c r="K35" s="17">
        <f t="shared" si="5"/>
        <v>64.572048889697655</v>
      </c>
      <c r="L35" s="17">
        <f t="shared" si="6"/>
        <v>85.510383398988282</v>
      </c>
    </row>
    <row r="36" spans="1:12" ht="25.5" x14ac:dyDescent="0.2">
      <c r="A36" s="15" t="s">
        <v>87</v>
      </c>
      <c r="B36" s="3" t="s">
        <v>17</v>
      </c>
      <c r="C36" s="17">
        <v>560373236</v>
      </c>
      <c r="D36" s="17">
        <f>SUM(D37:D39)</f>
        <v>630953994.12</v>
      </c>
      <c r="E36" s="17">
        <f>SUM(E37:E39)</f>
        <v>478973210.12</v>
      </c>
      <c r="F36" s="17">
        <f>SUM(F37:F39)</f>
        <v>409265016.43000001</v>
      </c>
      <c r="G36" s="5">
        <f t="shared" si="1"/>
        <v>151108219.56999999</v>
      </c>
      <c r="H36" s="5">
        <f t="shared" si="2"/>
        <v>221688977.69</v>
      </c>
      <c r="I36" s="22">
        <f t="shared" si="3"/>
        <v>69708193.689999998</v>
      </c>
      <c r="J36" s="5">
        <f t="shared" si="4"/>
        <v>73.034361767770079</v>
      </c>
      <c r="K36" s="5">
        <f t="shared" si="5"/>
        <v>64.864478273222986</v>
      </c>
      <c r="L36" s="5">
        <f t="shared" si="6"/>
        <v>85.446327223074618</v>
      </c>
    </row>
    <row r="37" spans="1:12" ht="63.75" x14ac:dyDescent="0.2">
      <c r="A37" s="6" t="s">
        <v>11</v>
      </c>
      <c r="B37" s="7"/>
      <c r="C37" s="8"/>
      <c r="D37" s="8">
        <v>6000000</v>
      </c>
      <c r="E37" s="20">
        <v>0</v>
      </c>
      <c r="F37" s="8">
        <v>0</v>
      </c>
      <c r="G37" s="8">
        <f t="shared" si="1"/>
        <v>0</v>
      </c>
      <c r="H37" s="8">
        <f t="shared" si="2"/>
        <v>6000000</v>
      </c>
      <c r="I37" s="25">
        <f t="shared" si="3"/>
        <v>0</v>
      </c>
      <c r="J37" s="8"/>
      <c r="K37" s="8">
        <f t="shared" si="5"/>
        <v>0</v>
      </c>
      <c r="L37" s="8"/>
    </row>
    <row r="38" spans="1:12" ht="38.25" x14ac:dyDescent="0.2">
      <c r="A38" s="6" t="s">
        <v>14</v>
      </c>
      <c r="B38" s="7" t="s">
        <v>18</v>
      </c>
      <c r="C38" s="8">
        <v>560373236</v>
      </c>
      <c r="D38" s="8">
        <v>598201437.12</v>
      </c>
      <c r="E38" s="20">
        <v>454160354.12</v>
      </c>
      <c r="F38" s="8">
        <v>395707805.43000001</v>
      </c>
      <c r="G38" s="8">
        <f t="shared" si="1"/>
        <v>164665430.56999999</v>
      </c>
      <c r="H38" s="8">
        <f t="shared" si="2"/>
        <v>202493631.69</v>
      </c>
      <c r="I38" s="25">
        <f t="shared" si="3"/>
        <v>58452548.689999998</v>
      </c>
      <c r="J38" s="8">
        <f t="shared" si="4"/>
        <v>70.615043690273609</v>
      </c>
      <c r="K38" s="8">
        <f t="shared" si="5"/>
        <v>66.1495912372107</v>
      </c>
      <c r="L38" s="8">
        <f t="shared" si="6"/>
        <v>87.129535160932292</v>
      </c>
    </row>
    <row r="39" spans="1:12" ht="63.75" x14ac:dyDescent="0.2">
      <c r="A39" s="6" t="s">
        <v>6</v>
      </c>
      <c r="B39" s="7"/>
      <c r="C39" s="8">
        <v>0</v>
      </c>
      <c r="D39" s="8">
        <v>26752557</v>
      </c>
      <c r="E39" s="20">
        <v>24812856</v>
      </c>
      <c r="F39" s="8">
        <v>13557211</v>
      </c>
      <c r="G39" s="8">
        <f t="shared" si="1"/>
        <v>-13557211</v>
      </c>
      <c r="H39" s="8">
        <f t="shared" si="2"/>
        <v>13195346</v>
      </c>
      <c r="I39" s="25">
        <f t="shared" si="3"/>
        <v>11255645</v>
      </c>
      <c r="J39" s="8"/>
      <c r="K39" s="8">
        <f t="shared" si="5"/>
        <v>50.67631852910359</v>
      </c>
      <c r="L39" s="8">
        <f t="shared" si="6"/>
        <v>54.637849830749033</v>
      </c>
    </row>
    <row r="40" spans="1:12" ht="38.25" x14ac:dyDescent="0.2">
      <c r="A40" s="15" t="s">
        <v>89</v>
      </c>
      <c r="B40" s="31" t="s">
        <v>115</v>
      </c>
      <c r="C40" s="5">
        <v>26890649</v>
      </c>
      <c r="D40" s="5">
        <f>SUM(D41)</f>
        <v>27106761</v>
      </c>
      <c r="E40" s="17">
        <f>SUM(E41)</f>
        <v>17952772</v>
      </c>
      <c r="F40" s="5">
        <f>SUM(F41)</f>
        <v>15658296.09</v>
      </c>
      <c r="G40" s="5">
        <f t="shared" si="1"/>
        <v>11232352.91</v>
      </c>
      <c r="H40" s="5">
        <f t="shared" si="2"/>
        <v>11448464.91</v>
      </c>
      <c r="I40" s="22">
        <f t="shared" si="3"/>
        <v>2294475.91</v>
      </c>
      <c r="J40" s="5">
        <f t="shared" si="4"/>
        <v>58.229520938672778</v>
      </c>
      <c r="K40" s="5">
        <f t="shared" si="5"/>
        <v>57.765278891122406</v>
      </c>
      <c r="L40" s="5">
        <f t="shared" si="6"/>
        <v>87.219378099382098</v>
      </c>
    </row>
    <row r="41" spans="1:12" ht="38.25" x14ac:dyDescent="0.2">
      <c r="A41" s="6" t="s">
        <v>14</v>
      </c>
      <c r="B41" s="7"/>
      <c r="C41" s="8">
        <v>26890649</v>
      </c>
      <c r="D41" s="8">
        <v>27106761</v>
      </c>
      <c r="E41" s="20">
        <v>17952772</v>
      </c>
      <c r="F41" s="8">
        <v>15658296.09</v>
      </c>
      <c r="G41" s="8">
        <f t="shared" si="1"/>
        <v>11232352.91</v>
      </c>
      <c r="H41" s="8">
        <f t="shared" si="2"/>
        <v>11448464.91</v>
      </c>
      <c r="I41" s="25">
        <f t="shared" si="3"/>
        <v>2294475.91</v>
      </c>
      <c r="J41" s="8">
        <f t="shared" si="4"/>
        <v>58.229520938672778</v>
      </c>
      <c r="K41" s="8">
        <f t="shared" si="5"/>
        <v>57.765278891122406</v>
      </c>
      <c r="L41" s="8">
        <f t="shared" si="6"/>
        <v>87.219378099382098</v>
      </c>
    </row>
    <row r="42" spans="1:12" ht="51" x14ac:dyDescent="0.2">
      <c r="A42" s="15" t="s">
        <v>20</v>
      </c>
      <c r="B42" s="16" t="s">
        <v>21</v>
      </c>
      <c r="C42" s="17">
        <v>572545732</v>
      </c>
      <c r="D42" s="17">
        <f>D43+D46+D49</f>
        <v>678921547</v>
      </c>
      <c r="E42" s="17">
        <f>E43+E46+E49</f>
        <v>555876882</v>
      </c>
      <c r="F42" s="17">
        <f>F43+F46+F49</f>
        <v>510038410.89999998</v>
      </c>
      <c r="G42" s="17">
        <f t="shared" si="1"/>
        <v>62507321.100000024</v>
      </c>
      <c r="H42" s="17">
        <f t="shared" si="2"/>
        <v>168883136.10000002</v>
      </c>
      <c r="I42" s="23">
        <f t="shared" si="3"/>
        <v>45838471.100000024</v>
      </c>
      <c r="J42" s="17">
        <f t="shared" si="4"/>
        <v>89.082562735792081</v>
      </c>
      <c r="K42" s="17">
        <f t="shared" si="5"/>
        <v>75.124793601520494</v>
      </c>
      <c r="L42" s="17">
        <f t="shared" si="6"/>
        <v>91.753844675987082</v>
      </c>
    </row>
    <row r="43" spans="1:12" ht="51" x14ac:dyDescent="0.2">
      <c r="A43" s="4" t="s">
        <v>22</v>
      </c>
      <c r="B43" s="3" t="s">
        <v>23</v>
      </c>
      <c r="C43" s="17">
        <v>552385132</v>
      </c>
      <c r="D43" s="17">
        <f>SUM(D44:D45)</f>
        <v>554246760</v>
      </c>
      <c r="E43" s="17">
        <f>SUM(E44:E45)</f>
        <v>436782869</v>
      </c>
      <c r="F43" s="17">
        <f>SUM(F44:F45)</f>
        <v>411418870.89999998</v>
      </c>
      <c r="G43" s="5">
        <f t="shared" si="1"/>
        <v>140966261.10000002</v>
      </c>
      <c r="H43" s="5">
        <f t="shared" si="2"/>
        <v>142827889.10000002</v>
      </c>
      <c r="I43" s="22">
        <f t="shared" si="3"/>
        <v>25363998.100000024</v>
      </c>
      <c r="J43" s="5">
        <f t="shared" si="4"/>
        <v>74.480438930423631</v>
      </c>
      <c r="K43" s="5">
        <f t="shared" si="5"/>
        <v>74.230270809341306</v>
      </c>
      <c r="L43" s="5">
        <f t="shared" si="6"/>
        <v>94.192996131448552</v>
      </c>
    </row>
    <row r="44" spans="1:12" ht="51" x14ac:dyDescent="0.2">
      <c r="A44" s="6" t="s">
        <v>4</v>
      </c>
      <c r="B44" s="7" t="s">
        <v>24</v>
      </c>
      <c r="C44" s="20">
        <v>299170</v>
      </c>
      <c r="D44" s="8">
        <v>299170</v>
      </c>
      <c r="E44" s="20">
        <v>263170</v>
      </c>
      <c r="F44" s="8">
        <v>120170</v>
      </c>
      <c r="G44" s="8">
        <f t="shared" si="1"/>
        <v>179000</v>
      </c>
      <c r="H44" s="8">
        <f t="shared" si="2"/>
        <v>179000</v>
      </c>
      <c r="I44" s="25">
        <f t="shared" si="3"/>
        <v>143000</v>
      </c>
      <c r="J44" s="8">
        <f t="shared" si="4"/>
        <v>40.167797573286087</v>
      </c>
      <c r="K44" s="8">
        <f t="shared" si="5"/>
        <v>40.167797573286087</v>
      </c>
      <c r="L44" s="8">
        <f t="shared" si="6"/>
        <v>45.66249952502185</v>
      </c>
    </row>
    <row r="45" spans="1:12" ht="38.25" x14ac:dyDescent="0.2">
      <c r="A45" s="6" t="s">
        <v>15</v>
      </c>
      <c r="B45" s="7" t="s">
        <v>25</v>
      </c>
      <c r="C45" s="20">
        <v>552085962</v>
      </c>
      <c r="D45" s="8">
        <v>553947590</v>
      </c>
      <c r="E45" s="20">
        <v>436519699</v>
      </c>
      <c r="F45" s="8">
        <v>411298700.89999998</v>
      </c>
      <c r="G45" s="8">
        <f t="shared" si="1"/>
        <v>140787261.10000002</v>
      </c>
      <c r="H45" s="8">
        <f t="shared" si="2"/>
        <v>142648889.10000002</v>
      </c>
      <c r="I45" s="25">
        <f t="shared" si="3"/>
        <v>25220998.100000024</v>
      </c>
      <c r="J45" s="8">
        <f t="shared" si="4"/>
        <v>74.499032616228703</v>
      </c>
      <c r="K45" s="8">
        <f t="shared" si="5"/>
        <v>74.248666900058183</v>
      </c>
      <c r="L45" s="8">
        <f t="shared" si="6"/>
        <v>94.222254308848491</v>
      </c>
    </row>
    <row r="46" spans="1:12" ht="38.25" x14ac:dyDescent="0.2">
      <c r="A46" s="4" t="s">
        <v>90</v>
      </c>
      <c r="B46" s="3" t="s">
        <v>26</v>
      </c>
      <c r="C46" s="17">
        <v>0</v>
      </c>
      <c r="D46" s="17">
        <f>SUM(D47:D48)</f>
        <v>104328592</v>
      </c>
      <c r="E46" s="17">
        <f>SUM(E47:E48)</f>
        <v>104328592</v>
      </c>
      <c r="F46" s="17">
        <f>SUM(F47:F48)</f>
        <v>84159751.620000005</v>
      </c>
      <c r="G46" s="5">
        <f t="shared" si="1"/>
        <v>-84159751.620000005</v>
      </c>
      <c r="H46" s="5">
        <f t="shared" si="2"/>
        <v>20168840.379999995</v>
      </c>
      <c r="I46" s="22">
        <f t="shared" si="3"/>
        <v>20168840.379999995</v>
      </c>
      <c r="J46" s="5"/>
      <c r="K46" s="5">
        <f t="shared" si="5"/>
        <v>80.667964559514047</v>
      </c>
      <c r="L46" s="5">
        <f t="shared" si="6"/>
        <v>80.667964559514047</v>
      </c>
    </row>
    <row r="47" spans="1:12" ht="38.25" x14ac:dyDescent="0.2">
      <c r="A47" s="6" t="s">
        <v>15</v>
      </c>
      <c r="B47" s="7" t="s">
        <v>27</v>
      </c>
      <c r="C47" s="20">
        <v>0</v>
      </c>
      <c r="D47" s="8">
        <v>79614125</v>
      </c>
      <c r="E47" s="20">
        <v>79614125</v>
      </c>
      <c r="F47" s="8">
        <v>73757103.120000005</v>
      </c>
      <c r="G47" s="8">
        <f t="shared" si="1"/>
        <v>-73757103.120000005</v>
      </c>
      <c r="H47" s="8">
        <f t="shared" si="2"/>
        <v>5857021.8799999952</v>
      </c>
      <c r="I47" s="25">
        <f t="shared" si="3"/>
        <v>5857021.8799999952</v>
      </c>
      <c r="J47" s="8"/>
      <c r="K47" s="8">
        <f t="shared" si="5"/>
        <v>92.643237767167577</v>
      </c>
      <c r="L47" s="8">
        <f t="shared" si="6"/>
        <v>92.643237767167577</v>
      </c>
    </row>
    <row r="48" spans="1:12" ht="63.75" x14ac:dyDescent="0.2">
      <c r="A48" s="6" t="s">
        <v>6</v>
      </c>
      <c r="B48" s="7"/>
      <c r="C48" s="20">
        <v>0</v>
      </c>
      <c r="D48" s="8">
        <v>24714467</v>
      </c>
      <c r="E48" s="20">
        <v>24714467</v>
      </c>
      <c r="F48" s="8">
        <v>10402648.5</v>
      </c>
      <c r="G48" s="8">
        <f t="shared" si="1"/>
        <v>-10402648.5</v>
      </c>
      <c r="H48" s="8">
        <f t="shared" si="2"/>
        <v>14311818.5</v>
      </c>
      <c r="I48" s="25">
        <f t="shared" si="3"/>
        <v>14311818.5</v>
      </c>
      <c r="J48" s="8"/>
      <c r="K48" s="8">
        <f t="shared" si="5"/>
        <v>42.091332578606696</v>
      </c>
      <c r="L48" s="8">
        <f t="shared" si="6"/>
        <v>42.091332578606696</v>
      </c>
    </row>
    <row r="49" spans="1:12" ht="38.25" x14ac:dyDescent="0.2">
      <c r="A49" s="4" t="s">
        <v>91</v>
      </c>
      <c r="B49" s="31" t="s">
        <v>116</v>
      </c>
      <c r="C49" s="17">
        <v>20160600</v>
      </c>
      <c r="D49" s="17">
        <f>SUM(D50)</f>
        <v>20346195</v>
      </c>
      <c r="E49" s="17">
        <f>SUM(E50)</f>
        <v>14765421</v>
      </c>
      <c r="F49" s="17">
        <f>SUM(F50)</f>
        <v>14459788.380000001</v>
      </c>
      <c r="G49" s="5">
        <f t="shared" si="1"/>
        <v>5700811.6199999992</v>
      </c>
      <c r="H49" s="5">
        <f t="shared" si="2"/>
        <v>5886406.6199999992</v>
      </c>
      <c r="I49" s="22">
        <f t="shared" si="3"/>
        <v>305632.61999999918</v>
      </c>
      <c r="J49" s="5">
        <f t="shared" si="4"/>
        <v>71.723006160530943</v>
      </c>
      <c r="K49" s="5">
        <f t="shared" si="5"/>
        <v>71.068759441261633</v>
      </c>
      <c r="L49" s="5">
        <f t="shared" si="6"/>
        <v>97.930078526037292</v>
      </c>
    </row>
    <row r="50" spans="1:12" ht="38.25" x14ac:dyDescent="0.2">
      <c r="A50" s="6" t="s">
        <v>15</v>
      </c>
      <c r="B50" s="7"/>
      <c r="C50" s="20">
        <v>20160600</v>
      </c>
      <c r="D50" s="20">
        <v>20346195</v>
      </c>
      <c r="E50" s="20">
        <v>14765421</v>
      </c>
      <c r="F50" s="20">
        <v>14459788.380000001</v>
      </c>
      <c r="G50" s="8">
        <f t="shared" si="1"/>
        <v>5700811.6199999992</v>
      </c>
      <c r="H50" s="8">
        <f t="shared" si="2"/>
        <v>5886406.6199999992</v>
      </c>
      <c r="I50" s="25">
        <f t="shared" si="3"/>
        <v>305632.61999999918</v>
      </c>
      <c r="J50" s="8">
        <f t="shared" si="4"/>
        <v>71.723006160530943</v>
      </c>
      <c r="K50" s="8">
        <f t="shared" si="5"/>
        <v>71.068759441261633</v>
      </c>
      <c r="L50" s="8">
        <f t="shared" si="6"/>
        <v>97.930078526037292</v>
      </c>
    </row>
    <row r="51" spans="1:12" s="30" customFormat="1" ht="38.25" x14ac:dyDescent="0.2">
      <c r="A51" s="26" t="s">
        <v>92</v>
      </c>
      <c r="B51" s="27" t="s">
        <v>28</v>
      </c>
      <c r="C51" s="28">
        <v>330418253</v>
      </c>
      <c r="D51" s="28">
        <f>D52+D54+D57+D60</f>
        <v>1550466607.6300001</v>
      </c>
      <c r="E51" s="17">
        <f>E52+E54+E57+E60</f>
        <v>942414250.5</v>
      </c>
      <c r="F51" s="28">
        <f>F52+F54+F57+F60</f>
        <v>255993307.24000001</v>
      </c>
      <c r="G51" s="28">
        <f t="shared" si="1"/>
        <v>74424945.75999999</v>
      </c>
      <c r="H51" s="28">
        <f t="shared" si="2"/>
        <v>1294473300.3900001</v>
      </c>
      <c r="I51" s="29">
        <f t="shared" si="3"/>
        <v>686420943.25999999</v>
      </c>
      <c r="J51" s="28">
        <f t="shared" si="4"/>
        <v>77.475534391860606</v>
      </c>
      <c r="K51" s="28">
        <f t="shared" si="5"/>
        <v>16.510726898614362</v>
      </c>
      <c r="L51" s="28">
        <f t="shared" si="6"/>
        <v>27.163564972004846</v>
      </c>
    </row>
    <row r="52" spans="1:12" ht="38.25" x14ac:dyDescent="0.2">
      <c r="A52" s="4" t="s">
        <v>93</v>
      </c>
      <c r="B52" s="3" t="s">
        <v>29</v>
      </c>
      <c r="C52" s="17">
        <v>41990155</v>
      </c>
      <c r="D52" s="17">
        <f>D53</f>
        <v>146960619</v>
      </c>
      <c r="E52" s="17">
        <f>E53</f>
        <v>11644289</v>
      </c>
      <c r="F52" s="17">
        <f>F53</f>
        <v>7428537.1100000003</v>
      </c>
      <c r="G52" s="5">
        <f t="shared" si="1"/>
        <v>34561617.890000001</v>
      </c>
      <c r="H52" s="5">
        <f t="shared" si="2"/>
        <v>139532081.88999999</v>
      </c>
      <c r="I52" s="22">
        <f t="shared" si="3"/>
        <v>4215751.8899999997</v>
      </c>
      <c r="J52" s="5">
        <f t="shared" si="4"/>
        <v>17.691140006508668</v>
      </c>
      <c r="K52" s="5">
        <f t="shared" si="5"/>
        <v>5.0547807708948209</v>
      </c>
      <c r="L52" s="5">
        <f t="shared" si="6"/>
        <v>63.795540543523103</v>
      </c>
    </row>
    <row r="53" spans="1:12" ht="63.75" x14ac:dyDescent="0.2">
      <c r="A53" s="6" t="s">
        <v>6</v>
      </c>
      <c r="B53" s="7" t="s">
        <v>30</v>
      </c>
      <c r="C53" s="20">
        <v>41990155</v>
      </c>
      <c r="D53" s="20">
        <v>146960619</v>
      </c>
      <c r="E53" s="20">
        <v>11644289</v>
      </c>
      <c r="F53" s="20">
        <v>7428537.1100000003</v>
      </c>
      <c r="G53" s="8">
        <f t="shared" si="1"/>
        <v>34561617.890000001</v>
      </c>
      <c r="H53" s="8">
        <f t="shared" si="2"/>
        <v>139532081.88999999</v>
      </c>
      <c r="I53" s="25">
        <f t="shared" si="3"/>
        <v>4215751.8899999997</v>
      </c>
      <c r="J53" s="8">
        <f t="shared" si="4"/>
        <v>17.691140006508668</v>
      </c>
      <c r="K53" s="8">
        <f t="shared" si="5"/>
        <v>5.0547807708948209</v>
      </c>
      <c r="L53" s="8">
        <f t="shared" si="6"/>
        <v>63.795540543523103</v>
      </c>
    </row>
    <row r="54" spans="1:12" ht="38.25" x14ac:dyDescent="0.2">
      <c r="A54" s="4" t="s">
        <v>94</v>
      </c>
      <c r="B54" s="3" t="s">
        <v>117</v>
      </c>
      <c r="C54" s="17">
        <v>150385000</v>
      </c>
      <c r="D54" s="17">
        <f>SUM(D55:D56)</f>
        <v>1273666666.1300001</v>
      </c>
      <c r="E54" s="17">
        <f>SUM(E55:E56)</f>
        <v>834389906</v>
      </c>
      <c r="F54" s="17">
        <f>SUM(F55:F56)</f>
        <v>170015893.43000001</v>
      </c>
      <c r="G54" s="5">
        <f t="shared" si="1"/>
        <v>-19630893.430000007</v>
      </c>
      <c r="H54" s="5">
        <f t="shared" si="2"/>
        <v>1103650772.7</v>
      </c>
      <c r="I54" s="22">
        <f t="shared" si="3"/>
        <v>664374012.56999993</v>
      </c>
      <c r="J54" s="5">
        <f t="shared" si="4"/>
        <v>113.05375764205208</v>
      </c>
      <c r="K54" s="5">
        <f t="shared" si="5"/>
        <v>13.348539139097396</v>
      </c>
      <c r="L54" s="5">
        <f t="shared" si="6"/>
        <v>20.376072649900923</v>
      </c>
    </row>
    <row r="55" spans="1:12" ht="63.75" x14ac:dyDescent="0.2">
      <c r="A55" s="6" t="s">
        <v>11</v>
      </c>
      <c r="B55" s="7"/>
      <c r="C55" s="20">
        <v>150385000</v>
      </c>
      <c r="D55" s="8">
        <v>639675079</v>
      </c>
      <c r="E55" s="20">
        <v>374977406</v>
      </c>
      <c r="F55" s="20">
        <v>36594656</v>
      </c>
      <c r="G55" s="8">
        <f t="shared" si="1"/>
        <v>113790344</v>
      </c>
      <c r="H55" s="8">
        <f t="shared" si="2"/>
        <v>603080423</v>
      </c>
      <c r="I55" s="25">
        <f t="shared" si="3"/>
        <v>338382750</v>
      </c>
      <c r="J55" s="8">
        <f t="shared" si="4"/>
        <v>24.333980117697909</v>
      </c>
      <c r="K55" s="8">
        <f t="shared" si="5"/>
        <v>5.7208193974366157</v>
      </c>
      <c r="L55" s="8">
        <f t="shared" si="6"/>
        <v>9.7591629294059388</v>
      </c>
    </row>
    <row r="56" spans="1:12" ht="51" x14ac:dyDescent="0.2">
      <c r="A56" s="6" t="s">
        <v>31</v>
      </c>
      <c r="B56" s="7"/>
      <c r="C56" s="8">
        <v>0</v>
      </c>
      <c r="D56" s="8">
        <v>633991587.13</v>
      </c>
      <c r="E56" s="20">
        <v>459412500</v>
      </c>
      <c r="F56" s="8">
        <v>133421237.43000001</v>
      </c>
      <c r="G56" s="8">
        <f t="shared" si="1"/>
        <v>-133421237.43000001</v>
      </c>
      <c r="H56" s="8">
        <f t="shared" si="2"/>
        <v>500570349.69999999</v>
      </c>
      <c r="I56" s="25">
        <f t="shared" si="3"/>
        <v>325991262.56999999</v>
      </c>
      <c r="J56" s="8"/>
      <c r="K56" s="8">
        <f t="shared" si="5"/>
        <v>21.044638468150836</v>
      </c>
      <c r="L56" s="8">
        <f t="shared" si="6"/>
        <v>29.041708144641255</v>
      </c>
    </row>
    <row r="57" spans="1:12" ht="63.75" x14ac:dyDescent="0.2">
      <c r="A57" s="4" t="s">
        <v>95</v>
      </c>
      <c r="B57" s="3" t="s">
        <v>118</v>
      </c>
      <c r="C57" s="17">
        <v>24199398</v>
      </c>
      <c r="D57" s="17">
        <f>SUM(D58:D59)</f>
        <v>13123204.5</v>
      </c>
      <c r="E57" s="17">
        <f>SUM(E58:E59)</f>
        <v>7327404.5</v>
      </c>
      <c r="F57" s="17">
        <f>SUM(F58:F59)</f>
        <v>1554304.5</v>
      </c>
      <c r="G57" s="5">
        <f t="shared" si="1"/>
        <v>22645093.5</v>
      </c>
      <c r="H57" s="5">
        <f t="shared" si="2"/>
        <v>11568900</v>
      </c>
      <c r="I57" s="22">
        <f t="shared" si="3"/>
        <v>5773100</v>
      </c>
      <c r="J57" s="5">
        <f t="shared" si="4"/>
        <v>6.4229056441817267</v>
      </c>
      <c r="K57" s="5">
        <f t="shared" si="5"/>
        <v>11.843940251026339</v>
      </c>
      <c r="L57" s="5">
        <f t="shared" si="6"/>
        <v>21.212210954097046</v>
      </c>
    </row>
    <row r="58" spans="1:12" ht="51" x14ac:dyDescent="0.2">
      <c r="A58" s="6" t="s">
        <v>4</v>
      </c>
      <c r="B58" s="7"/>
      <c r="C58" s="8">
        <v>2859898</v>
      </c>
      <c r="D58" s="8">
        <v>1554304.5</v>
      </c>
      <c r="E58" s="20">
        <v>1554304.5</v>
      </c>
      <c r="F58" s="8">
        <v>1554304.5</v>
      </c>
      <c r="G58" s="8">
        <f t="shared" si="1"/>
        <v>1305593.5</v>
      </c>
      <c r="H58" s="8">
        <f t="shared" si="2"/>
        <v>0</v>
      </c>
      <c r="I58" s="25">
        <f t="shared" si="3"/>
        <v>0</v>
      </c>
      <c r="J58" s="8">
        <f t="shared" si="4"/>
        <v>54.348249483023523</v>
      </c>
      <c r="K58" s="8">
        <f t="shared" si="5"/>
        <v>100</v>
      </c>
      <c r="L58" s="8">
        <f t="shared" si="6"/>
        <v>100</v>
      </c>
    </row>
    <row r="59" spans="1:12" ht="51" x14ac:dyDescent="0.2">
      <c r="A59" s="6" t="s">
        <v>31</v>
      </c>
      <c r="B59" s="7"/>
      <c r="C59" s="8">
        <v>21339500</v>
      </c>
      <c r="D59" s="8">
        <v>11568900</v>
      </c>
      <c r="E59" s="20">
        <v>5773100</v>
      </c>
      <c r="F59" s="8">
        <v>0</v>
      </c>
      <c r="G59" s="8">
        <f t="shared" si="1"/>
        <v>21339500</v>
      </c>
      <c r="H59" s="8">
        <f t="shared" si="2"/>
        <v>11568900</v>
      </c>
      <c r="I59" s="25">
        <f t="shared" si="3"/>
        <v>5773100</v>
      </c>
      <c r="J59" s="8">
        <f t="shared" si="4"/>
        <v>0</v>
      </c>
      <c r="K59" s="8">
        <f t="shared" si="5"/>
        <v>0</v>
      </c>
      <c r="L59" s="8">
        <f t="shared" si="6"/>
        <v>0</v>
      </c>
    </row>
    <row r="60" spans="1:12" ht="38.25" x14ac:dyDescent="0.2">
      <c r="A60" s="4" t="s">
        <v>19</v>
      </c>
      <c r="B60" s="31" t="s">
        <v>119</v>
      </c>
      <c r="C60" s="5">
        <v>113843700</v>
      </c>
      <c r="D60" s="17">
        <f>D61</f>
        <v>116716118</v>
      </c>
      <c r="E60" s="17">
        <f>E61</f>
        <v>89052651</v>
      </c>
      <c r="F60" s="17">
        <f>F61</f>
        <v>76994572.200000003</v>
      </c>
      <c r="G60" s="5">
        <f t="shared" si="1"/>
        <v>36849127.799999997</v>
      </c>
      <c r="H60" s="5">
        <f t="shared" si="2"/>
        <v>39721545.799999997</v>
      </c>
      <c r="I60" s="22">
        <f t="shared" si="3"/>
        <v>12058078.799999997</v>
      </c>
      <c r="J60" s="5">
        <f t="shared" si="4"/>
        <v>67.631825212989398</v>
      </c>
      <c r="K60" s="5">
        <f t="shared" si="5"/>
        <v>65.967386098293645</v>
      </c>
      <c r="L60" s="5">
        <f t="shared" si="6"/>
        <v>86.459607137355192</v>
      </c>
    </row>
    <row r="61" spans="1:12" ht="63.75" x14ac:dyDescent="0.2">
      <c r="A61" s="6" t="s">
        <v>6</v>
      </c>
      <c r="B61" s="7"/>
      <c r="C61" s="8">
        <v>113843700</v>
      </c>
      <c r="D61" s="20">
        <v>116716118</v>
      </c>
      <c r="E61" s="20">
        <v>89052651</v>
      </c>
      <c r="F61" s="20">
        <v>76994572.200000003</v>
      </c>
      <c r="G61" s="8">
        <f t="shared" si="1"/>
        <v>36849127.799999997</v>
      </c>
      <c r="H61" s="8">
        <f t="shared" si="2"/>
        <v>39721545.799999997</v>
      </c>
      <c r="I61" s="25">
        <f t="shared" si="3"/>
        <v>12058078.799999997</v>
      </c>
      <c r="J61" s="8">
        <f t="shared" si="4"/>
        <v>67.631825212989398</v>
      </c>
      <c r="K61" s="8">
        <f t="shared" si="5"/>
        <v>65.967386098293645</v>
      </c>
      <c r="L61" s="8">
        <f t="shared" si="6"/>
        <v>86.459607137355192</v>
      </c>
    </row>
    <row r="62" spans="1:12" ht="76.5" x14ac:dyDescent="0.2">
      <c r="A62" s="15" t="s">
        <v>96</v>
      </c>
      <c r="B62" s="16" t="s">
        <v>32</v>
      </c>
      <c r="C62" s="17">
        <v>594154133</v>
      </c>
      <c r="D62" s="17">
        <f>D63+D66+D69+D76+D79+D81+D83</f>
        <v>1073934913.3299999</v>
      </c>
      <c r="E62" s="17">
        <f>E63+E66+E69+E76+E79+E81+E83</f>
        <v>639115249</v>
      </c>
      <c r="F62" s="17">
        <f>F63+F66+F69+F76+F79+F81+F83</f>
        <v>424810233.47000003</v>
      </c>
      <c r="G62" s="17">
        <f t="shared" si="1"/>
        <v>169343899.52999997</v>
      </c>
      <c r="H62" s="17">
        <f t="shared" si="2"/>
        <v>649124679.8599999</v>
      </c>
      <c r="I62" s="23">
        <f t="shared" si="3"/>
        <v>214305015.52999997</v>
      </c>
      <c r="J62" s="17">
        <f t="shared" si="4"/>
        <v>71.498321710740342</v>
      </c>
      <c r="K62" s="17">
        <f t="shared" si="5"/>
        <v>39.556422665575816</v>
      </c>
      <c r="L62" s="17">
        <f t="shared" si="6"/>
        <v>66.468486573381696</v>
      </c>
    </row>
    <row r="63" spans="1:12" ht="38.25" x14ac:dyDescent="0.2">
      <c r="A63" s="4" t="s">
        <v>33</v>
      </c>
      <c r="B63" s="3" t="s">
        <v>34</v>
      </c>
      <c r="C63" s="5">
        <v>6521700</v>
      </c>
      <c r="D63" s="5">
        <f>SUM(D64:D65)</f>
        <v>310921876</v>
      </c>
      <c r="E63" s="17">
        <f>SUM(E64:E65)</f>
        <v>149402334</v>
      </c>
      <c r="F63" s="5">
        <f>SUM(F64:F65)</f>
        <v>123730361.70999999</v>
      </c>
      <c r="G63" s="5">
        <f t="shared" si="1"/>
        <v>-117208661.70999999</v>
      </c>
      <c r="H63" s="5">
        <f t="shared" si="2"/>
        <v>187191514.29000002</v>
      </c>
      <c r="I63" s="22">
        <f t="shared" si="3"/>
        <v>25671972.290000007</v>
      </c>
      <c r="J63" s="5">
        <f t="shared" si="4"/>
        <v>1897.2102628149103</v>
      </c>
      <c r="K63" s="5">
        <f t="shared" si="5"/>
        <v>39.79467874753206</v>
      </c>
      <c r="L63" s="5">
        <f t="shared" si="6"/>
        <v>82.816886722800447</v>
      </c>
    </row>
    <row r="64" spans="1:12" ht="63.75" x14ac:dyDescent="0.2">
      <c r="A64" s="6" t="s">
        <v>6</v>
      </c>
      <c r="B64" s="3"/>
      <c r="C64" s="8">
        <v>0</v>
      </c>
      <c r="D64" s="20">
        <v>144584019</v>
      </c>
      <c r="E64" s="20">
        <v>119004407</v>
      </c>
      <c r="F64" s="20">
        <v>96000238.159999996</v>
      </c>
      <c r="G64" s="8">
        <f t="shared" si="1"/>
        <v>-96000238.159999996</v>
      </c>
      <c r="H64" s="8">
        <f t="shared" si="2"/>
        <v>48583780.840000004</v>
      </c>
      <c r="I64" s="25">
        <f t="shared" si="3"/>
        <v>23004168.840000004</v>
      </c>
      <c r="J64" s="8"/>
      <c r="K64" s="8">
        <f t="shared" si="5"/>
        <v>66.397544364844364</v>
      </c>
      <c r="L64" s="8">
        <f t="shared" si="6"/>
        <v>80.669481559619882</v>
      </c>
    </row>
    <row r="65" spans="1:12" ht="51" x14ac:dyDescent="0.2">
      <c r="A65" s="6" t="s">
        <v>31</v>
      </c>
      <c r="B65" s="7" t="s">
        <v>35</v>
      </c>
      <c r="C65" s="20">
        <v>6521700</v>
      </c>
      <c r="D65" s="8">
        <v>166337857</v>
      </c>
      <c r="E65" s="20">
        <v>30397927</v>
      </c>
      <c r="F65" s="8">
        <v>27730123.550000001</v>
      </c>
      <c r="G65" s="8">
        <f t="shared" si="1"/>
        <v>-21208423.550000001</v>
      </c>
      <c r="H65" s="8">
        <f t="shared" si="2"/>
        <v>138607733.44999999</v>
      </c>
      <c r="I65" s="25">
        <f t="shared" si="3"/>
        <v>2667803.4499999993</v>
      </c>
      <c r="J65" s="8">
        <f t="shared" si="4"/>
        <v>425.19777895334039</v>
      </c>
      <c r="K65" s="8">
        <f t="shared" si="5"/>
        <v>16.67096357385439</v>
      </c>
      <c r="L65" s="8">
        <f t="shared" si="6"/>
        <v>91.223732295955585</v>
      </c>
    </row>
    <row r="66" spans="1:12" ht="51" x14ac:dyDescent="0.2">
      <c r="A66" s="4" t="s">
        <v>36</v>
      </c>
      <c r="B66" s="3" t="s">
        <v>37</v>
      </c>
      <c r="C66" s="5">
        <v>26847400</v>
      </c>
      <c r="D66" s="5">
        <f>SUM(D67:D68)</f>
        <v>36369503</v>
      </c>
      <c r="E66" s="17">
        <f>SUM(E67:E68)</f>
        <v>28600736</v>
      </c>
      <c r="F66" s="5">
        <f>SUM(F67:F68)</f>
        <v>15455638.760000002</v>
      </c>
      <c r="G66" s="5">
        <f t="shared" si="1"/>
        <v>11391761.239999998</v>
      </c>
      <c r="H66" s="5">
        <f t="shared" si="2"/>
        <v>20913864.239999998</v>
      </c>
      <c r="I66" s="22">
        <f t="shared" si="3"/>
        <v>13145097.239999998</v>
      </c>
      <c r="J66" s="5">
        <f t="shared" si="4"/>
        <v>57.568475010615558</v>
      </c>
      <c r="K66" s="5">
        <f t="shared" si="5"/>
        <v>42.496150579786587</v>
      </c>
      <c r="L66" s="5">
        <f t="shared" si="6"/>
        <v>54.039304303217939</v>
      </c>
    </row>
    <row r="67" spans="1:12" ht="63.75" x14ac:dyDescent="0.2">
      <c r="A67" s="6" t="s">
        <v>11</v>
      </c>
      <c r="B67" s="7" t="s">
        <v>38</v>
      </c>
      <c r="C67" s="8"/>
      <c r="D67" s="8">
        <v>1593038</v>
      </c>
      <c r="E67" s="20">
        <v>1187991</v>
      </c>
      <c r="F67" s="8">
        <v>1187991</v>
      </c>
      <c r="G67" s="8">
        <f t="shared" si="1"/>
        <v>-1187991</v>
      </c>
      <c r="H67" s="8">
        <f t="shared" si="2"/>
        <v>405047</v>
      </c>
      <c r="I67" s="25">
        <f t="shared" si="3"/>
        <v>0</v>
      </c>
      <c r="J67" s="8"/>
      <c r="K67" s="8">
        <f t="shared" si="5"/>
        <v>74.573927301169206</v>
      </c>
      <c r="L67" s="8">
        <f t="shared" si="6"/>
        <v>100</v>
      </c>
    </row>
    <row r="68" spans="1:12" ht="51" x14ac:dyDescent="0.2">
      <c r="A68" s="6" t="s">
        <v>31</v>
      </c>
      <c r="B68" s="7"/>
      <c r="C68" s="8">
        <v>12105700</v>
      </c>
      <c r="D68" s="8">
        <v>34776465</v>
      </c>
      <c r="E68" s="20">
        <v>27412745</v>
      </c>
      <c r="F68" s="8">
        <v>14267647.760000002</v>
      </c>
      <c r="G68" s="8">
        <f t="shared" si="1"/>
        <v>-2161947.7600000016</v>
      </c>
      <c r="H68" s="8">
        <f t="shared" si="2"/>
        <v>20508817.239999998</v>
      </c>
      <c r="I68" s="25">
        <f t="shared" si="3"/>
        <v>13145097.239999998</v>
      </c>
      <c r="J68" s="8">
        <f t="shared" si="4"/>
        <v>117.8589239779608</v>
      </c>
      <c r="K68" s="8">
        <f t="shared" si="5"/>
        <v>41.026733913294528</v>
      </c>
      <c r="L68" s="8">
        <f t="shared" si="6"/>
        <v>52.047497468786872</v>
      </c>
    </row>
    <row r="69" spans="1:12" ht="38.25" x14ac:dyDescent="0.2">
      <c r="A69" s="4" t="s">
        <v>39</v>
      </c>
      <c r="B69" s="3" t="s">
        <v>40</v>
      </c>
      <c r="C69" s="5">
        <v>4883700</v>
      </c>
      <c r="D69" s="5">
        <f>SUM(D70:D75)</f>
        <v>14122914</v>
      </c>
      <c r="E69" s="17">
        <f>SUM(E70:E75)</f>
        <v>13153349</v>
      </c>
      <c r="F69" s="5">
        <f>SUM(F70:F75)</f>
        <v>10446279.460000001</v>
      </c>
      <c r="G69" s="5">
        <f t="shared" si="1"/>
        <v>-5562579.4600000009</v>
      </c>
      <c r="H69" s="5">
        <f t="shared" si="2"/>
        <v>3676634.5399999991</v>
      </c>
      <c r="I69" s="22">
        <f t="shared" si="3"/>
        <v>2707069.5399999991</v>
      </c>
      <c r="J69" s="5">
        <f t="shared" si="4"/>
        <v>213.90092470872494</v>
      </c>
      <c r="K69" s="5">
        <f t="shared" si="5"/>
        <v>73.96688431296829</v>
      </c>
      <c r="L69" s="5">
        <f t="shared" si="6"/>
        <v>79.419161310172797</v>
      </c>
    </row>
    <row r="70" spans="1:12" ht="25.5" x14ac:dyDescent="0.2">
      <c r="A70" s="6" t="s">
        <v>41</v>
      </c>
      <c r="B70" s="7" t="s">
        <v>42</v>
      </c>
      <c r="C70" s="8">
        <v>285000</v>
      </c>
      <c r="D70" s="8">
        <v>285000</v>
      </c>
      <c r="E70" s="20">
        <v>285000</v>
      </c>
      <c r="F70" s="8">
        <v>99416.46</v>
      </c>
      <c r="G70" s="8">
        <f t="shared" si="1"/>
        <v>185583.53999999998</v>
      </c>
      <c r="H70" s="8">
        <f t="shared" si="2"/>
        <v>185583.53999999998</v>
      </c>
      <c r="I70" s="25">
        <f t="shared" si="3"/>
        <v>185583.53999999998</v>
      </c>
      <c r="J70" s="8">
        <f t="shared" si="4"/>
        <v>34.882968421052638</v>
      </c>
      <c r="K70" s="8">
        <f t="shared" si="5"/>
        <v>34.882968421052638</v>
      </c>
      <c r="L70" s="8">
        <f t="shared" si="6"/>
        <v>34.882968421052638</v>
      </c>
    </row>
    <row r="71" spans="1:12" ht="63.75" x14ac:dyDescent="0.2">
      <c r="A71" s="6" t="s">
        <v>11</v>
      </c>
      <c r="B71" s="7"/>
      <c r="C71" s="8"/>
      <c r="D71" s="8">
        <v>575109</v>
      </c>
      <c r="E71" s="20">
        <v>0</v>
      </c>
      <c r="F71" s="8">
        <v>0</v>
      </c>
      <c r="G71" s="8">
        <f t="shared" ref="G71:G133" si="7">C71-F71</f>
        <v>0</v>
      </c>
      <c r="H71" s="8">
        <f t="shared" ref="H71:H133" si="8">D71-F71</f>
        <v>575109</v>
      </c>
      <c r="I71" s="25">
        <f t="shared" ref="I71:I133" si="9">E71-F71</f>
        <v>0</v>
      </c>
      <c r="J71" s="8"/>
      <c r="K71" s="8">
        <f t="shared" ref="K71:K133" si="10">F71/D71*100</f>
        <v>0</v>
      </c>
      <c r="L71" s="8"/>
    </row>
    <row r="72" spans="1:12" ht="51" x14ac:dyDescent="0.2">
      <c r="A72" s="6" t="s">
        <v>4</v>
      </c>
      <c r="B72" s="7" t="s">
        <v>42</v>
      </c>
      <c r="C72" s="8">
        <v>2755000</v>
      </c>
      <c r="D72" s="8">
        <v>11419105</v>
      </c>
      <c r="E72" s="20">
        <v>11174649</v>
      </c>
      <c r="F72" s="8">
        <v>9958163</v>
      </c>
      <c r="G72" s="8">
        <f t="shared" si="7"/>
        <v>-7203163</v>
      </c>
      <c r="H72" s="8">
        <f t="shared" si="8"/>
        <v>1460942</v>
      </c>
      <c r="I72" s="25">
        <f t="shared" si="9"/>
        <v>1216486</v>
      </c>
      <c r="J72" s="8">
        <f t="shared" ref="J72:J133" si="11">F72/C72*100</f>
        <v>361.45782214156077</v>
      </c>
      <c r="K72" s="8">
        <f t="shared" si="10"/>
        <v>87.206160202572789</v>
      </c>
      <c r="L72" s="8">
        <f t="shared" ref="L72:L133" si="12">F72/E72*100</f>
        <v>89.113877312835513</v>
      </c>
    </row>
    <row r="73" spans="1:12" ht="38.25" x14ac:dyDescent="0.2">
      <c r="A73" s="6" t="s">
        <v>14</v>
      </c>
      <c r="B73" s="7" t="s">
        <v>42</v>
      </c>
      <c r="C73" s="8">
        <v>200000</v>
      </c>
      <c r="D73" s="8">
        <v>200000</v>
      </c>
      <c r="E73" s="20">
        <v>200000</v>
      </c>
      <c r="F73" s="8">
        <v>0</v>
      </c>
      <c r="G73" s="8">
        <f t="shared" si="7"/>
        <v>200000</v>
      </c>
      <c r="H73" s="8">
        <f t="shared" si="8"/>
        <v>200000</v>
      </c>
      <c r="I73" s="25">
        <f t="shared" si="9"/>
        <v>200000</v>
      </c>
      <c r="J73" s="8">
        <f t="shared" si="11"/>
        <v>0</v>
      </c>
      <c r="K73" s="8">
        <f t="shared" si="10"/>
        <v>0</v>
      </c>
      <c r="L73" s="8">
        <f t="shared" si="12"/>
        <v>0</v>
      </c>
    </row>
    <row r="74" spans="1:12" ht="38.25" x14ac:dyDescent="0.2">
      <c r="A74" s="6" t="s">
        <v>15</v>
      </c>
      <c r="B74" s="7" t="s">
        <v>42</v>
      </c>
      <c r="C74" s="8">
        <v>795000</v>
      </c>
      <c r="D74" s="8">
        <v>795000</v>
      </c>
      <c r="E74" s="20">
        <v>795000</v>
      </c>
      <c r="F74" s="8">
        <v>388700</v>
      </c>
      <c r="G74" s="8">
        <f t="shared" si="7"/>
        <v>406300</v>
      </c>
      <c r="H74" s="8">
        <f t="shared" si="8"/>
        <v>406300</v>
      </c>
      <c r="I74" s="25">
        <f t="shared" si="9"/>
        <v>406300</v>
      </c>
      <c r="J74" s="8">
        <f t="shared" si="11"/>
        <v>48.893081761006293</v>
      </c>
      <c r="K74" s="8">
        <f t="shared" si="10"/>
        <v>48.893081761006293</v>
      </c>
      <c r="L74" s="8">
        <f t="shared" si="12"/>
        <v>48.893081761006293</v>
      </c>
    </row>
    <row r="75" spans="1:12" ht="51" x14ac:dyDescent="0.2">
      <c r="A75" s="6" t="s">
        <v>31</v>
      </c>
      <c r="B75" s="7" t="s">
        <v>42</v>
      </c>
      <c r="C75" s="8">
        <v>848700</v>
      </c>
      <c r="D75" s="8">
        <v>848700</v>
      </c>
      <c r="E75" s="20">
        <v>698700</v>
      </c>
      <c r="F75" s="8">
        <v>0</v>
      </c>
      <c r="G75" s="8">
        <f t="shared" si="7"/>
        <v>848700</v>
      </c>
      <c r="H75" s="8">
        <f t="shared" si="8"/>
        <v>848700</v>
      </c>
      <c r="I75" s="25">
        <f t="shared" si="9"/>
        <v>698700</v>
      </c>
      <c r="J75" s="8">
        <f t="shared" si="11"/>
        <v>0</v>
      </c>
      <c r="K75" s="8">
        <f t="shared" si="10"/>
        <v>0</v>
      </c>
      <c r="L75" s="8">
        <f t="shared" si="12"/>
        <v>0</v>
      </c>
    </row>
    <row r="76" spans="1:12" ht="25.5" x14ac:dyDescent="0.2">
      <c r="A76" s="4" t="s">
        <v>74</v>
      </c>
      <c r="B76" s="3" t="s">
        <v>43</v>
      </c>
      <c r="C76" s="5">
        <v>259688783</v>
      </c>
      <c r="D76" s="5">
        <f>SUM(D77:D78)</f>
        <v>343819159.32999998</v>
      </c>
      <c r="E76" s="17">
        <f>SUM(E77:E78)</f>
        <v>167086084</v>
      </c>
      <c r="F76" s="5">
        <f>SUM(F77:F78)</f>
        <v>110299148.58</v>
      </c>
      <c r="G76" s="5">
        <f t="shared" si="7"/>
        <v>149389634.42000002</v>
      </c>
      <c r="H76" s="5">
        <f t="shared" si="8"/>
        <v>233520010.75</v>
      </c>
      <c r="I76" s="22">
        <f t="shared" si="9"/>
        <v>56786935.420000002</v>
      </c>
      <c r="J76" s="5">
        <f t="shared" si="11"/>
        <v>42.473589850817703</v>
      </c>
      <c r="K76" s="5">
        <f t="shared" si="10"/>
        <v>32.080570726465574</v>
      </c>
      <c r="L76" s="5">
        <f t="shared" si="12"/>
        <v>66.013366247783992</v>
      </c>
    </row>
    <row r="77" spans="1:12" ht="63.75" x14ac:dyDescent="0.2">
      <c r="A77" s="6" t="s">
        <v>6</v>
      </c>
      <c r="B77" s="7"/>
      <c r="C77" s="8">
        <v>0</v>
      </c>
      <c r="D77" s="8">
        <v>1884195</v>
      </c>
      <c r="E77" s="20">
        <v>1884195</v>
      </c>
      <c r="F77" s="8">
        <v>1745315</v>
      </c>
      <c r="G77" s="8">
        <f t="shared" si="7"/>
        <v>-1745315</v>
      </c>
      <c r="H77" s="8">
        <f t="shared" si="8"/>
        <v>138880</v>
      </c>
      <c r="I77" s="25">
        <f t="shared" si="9"/>
        <v>138880</v>
      </c>
      <c r="J77" s="8"/>
      <c r="K77" s="8">
        <f t="shared" si="10"/>
        <v>92.629213006084825</v>
      </c>
      <c r="L77" s="8">
        <f t="shared" si="12"/>
        <v>92.629213006084825</v>
      </c>
    </row>
    <row r="78" spans="1:12" ht="51" x14ac:dyDescent="0.2">
      <c r="A78" s="6" t="s">
        <v>31</v>
      </c>
      <c r="B78" s="7"/>
      <c r="C78" s="8">
        <v>259688783</v>
      </c>
      <c r="D78" s="8">
        <v>341934964.32999998</v>
      </c>
      <c r="E78" s="20">
        <v>165201889</v>
      </c>
      <c r="F78" s="8">
        <v>108553833.58</v>
      </c>
      <c r="G78" s="8">
        <f t="shared" si="7"/>
        <v>151134949.42000002</v>
      </c>
      <c r="H78" s="8">
        <f t="shared" si="8"/>
        <v>233381130.75</v>
      </c>
      <c r="I78" s="25">
        <f t="shared" si="9"/>
        <v>56648055.420000002</v>
      </c>
      <c r="J78" s="8">
        <f t="shared" si="11"/>
        <v>41.801510379445226</v>
      </c>
      <c r="K78" s="8">
        <f t="shared" si="10"/>
        <v>31.746924094967703</v>
      </c>
      <c r="L78" s="8">
        <f t="shared" si="12"/>
        <v>65.709801647607065</v>
      </c>
    </row>
    <row r="79" spans="1:12" ht="38.25" x14ac:dyDescent="0.2">
      <c r="A79" s="4" t="s">
        <v>19</v>
      </c>
      <c r="B79" s="3" t="s">
        <v>44</v>
      </c>
      <c r="C79" s="5">
        <v>240801650</v>
      </c>
      <c r="D79" s="5">
        <f>SUM(D80)</f>
        <v>258551073</v>
      </c>
      <c r="E79" s="17">
        <f>SUM(E80)</f>
        <v>188794026</v>
      </c>
      <c r="F79" s="5">
        <f>SUM(F80)</f>
        <v>164841648.96000001</v>
      </c>
      <c r="G79" s="5">
        <f t="shared" si="7"/>
        <v>75960001.039999992</v>
      </c>
      <c r="H79" s="5">
        <f t="shared" si="8"/>
        <v>93709424.039999992</v>
      </c>
      <c r="I79" s="22">
        <f t="shared" si="9"/>
        <v>23952377.039999992</v>
      </c>
      <c r="J79" s="5">
        <f t="shared" si="11"/>
        <v>68.45536521863535</v>
      </c>
      <c r="K79" s="5">
        <f t="shared" si="10"/>
        <v>63.755933033780146</v>
      </c>
      <c r="L79" s="5">
        <f t="shared" si="12"/>
        <v>87.312958175911774</v>
      </c>
    </row>
    <row r="80" spans="1:12" ht="51" x14ac:dyDescent="0.2">
      <c r="A80" s="6" t="s">
        <v>31</v>
      </c>
      <c r="B80" s="7" t="s">
        <v>45</v>
      </c>
      <c r="C80" s="8">
        <v>240801650</v>
      </c>
      <c r="D80" s="20">
        <v>258551073</v>
      </c>
      <c r="E80" s="20">
        <v>188794026</v>
      </c>
      <c r="F80" s="20">
        <v>164841648.96000001</v>
      </c>
      <c r="G80" s="8">
        <f t="shared" si="7"/>
        <v>75960001.039999992</v>
      </c>
      <c r="H80" s="8">
        <f t="shared" si="8"/>
        <v>93709424.039999992</v>
      </c>
      <c r="I80" s="25">
        <f t="shared" si="9"/>
        <v>23952377.039999992</v>
      </c>
      <c r="J80" s="8">
        <f t="shared" si="11"/>
        <v>68.45536521863535</v>
      </c>
      <c r="K80" s="8">
        <f t="shared" si="10"/>
        <v>63.755933033780146</v>
      </c>
      <c r="L80" s="8">
        <f t="shared" si="12"/>
        <v>87.312958175911774</v>
      </c>
    </row>
    <row r="81" spans="1:12" ht="127.5" x14ac:dyDescent="0.2">
      <c r="A81" s="4" t="s">
        <v>97</v>
      </c>
      <c r="B81" s="31" t="s">
        <v>120</v>
      </c>
      <c r="C81" s="5">
        <v>45730300</v>
      </c>
      <c r="D81" s="5">
        <f>SUM(D82)</f>
        <v>100469788</v>
      </c>
      <c r="E81" s="17">
        <f>SUM(E82)</f>
        <v>85163120</v>
      </c>
      <c r="F81" s="5">
        <f>SUM(F82)</f>
        <v>0</v>
      </c>
      <c r="G81" s="5">
        <f t="shared" si="7"/>
        <v>45730300</v>
      </c>
      <c r="H81" s="5">
        <f t="shared" si="8"/>
        <v>100469788</v>
      </c>
      <c r="I81" s="22">
        <f t="shared" si="9"/>
        <v>85163120</v>
      </c>
      <c r="J81" s="5">
        <f t="shared" si="11"/>
        <v>0</v>
      </c>
      <c r="K81" s="5">
        <f t="shared" si="10"/>
        <v>0</v>
      </c>
      <c r="L81" s="5">
        <f t="shared" si="12"/>
        <v>0</v>
      </c>
    </row>
    <row r="82" spans="1:12" ht="51" x14ac:dyDescent="0.2">
      <c r="A82" s="6" t="s">
        <v>31</v>
      </c>
      <c r="B82" s="7"/>
      <c r="C82" s="8">
        <v>45730300</v>
      </c>
      <c r="D82" s="20">
        <v>100469788</v>
      </c>
      <c r="E82" s="20">
        <v>85163120</v>
      </c>
      <c r="F82" s="20">
        <v>0</v>
      </c>
      <c r="G82" s="8">
        <f t="shared" si="7"/>
        <v>45730300</v>
      </c>
      <c r="H82" s="8">
        <f t="shared" si="8"/>
        <v>100469788</v>
      </c>
      <c r="I82" s="25">
        <f t="shared" si="9"/>
        <v>85163120</v>
      </c>
      <c r="J82" s="8">
        <f t="shared" si="11"/>
        <v>0</v>
      </c>
      <c r="K82" s="8">
        <f t="shared" si="10"/>
        <v>0</v>
      </c>
      <c r="L82" s="8">
        <f t="shared" si="12"/>
        <v>0</v>
      </c>
    </row>
    <row r="83" spans="1:12" ht="38.25" x14ac:dyDescent="0.2">
      <c r="A83" s="4" t="s">
        <v>98</v>
      </c>
      <c r="B83" s="31" t="s">
        <v>121</v>
      </c>
      <c r="C83" s="5">
        <v>9680600</v>
      </c>
      <c r="D83" s="5">
        <f>SUM(D84)</f>
        <v>9680600</v>
      </c>
      <c r="E83" s="17">
        <f>SUM(E84)</f>
        <v>6915600</v>
      </c>
      <c r="F83" s="5">
        <f>SUM(F84)</f>
        <v>37156</v>
      </c>
      <c r="G83" s="5">
        <f t="shared" si="7"/>
        <v>9643444</v>
      </c>
      <c r="H83" s="5">
        <f t="shared" si="8"/>
        <v>9643444</v>
      </c>
      <c r="I83" s="22">
        <f t="shared" si="9"/>
        <v>6878444</v>
      </c>
      <c r="J83" s="5">
        <f t="shared" si="11"/>
        <v>0.38381918476127513</v>
      </c>
      <c r="K83" s="5">
        <f t="shared" si="10"/>
        <v>0.38381918476127513</v>
      </c>
      <c r="L83" s="5">
        <f t="shared" si="12"/>
        <v>0.53727803805888141</v>
      </c>
    </row>
    <row r="84" spans="1:12" ht="51" x14ac:dyDescent="0.2">
      <c r="A84" s="6" t="s">
        <v>31</v>
      </c>
      <c r="B84" s="7"/>
      <c r="C84" s="8">
        <v>9680600</v>
      </c>
      <c r="D84" s="20">
        <v>9680600</v>
      </c>
      <c r="E84" s="20">
        <v>6915600</v>
      </c>
      <c r="F84" s="20">
        <v>37156</v>
      </c>
      <c r="G84" s="8">
        <f t="shared" si="7"/>
        <v>9643444</v>
      </c>
      <c r="H84" s="8">
        <f t="shared" si="8"/>
        <v>9643444</v>
      </c>
      <c r="I84" s="25">
        <f t="shared" si="9"/>
        <v>6878444</v>
      </c>
      <c r="J84" s="8">
        <f t="shared" si="11"/>
        <v>0.38381918476127513</v>
      </c>
      <c r="K84" s="8">
        <f t="shared" si="10"/>
        <v>0.38381918476127513</v>
      </c>
      <c r="L84" s="8">
        <f t="shared" si="12"/>
        <v>0.53727803805888141</v>
      </c>
    </row>
    <row r="85" spans="1:12" ht="89.25" x14ac:dyDescent="0.2">
      <c r="A85" s="15" t="s">
        <v>99</v>
      </c>
      <c r="B85" s="16" t="s">
        <v>46</v>
      </c>
      <c r="C85" s="17">
        <v>3188800</v>
      </c>
      <c r="D85" s="17">
        <f>D86</f>
        <v>5103815</v>
      </c>
      <c r="E85" s="17">
        <f>E86</f>
        <v>2590530</v>
      </c>
      <c r="F85" s="17">
        <f>F86</f>
        <v>2558156.36</v>
      </c>
      <c r="G85" s="17">
        <f t="shared" si="7"/>
        <v>630643.64000000013</v>
      </c>
      <c r="H85" s="17">
        <f t="shared" si="8"/>
        <v>2545658.64</v>
      </c>
      <c r="I85" s="23">
        <f t="shared" si="9"/>
        <v>32373.64000000013</v>
      </c>
      <c r="J85" s="17">
        <f t="shared" si="11"/>
        <v>80.223167335674859</v>
      </c>
      <c r="K85" s="17">
        <f t="shared" si="10"/>
        <v>50.122435080425134</v>
      </c>
      <c r="L85" s="17">
        <f t="shared" si="12"/>
        <v>98.750308238082553</v>
      </c>
    </row>
    <row r="86" spans="1:12" ht="25.5" x14ac:dyDescent="0.2">
      <c r="A86" s="4" t="s">
        <v>47</v>
      </c>
      <c r="B86" s="3" t="s">
        <v>48</v>
      </c>
      <c r="C86" s="5">
        <v>3188800</v>
      </c>
      <c r="D86" s="5">
        <f>SUM(D87:D89)</f>
        <v>5103815</v>
      </c>
      <c r="E86" s="17">
        <f>SUM(E87:E89)</f>
        <v>2590530</v>
      </c>
      <c r="F86" s="5">
        <f>SUM(F87:F89)</f>
        <v>2558156.36</v>
      </c>
      <c r="G86" s="5">
        <f t="shared" si="7"/>
        <v>630643.64000000013</v>
      </c>
      <c r="H86" s="5">
        <f t="shared" si="8"/>
        <v>2545658.64</v>
      </c>
      <c r="I86" s="22">
        <f t="shared" si="9"/>
        <v>32373.64000000013</v>
      </c>
      <c r="J86" s="5">
        <f t="shared" si="11"/>
        <v>80.223167335674859</v>
      </c>
      <c r="K86" s="5">
        <f t="shared" si="10"/>
        <v>50.122435080425134</v>
      </c>
      <c r="L86" s="5">
        <f t="shared" si="12"/>
        <v>98.750308238082553</v>
      </c>
    </row>
    <row r="87" spans="1:12" ht="25.5" x14ac:dyDescent="0.2">
      <c r="A87" s="6" t="s">
        <v>41</v>
      </c>
      <c r="B87" s="7" t="s">
        <v>49</v>
      </c>
      <c r="C87" s="8">
        <v>137800</v>
      </c>
      <c r="D87" s="8">
        <v>137800</v>
      </c>
      <c r="E87" s="20">
        <v>73800</v>
      </c>
      <c r="F87" s="8">
        <v>73600</v>
      </c>
      <c r="G87" s="8">
        <f t="shared" si="7"/>
        <v>64200</v>
      </c>
      <c r="H87" s="8">
        <f t="shared" si="8"/>
        <v>64200</v>
      </c>
      <c r="I87" s="25">
        <f t="shared" si="9"/>
        <v>200</v>
      </c>
      <c r="J87" s="8">
        <f t="shared" si="11"/>
        <v>53.410740203193029</v>
      </c>
      <c r="K87" s="8">
        <f t="shared" si="10"/>
        <v>53.410740203193029</v>
      </c>
      <c r="L87" s="8">
        <f t="shared" si="12"/>
        <v>99.728997289972895</v>
      </c>
    </row>
    <row r="88" spans="1:12" ht="51" x14ac:dyDescent="0.2">
      <c r="A88" s="6" t="s">
        <v>4</v>
      </c>
      <c r="B88" s="7"/>
      <c r="C88" s="8">
        <v>0</v>
      </c>
      <c r="D88" s="8">
        <v>1915015</v>
      </c>
      <c r="E88" s="20">
        <v>1817849</v>
      </c>
      <c r="F88" s="20">
        <v>1785709</v>
      </c>
      <c r="G88" s="8">
        <f t="shared" si="7"/>
        <v>-1785709</v>
      </c>
      <c r="H88" s="8">
        <f t="shared" si="8"/>
        <v>129306</v>
      </c>
      <c r="I88" s="25">
        <f t="shared" si="9"/>
        <v>32140</v>
      </c>
      <c r="J88" s="8"/>
      <c r="K88" s="8">
        <f t="shared" si="10"/>
        <v>93.247781348971159</v>
      </c>
      <c r="L88" s="8">
        <f t="shared" si="12"/>
        <v>98.231976363273304</v>
      </c>
    </row>
    <row r="89" spans="1:12" ht="51" x14ac:dyDescent="0.2">
      <c r="A89" s="6" t="s">
        <v>31</v>
      </c>
      <c r="B89" s="7" t="s">
        <v>50</v>
      </c>
      <c r="C89" s="8">
        <v>3051000</v>
      </c>
      <c r="D89" s="8">
        <v>3051000</v>
      </c>
      <c r="E89" s="20">
        <v>698881</v>
      </c>
      <c r="F89" s="20">
        <v>698847.36</v>
      </c>
      <c r="G89" s="8">
        <f t="shared" si="7"/>
        <v>2352152.64</v>
      </c>
      <c r="H89" s="8">
        <f t="shared" si="8"/>
        <v>2352152.64</v>
      </c>
      <c r="I89" s="25">
        <f t="shared" si="9"/>
        <v>33.64000000001397</v>
      </c>
      <c r="J89" s="8">
        <f t="shared" si="11"/>
        <v>22.905518190757128</v>
      </c>
      <c r="K89" s="8">
        <f t="shared" si="10"/>
        <v>22.905518190757128</v>
      </c>
      <c r="L89" s="8">
        <f t="shared" si="12"/>
        <v>99.995186591136402</v>
      </c>
    </row>
    <row r="90" spans="1:12" ht="76.5" x14ac:dyDescent="0.2">
      <c r="A90" s="15" t="s">
        <v>100</v>
      </c>
      <c r="B90" s="16" t="s">
        <v>52</v>
      </c>
      <c r="C90" s="17">
        <v>12844468</v>
      </c>
      <c r="D90" s="17">
        <f>D91+D93</f>
        <v>25248466</v>
      </c>
      <c r="E90" s="17">
        <f>E91+E93</f>
        <v>22276504</v>
      </c>
      <c r="F90" s="17">
        <f>F91+F93</f>
        <v>18169812.140000001</v>
      </c>
      <c r="G90" s="17">
        <f t="shared" si="7"/>
        <v>-5325344.1400000006</v>
      </c>
      <c r="H90" s="17">
        <f t="shared" si="8"/>
        <v>7078653.8599999994</v>
      </c>
      <c r="I90" s="23">
        <f t="shared" si="9"/>
        <v>4106691.8599999994</v>
      </c>
      <c r="J90" s="17">
        <f t="shared" si="11"/>
        <v>141.46021571309922</v>
      </c>
      <c r="K90" s="17">
        <f t="shared" si="10"/>
        <v>71.964024032192683</v>
      </c>
      <c r="L90" s="17">
        <f t="shared" si="12"/>
        <v>81.564917636986493</v>
      </c>
    </row>
    <row r="91" spans="1:12" ht="76.5" x14ac:dyDescent="0.2">
      <c r="A91" s="4" t="s">
        <v>53</v>
      </c>
      <c r="B91" s="3" t="s">
        <v>54</v>
      </c>
      <c r="C91" s="5">
        <v>259400</v>
      </c>
      <c r="D91" s="5">
        <f>SUM(D92)</f>
        <v>259400</v>
      </c>
      <c r="E91" s="17">
        <f>SUM(E92)</f>
        <v>259400</v>
      </c>
      <c r="F91" s="5">
        <f>SUM(F92)</f>
        <v>220216</v>
      </c>
      <c r="G91" s="5">
        <f t="shared" si="7"/>
        <v>39184</v>
      </c>
      <c r="H91" s="5">
        <f t="shared" si="8"/>
        <v>39184</v>
      </c>
      <c r="I91" s="22">
        <f t="shared" si="9"/>
        <v>39184</v>
      </c>
      <c r="J91" s="5">
        <f t="shared" si="11"/>
        <v>84.894371626831145</v>
      </c>
      <c r="K91" s="5">
        <f t="shared" si="10"/>
        <v>84.894371626831145</v>
      </c>
      <c r="L91" s="5">
        <f t="shared" si="12"/>
        <v>84.894371626831145</v>
      </c>
    </row>
    <row r="92" spans="1:12" ht="25.5" x14ac:dyDescent="0.2">
      <c r="A92" s="6" t="s">
        <v>41</v>
      </c>
      <c r="B92" s="7" t="s">
        <v>55</v>
      </c>
      <c r="C92" s="8">
        <v>259400</v>
      </c>
      <c r="D92" s="8">
        <v>259400</v>
      </c>
      <c r="E92" s="20">
        <v>259400</v>
      </c>
      <c r="F92" s="20">
        <v>220216</v>
      </c>
      <c r="G92" s="8">
        <f t="shared" si="7"/>
        <v>39184</v>
      </c>
      <c r="H92" s="8">
        <f t="shared" si="8"/>
        <v>39184</v>
      </c>
      <c r="I92" s="25">
        <f t="shared" si="9"/>
        <v>39184</v>
      </c>
      <c r="J92" s="8">
        <f t="shared" si="11"/>
        <v>84.894371626831145</v>
      </c>
      <c r="K92" s="8">
        <f t="shared" si="10"/>
        <v>84.894371626831145</v>
      </c>
      <c r="L92" s="8">
        <f t="shared" si="12"/>
        <v>84.894371626831145</v>
      </c>
    </row>
    <row r="93" spans="1:12" ht="51" x14ac:dyDescent="0.2">
      <c r="A93" s="4" t="s">
        <v>56</v>
      </c>
      <c r="B93" s="3" t="s">
        <v>57</v>
      </c>
      <c r="C93" s="17">
        <v>12585068</v>
      </c>
      <c r="D93" s="17">
        <f>SUM(D94:D100)</f>
        <v>24989066</v>
      </c>
      <c r="E93" s="17">
        <f>SUM(E94:E100)</f>
        <v>22017104</v>
      </c>
      <c r="F93" s="17">
        <f>SUM(F94:F100)</f>
        <v>17949596.140000001</v>
      </c>
      <c r="G93" s="5">
        <f t="shared" si="7"/>
        <v>-5364528.1400000006</v>
      </c>
      <c r="H93" s="5">
        <f t="shared" si="8"/>
        <v>7039469.8599999994</v>
      </c>
      <c r="I93" s="22">
        <f t="shared" si="9"/>
        <v>4067507.8599999994</v>
      </c>
      <c r="J93" s="5">
        <f t="shared" si="11"/>
        <v>142.62613551233892</v>
      </c>
      <c r="K93" s="5">
        <f t="shared" si="10"/>
        <v>71.829800041346076</v>
      </c>
      <c r="L93" s="5">
        <f t="shared" si="12"/>
        <v>81.525690844717815</v>
      </c>
    </row>
    <row r="94" spans="1:12" ht="25.5" x14ac:dyDescent="0.2">
      <c r="A94" s="6" t="s">
        <v>41</v>
      </c>
      <c r="B94" s="7" t="s">
        <v>58</v>
      </c>
      <c r="C94" s="8">
        <v>151300</v>
      </c>
      <c r="D94" s="8">
        <v>151300</v>
      </c>
      <c r="E94" s="20">
        <v>112100</v>
      </c>
      <c r="F94" s="8">
        <v>41558.800000000003</v>
      </c>
      <c r="G94" s="8">
        <f t="shared" si="7"/>
        <v>109741.2</v>
      </c>
      <c r="H94" s="8">
        <f t="shared" si="8"/>
        <v>109741.2</v>
      </c>
      <c r="I94" s="25">
        <f t="shared" si="9"/>
        <v>70541.2</v>
      </c>
      <c r="J94" s="8">
        <f t="shared" si="11"/>
        <v>27.46781229345671</v>
      </c>
      <c r="K94" s="8">
        <f t="shared" si="10"/>
        <v>27.46781229345671</v>
      </c>
      <c r="L94" s="8">
        <f t="shared" si="12"/>
        <v>37.072970561998218</v>
      </c>
    </row>
    <row r="95" spans="1:12" ht="63.75" x14ac:dyDescent="0.2">
      <c r="A95" s="6" t="s">
        <v>11</v>
      </c>
      <c r="B95" s="7" t="s">
        <v>58</v>
      </c>
      <c r="C95" s="8">
        <v>137000</v>
      </c>
      <c r="D95" s="8">
        <v>137000</v>
      </c>
      <c r="E95" s="20">
        <v>80000</v>
      </c>
      <c r="F95" s="8">
        <v>67062</v>
      </c>
      <c r="G95" s="8">
        <f t="shared" si="7"/>
        <v>69938</v>
      </c>
      <c r="H95" s="8">
        <f t="shared" si="8"/>
        <v>69938</v>
      </c>
      <c r="I95" s="25">
        <f t="shared" si="9"/>
        <v>12938</v>
      </c>
      <c r="J95" s="8">
        <f t="shared" si="11"/>
        <v>48.950364963503652</v>
      </c>
      <c r="K95" s="8">
        <f t="shared" si="10"/>
        <v>48.950364963503652</v>
      </c>
      <c r="L95" s="8">
        <f t="shared" si="12"/>
        <v>83.827500000000001</v>
      </c>
    </row>
    <row r="96" spans="1:12" ht="51" x14ac:dyDescent="0.2">
      <c r="A96" s="6" t="s">
        <v>4</v>
      </c>
      <c r="B96" s="7" t="s">
        <v>58</v>
      </c>
      <c r="C96" s="8">
        <v>9276000</v>
      </c>
      <c r="D96" s="8">
        <v>17602323</v>
      </c>
      <c r="E96" s="20">
        <v>16013104</v>
      </c>
      <c r="F96" s="8">
        <v>15056591.66</v>
      </c>
      <c r="G96" s="8">
        <f t="shared" si="7"/>
        <v>-5780591.6600000001</v>
      </c>
      <c r="H96" s="8">
        <f t="shared" si="8"/>
        <v>2545731.34</v>
      </c>
      <c r="I96" s="25">
        <f t="shared" si="9"/>
        <v>956512.33999999985</v>
      </c>
      <c r="J96" s="8">
        <f t="shared" si="11"/>
        <v>162.31771949115998</v>
      </c>
      <c r="K96" s="8">
        <f t="shared" si="10"/>
        <v>85.537526268549897</v>
      </c>
      <c r="L96" s="8">
        <f t="shared" si="12"/>
        <v>94.026690015876994</v>
      </c>
    </row>
    <row r="97" spans="1:12" ht="38.25" x14ac:dyDescent="0.2">
      <c r="A97" s="6" t="s">
        <v>14</v>
      </c>
      <c r="B97" s="7" t="s">
        <v>58</v>
      </c>
      <c r="C97" s="8">
        <v>1150168</v>
      </c>
      <c r="D97" s="8">
        <v>3937019</v>
      </c>
      <c r="E97" s="20">
        <v>3608368</v>
      </c>
      <c r="F97" s="8">
        <v>812500.92</v>
      </c>
      <c r="G97" s="8">
        <f t="shared" si="7"/>
        <v>337667.07999999996</v>
      </c>
      <c r="H97" s="8">
        <f t="shared" si="8"/>
        <v>3124518.08</v>
      </c>
      <c r="I97" s="25">
        <f t="shared" si="9"/>
        <v>2795867.08</v>
      </c>
      <c r="J97" s="8">
        <f t="shared" si="11"/>
        <v>70.641934047895617</v>
      </c>
      <c r="K97" s="8">
        <f t="shared" si="10"/>
        <v>20.637465046523779</v>
      </c>
      <c r="L97" s="8">
        <f t="shared" si="12"/>
        <v>22.517130181843982</v>
      </c>
    </row>
    <row r="98" spans="1:12" ht="38.25" x14ac:dyDescent="0.2">
      <c r="A98" s="6" t="s">
        <v>15</v>
      </c>
      <c r="B98" s="7" t="s">
        <v>58</v>
      </c>
      <c r="C98" s="8">
        <v>1373200</v>
      </c>
      <c r="D98" s="8">
        <v>1373200</v>
      </c>
      <c r="E98" s="20">
        <v>1110334</v>
      </c>
      <c r="F98" s="8">
        <v>1018894.64</v>
      </c>
      <c r="G98" s="8">
        <f t="shared" si="7"/>
        <v>354305.36</v>
      </c>
      <c r="H98" s="8">
        <f t="shared" si="8"/>
        <v>354305.36</v>
      </c>
      <c r="I98" s="25">
        <f t="shared" si="9"/>
        <v>91439.359999999986</v>
      </c>
      <c r="J98" s="8">
        <f t="shared" si="11"/>
        <v>74.198561025342272</v>
      </c>
      <c r="K98" s="8">
        <f t="shared" si="10"/>
        <v>74.198561025342272</v>
      </c>
      <c r="L98" s="8">
        <f t="shared" si="12"/>
        <v>91.764697829662069</v>
      </c>
    </row>
    <row r="99" spans="1:12" ht="63.75" x14ac:dyDescent="0.2">
      <c r="A99" s="6" t="s">
        <v>6</v>
      </c>
      <c r="B99" s="7" t="s">
        <v>58</v>
      </c>
      <c r="C99" s="8">
        <v>66500</v>
      </c>
      <c r="D99" s="8">
        <v>66500</v>
      </c>
      <c r="E99" s="20">
        <v>36000</v>
      </c>
      <c r="F99" s="8">
        <v>32000</v>
      </c>
      <c r="G99" s="8">
        <f t="shared" si="7"/>
        <v>34500</v>
      </c>
      <c r="H99" s="8">
        <f t="shared" si="8"/>
        <v>34500</v>
      </c>
      <c r="I99" s="25">
        <f t="shared" si="9"/>
        <v>4000</v>
      </c>
      <c r="J99" s="8">
        <f t="shared" si="11"/>
        <v>48.120300751879697</v>
      </c>
      <c r="K99" s="8">
        <f t="shared" si="10"/>
        <v>48.120300751879697</v>
      </c>
      <c r="L99" s="8">
        <f t="shared" si="12"/>
        <v>88.888888888888886</v>
      </c>
    </row>
    <row r="100" spans="1:12" ht="51" x14ac:dyDescent="0.2">
      <c r="A100" s="6" t="s">
        <v>31</v>
      </c>
      <c r="B100" s="7" t="s">
        <v>58</v>
      </c>
      <c r="C100" s="8">
        <v>430900</v>
      </c>
      <c r="D100" s="8">
        <v>1721724</v>
      </c>
      <c r="E100" s="20">
        <v>1057198</v>
      </c>
      <c r="F100" s="8">
        <v>920988.12</v>
      </c>
      <c r="G100" s="8">
        <f t="shared" si="7"/>
        <v>-490088.12</v>
      </c>
      <c r="H100" s="8">
        <f t="shared" si="8"/>
        <v>800735.88</v>
      </c>
      <c r="I100" s="25">
        <f t="shared" si="9"/>
        <v>136209.88</v>
      </c>
      <c r="J100" s="8">
        <f t="shared" si="11"/>
        <v>213.73592944998842</v>
      </c>
      <c r="K100" s="8">
        <f t="shared" si="10"/>
        <v>53.492204325431949</v>
      </c>
      <c r="L100" s="8">
        <f t="shared" si="12"/>
        <v>87.115953681335</v>
      </c>
    </row>
    <row r="101" spans="1:12" ht="38.25" x14ac:dyDescent="0.2">
      <c r="A101" s="15" t="s">
        <v>101</v>
      </c>
      <c r="B101" s="31" t="s">
        <v>122</v>
      </c>
      <c r="C101" s="17">
        <v>429779500</v>
      </c>
      <c r="D101" s="17">
        <f>D102+D104+D106+D108</f>
        <v>466874327</v>
      </c>
      <c r="E101" s="17">
        <f>E102+E104+E106+E108</f>
        <v>334802100</v>
      </c>
      <c r="F101" s="17">
        <f>F102+F104+F106+F108</f>
        <v>308721180.52999997</v>
      </c>
      <c r="G101" s="5">
        <f t="shared" si="7"/>
        <v>121058319.47000003</v>
      </c>
      <c r="H101" s="5">
        <f t="shared" si="8"/>
        <v>158153146.47000003</v>
      </c>
      <c r="I101" s="22">
        <f t="shared" si="9"/>
        <v>26080919.470000029</v>
      </c>
      <c r="J101" s="5">
        <f t="shared" si="11"/>
        <v>71.832458395526061</v>
      </c>
      <c r="K101" s="5">
        <f t="shared" si="10"/>
        <v>66.125113906723769</v>
      </c>
      <c r="L101" s="5">
        <f t="shared" si="12"/>
        <v>92.210049020003154</v>
      </c>
    </row>
    <row r="102" spans="1:12" ht="38.25" x14ac:dyDescent="0.2">
      <c r="A102" s="4" t="s">
        <v>59</v>
      </c>
      <c r="B102" s="31" t="s">
        <v>123</v>
      </c>
      <c r="C102" s="5">
        <v>318598300</v>
      </c>
      <c r="D102" s="5">
        <f>SUM(D103)</f>
        <v>337061027</v>
      </c>
      <c r="E102" s="17">
        <f>SUM(E103)</f>
        <v>247435888</v>
      </c>
      <c r="F102" s="5">
        <f>SUM(F103)</f>
        <v>229132878.75999999</v>
      </c>
      <c r="G102" s="5">
        <f t="shared" si="7"/>
        <v>89465421.24000001</v>
      </c>
      <c r="H102" s="5">
        <f t="shared" si="8"/>
        <v>107928148.24000001</v>
      </c>
      <c r="I102" s="22">
        <f t="shared" si="9"/>
        <v>18303009.24000001</v>
      </c>
      <c r="J102" s="5">
        <f t="shared" si="11"/>
        <v>71.919052537317356</v>
      </c>
      <c r="K102" s="5">
        <f t="shared" si="10"/>
        <v>67.979641787538966</v>
      </c>
      <c r="L102" s="5">
        <f t="shared" si="12"/>
        <v>92.602928626101317</v>
      </c>
    </row>
    <row r="103" spans="1:12" ht="25.5" x14ac:dyDescent="0.2">
      <c r="A103" s="6" t="s">
        <v>41</v>
      </c>
      <c r="B103" s="7"/>
      <c r="C103" s="8">
        <v>318598300</v>
      </c>
      <c r="D103" s="8">
        <v>337061027</v>
      </c>
      <c r="E103" s="20">
        <v>247435888</v>
      </c>
      <c r="F103" s="8">
        <v>229132878.75999999</v>
      </c>
      <c r="G103" s="8">
        <f t="shared" si="7"/>
        <v>89465421.24000001</v>
      </c>
      <c r="H103" s="8">
        <f t="shared" si="8"/>
        <v>107928148.24000001</v>
      </c>
      <c r="I103" s="25">
        <f t="shared" si="9"/>
        <v>18303009.24000001</v>
      </c>
      <c r="J103" s="8">
        <f t="shared" si="11"/>
        <v>71.919052537317356</v>
      </c>
      <c r="K103" s="8">
        <f t="shared" si="10"/>
        <v>67.979641787538966</v>
      </c>
      <c r="L103" s="8">
        <f t="shared" si="12"/>
        <v>92.602928626101317</v>
      </c>
    </row>
    <row r="104" spans="1:12" ht="38.25" x14ac:dyDescent="0.2">
      <c r="A104" s="4" t="s">
        <v>60</v>
      </c>
      <c r="B104" s="3" t="s">
        <v>124</v>
      </c>
      <c r="C104" s="5">
        <v>58366100</v>
      </c>
      <c r="D104" s="5">
        <f>SUM(D105)</f>
        <v>73998200</v>
      </c>
      <c r="E104" s="17">
        <f>SUM(E105)</f>
        <v>47210444</v>
      </c>
      <c r="F104" s="5">
        <f>SUM(F105)</f>
        <v>43883228.520000003</v>
      </c>
      <c r="G104" s="5">
        <f t="shared" si="7"/>
        <v>14482871.479999997</v>
      </c>
      <c r="H104" s="5">
        <f t="shared" si="8"/>
        <v>30114971.479999997</v>
      </c>
      <c r="I104" s="22">
        <f t="shared" si="9"/>
        <v>3327215.4799999967</v>
      </c>
      <c r="J104" s="5">
        <f t="shared" si="11"/>
        <v>75.18615860919266</v>
      </c>
      <c r="K104" s="5">
        <f t="shared" si="10"/>
        <v>59.303102670064959</v>
      </c>
      <c r="L104" s="5">
        <f t="shared" si="12"/>
        <v>92.952374097561972</v>
      </c>
    </row>
    <row r="105" spans="1:12" ht="25.5" x14ac:dyDescent="0.2">
      <c r="A105" s="6" t="s">
        <v>41</v>
      </c>
      <c r="B105" s="7"/>
      <c r="C105" s="8">
        <v>58366100</v>
      </c>
      <c r="D105" s="8">
        <v>73998200</v>
      </c>
      <c r="E105" s="20">
        <v>47210444</v>
      </c>
      <c r="F105" s="8">
        <v>43883228.520000003</v>
      </c>
      <c r="G105" s="8">
        <f t="shared" si="7"/>
        <v>14482871.479999997</v>
      </c>
      <c r="H105" s="8">
        <f t="shared" si="8"/>
        <v>30114971.479999997</v>
      </c>
      <c r="I105" s="25">
        <f t="shared" si="9"/>
        <v>3327215.4799999967</v>
      </c>
      <c r="J105" s="8">
        <f t="shared" si="11"/>
        <v>75.18615860919266</v>
      </c>
      <c r="K105" s="8">
        <f t="shared" si="10"/>
        <v>59.303102670064959</v>
      </c>
      <c r="L105" s="8">
        <f t="shared" si="12"/>
        <v>92.952374097561972</v>
      </c>
    </row>
    <row r="106" spans="1:12" ht="25.5" x14ac:dyDescent="0.2">
      <c r="A106" s="4" t="s">
        <v>61</v>
      </c>
      <c r="B106" s="31" t="s">
        <v>125</v>
      </c>
      <c r="C106" s="5">
        <v>6991900</v>
      </c>
      <c r="D106" s="5">
        <f>SUM(D107)</f>
        <v>9991900</v>
      </c>
      <c r="E106" s="17">
        <f>SUM(E107)</f>
        <v>5789530</v>
      </c>
      <c r="F106" s="5">
        <f>SUM(F107)</f>
        <v>5029530</v>
      </c>
      <c r="G106" s="5">
        <f t="shared" si="7"/>
        <v>1962370</v>
      </c>
      <c r="H106" s="5">
        <f t="shared" si="8"/>
        <v>4962370</v>
      </c>
      <c r="I106" s="22">
        <f t="shared" si="9"/>
        <v>760000</v>
      </c>
      <c r="J106" s="5">
        <f t="shared" si="11"/>
        <v>71.933666099343526</v>
      </c>
      <c r="K106" s="5">
        <f t="shared" si="10"/>
        <v>50.336072218496987</v>
      </c>
      <c r="L106" s="5">
        <f t="shared" si="12"/>
        <v>86.872854964047164</v>
      </c>
    </row>
    <row r="107" spans="1:12" ht="25.5" x14ac:dyDescent="0.2">
      <c r="A107" s="6" t="s">
        <v>41</v>
      </c>
      <c r="B107" s="7"/>
      <c r="C107" s="8">
        <v>6991900</v>
      </c>
      <c r="D107" s="8">
        <v>9991900</v>
      </c>
      <c r="E107" s="20">
        <v>5789530</v>
      </c>
      <c r="F107" s="8">
        <v>5029530</v>
      </c>
      <c r="G107" s="8">
        <f t="shared" si="7"/>
        <v>1962370</v>
      </c>
      <c r="H107" s="8">
        <f t="shared" si="8"/>
        <v>4962370</v>
      </c>
      <c r="I107" s="25">
        <f t="shared" si="9"/>
        <v>760000</v>
      </c>
      <c r="J107" s="8">
        <f t="shared" si="11"/>
        <v>71.933666099343526</v>
      </c>
      <c r="K107" s="8">
        <f t="shared" si="10"/>
        <v>50.336072218496987</v>
      </c>
      <c r="L107" s="8">
        <f t="shared" si="12"/>
        <v>86.872854964047164</v>
      </c>
    </row>
    <row r="108" spans="1:12" ht="76.5" x14ac:dyDescent="0.2">
      <c r="A108" s="4" t="s">
        <v>62</v>
      </c>
      <c r="B108" s="31" t="s">
        <v>126</v>
      </c>
      <c r="C108" s="5">
        <v>45823200</v>
      </c>
      <c r="D108" s="32">
        <f>SUM(D109:D110)</f>
        <v>45823200</v>
      </c>
      <c r="E108" s="35">
        <f>SUM(E109:E110)</f>
        <v>34366238</v>
      </c>
      <c r="F108" s="32">
        <f>SUM(F109:F110)</f>
        <v>30675543.25</v>
      </c>
      <c r="G108" s="5">
        <f t="shared" si="7"/>
        <v>15147656.75</v>
      </c>
      <c r="H108" s="5">
        <f t="shared" si="8"/>
        <v>15147656.75</v>
      </c>
      <c r="I108" s="22">
        <f t="shared" si="9"/>
        <v>3690694.75</v>
      </c>
      <c r="J108" s="5">
        <f t="shared" si="11"/>
        <v>66.943258545889421</v>
      </c>
      <c r="K108" s="5">
        <f t="shared" si="10"/>
        <v>66.943258545889421</v>
      </c>
      <c r="L108" s="5">
        <f t="shared" si="12"/>
        <v>89.260696064550331</v>
      </c>
    </row>
    <row r="109" spans="1:12" ht="25.5" x14ac:dyDescent="0.2">
      <c r="A109" s="6" t="s">
        <v>41</v>
      </c>
      <c r="B109" s="7"/>
      <c r="C109" s="8">
        <v>23100900</v>
      </c>
      <c r="D109" s="8">
        <v>23100900</v>
      </c>
      <c r="E109" s="20">
        <v>17463313</v>
      </c>
      <c r="F109" s="8">
        <v>16673942.129999999</v>
      </c>
      <c r="G109" s="8">
        <f t="shared" si="7"/>
        <v>6426957.870000001</v>
      </c>
      <c r="H109" s="8">
        <f t="shared" si="8"/>
        <v>6426957.870000001</v>
      </c>
      <c r="I109" s="25">
        <f t="shared" si="9"/>
        <v>789370.87000000104</v>
      </c>
      <c r="J109" s="8">
        <f t="shared" si="11"/>
        <v>72.178755503032349</v>
      </c>
      <c r="K109" s="8">
        <f t="shared" si="10"/>
        <v>72.178755503032349</v>
      </c>
      <c r="L109" s="8">
        <f t="shared" si="12"/>
        <v>95.479833236683092</v>
      </c>
    </row>
    <row r="110" spans="1:12" ht="63.75" x14ac:dyDescent="0.2">
      <c r="A110" s="6" t="s">
        <v>11</v>
      </c>
      <c r="B110" s="3"/>
      <c r="C110" s="8">
        <v>22722300</v>
      </c>
      <c r="D110" s="8">
        <v>22722300</v>
      </c>
      <c r="E110" s="20">
        <v>16902925</v>
      </c>
      <c r="F110" s="8">
        <v>14001601.119999999</v>
      </c>
      <c r="G110" s="8">
        <f t="shared" si="7"/>
        <v>8720698.8800000008</v>
      </c>
      <c r="H110" s="8">
        <f t="shared" si="8"/>
        <v>8720698.8800000008</v>
      </c>
      <c r="I110" s="25">
        <f t="shared" si="9"/>
        <v>2901323.8800000008</v>
      </c>
      <c r="J110" s="8">
        <f t="shared" si="11"/>
        <v>61.620527499416866</v>
      </c>
      <c r="K110" s="8">
        <f t="shared" si="10"/>
        <v>61.620527499416866</v>
      </c>
      <c r="L110" s="8">
        <f t="shared" si="12"/>
        <v>82.835373877598101</v>
      </c>
    </row>
    <row r="111" spans="1:12" ht="38.25" x14ac:dyDescent="0.2">
      <c r="A111" s="15" t="s">
        <v>102</v>
      </c>
      <c r="B111" s="31" t="s">
        <v>127</v>
      </c>
      <c r="C111" s="17">
        <v>579789200</v>
      </c>
      <c r="D111" s="17">
        <f>D112+D114+D117</f>
        <v>703049303</v>
      </c>
      <c r="E111" s="17">
        <f>E112+E114+E117</f>
        <v>449126781</v>
      </c>
      <c r="F111" s="17">
        <f>F112+F114+F117</f>
        <v>390091277.09000003</v>
      </c>
      <c r="G111" s="5">
        <f t="shared" si="7"/>
        <v>189697922.90999997</v>
      </c>
      <c r="H111" s="5">
        <f t="shared" si="8"/>
        <v>312958025.90999997</v>
      </c>
      <c r="I111" s="22">
        <f t="shared" si="9"/>
        <v>59035503.909999967</v>
      </c>
      <c r="J111" s="5">
        <f t="shared" si="11"/>
        <v>67.281570110309062</v>
      </c>
      <c r="K111" s="5">
        <f t="shared" si="10"/>
        <v>55.485621765846496</v>
      </c>
      <c r="L111" s="5">
        <f t="shared" si="12"/>
        <v>86.855492389352762</v>
      </c>
    </row>
    <row r="112" spans="1:12" x14ac:dyDescent="0.2">
      <c r="A112" s="4" t="s">
        <v>63</v>
      </c>
      <c r="B112" s="31" t="s">
        <v>128</v>
      </c>
      <c r="C112" s="5">
        <v>263686300</v>
      </c>
      <c r="D112" s="5">
        <f>SUM(D113)</f>
        <v>263686300</v>
      </c>
      <c r="E112" s="17">
        <f>SUM(E113)</f>
        <v>198194880</v>
      </c>
      <c r="F112" s="5">
        <f>SUM(F113)</f>
        <v>173313082.55000001</v>
      </c>
      <c r="G112" s="5">
        <f t="shared" si="7"/>
        <v>90373217.449999988</v>
      </c>
      <c r="H112" s="5">
        <f t="shared" si="8"/>
        <v>90373217.449999988</v>
      </c>
      <c r="I112" s="22">
        <f t="shared" si="9"/>
        <v>24881797.449999988</v>
      </c>
      <c r="J112" s="5">
        <f t="shared" si="11"/>
        <v>65.726995505644396</v>
      </c>
      <c r="K112" s="5">
        <f t="shared" si="10"/>
        <v>65.726995505644396</v>
      </c>
      <c r="L112" s="5">
        <f t="shared" si="12"/>
        <v>87.445792015414327</v>
      </c>
    </row>
    <row r="113" spans="1:12" ht="51" x14ac:dyDescent="0.2">
      <c r="A113" s="6" t="s">
        <v>31</v>
      </c>
      <c r="B113" s="7"/>
      <c r="C113" s="8">
        <v>263686300</v>
      </c>
      <c r="D113" s="8">
        <v>263686300</v>
      </c>
      <c r="E113" s="20">
        <v>198194880</v>
      </c>
      <c r="F113" s="8">
        <v>173313082.55000001</v>
      </c>
      <c r="G113" s="8">
        <f t="shared" si="7"/>
        <v>90373217.449999988</v>
      </c>
      <c r="H113" s="8">
        <f t="shared" si="8"/>
        <v>90373217.449999988</v>
      </c>
      <c r="I113" s="25">
        <f t="shared" si="9"/>
        <v>24881797.449999988</v>
      </c>
      <c r="J113" s="8">
        <f t="shared" si="11"/>
        <v>65.726995505644396</v>
      </c>
      <c r="K113" s="8">
        <f t="shared" si="10"/>
        <v>65.726995505644396</v>
      </c>
      <c r="L113" s="8">
        <f t="shared" si="12"/>
        <v>87.445792015414327</v>
      </c>
    </row>
    <row r="114" spans="1:12" ht="25.5" x14ac:dyDescent="0.2">
      <c r="A114" s="4" t="s">
        <v>64</v>
      </c>
      <c r="B114" s="3" t="s">
        <v>129</v>
      </c>
      <c r="C114" s="5">
        <v>314103500</v>
      </c>
      <c r="D114" s="5">
        <f>SUM(D115:D116)</f>
        <v>427349457</v>
      </c>
      <c r="E114" s="17">
        <f>SUM(E115:E116)</f>
        <v>239106544</v>
      </c>
      <c r="F114" s="5">
        <f>SUM(F115:F116)</f>
        <v>207936597.61000001</v>
      </c>
      <c r="G114" s="5">
        <f t="shared" si="7"/>
        <v>106166902.38999999</v>
      </c>
      <c r="H114" s="5">
        <f t="shared" si="8"/>
        <v>219412859.38999999</v>
      </c>
      <c r="I114" s="22">
        <f t="shared" si="9"/>
        <v>31169946.389999986</v>
      </c>
      <c r="J114" s="5">
        <f t="shared" si="11"/>
        <v>66.200025663515376</v>
      </c>
      <c r="K114" s="5">
        <f t="shared" si="10"/>
        <v>48.657274322920223</v>
      </c>
      <c r="L114" s="5">
        <f t="shared" si="12"/>
        <v>86.963992758809653</v>
      </c>
    </row>
    <row r="115" spans="1:12" ht="63.75" x14ac:dyDescent="0.2">
      <c r="A115" s="6" t="s">
        <v>6</v>
      </c>
      <c r="B115" s="7"/>
      <c r="C115" s="8">
        <v>0</v>
      </c>
      <c r="D115" s="8">
        <v>133424801</v>
      </c>
      <c r="E115" s="20">
        <v>39033617</v>
      </c>
      <c r="F115" s="8">
        <v>14255026.49</v>
      </c>
      <c r="G115" s="8">
        <f t="shared" si="7"/>
        <v>-14255026.49</v>
      </c>
      <c r="H115" s="8">
        <f t="shared" si="8"/>
        <v>119169774.51000001</v>
      </c>
      <c r="I115" s="25">
        <f t="shared" si="9"/>
        <v>24778590.509999998</v>
      </c>
      <c r="J115" s="8"/>
      <c r="K115" s="8">
        <f t="shared" si="10"/>
        <v>10.683940604116023</v>
      </c>
      <c r="L115" s="8">
        <f t="shared" si="12"/>
        <v>36.519870782151706</v>
      </c>
    </row>
    <row r="116" spans="1:12" ht="51" x14ac:dyDescent="0.2">
      <c r="A116" s="6" t="s">
        <v>31</v>
      </c>
      <c r="B116" s="7"/>
      <c r="C116" s="8">
        <v>314103500</v>
      </c>
      <c r="D116" s="8">
        <v>293924656</v>
      </c>
      <c r="E116" s="20">
        <v>200072927</v>
      </c>
      <c r="F116" s="8">
        <v>193681571.12</v>
      </c>
      <c r="G116" s="8">
        <f t="shared" si="7"/>
        <v>120421928.88</v>
      </c>
      <c r="H116" s="8">
        <f t="shared" si="8"/>
        <v>100243084.88</v>
      </c>
      <c r="I116" s="25">
        <f t="shared" si="9"/>
        <v>6391355.8799999952</v>
      </c>
      <c r="J116" s="8">
        <f t="shared" si="11"/>
        <v>61.661704221697619</v>
      </c>
      <c r="K116" s="8">
        <f t="shared" si="10"/>
        <v>65.894972458520115</v>
      </c>
      <c r="L116" s="8">
        <f t="shared" si="12"/>
        <v>96.805486891287401</v>
      </c>
    </row>
    <row r="117" spans="1:12" ht="25.5" x14ac:dyDescent="0.2">
      <c r="A117" s="4" t="s">
        <v>51</v>
      </c>
      <c r="B117" s="31" t="s">
        <v>130</v>
      </c>
      <c r="C117" s="5">
        <v>1999400</v>
      </c>
      <c r="D117" s="5">
        <f>SUM(D118)</f>
        <v>12013546</v>
      </c>
      <c r="E117" s="17">
        <f>SUM(E118)</f>
        <v>11825357</v>
      </c>
      <c r="F117" s="5">
        <f>SUM(F118)</f>
        <v>8841596.9299999997</v>
      </c>
      <c r="G117" s="5">
        <f t="shared" si="7"/>
        <v>-6842196.9299999997</v>
      </c>
      <c r="H117" s="5">
        <f t="shared" si="8"/>
        <v>3171949.0700000003</v>
      </c>
      <c r="I117" s="22">
        <f t="shared" si="9"/>
        <v>2983760.0700000003</v>
      </c>
      <c r="J117" s="5">
        <f t="shared" si="11"/>
        <v>442.21251025307595</v>
      </c>
      <c r="K117" s="5">
        <f t="shared" si="10"/>
        <v>73.596895787471908</v>
      </c>
      <c r="L117" s="5">
        <f t="shared" si="12"/>
        <v>74.768118459341224</v>
      </c>
    </row>
    <row r="118" spans="1:12" ht="51" x14ac:dyDescent="0.2">
      <c r="A118" s="6" t="s">
        <v>31</v>
      </c>
      <c r="B118" s="7"/>
      <c r="C118" s="8">
        <v>1999400</v>
      </c>
      <c r="D118" s="8">
        <v>12013546</v>
      </c>
      <c r="E118" s="20">
        <v>11825357</v>
      </c>
      <c r="F118" s="8">
        <v>8841596.9299999997</v>
      </c>
      <c r="G118" s="8">
        <f t="shared" si="7"/>
        <v>-6842196.9299999997</v>
      </c>
      <c r="H118" s="8">
        <f t="shared" si="8"/>
        <v>3171949.0700000003</v>
      </c>
      <c r="I118" s="25">
        <f t="shared" si="9"/>
        <v>2983760.0700000003</v>
      </c>
      <c r="J118" s="8">
        <f t="shared" si="11"/>
        <v>442.21251025307595</v>
      </c>
      <c r="K118" s="8">
        <f t="shared" si="10"/>
        <v>73.596895787471908</v>
      </c>
      <c r="L118" s="8">
        <f t="shared" si="12"/>
        <v>74.768118459341224</v>
      </c>
    </row>
    <row r="119" spans="1:12" ht="38.25" x14ac:dyDescent="0.2">
      <c r="A119" s="15" t="s">
        <v>103</v>
      </c>
      <c r="B119" s="16" t="s">
        <v>131</v>
      </c>
      <c r="C119" s="17">
        <v>63420500</v>
      </c>
      <c r="D119" s="17">
        <f>D120</f>
        <v>63973447</v>
      </c>
      <c r="E119" s="17">
        <f>E120</f>
        <v>47404482</v>
      </c>
      <c r="F119" s="17">
        <f>F120</f>
        <v>44291058.68</v>
      </c>
      <c r="G119" s="5">
        <f t="shared" si="7"/>
        <v>19129441.32</v>
      </c>
      <c r="H119" s="5">
        <f t="shared" si="8"/>
        <v>19682388.32</v>
      </c>
      <c r="I119" s="22">
        <f t="shared" si="9"/>
        <v>3113423.3200000003</v>
      </c>
      <c r="J119" s="5">
        <f t="shared" si="11"/>
        <v>69.837132599080746</v>
      </c>
      <c r="K119" s="5">
        <f t="shared" si="10"/>
        <v>69.233503519045954</v>
      </c>
      <c r="L119" s="5">
        <f t="shared" si="12"/>
        <v>93.432217400877832</v>
      </c>
    </row>
    <row r="120" spans="1:12" ht="38.25" x14ac:dyDescent="0.2">
      <c r="A120" s="4" t="s">
        <v>65</v>
      </c>
      <c r="B120" s="3" t="s">
        <v>132</v>
      </c>
      <c r="C120" s="5">
        <v>63420500</v>
      </c>
      <c r="D120" s="5">
        <f>SUM(D121)</f>
        <v>63973447</v>
      </c>
      <c r="E120" s="17">
        <f>SUM(E121)</f>
        <v>47404482</v>
      </c>
      <c r="F120" s="5">
        <f>SUM(F121)</f>
        <v>44291058.68</v>
      </c>
      <c r="G120" s="5">
        <f t="shared" si="7"/>
        <v>19129441.32</v>
      </c>
      <c r="H120" s="5">
        <f t="shared" si="8"/>
        <v>19682388.32</v>
      </c>
      <c r="I120" s="22">
        <f t="shared" si="9"/>
        <v>3113423.3200000003</v>
      </c>
      <c r="J120" s="5">
        <f t="shared" si="11"/>
        <v>69.837132599080746</v>
      </c>
      <c r="K120" s="5">
        <f t="shared" si="10"/>
        <v>69.233503519045954</v>
      </c>
      <c r="L120" s="5">
        <f t="shared" si="12"/>
        <v>93.432217400877832</v>
      </c>
    </row>
    <row r="121" spans="1:12" ht="22.5" x14ac:dyDescent="0.2">
      <c r="A121" s="1" t="s">
        <v>0</v>
      </c>
      <c r="B121" s="3"/>
      <c r="C121" s="8">
        <v>63420500</v>
      </c>
      <c r="D121" s="8">
        <v>63973447</v>
      </c>
      <c r="E121" s="20">
        <v>47404482</v>
      </c>
      <c r="F121" s="8">
        <v>44291058.68</v>
      </c>
      <c r="G121" s="8">
        <f t="shared" si="7"/>
        <v>19129441.32</v>
      </c>
      <c r="H121" s="8">
        <f t="shared" si="8"/>
        <v>19682388.32</v>
      </c>
      <c r="I121" s="25">
        <f t="shared" si="9"/>
        <v>3113423.3200000003</v>
      </c>
      <c r="J121" s="8">
        <f t="shared" si="11"/>
        <v>69.837132599080746</v>
      </c>
      <c r="K121" s="8">
        <f t="shared" si="10"/>
        <v>69.233503519045954</v>
      </c>
      <c r="L121" s="8">
        <f t="shared" si="12"/>
        <v>93.432217400877832</v>
      </c>
    </row>
    <row r="122" spans="1:12" ht="51" x14ac:dyDescent="0.2">
      <c r="A122" s="15" t="s">
        <v>104</v>
      </c>
      <c r="B122" s="16" t="s">
        <v>133</v>
      </c>
      <c r="C122" s="17">
        <v>52605800</v>
      </c>
      <c r="D122" s="17">
        <f>SUM(D123:D124)</f>
        <v>55822120</v>
      </c>
      <c r="E122" s="17">
        <f>SUM(E123:E124)</f>
        <v>45212285</v>
      </c>
      <c r="F122" s="17">
        <f>SUM(F123:F124)</f>
        <v>38411040.239999995</v>
      </c>
      <c r="G122" s="5">
        <f t="shared" si="7"/>
        <v>14194759.760000005</v>
      </c>
      <c r="H122" s="5">
        <f t="shared" si="8"/>
        <v>17411079.760000005</v>
      </c>
      <c r="I122" s="22">
        <f t="shared" si="9"/>
        <v>6801244.7600000054</v>
      </c>
      <c r="J122" s="5">
        <f t="shared" si="11"/>
        <v>73.016740055279058</v>
      </c>
      <c r="K122" s="5">
        <f t="shared" si="10"/>
        <v>68.809712422244075</v>
      </c>
      <c r="L122" s="5">
        <f t="shared" si="12"/>
        <v>84.957086862563997</v>
      </c>
    </row>
    <row r="123" spans="1:12" ht="63.75" x14ac:dyDescent="0.2">
      <c r="A123" s="6" t="s">
        <v>11</v>
      </c>
      <c r="B123" s="7" t="s">
        <v>66</v>
      </c>
      <c r="C123" s="8">
        <v>50575800</v>
      </c>
      <c r="D123" s="8">
        <v>50442059</v>
      </c>
      <c r="E123" s="20">
        <v>39832224</v>
      </c>
      <c r="F123" s="8">
        <v>35650990.379999995</v>
      </c>
      <c r="G123" s="8">
        <f t="shared" si="7"/>
        <v>14924809.620000005</v>
      </c>
      <c r="H123" s="8">
        <f t="shared" si="8"/>
        <v>14791068.620000005</v>
      </c>
      <c r="I123" s="25">
        <f t="shared" si="9"/>
        <v>4181233.6200000048</v>
      </c>
      <c r="J123" s="8">
        <f t="shared" si="11"/>
        <v>70.490215439004416</v>
      </c>
      <c r="K123" s="8">
        <f t="shared" si="10"/>
        <v>70.677111693636448</v>
      </c>
      <c r="L123" s="8">
        <f t="shared" si="12"/>
        <v>89.502886858639869</v>
      </c>
    </row>
    <row r="124" spans="1:12" ht="63.75" x14ac:dyDescent="0.2">
      <c r="A124" s="6" t="s">
        <v>6</v>
      </c>
      <c r="B124" s="7"/>
      <c r="C124" s="8">
        <v>2030000</v>
      </c>
      <c r="D124" s="8">
        <v>5380061</v>
      </c>
      <c r="E124" s="20">
        <v>5380061</v>
      </c>
      <c r="F124" s="8">
        <v>2760049.86</v>
      </c>
      <c r="G124" s="8">
        <f t="shared" si="7"/>
        <v>-730049.85999999987</v>
      </c>
      <c r="H124" s="8">
        <f t="shared" si="8"/>
        <v>2620011.14</v>
      </c>
      <c r="I124" s="25">
        <f t="shared" si="9"/>
        <v>2620011.14</v>
      </c>
      <c r="J124" s="8">
        <f t="shared" si="11"/>
        <v>135.96304729064039</v>
      </c>
      <c r="K124" s="8">
        <f t="shared" si="10"/>
        <v>51.301460336602133</v>
      </c>
      <c r="L124" s="8">
        <f t="shared" si="12"/>
        <v>51.301460336602133</v>
      </c>
    </row>
    <row r="125" spans="1:12" ht="63.75" x14ac:dyDescent="0.2">
      <c r="A125" s="15" t="s">
        <v>105</v>
      </c>
      <c r="B125" s="16" t="s">
        <v>67</v>
      </c>
      <c r="C125" s="17">
        <v>553400</v>
      </c>
      <c r="D125" s="17">
        <f>D126</f>
        <v>553400</v>
      </c>
      <c r="E125" s="17">
        <f>E126</f>
        <v>395000</v>
      </c>
      <c r="F125" s="17">
        <f>F126</f>
        <v>372900</v>
      </c>
      <c r="G125" s="5">
        <f t="shared" si="7"/>
        <v>180500</v>
      </c>
      <c r="H125" s="5">
        <f t="shared" si="8"/>
        <v>180500</v>
      </c>
      <c r="I125" s="22">
        <f t="shared" si="9"/>
        <v>22100</v>
      </c>
      <c r="J125" s="5">
        <f t="shared" si="11"/>
        <v>67.383447777376219</v>
      </c>
      <c r="K125" s="5">
        <f t="shared" si="10"/>
        <v>67.383447777376219</v>
      </c>
      <c r="L125" s="5">
        <f t="shared" si="12"/>
        <v>94.405063291139228</v>
      </c>
    </row>
    <row r="126" spans="1:12" ht="63.75" x14ac:dyDescent="0.2">
      <c r="A126" s="4" t="s">
        <v>106</v>
      </c>
      <c r="B126" s="3"/>
      <c r="C126" s="5">
        <v>553400</v>
      </c>
      <c r="D126" s="5">
        <f>SUM(D127:D129)</f>
        <v>553400</v>
      </c>
      <c r="E126" s="17">
        <f>SUM(E127:E129)</f>
        <v>395000</v>
      </c>
      <c r="F126" s="5">
        <f>SUM(F127:F129)</f>
        <v>372900</v>
      </c>
      <c r="G126" s="5">
        <f t="shared" si="7"/>
        <v>180500</v>
      </c>
      <c r="H126" s="5">
        <f t="shared" si="8"/>
        <v>180500</v>
      </c>
      <c r="I126" s="22">
        <f t="shared" si="9"/>
        <v>22100</v>
      </c>
      <c r="J126" s="5">
        <f t="shared" si="11"/>
        <v>67.383447777376219</v>
      </c>
      <c r="K126" s="5">
        <f t="shared" si="10"/>
        <v>67.383447777376219</v>
      </c>
      <c r="L126" s="5">
        <f t="shared" si="12"/>
        <v>94.405063291139228</v>
      </c>
    </row>
    <row r="127" spans="1:12" ht="25.5" x14ac:dyDescent="0.2">
      <c r="A127" s="6" t="s">
        <v>41</v>
      </c>
      <c r="B127" s="7" t="s">
        <v>68</v>
      </c>
      <c r="C127" s="8">
        <v>104500</v>
      </c>
      <c r="D127" s="8">
        <v>104500</v>
      </c>
      <c r="E127" s="20">
        <v>66100</v>
      </c>
      <c r="F127" s="8">
        <v>55000</v>
      </c>
      <c r="G127" s="8">
        <f t="shared" si="7"/>
        <v>49500</v>
      </c>
      <c r="H127" s="8">
        <f t="shared" si="8"/>
        <v>49500</v>
      </c>
      <c r="I127" s="25">
        <f t="shared" si="9"/>
        <v>11100</v>
      </c>
      <c r="J127" s="8">
        <f t="shared" si="11"/>
        <v>52.631578947368418</v>
      </c>
      <c r="K127" s="8">
        <f t="shared" si="10"/>
        <v>52.631578947368418</v>
      </c>
      <c r="L127" s="8">
        <f t="shared" si="12"/>
        <v>83.207261724659602</v>
      </c>
    </row>
    <row r="128" spans="1:12" ht="51" x14ac:dyDescent="0.2">
      <c r="A128" s="6" t="s">
        <v>4</v>
      </c>
      <c r="B128" s="7" t="s">
        <v>68</v>
      </c>
      <c r="C128" s="8">
        <v>360000</v>
      </c>
      <c r="D128" s="8">
        <v>360000</v>
      </c>
      <c r="E128" s="20">
        <v>240000</v>
      </c>
      <c r="F128" s="8">
        <v>229000</v>
      </c>
      <c r="G128" s="8">
        <f t="shared" si="7"/>
        <v>131000</v>
      </c>
      <c r="H128" s="8">
        <f t="shared" si="8"/>
        <v>131000</v>
      </c>
      <c r="I128" s="25">
        <f t="shared" si="9"/>
        <v>11000</v>
      </c>
      <c r="J128" s="8">
        <f t="shared" si="11"/>
        <v>63.611111111111107</v>
      </c>
      <c r="K128" s="8">
        <f t="shared" si="10"/>
        <v>63.611111111111107</v>
      </c>
      <c r="L128" s="8">
        <f t="shared" si="12"/>
        <v>95.416666666666671</v>
      </c>
    </row>
    <row r="129" spans="1:12" ht="38.25" x14ac:dyDescent="0.2">
      <c r="A129" s="6" t="s">
        <v>14</v>
      </c>
      <c r="B129" s="7" t="s">
        <v>68</v>
      </c>
      <c r="C129" s="8">
        <v>88900</v>
      </c>
      <c r="D129" s="8">
        <v>88900</v>
      </c>
      <c r="E129" s="20">
        <v>88900</v>
      </c>
      <c r="F129" s="8">
        <v>88900</v>
      </c>
      <c r="G129" s="8">
        <f t="shared" si="7"/>
        <v>0</v>
      </c>
      <c r="H129" s="8">
        <f t="shared" si="8"/>
        <v>0</v>
      </c>
      <c r="I129" s="25">
        <f t="shared" si="9"/>
        <v>0</v>
      </c>
      <c r="J129" s="8">
        <f t="shared" si="11"/>
        <v>100</v>
      </c>
      <c r="K129" s="8">
        <f t="shared" si="10"/>
        <v>100</v>
      </c>
      <c r="L129" s="8">
        <f t="shared" si="12"/>
        <v>100</v>
      </c>
    </row>
    <row r="130" spans="1:12" ht="76.5" x14ac:dyDescent="0.2">
      <c r="A130" s="15" t="s">
        <v>107</v>
      </c>
      <c r="B130" s="16" t="s">
        <v>69</v>
      </c>
      <c r="C130" s="17">
        <v>4328200</v>
      </c>
      <c r="D130" s="17">
        <f>SUM(D131:D132)</f>
        <v>4378200</v>
      </c>
      <c r="E130" s="17">
        <f>SUM(E131:E132)</f>
        <v>3905382</v>
      </c>
      <c r="F130" s="17">
        <f>SUM(F131:F132)</f>
        <v>3905379.83</v>
      </c>
      <c r="G130" s="5">
        <f t="shared" si="7"/>
        <v>422820.16999999993</v>
      </c>
      <c r="H130" s="5">
        <f t="shared" si="8"/>
        <v>472820.16999999993</v>
      </c>
      <c r="I130" s="22">
        <f t="shared" si="9"/>
        <v>2.1699999999254942</v>
      </c>
      <c r="J130" s="5">
        <f t="shared" si="11"/>
        <v>90.231039000046209</v>
      </c>
      <c r="K130" s="5">
        <f t="shared" si="10"/>
        <v>89.200580832305519</v>
      </c>
      <c r="L130" s="5">
        <f t="shared" si="12"/>
        <v>99.999944435653148</v>
      </c>
    </row>
    <row r="131" spans="1:12" ht="25.5" x14ac:dyDescent="0.2">
      <c r="A131" s="6" t="s">
        <v>41</v>
      </c>
      <c r="B131" s="7" t="s">
        <v>71</v>
      </c>
      <c r="C131" s="8">
        <v>2950000</v>
      </c>
      <c r="D131" s="8">
        <v>3000000</v>
      </c>
      <c r="E131" s="20">
        <v>3000000</v>
      </c>
      <c r="F131" s="8">
        <v>3000000</v>
      </c>
      <c r="G131" s="8">
        <f t="shared" si="7"/>
        <v>-50000</v>
      </c>
      <c r="H131" s="8">
        <f t="shared" si="8"/>
        <v>0</v>
      </c>
      <c r="I131" s="25">
        <f t="shared" si="9"/>
        <v>0</v>
      </c>
      <c r="J131" s="8">
        <f t="shared" si="11"/>
        <v>101.69491525423729</v>
      </c>
      <c r="K131" s="8">
        <f t="shared" si="10"/>
        <v>100</v>
      </c>
      <c r="L131" s="8">
        <f t="shared" si="12"/>
        <v>100</v>
      </c>
    </row>
    <row r="132" spans="1:12" ht="51" x14ac:dyDescent="0.2">
      <c r="A132" s="6" t="s">
        <v>4</v>
      </c>
      <c r="B132" s="7" t="s">
        <v>70</v>
      </c>
      <c r="C132" s="8">
        <v>1378200</v>
      </c>
      <c r="D132" s="8">
        <v>1378200</v>
      </c>
      <c r="E132" s="20">
        <v>905382</v>
      </c>
      <c r="F132" s="8">
        <v>905379.83</v>
      </c>
      <c r="G132" s="8">
        <f t="shared" si="7"/>
        <v>472820.17000000004</v>
      </c>
      <c r="H132" s="8">
        <f t="shared" si="8"/>
        <v>472820.17000000004</v>
      </c>
      <c r="I132" s="25">
        <f t="shared" si="9"/>
        <v>2.1700000000419095</v>
      </c>
      <c r="J132" s="8">
        <f t="shared" si="11"/>
        <v>65.692920475983158</v>
      </c>
      <c r="K132" s="8">
        <f t="shared" si="10"/>
        <v>65.692920475983158</v>
      </c>
      <c r="L132" s="8">
        <f t="shared" si="12"/>
        <v>99.999760322162359</v>
      </c>
    </row>
    <row r="133" spans="1:12" ht="25.15" customHeight="1" x14ac:dyDescent="0.2">
      <c r="A133" s="9" t="s">
        <v>109</v>
      </c>
      <c r="B133" s="10"/>
      <c r="C133" s="21">
        <f>C6+C21+C30+C35+C42+C51+C62+C85+C90+C101+C111+C119+C122+C125+C130</f>
        <v>7117387719</v>
      </c>
      <c r="D133" s="21">
        <f>D6+D21+D30+D35+D42+D51+D62+D85+D90+D101+D111+D119+D122+D125+D130</f>
        <v>9408506186.9300003</v>
      </c>
      <c r="E133" s="21">
        <f>E6+E21+E30+E35+E42+E51+E62+E85+E90+E101+E111+E119+E122+E125+E130</f>
        <v>6575464183.4699993</v>
      </c>
      <c r="F133" s="21">
        <f>F6+F21+F30+F35+F42+F51+F62+F85+F90+F101+F111+F119+F122+F125+F130</f>
        <v>5077225119.6199999</v>
      </c>
      <c r="G133" s="21">
        <f t="shared" si="7"/>
        <v>2040162599.3800001</v>
      </c>
      <c r="H133" s="21">
        <f t="shared" si="8"/>
        <v>4331281067.3100004</v>
      </c>
      <c r="I133" s="24">
        <f t="shared" si="9"/>
        <v>1498239063.8499994</v>
      </c>
      <c r="J133" s="21">
        <f t="shared" si="11"/>
        <v>71.335514096924243</v>
      </c>
      <c r="K133" s="21">
        <f t="shared" si="10"/>
        <v>53.964200253948079</v>
      </c>
      <c r="L133" s="21">
        <f t="shared" si="12"/>
        <v>77.214702687965215</v>
      </c>
    </row>
    <row r="135" spans="1:12" ht="12.75" customHeight="1" x14ac:dyDescent="0.2">
      <c r="D135" s="19"/>
      <c r="E135" s="36"/>
      <c r="F135" s="19"/>
    </row>
  </sheetData>
  <autoFilter ref="A4:L133"/>
  <mergeCells count="1">
    <mergeCell ref="A2:L2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(2)</vt:lpstr>
      <vt:lpstr>'Бюджет (2)'!LAST_CELL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Королёва Оксана Валерьевна</cp:lastModifiedBy>
  <dcterms:created xsi:type="dcterms:W3CDTF">2018-04-12T12:44:43Z</dcterms:created>
  <dcterms:modified xsi:type="dcterms:W3CDTF">2019-11-14T09:07:38Z</dcterms:modified>
</cp:coreProperties>
</file>