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19 Исполнение бюджета\Отчет за 3 квартал 2019 года\На сайт 9 месяцев проект постановления\"/>
    </mc:Choice>
  </mc:AlternateContent>
  <bookViews>
    <workbookView xWindow="0" yWindow="0" windowWidth="13800" windowHeight="4512"/>
  </bookViews>
  <sheets>
    <sheet name="анализ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анализ!$A$4:$IM$54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анализ!$4:$4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" i="1"/>
  <c r="K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" i="1"/>
  <c r="F30" i="1" l="1"/>
  <c r="F41" i="1"/>
  <c r="F6" i="1"/>
  <c r="F14" i="1"/>
  <c r="F18" i="1"/>
  <c r="F25" i="1"/>
  <c r="F32" i="1"/>
  <c r="F38" i="1"/>
  <c r="F43" i="1"/>
  <c r="F48" i="1"/>
  <c r="F52" i="1"/>
  <c r="D52" i="1"/>
  <c r="D48" i="1"/>
  <c r="D43" i="1"/>
  <c r="D41" i="1"/>
  <c r="D38" i="1"/>
  <c r="D32" i="1"/>
  <c r="D30" i="1"/>
  <c r="D25" i="1"/>
  <c r="D18" i="1"/>
  <c r="D14" i="1"/>
  <c r="D6" i="1"/>
  <c r="F5" i="1" l="1"/>
  <c r="C5" i="1" l="1"/>
  <c r="D5" i="1"/>
  <c r="G6" i="1" l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H5" i="1"/>
  <c r="G5" i="1"/>
</calcChain>
</file>

<file path=xl/sharedStrings.xml><?xml version="1.0" encoding="utf-8"?>
<sst xmlns="http://schemas.openxmlformats.org/spreadsheetml/2006/main" count="113" uniqueCount="113">
  <si>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</si>
  <si>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</si>
  <si>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</si>
  <si>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</si>
  <si>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</si>
  <si>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</si>
  <si>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</si>
  <si>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</si>
  <si>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</si>
  <si>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</si>
  <si>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</si>
  <si>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</si>
  <si>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</si>
  <si>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</si>
  <si>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</si>
  <si>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</si>
  <si>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</si>
  <si>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</si>
  <si>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</si>
  <si>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</si>
  <si>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</si>
  <si>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</si>
  <si>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</si>
  <si>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</si>
  <si>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</si>
  <si>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</si>
  <si>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</si>
  <si>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</si>
  <si>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</si>
  <si>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</si>
  <si>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</si>
  <si>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</si>
  <si>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</si>
  <si>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</si>
  <si>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</si>
  <si>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</si>
  <si>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</si>
  <si>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</si>
  <si>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</si>
  <si>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</si>
  <si>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</si>
  <si>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</si>
  <si>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</si>
  <si>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</si>
  <si>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</si>
  <si>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</si>
  <si>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</si>
  <si>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</si>
  <si>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</si>
  <si>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</si>
  <si>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</si>
  <si>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</si>
  <si>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</si>
  <si>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</si>
  <si>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</si>
  <si>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</si>
  <si>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</si>
  <si>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</si>
  <si>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</si>
  <si>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</si>
  <si>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</si>
  <si>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</si>
  <si>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0410</t>
  </si>
  <si>
    <t>Связь и информатика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</si>
  <si>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</si>
  <si>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</si>
  <si>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</si>
  <si>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</si>
  <si>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</si>
  <si>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</si>
  <si>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</si>
  <si>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</si>
  <si>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</si>
  <si>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</si>
  <si>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</si>
  <si>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</si>
  <si>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</si>
  <si>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</si>
  <si>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</si>
  <si>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</si>
  <si>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</si>
  <si>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</si>
  <si>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</si>
  <si>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</si>
  <si>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</si>
  <si>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</si>
  <si>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</si>
  <si>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</si>
  <si>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</si>
  <si>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</si>
  <si>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</si>
  <si>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</si>
  <si>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</si>
  <si>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</si>
  <si>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</si>
  <si>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</si>
  <si>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</si>
  <si>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</si>
  <si>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</si>
  <si>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</si>
  <si>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</si>
  <si>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</si>
  <si>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</si>
  <si>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>Первоначальный план на 2019 год, руб.</t>
  </si>
  <si>
    <t>Уточненный план на 2019 год, руб.</t>
  </si>
  <si>
    <t>Анализ исполнения расходов бюджета города Нефтеюганска за 9 месяцев 2019 года по разделам, подразделам классификации расходов</t>
  </si>
  <si>
    <t xml:space="preserve"> План 9 месяцев 2019 года, руб.
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</si>
  <si>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</si>
  <si>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</si>
  <si>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 xml:space="preserve">Отклонение от  плана 9 месяцев 2019 года                   (гр.5-гр.6),  руб. </t>
  </si>
  <si>
    <t>% исполнения  к плану 9 месяцев 2019 г. (гр.6/гр.5)*100</t>
  </si>
  <si>
    <t>% исполнения к первоначальному плану (гр.6/гр.3)*100</t>
  </si>
  <si>
    <t>% исполнения к уточненному плану (гр.6/гр.4)*100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</si>
</sst>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-#,##0.00;_(* &quot;&quot;??_);_(@_)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0" fontId="2" fillId="0" borderId="0"/>
    <xf numFmtId="0" fontId="7" fillId="0" borderId="0"/>
    <xf numFmtId="0" fontId="3" fillId="0" borderId="0"/>
    <xf numFmtId="0" fontId="1" fillId="0" borderId="0"/>
  </cellStyleXfs>
  <cellXfs count="21">
    <xf numFmtId="0" fontId="0" fillId="0" borderId="0" xfId="0"/>
    <xf numFmtId="0" fontId="4" fillId="0" borderId="0" xfId="0" applyFont="1"/>
    <xf numFmtId="49" fontId="4" fillId="0" borderId="1" xfId="0" applyNumberFormat="1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Fill="1"/>
    <xf numFmtId="0" fontId="5" fillId="0" borderId="2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 applyProtection="1">
      <alignment horizontal="right"/>
    </xf>
    <xf numFmtId="0" fontId="0" fillId="0" borderId="0" xfId="0" applyFill="1"/>
    <xf numFmtId="0" fontId="5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 applyProtection="1">
      <alignment horizontal="right"/>
    </xf>
    <xf numFmtId="4" fontId="4" fillId="0" borderId="0" xfId="0" applyNumberFormat="1" applyFont="1"/>
    <xf numFmtId="4" fontId="4" fillId="0" borderId="1" xfId="0" applyNumberFormat="1" applyFont="1" applyFill="1" applyBorder="1" applyAlignment="1" applyProtection="1">
      <alignment horizontal="right"/>
    </xf>
    <xf numFmtId="4" fontId="4" fillId="0" borderId="0" xfId="0" applyNumberFormat="1" applyFont="1" applyFill="1"/>
    <xf numFmtId="4" fontId="4" fillId="0" borderId="1" xfId="1" applyNumberFormat="1" applyFont="1" applyFill="1" applyBorder="1" applyAlignment="1">
      <alignment horizontal="right"/>
    </xf>
    <xf numFmtId="4" fontId="4" fillId="0" borderId="1" xfId="3" applyNumberFormat="1" applyFont="1" applyFill="1" applyBorder="1" applyAlignment="1">
      <alignment horizontal="right"/>
    </xf>
    <xf numFmtId="164" fontId="8" fillId="2" borderId="1" xfId="5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3"/>
    <cellStyle name="Обычный 3 2" xfId="6"/>
    <cellStyle name="Обычный 4" xfId="2"/>
    <cellStyle name="Обычный 5" xfId="4"/>
    <cellStyle name="Обычный_расходы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M57"/>
  <sheetViews>
    <sheetView showZeros="0" tabSelected="1" zoomScale="75" zoomScaleNormal="75" workbookViewId="0">
      <selection sqref="A1:L1"/>
    </sheetView>
  </sheetViews>
  <sheetFormatPr defaultColWidth="9.109375" defaultRowHeight="18" x14ac:dyDescent="0.35"/>
  <cols>
    <col min="1" max="1" width="61" style="1" customWidth="1"/>
    <col min="2" max="2" width="8.44140625" style="1" customWidth="1"/>
    <col min="3" max="3" width="17.44140625" style="6" customWidth="1"/>
    <col min="4" max="5" width="20.33203125" style="1" customWidth="1"/>
    <col min="6" max="6" width="21.109375" style="1" customWidth="1"/>
    <col min="7" max="7" width="20.109375" style="1" customWidth="1"/>
    <col min="8" max="8" width="21.21875" style="1" customWidth="1"/>
    <col min="9" max="9" width="20.77734375" style="1" customWidth="1"/>
    <col min="10" max="10" width="16.33203125" style="1" customWidth="1"/>
    <col min="11" max="11" width="15.5546875" style="1" customWidth="1"/>
    <col min="12" max="12" width="14.88671875" style="1" customWidth="1"/>
    <col min="13" max="16384" width="9.109375" style="1"/>
  </cols>
  <sheetData>
    <row r="1" spans="1:247" customFormat="1" ht="36" customHeight="1" x14ac:dyDescent="0.25">
      <c r="A1" s="20" t="s">
        <v>105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247" customFormat="1" x14ac:dyDescent="0.35">
      <c r="A2" s="1"/>
      <c r="B2" s="1"/>
      <c r="C2" s="11"/>
      <c r="D2" s="5"/>
      <c r="E2" s="5"/>
      <c r="G2" s="6"/>
      <c r="L2" s="5"/>
    </row>
    <row r="3" spans="1:247" customFormat="1" ht="61.8" customHeight="1" x14ac:dyDescent="0.35">
      <c r="A3" s="7" t="s">
        <v>101</v>
      </c>
      <c r="B3" s="7" t="s">
        <v>100</v>
      </c>
      <c r="C3" s="8" t="s">
        <v>103</v>
      </c>
      <c r="D3" s="9" t="s">
        <v>104</v>
      </c>
      <c r="E3" s="9" t="s">
        <v>106</v>
      </c>
      <c r="F3" s="9" t="s">
        <v>102</v>
      </c>
      <c r="G3" s="9" t="s">
        <v>107</v>
      </c>
      <c r="H3" s="9" t="s">
        <v>108</v>
      </c>
      <c r="I3" s="9" t="s">
        <v>109</v>
      </c>
      <c r="J3" s="19" t="s">
        <v>111</v>
      </c>
      <c r="K3" s="19" t="s">
        <v>112</v>
      </c>
      <c r="L3" s="19" t="s">
        <v>110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47" customFormat="1" x14ac:dyDescent="0.35">
      <c r="A4" s="4">
        <v>1</v>
      </c>
      <c r="B4" s="4">
        <v>2</v>
      </c>
      <c r="C4" s="12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</row>
    <row r="5" spans="1:247" x14ac:dyDescent="0.35">
      <c r="A5" s="3" t="s">
        <v>99</v>
      </c>
      <c r="B5" s="2" t="s">
        <v>98</v>
      </c>
      <c r="C5" s="13">
        <f>C6+C14+C18+C25+C30+C32+C38+C41+C43+C48+C52</f>
        <v>7193792262</v>
      </c>
      <c r="D5" s="15">
        <f>D6+D14+D18+D25+D30+D32+D38+D41+D43+D48+D52</f>
        <v>9508224563.9300003</v>
      </c>
      <c r="E5" s="15">
        <v>6656881998.8100004</v>
      </c>
      <c r="F5" s="15">
        <f>F6+F14+F18+F25+F30+F32+F38+F41+F43+F48+F52</f>
        <v>5148380299.1099997</v>
      </c>
      <c r="G5" s="17">
        <f t="shared" ref="G5:G36" si="0">C5-F5</f>
        <v>2045411962.8900003</v>
      </c>
      <c r="H5" s="17">
        <f>D5-F5</f>
        <v>4359844264.8200006</v>
      </c>
      <c r="I5" s="17">
        <f>E5-F5</f>
        <v>1508501699.7000008</v>
      </c>
      <c r="J5" s="17">
        <f>F5/C5*100</f>
        <v>71.566985973524069</v>
      </c>
      <c r="K5" s="17">
        <f>F5/D5*100</f>
        <v>54.146599762069968</v>
      </c>
      <c r="L5" s="18">
        <f>F5/E5*100</f>
        <v>77.339215266701984</v>
      </c>
    </row>
    <row r="6" spans="1:247" x14ac:dyDescent="0.35">
      <c r="A6" s="3" t="s">
        <v>97</v>
      </c>
      <c r="B6" s="2" t="s">
        <v>96</v>
      </c>
      <c r="C6" s="13">
        <v>660868150</v>
      </c>
      <c r="D6" s="15">
        <f>SUM(D7:D13)</f>
        <v>697148653</v>
      </c>
      <c r="E6" s="15">
        <v>514054681.33999997</v>
      </c>
      <c r="F6" s="15">
        <f>SUM(F7:F13)</f>
        <v>463935486.42999995</v>
      </c>
      <c r="G6" s="17">
        <f t="shared" si="0"/>
        <v>196932663.57000005</v>
      </c>
      <c r="H6" s="17">
        <f t="shared" ref="H6:H54" si="1">D6-F6</f>
        <v>233213166.57000005</v>
      </c>
      <c r="I6" s="17">
        <f t="shared" ref="I6:I54" si="2">E6-F6</f>
        <v>50119194.910000026</v>
      </c>
      <c r="J6" s="17">
        <f t="shared" ref="J6:J54" si="3">F6/C6*100</f>
        <v>70.200914725577249</v>
      </c>
      <c r="K6" s="17">
        <f t="shared" ref="K6:K54" si="4">F6/D6*100</f>
        <v>66.547569794988888</v>
      </c>
      <c r="L6" s="18">
        <f t="shared" ref="L6:L54" si="5">F6/E6*100</f>
        <v>90.250221089446555</v>
      </c>
    </row>
    <row r="7" spans="1:247" ht="54" x14ac:dyDescent="0.35">
      <c r="A7" s="3" t="s">
        <v>95</v>
      </c>
      <c r="B7" s="2" t="s">
        <v>94</v>
      </c>
      <c r="C7" s="13">
        <v>5633400</v>
      </c>
      <c r="D7" s="15">
        <v>5653143</v>
      </c>
      <c r="E7" s="15">
        <v>4077012</v>
      </c>
      <c r="F7" s="15">
        <v>4049809.56</v>
      </c>
      <c r="G7" s="17">
        <f t="shared" si="0"/>
        <v>1583590.44</v>
      </c>
      <c r="H7" s="17">
        <f t="shared" si="1"/>
        <v>1603333.44</v>
      </c>
      <c r="I7" s="17">
        <f t="shared" si="2"/>
        <v>27202.439999999944</v>
      </c>
      <c r="J7" s="17">
        <f t="shared" si="3"/>
        <v>71.8892597720737</v>
      </c>
      <c r="K7" s="17">
        <f t="shared" si="4"/>
        <v>71.638194186844387</v>
      </c>
      <c r="L7" s="18">
        <f t="shared" si="5"/>
        <v>99.332784892465369</v>
      </c>
    </row>
    <row r="8" spans="1:247" ht="72" x14ac:dyDescent="0.35">
      <c r="A8" s="3" t="s">
        <v>93</v>
      </c>
      <c r="B8" s="2" t="s">
        <v>92</v>
      </c>
      <c r="C8" s="15">
        <v>30531300</v>
      </c>
      <c r="D8" s="15">
        <v>30724047</v>
      </c>
      <c r="E8" s="15">
        <v>22653941</v>
      </c>
      <c r="F8" s="15">
        <v>21217160.510000002</v>
      </c>
      <c r="G8" s="17">
        <f t="shared" si="0"/>
        <v>9314139.4899999984</v>
      </c>
      <c r="H8" s="17">
        <f t="shared" si="1"/>
        <v>9506886.4899999984</v>
      </c>
      <c r="I8" s="17">
        <f t="shared" si="2"/>
        <v>1436780.4899999984</v>
      </c>
      <c r="J8" s="17">
        <f t="shared" si="3"/>
        <v>69.493144772741417</v>
      </c>
      <c r="K8" s="17">
        <f t="shared" si="4"/>
        <v>69.057180227591758</v>
      </c>
      <c r="L8" s="18">
        <f t="shared" si="5"/>
        <v>93.657701810029437</v>
      </c>
    </row>
    <row r="9" spans="1:247" ht="72" x14ac:dyDescent="0.35">
      <c r="A9" s="3" t="s">
        <v>91</v>
      </c>
      <c r="B9" s="2" t="s">
        <v>90</v>
      </c>
      <c r="C9" s="13">
        <v>190146700</v>
      </c>
      <c r="D9" s="15">
        <v>203954623</v>
      </c>
      <c r="E9" s="15">
        <v>151698747</v>
      </c>
      <c r="F9" s="15">
        <v>144366778.34</v>
      </c>
      <c r="G9" s="17">
        <f t="shared" si="0"/>
        <v>45779921.659999996</v>
      </c>
      <c r="H9" s="17">
        <f t="shared" si="1"/>
        <v>59587844.659999996</v>
      </c>
      <c r="I9" s="17">
        <f t="shared" si="2"/>
        <v>7331968.6599999964</v>
      </c>
      <c r="J9" s="17">
        <f t="shared" si="3"/>
        <v>75.923893677881338</v>
      </c>
      <c r="K9" s="17">
        <f t="shared" si="4"/>
        <v>70.783773476907157</v>
      </c>
      <c r="L9" s="18">
        <f t="shared" si="5"/>
        <v>95.166757270579168</v>
      </c>
    </row>
    <row r="10" spans="1:247" x14ac:dyDescent="0.35">
      <c r="A10" s="3" t="s">
        <v>89</v>
      </c>
      <c r="B10" s="2" t="s">
        <v>88</v>
      </c>
      <c r="C10" s="13">
        <v>15400</v>
      </c>
      <c r="D10" s="15">
        <v>15400</v>
      </c>
      <c r="E10" s="15">
        <v>15400</v>
      </c>
      <c r="F10" s="15">
        <v>11550</v>
      </c>
      <c r="G10" s="17">
        <f t="shared" si="0"/>
        <v>3850</v>
      </c>
      <c r="H10" s="17">
        <f t="shared" si="1"/>
        <v>3850</v>
      </c>
      <c r="I10" s="17">
        <f t="shared" si="2"/>
        <v>3850</v>
      </c>
      <c r="J10" s="17">
        <f t="shared" si="3"/>
        <v>75</v>
      </c>
      <c r="K10" s="17">
        <f t="shared" si="4"/>
        <v>75</v>
      </c>
      <c r="L10" s="18">
        <f t="shared" si="5"/>
        <v>75</v>
      </c>
    </row>
    <row r="11" spans="1:247" ht="54" x14ac:dyDescent="0.35">
      <c r="A11" s="3" t="s">
        <v>87</v>
      </c>
      <c r="B11" s="2" t="s">
        <v>86</v>
      </c>
      <c r="C11" s="13">
        <v>79668400</v>
      </c>
      <c r="D11" s="15">
        <v>80417740</v>
      </c>
      <c r="E11" s="15">
        <v>59372195.340000004</v>
      </c>
      <c r="F11" s="15">
        <v>57669475.479999997</v>
      </c>
      <c r="G11" s="17">
        <f t="shared" si="0"/>
        <v>21998924.520000003</v>
      </c>
      <c r="H11" s="17">
        <f t="shared" si="1"/>
        <v>22748264.520000003</v>
      </c>
      <c r="I11" s="17">
        <f t="shared" si="2"/>
        <v>1702719.8600000069</v>
      </c>
      <c r="J11" s="17">
        <f t="shared" si="3"/>
        <v>72.386888000763165</v>
      </c>
      <c r="K11" s="17">
        <f t="shared" si="4"/>
        <v>71.712380228541605</v>
      </c>
      <c r="L11" s="18">
        <f t="shared" si="5"/>
        <v>97.132125820429522</v>
      </c>
    </row>
    <row r="12" spans="1:247" x14ac:dyDescent="0.35">
      <c r="A12" s="3" t="s">
        <v>85</v>
      </c>
      <c r="B12" s="2" t="s">
        <v>84</v>
      </c>
      <c r="C12" s="13">
        <v>5000000</v>
      </c>
      <c r="D12" s="15">
        <v>4987580</v>
      </c>
      <c r="E12" s="15">
        <v>3737580</v>
      </c>
      <c r="F12" s="15">
        <v>0</v>
      </c>
      <c r="G12" s="17">
        <f t="shared" si="0"/>
        <v>5000000</v>
      </c>
      <c r="H12" s="17">
        <f t="shared" si="1"/>
        <v>4987580</v>
      </c>
      <c r="I12" s="17">
        <f t="shared" si="2"/>
        <v>3737580</v>
      </c>
      <c r="J12" s="17">
        <f t="shared" si="3"/>
        <v>0</v>
      </c>
      <c r="K12" s="17">
        <f t="shared" si="4"/>
        <v>0</v>
      </c>
      <c r="L12" s="18">
        <f t="shared" si="5"/>
        <v>0</v>
      </c>
    </row>
    <row r="13" spans="1:247" x14ac:dyDescent="0.35">
      <c r="A13" s="3" t="s">
        <v>83</v>
      </c>
      <c r="B13" s="2" t="s">
        <v>82</v>
      </c>
      <c r="C13" s="13">
        <v>349872950</v>
      </c>
      <c r="D13" s="15">
        <v>371396120</v>
      </c>
      <c r="E13" s="15">
        <v>272499806</v>
      </c>
      <c r="F13" s="15">
        <v>236620712.53999999</v>
      </c>
      <c r="G13" s="17">
        <f t="shared" si="0"/>
        <v>113252237.46000001</v>
      </c>
      <c r="H13" s="17">
        <f t="shared" si="1"/>
        <v>134775407.46000001</v>
      </c>
      <c r="I13" s="17">
        <f t="shared" si="2"/>
        <v>35879093.460000008</v>
      </c>
      <c r="J13" s="17">
        <f t="shared" si="3"/>
        <v>67.63046772835682</v>
      </c>
      <c r="K13" s="17">
        <f t="shared" si="4"/>
        <v>63.711142846618863</v>
      </c>
      <c r="L13" s="18">
        <f t="shared" si="5"/>
        <v>86.833350824477279</v>
      </c>
    </row>
    <row r="14" spans="1:247" ht="36" x14ac:dyDescent="0.35">
      <c r="A14" s="3" t="s">
        <v>81</v>
      </c>
      <c r="B14" s="2" t="s">
        <v>80</v>
      </c>
      <c r="C14" s="13">
        <v>40793300</v>
      </c>
      <c r="D14" s="15">
        <f>SUM(D15:D17)</f>
        <v>41361960</v>
      </c>
      <c r="E14" s="15">
        <v>29657950</v>
      </c>
      <c r="F14" s="15">
        <f>SUM(F15:F17)</f>
        <v>23484940.890000001</v>
      </c>
      <c r="G14" s="17">
        <f t="shared" si="0"/>
        <v>17308359.109999999</v>
      </c>
      <c r="H14" s="17">
        <f t="shared" si="1"/>
        <v>17877019.109999999</v>
      </c>
      <c r="I14" s="17">
        <f t="shared" si="2"/>
        <v>6173009.1099999994</v>
      </c>
      <c r="J14" s="17">
        <f t="shared" si="3"/>
        <v>57.570583625252191</v>
      </c>
      <c r="K14" s="17">
        <f t="shared" si="4"/>
        <v>56.779081286283336</v>
      </c>
      <c r="L14" s="18">
        <f t="shared" si="5"/>
        <v>79.185988546072807</v>
      </c>
    </row>
    <row r="15" spans="1:247" x14ac:dyDescent="0.35">
      <c r="A15" s="3" t="s">
        <v>79</v>
      </c>
      <c r="B15" s="2" t="s">
        <v>78</v>
      </c>
      <c r="C15" s="13">
        <v>10463100</v>
      </c>
      <c r="D15" s="15">
        <v>11014700</v>
      </c>
      <c r="E15" s="15">
        <v>8448631</v>
      </c>
      <c r="F15" s="15">
        <v>6210757.9900000002</v>
      </c>
      <c r="G15" s="17">
        <f t="shared" si="0"/>
        <v>4252342.01</v>
      </c>
      <c r="H15" s="17">
        <f t="shared" si="1"/>
        <v>4803942.01</v>
      </c>
      <c r="I15" s="17">
        <f t="shared" si="2"/>
        <v>2237873.0099999998</v>
      </c>
      <c r="J15" s="17">
        <f t="shared" si="3"/>
        <v>59.358679454463783</v>
      </c>
      <c r="K15" s="17">
        <f t="shared" si="4"/>
        <v>56.386083960525482</v>
      </c>
      <c r="L15" s="18">
        <f t="shared" si="5"/>
        <v>73.512004370885649</v>
      </c>
    </row>
    <row r="16" spans="1:247" ht="54" x14ac:dyDescent="0.35">
      <c r="A16" s="3" t="s">
        <v>77</v>
      </c>
      <c r="B16" s="2" t="s">
        <v>76</v>
      </c>
      <c r="C16" s="13">
        <v>27036900</v>
      </c>
      <c r="D16" s="15">
        <v>27053960</v>
      </c>
      <c r="E16" s="15">
        <v>20370538</v>
      </c>
      <c r="F16" s="15">
        <v>16446735.539999999</v>
      </c>
      <c r="G16" s="17">
        <f t="shared" si="0"/>
        <v>10590164.460000001</v>
      </c>
      <c r="H16" s="17">
        <f t="shared" si="1"/>
        <v>10607224.460000001</v>
      </c>
      <c r="I16" s="17">
        <f t="shared" si="2"/>
        <v>3923802.4600000009</v>
      </c>
      <c r="J16" s="17">
        <f t="shared" si="3"/>
        <v>60.830700043274192</v>
      </c>
      <c r="K16" s="17">
        <f t="shared" si="4"/>
        <v>60.792340714631052</v>
      </c>
      <c r="L16" s="18">
        <f t="shared" si="5"/>
        <v>80.73785552448345</v>
      </c>
    </row>
    <row r="17" spans="1:12" ht="36" x14ac:dyDescent="0.35">
      <c r="A17" s="3" t="s">
        <v>75</v>
      </c>
      <c r="B17" s="2" t="s">
        <v>74</v>
      </c>
      <c r="C17" s="13">
        <v>3293300</v>
      </c>
      <c r="D17" s="15">
        <v>3293300</v>
      </c>
      <c r="E17" s="15">
        <v>838781</v>
      </c>
      <c r="F17" s="15">
        <v>827447.36</v>
      </c>
      <c r="G17" s="17">
        <f t="shared" si="0"/>
        <v>2465852.64</v>
      </c>
      <c r="H17" s="17">
        <f t="shared" si="1"/>
        <v>2465852.64</v>
      </c>
      <c r="I17" s="17">
        <f t="shared" si="2"/>
        <v>11333.640000000014</v>
      </c>
      <c r="J17" s="17">
        <f t="shared" si="3"/>
        <v>25.125174141438677</v>
      </c>
      <c r="K17" s="17">
        <f t="shared" si="4"/>
        <v>25.125174141438677</v>
      </c>
      <c r="L17" s="18">
        <f t="shared" si="5"/>
        <v>98.648796288900201</v>
      </c>
    </row>
    <row r="18" spans="1:12" x14ac:dyDescent="0.35">
      <c r="A18" s="3" t="s">
        <v>73</v>
      </c>
      <c r="B18" s="2" t="s">
        <v>72</v>
      </c>
      <c r="C18" s="13">
        <v>705440055</v>
      </c>
      <c r="D18" s="15">
        <f>SUM(D19:D24)</f>
        <v>858373091</v>
      </c>
      <c r="E18" s="15">
        <v>544032455</v>
      </c>
      <c r="F18" s="15">
        <f>SUM(F19:F24)</f>
        <v>469894383.52000004</v>
      </c>
      <c r="G18" s="17">
        <f t="shared" si="0"/>
        <v>235545671.47999996</v>
      </c>
      <c r="H18" s="17">
        <f t="shared" si="1"/>
        <v>388478707.47999996</v>
      </c>
      <c r="I18" s="17">
        <f t="shared" si="2"/>
        <v>74138071.479999959</v>
      </c>
      <c r="J18" s="17">
        <f t="shared" si="3"/>
        <v>66.610108143065403</v>
      </c>
      <c r="K18" s="17">
        <f t="shared" si="4"/>
        <v>54.742441072165434</v>
      </c>
      <c r="L18" s="18">
        <f t="shared" si="5"/>
        <v>86.372491052946472</v>
      </c>
    </row>
    <row r="19" spans="1:12" x14ac:dyDescent="0.35">
      <c r="A19" s="3" t="s">
        <v>71</v>
      </c>
      <c r="B19" s="2" t="s">
        <v>70</v>
      </c>
      <c r="C19" s="13">
        <v>4362800</v>
      </c>
      <c r="D19" s="10">
        <v>3500959</v>
      </c>
      <c r="E19" s="10">
        <v>2944559</v>
      </c>
      <c r="F19" s="10">
        <v>2852240.99</v>
      </c>
      <c r="G19" s="17">
        <f t="shared" si="0"/>
        <v>1510559.0099999998</v>
      </c>
      <c r="H19" s="17">
        <f t="shared" si="1"/>
        <v>648718.00999999978</v>
      </c>
      <c r="I19" s="17">
        <f t="shared" si="2"/>
        <v>92318.009999999776</v>
      </c>
      <c r="J19" s="17">
        <f t="shared" si="3"/>
        <v>65.376386494911529</v>
      </c>
      <c r="K19" s="17">
        <f t="shared" si="4"/>
        <v>81.470276858426516</v>
      </c>
      <c r="L19" s="18">
        <f t="shared" si="5"/>
        <v>96.86479333577627</v>
      </c>
    </row>
    <row r="20" spans="1:12" x14ac:dyDescent="0.35">
      <c r="A20" s="3" t="s">
        <v>69</v>
      </c>
      <c r="B20" s="2" t="s">
        <v>68</v>
      </c>
      <c r="C20" s="13">
        <v>32845100</v>
      </c>
      <c r="D20" s="10">
        <v>47925800</v>
      </c>
      <c r="E20" s="10">
        <v>27595597</v>
      </c>
      <c r="F20" s="10">
        <v>24838296.149999999</v>
      </c>
      <c r="G20" s="17">
        <f t="shared" si="0"/>
        <v>8006803.8500000015</v>
      </c>
      <c r="H20" s="17">
        <f t="shared" si="1"/>
        <v>23087503.850000001</v>
      </c>
      <c r="I20" s="17">
        <f t="shared" si="2"/>
        <v>2757300.8500000015</v>
      </c>
      <c r="J20" s="17">
        <f t="shared" si="3"/>
        <v>75.62253167139086</v>
      </c>
      <c r="K20" s="17">
        <f t="shared" si="4"/>
        <v>51.826565545071759</v>
      </c>
      <c r="L20" s="18">
        <f t="shared" si="5"/>
        <v>90.008185544962117</v>
      </c>
    </row>
    <row r="21" spans="1:12" x14ac:dyDescent="0.35">
      <c r="A21" s="3" t="s">
        <v>67</v>
      </c>
      <c r="B21" s="2" t="s">
        <v>66</v>
      </c>
      <c r="C21" s="13">
        <v>263686300</v>
      </c>
      <c r="D21" s="10">
        <v>263686300</v>
      </c>
      <c r="E21" s="10">
        <v>198194880</v>
      </c>
      <c r="F21" s="10">
        <v>173313082.55000001</v>
      </c>
      <c r="G21" s="17">
        <f t="shared" si="0"/>
        <v>90373217.449999988</v>
      </c>
      <c r="H21" s="17">
        <f>D21-F21</f>
        <v>90373217.449999988</v>
      </c>
      <c r="I21" s="17">
        <f t="shared" si="2"/>
        <v>24881797.449999988</v>
      </c>
      <c r="J21" s="17">
        <f t="shared" si="3"/>
        <v>65.726995505644396</v>
      </c>
      <c r="K21" s="17">
        <f t="shared" si="4"/>
        <v>65.726995505644396</v>
      </c>
      <c r="L21" s="18">
        <f t="shared" si="5"/>
        <v>87.445792015414327</v>
      </c>
    </row>
    <row r="22" spans="1:12" x14ac:dyDescent="0.35">
      <c r="A22" s="3" t="s">
        <v>65</v>
      </c>
      <c r="B22" s="2" t="s">
        <v>64</v>
      </c>
      <c r="C22" s="13">
        <v>316102900</v>
      </c>
      <c r="D22" s="10">
        <v>440363003</v>
      </c>
      <c r="E22" s="10">
        <v>251931901</v>
      </c>
      <c r="F22" s="10">
        <v>217778194.53999999</v>
      </c>
      <c r="G22" s="17">
        <f t="shared" si="0"/>
        <v>98324705.460000008</v>
      </c>
      <c r="H22" s="17">
        <f t="shared" si="1"/>
        <v>222584808.46000001</v>
      </c>
      <c r="I22" s="17">
        <f t="shared" si="2"/>
        <v>34153706.460000008</v>
      </c>
      <c r="J22" s="17">
        <f t="shared" si="3"/>
        <v>68.894715784005783</v>
      </c>
      <c r="K22" s="17">
        <f t="shared" si="4"/>
        <v>49.454244125045172</v>
      </c>
      <c r="L22" s="18">
        <f t="shared" si="5"/>
        <v>86.443278392123901</v>
      </c>
    </row>
    <row r="23" spans="1:12" x14ac:dyDescent="0.35">
      <c r="A23" s="3" t="s">
        <v>63</v>
      </c>
      <c r="B23" s="2" t="s">
        <v>62</v>
      </c>
      <c r="C23" s="13">
        <v>15498500</v>
      </c>
      <c r="D23" s="10">
        <v>20599408</v>
      </c>
      <c r="E23" s="10">
        <v>16928451</v>
      </c>
      <c r="F23" s="10">
        <v>13300412.93</v>
      </c>
      <c r="G23" s="17">
        <f t="shared" si="0"/>
        <v>2198087.0700000003</v>
      </c>
      <c r="H23" s="17">
        <f t="shared" si="1"/>
        <v>7298995.0700000003</v>
      </c>
      <c r="I23" s="17">
        <f t="shared" si="2"/>
        <v>3628038.0700000003</v>
      </c>
      <c r="J23" s="17">
        <f t="shared" si="3"/>
        <v>85.817420589089267</v>
      </c>
      <c r="K23" s="17">
        <f t="shared" si="4"/>
        <v>64.5669668273962</v>
      </c>
      <c r="L23" s="18">
        <f t="shared" si="5"/>
        <v>78.568399022450436</v>
      </c>
    </row>
    <row r="24" spans="1:12" x14ac:dyDescent="0.35">
      <c r="A24" s="3" t="s">
        <v>61</v>
      </c>
      <c r="B24" s="2" t="s">
        <v>60</v>
      </c>
      <c r="C24" s="13">
        <v>72944455</v>
      </c>
      <c r="D24" s="10">
        <v>82297621</v>
      </c>
      <c r="E24" s="10">
        <v>46437067</v>
      </c>
      <c r="F24" s="10">
        <v>37812156.359999999</v>
      </c>
      <c r="G24" s="17">
        <f t="shared" si="0"/>
        <v>35132298.640000001</v>
      </c>
      <c r="H24" s="17">
        <f t="shared" si="1"/>
        <v>44485464.640000001</v>
      </c>
      <c r="I24" s="17">
        <f t="shared" si="2"/>
        <v>8624910.6400000006</v>
      </c>
      <c r="J24" s="17">
        <f t="shared" si="3"/>
        <v>51.836916678587841</v>
      </c>
      <c r="K24" s="17">
        <f t="shared" si="4"/>
        <v>45.945625038176985</v>
      </c>
      <c r="L24" s="18">
        <f t="shared" si="5"/>
        <v>81.426667967638863</v>
      </c>
    </row>
    <row r="25" spans="1:12" x14ac:dyDescent="0.35">
      <c r="A25" s="3" t="s">
        <v>59</v>
      </c>
      <c r="B25" s="2" t="s">
        <v>58</v>
      </c>
      <c r="C25" s="13">
        <v>653187526</v>
      </c>
      <c r="D25" s="10">
        <f>SUM(D26:D29)</f>
        <v>1757880742.0799999</v>
      </c>
      <c r="E25" s="10">
        <v>954070996</v>
      </c>
      <c r="F25" s="10">
        <f>SUM(F26:F29)</f>
        <v>402837424.71000004</v>
      </c>
      <c r="G25" s="17">
        <f t="shared" si="0"/>
        <v>250350101.28999996</v>
      </c>
      <c r="H25" s="17">
        <f t="shared" si="1"/>
        <v>1355043317.3699999</v>
      </c>
      <c r="I25" s="17">
        <f t="shared" si="2"/>
        <v>551233571.28999996</v>
      </c>
      <c r="J25" s="17">
        <f t="shared" si="3"/>
        <v>61.672553237031671</v>
      </c>
      <c r="K25" s="17">
        <f t="shared" si="4"/>
        <v>22.916083842715377</v>
      </c>
      <c r="L25" s="18">
        <f t="shared" si="5"/>
        <v>42.223002942015867</v>
      </c>
    </row>
    <row r="26" spans="1:12" x14ac:dyDescent="0.35">
      <c r="A26" s="3" t="s">
        <v>57</v>
      </c>
      <c r="B26" s="2" t="s">
        <v>56</v>
      </c>
      <c r="C26" s="13">
        <v>177232400</v>
      </c>
      <c r="D26" s="10">
        <v>718512233.75</v>
      </c>
      <c r="E26" s="10">
        <v>420664873</v>
      </c>
      <c r="F26" s="10">
        <v>56740782.93</v>
      </c>
      <c r="G26" s="17">
        <f t="shared" si="0"/>
        <v>120491617.06999999</v>
      </c>
      <c r="H26" s="17">
        <f t="shared" si="1"/>
        <v>661771450.82000005</v>
      </c>
      <c r="I26" s="17">
        <f t="shared" si="2"/>
        <v>363924090.06999999</v>
      </c>
      <c r="J26" s="17">
        <f t="shared" si="3"/>
        <v>32.014904120239869</v>
      </c>
      <c r="K26" s="17">
        <f t="shared" si="4"/>
        <v>7.8969821618573102</v>
      </c>
      <c r="L26" s="18">
        <f t="shared" si="5"/>
        <v>13.488357733639432</v>
      </c>
    </row>
    <row r="27" spans="1:12" x14ac:dyDescent="0.35">
      <c r="A27" s="3" t="s">
        <v>55</v>
      </c>
      <c r="B27" s="2" t="s">
        <v>54</v>
      </c>
      <c r="C27" s="13">
        <v>52249400</v>
      </c>
      <c r="D27" s="10">
        <v>441957722</v>
      </c>
      <c r="E27" s="10">
        <v>257172714</v>
      </c>
      <c r="F27" s="10">
        <v>136361154.94</v>
      </c>
      <c r="G27" s="17">
        <f t="shared" si="0"/>
        <v>-84111754.939999998</v>
      </c>
      <c r="H27" s="17">
        <f t="shared" si="1"/>
        <v>305596567.06</v>
      </c>
      <c r="I27" s="17">
        <f t="shared" si="2"/>
        <v>120811559.06</v>
      </c>
      <c r="J27" s="17">
        <f t="shared" si="3"/>
        <v>260.9812838807718</v>
      </c>
      <c r="K27" s="17">
        <f t="shared" si="4"/>
        <v>30.853891255236398</v>
      </c>
      <c r="L27" s="18">
        <f t="shared" si="5"/>
        <v>53.023181510617022</v>
      </c>
    </row>
    <row r="28" spans="1:12" x14ac:dyDescent="0.35">
      <c r="A28" s="3" t="s">
        <v>53</v>
      </c>
      <c r="B28" s="2" t="s">
        <v>52</v>
      </c>
      <c r="C28" s="13">
        <v>251414926</v>
      </c>
      <c r="D28" s="10">
        <v>334168832.32999998</v>
      </c>
      <c r="E28" s="10">
        <v>173871791</v>
      </c>
      <c r="F28" s="10">
        <v>116500123.05</v>
      </c>
      <c r="G28" s="17">
        <f t="shared" si="0"/>
        <v>134914802.94999999</v>
      </c>
      <c r="H28" s="17">
        <f t="shared" si="1"/>
        <v>217668709.27999997</v>
      </c>
      <c r="I28" s="17">
        <f t="shared" si="2"/>
        <v>57371667.950000003</v>
      </c>
      <c r="J28" s="17">
        <f t="shared" si="3"/>
        <v>46.337791038707067</v>
      </c>
      <c r="K28" s="17">
        <f t="shared" si="4"/>
        <v>34.862653778241423</v>
      </c>
      <c r="L28" s="18">
        <f t="shared" si="5"/>
        <v>67.003464092688844</v>
      </c>
    </row>
    <row r="29" spans="1:12" ht="36" x14ac:dyDescent="0.35">
      <c r="A29" s="3" t="s">
        <v>51</v>
      </c>
      <c r="B29" s="2" t="s">
        <v>50</v>
      </c>
      <c r="C29" s="13">
        <v>172290800</v>
      </c>
      <c r="D29" s="10">
        <v>263241954</v>
      </c>
      <c r="E29" s="10">
        <v>102361618</v>
      </c>
      <c r="F29" s="10">
        <v>93235363.790000007</v>
      </c>
      <c r="G29" s="17">
        <f t="shared" si="0"/>
        <v>79055436.209999993</v>
      </c>
      <c r="H29" s="17">
        <f t="shared" si="1"/>
        <v>170006590.20999998</v>
      </c>
      <c r="I29" s="17">
        <f t="shared" si="2"/>
        <v>9126254.2099999934</v>
      </c>
      <c r="J29" s="17">
        <f t="shared" si="3"/>
        <v>54.115114556319895</v>
      </c>
      <c r="K29" s="17">
        <f t="shared" si="4"/>
        <v>35.418124798602584</v>
      </c>
      <c r="L29" s="18">
        <f t="shared" si="5"/>
        <v>91.084300552967036</v>
      </c>
    </row>
    <row r="30" spans="1:12" x14ac:dyDescent="0.35">
      <c r="A30" s="3" t="s">
        <v>49</v>
      </c>
      <c r="B30" s="2" t="s">
        <v>48</v>
      </c>
      <c r="C30" s="13">
        <v>197500</v>
      </c>
      <c r="D30" s="10">
        <f>SUM(D31)</f>
        <v>212800</v>
      </c>
      <c r="E30" s="10">
        <v>212800</v>
      </c>
      <c r="F30" s="10">
        <f>SUM(F31)</f>
        <v>0</v>
      </c>
      <c r="G30" s="17">
        <f t="shared" si="0"/>
        <v>197500</v>
      </c>
      <c r="H30" s="17">
        <f t="shared" si="1"/>
        <v>212800</v>
      </c>
      <c r="I30" s="17">
        <f t="shared" si="2"/>
        <v>212800</v>
      </c>
      <c r="J30" s="17">
        <f t="shared" si="3"/>
        <v>0</v>
      </c>
      <c r="K30" s="17">
        <f t="shared" si="4"/>
        <v>0</v>
      </c>
      <c r="L30" s="18">
        <f t="shared" si="5"/>
        <v>0</v>
      </c>
    </row>
    <row r="31" spans="1:12" ht="36" x14ac:dyDescent="0.35">
      <c r="A31" s="3" t="s">
        <v>47</v>
      </c>
      <c r="B31" s="2" t="s">
        <v>46</v>
      </c>
      <c r="C31" s="13">
        <v>195700</v>
      </c>
      <c r="D31" s="10">
        <v>212800</v>
      </c>
      <c r="E31" s="10">
        <v>212800</v>
      </c>
      <c r="F31" s="10">
        <v>0</v>
      </c>
      <c r="G31" s="17">
        <f t="shared" si="0"/>
        <v>195700</v>
      </c>
      <c r="H31" s="17">
        <f t="shared" si="1"/>
        <v>212800</v>
      </c>
      <c r="I31" s="17">
        <f t="shared" si="2"/>
        <v>212800</v>
      </c>
      <c r="J31" s="17">
        <f t="shared" si="3"/>
        <v>0</v>
      </c>
      <c r="K31" s="17">
        <f t="shared" si="4"/>
        <v>0</v>
      </c>
      <c r="L31" s="18">
        <f t="shared" si="5"/>
        <v>0</v>
      </c>
    </row>
    <row r="32" spans="1:12" x14ac:dyDescent="0.35">
      <c r="A32" s="3" t="s">
        <v>45</v>
      </c>
      <c r="B32" s="2" t="s">
        <v>44</v>
      </c>
      <c r="C32" s="13">
        <v>4236827704</v>
      </c>
      <c r="D32" s="10">
        <f>SUM(D33:D37)</f>
        <v>4469515058</v>
      </c>
      <c r="E32" s="10">
        <v>3310206701</v>
      </c>
      <c r="F32" s="10">
        <f>SUM(F33:F37)</f>
        <v>2996878107.2000003</v>
      </c>
      <c r="G32" s="17">
        <f t="shared" si="0"/>
        <v>1239949596.7999997</v>
      </c>
      <c r="H32" s="17">
        <f t="shared" si="1"/>
        <v>1472636950.7999997</v>
      </c>
      <c r="I32" s="17">
        <f t="shared" si="2"/>
        <v>313328593.79999971</v>
      </c>
      <c r="J32" s="17">
        <f t="shared" si="3"/>
        <v>70.73400941866575</v>
      </c>
      <c r="K32" s="17">
        <f t="shared" si="4"/>
        <v>67.051527253183281</v>
      </c>
      <c r="L32" s="18">
        <f t="shared" si="5"/>
        <v>90.534470439403549</v>
      </c>
    </row>
    <row r="33" spans="1:12" x14ac:dyDescent="0.35">
      <c r="A33" s="3" t="s">
        <v>43</v>
      </c>
      <c r="B33" s="2" t="s">
        <v>42</v>
      </c>
      <c r="C33" s="13">
        <v>1113970670</v>
      </c>
      <c r="D33" s="10">
        <v>1197588715</v>
      </c>
      <c r="E33" s="10">
        <v>907465150</v>
      </c>
      <c r="F33" s="10">
        <v>800357919.66999996</v>
      </c>
      <c r="G33" s="17">
        <f t="shared" si="0"/>
        <v>313612750.33000004</v>
      </c>
      <c r="H33" s="17">
        <f t="shared" si="1"/>
        <v>397230795.33000004</v>
      </c>
      <c r="I33" s="17">
        <f t="shared" si="2"/>
        <v>107107230.33000004</v>
      </c>
      <c r="J33" s="17">
        <f t="shared" si="3"/>
        <v>71.847306327194403</v>
      </c>
      <c r="K33" s="17">
        <f t="shared" si="4"/>
        <v>66.830783360379272</v>
      </c>
      <c r="L33" s="18">
        <f t="shared" si="5"/>
        <v>88.197097119376977</v>
      </c>
    </row>
    <row r="34" spans="1:12" x14ac:dyDescent="0.35">
      <c r="A34" s="3" t="s">
        <v>41</v>
      </c>
      <c r="B34" s="2" t="s">
        <v>40</v>
      </c>
      <c r="C34" s="13">
        <v>2243614808</v>
      </c>
      <c r="D34" s="10">
        <v>2331710854</v>
      </c>
      <c r="E34" s="10">
        <v>1636123313</v>
      </c>
      <c r="F34" s="10">
        <v>1510001036.6500001</v>
      </c>
      <c r="G34" s="17">
        <f t="shared" si="0"/>
        <v>733613771.3499999</v>
      </c>
      <c r="H34" s="17">
        <f t="shared" si="1"/>
        <v>821709817.3499999</v>
      </c>
      <c r="I34" s="17">
        <f t="shared" si="2"/>
        <v>126122276.3499999</v>
      </c>
      <c r="J34" s="17">
        <f t="shared" si="3"/>
        <v>67.302151477420637</v>
      </c>
      <c r="K34" s="17">
        <f t="shared" si="4"/>
        <v>64.759360452417397</v>
      </c>
      <c r="L34" s="18">
        <f t="shared" si="5"/>
        <v>92.291395437747184</v>
      </c>
    </row>
    <row r="35" spans="1:12" x14ac:dyDescent="0.35">
      <c r="A35" s="3" t="s">
        <v>39</v>
      </c>
      <c r="B35" s="2" t="s">
        <v>38</v>
      </c>
      <c r="C35" s="13">
        <v>651137638</v>
      </c>
      <c r="D35" s="10">
        <v>708402898</v>
      </c>
      <c r="E35" s="10">
        <v>576051400</v>
      </c>
      <c r="F35" s="10">
        <v>514911049.61000001</v>
      </c>
      <c r="G35" s="17">
        <f t="shared" si="0"/>
        <v>136226588.38999999</v>
      </c>
      <c r="H35" s="17">
        <f t="shared" si="1"/>
        <v>193491848.38999999</v>
      </c>
      <c r="I35" s="17">
        <f t="shared" si="2"/>
        <v>61140350.389999986</v>
      </c>
      <c r="J35" s="17">
        <f t="shared" si="3"/>
        <v>79.07868007623911</v>
      </c>
      <c r="K35" s="17">
        <f t="shared" si="4"/>
        <v>72.686186217436969</v>
      </c>
      <c r="L35" s="18">
        <f t="shared" si="5"/>
        <v>89.386302960117803</v>
      </c>
    </row>
    <row r="36" spans="1:12" x14ac:dyDescent="0.35">
      <c r="A36" s="3" t="s">
        <v>37</v>
      </c>
      <c r="B36" s="2" t="s">
        <v>36</v>
      </c>
      <c r="C36" s="13">
        <v>101719388</v>
      </c>
      <c r="D36" s="10">
        <v>105733646</v>
      </c>
      <c r="E36" s="10">
        <v>91539381</v>
      </c>
      <c r="F36" s="10">
        <v>83637385.060000002</v>
      </c>
      <c r="G36" s="17">
        <f t="shared" si="0"/>
        <v>18082002.939999998</v>
      </c>
      <c r="H36" s="17">
        <f t="shared" si="1"/>
        <v>22096260.939999998</v>
      </c>
      <c r="I36" s="17">
        <f t="shared" si="2"/>
        <v>7901995.9399999976</v>
      </c>
      <c r="J36" s="17">
        <f t="shared" si="3"/>
        <v>82.223641632605975</v>
      </c>
      <c r="K36" s="17">
        <f t="shared" si="4"/>
        <v>79.101958765330011</v>
      </c>
      <c r="L36" s="18">
        <f t="shared" si="5"/>
        <v>91.367654168428345</v>
      </c>
    </row>
    <row r="37" spans="1:12" x14ac:dyDescent="0.35">
      <c r="A37" s="3" t="s">
        <v>35</v>
      </c>
      <c r="B37" s="2" t="s">
        <v>34</v>
      </c>
      <c r="C37" s="13">
        <v>126385200</v>
      </c>
      <c r="D37" s="10">
        <v>126078945</v>
      </c>
      <c r="E37" s="10">
        <v>99027457</v>
      </c>
      <c r="F37" s="10">
        <v>87970716.209999993</v>
      </c>
      <c r="G37" s="17">
        <f t="shared" ref="G37:G68" si="6">C37-F37</f>
        <v>38414483.790000007</v>
      </c>
      <c r="H37" s="17">
        <f t="shared" si="1"/>
        <v>38108228.790000007</v>
      </c>
      <c r="I37" s="17">
        <f t="shared" si="2"/>
        <v>11056740.790000007</v>
      </c>
      <c r="J37" s="17">
        <f t="shared" si="3"/>
        <v>69.605235589293684</v>
      </c>
      <c r="K37" s="17">
        <f t="shared" si="4"/>
        <v>69.774311809160523</v>
      </c>
      <c r="L37" s="18">
        <f t="shared" si="5"/>
        <v>88.83467159012271</v>
      </c>
    </row>
    <row r="38" spans="1:12" x14ac:dyDescent="0.35">
      <c r="A38" s="3" t="s">
        <v>33</v>
      </c>
      <c r="B38" s="2" t="s">
        <v>32</v>
      </c>
      <c r="C38" s="13">
        <v>404404893</v>
      </c>
      <c r="D38" s="10">
        <f>SUM(D39:D40)</f>
        <v>474851953.12</v>
      </c>
      <c r="E38" s="10">
        <v>352510261.12</v>
      </c>
      <c r="F38" s="10">
        <f>SUM(F39:F40)</f>
        <v>287643276.47999996</v>
      </c>
      <c r="G38" s="17">
        <f t="shared" si="6"/>
        <v>116761616.52000004</v>
      </c>
      <c r="H38" s="17">
        <f t="shared" si="1"/>
        <v>187208676.64000005</v>
      </c>
      <c r="I38" s="17">
        <f t="shared" si="2"/>
        <v>64866984.640000045</v>
      </c>
      <c r="J38" s="17">
        <f t="shared" si="3"/>
        <v>71.127546045789302</v>
      </c>
      <c r="K38" s="17">
        <f t="shared" si="4"/>
        <v>60.575359244086236</v>
      </c>
      <c r="L38" s="18">
        <f t="shared" si="5"/>
        <v>81.598554199839796</v>
      </c>
    </row>
    <row r="39" spans="1:12" x14ac:dyDescent="0.35">
      <c r="A39" s="3" t="s">
        <v>31</v>
      </c>
      <c r="B39" s="2" t="s">
        <v>30</v>
      </c>
      <c r="C39" s="13">
        <v>379497893</v>
      </c>
      <c r="D39" s="10">
        <v>449863601.12</v>
      </c>
      <c r="E39" s="10">
        <v>336203545.12</v>
      </c>
      <c r="F39" s="10">
        <v>272012743.38999999</v>
      </c>
      <c r="G39" s="17">
        <f t="shared" si="6"/>
        <v>107485149.61000001</v>
      </c>
      <c r="H39" s="17">
        <f t="shared" si="1"/>
        <v>177850857.73000002</v>
      </c>
      <c r="I39" s="17">
        <f t="shared" si="2"/>
        <v>64190801.730000019</v>
      </c>
      <c r="J39" s="17">
        <f t="shared" si="3"/>
        <v>71.677010177761375</v>
      </c>
      <c r="K39" s="17">
        <f t="shared" si="4"/>
        <v>60.465603954795455</v>
      </c>
      <c r="L39" s="18">
        <f t="shared" si="5"/>
        <v>80.907160955995096</v>
      </c>
    </row>
    <row r="40" spans="1:12" ht="36" x14ac:dyDescent="0.35">
      <c r="A40" s="3" t="s">
        <v>29</v>
      </c>
      <c r="B40" s="2" t="s">
        <v>28</v>
      </c>
      <c r="C40" s="13">
        <v>24907000</v>
      </c>
      <c r="D40" s="10">
        <v>24988352</v>
      </c>
      <c r="E40" s="10">
        <v>16306716</v>
      </c>
      <c r="F40" s="10">
        <v>15630533.09</v>
      </c>
      <c r="G40" s="17">
        <f t="shared" si="6"/>
        <v>9276466.9100000001</v>
      </c>
      <c r="H40" s="17">
        <f t="shared" si="1"/>
        <v>9357818.9100000001</v>
      </c>
      <c r="I40" s="17">
        <f t="shared" si="2"/>
        <v>676182.91000000015</v>
      </c>
      <c r="J40" s="17">
        <f t="shared" si="3"/>
        <v>62.755583129240776</v>
      </c>
      <c r="K40" s="17">
        <f t="shared" si="4"/>
        <v>62.551276250630693</v>
      </c>
      <c r="L40" s="18">
        <f t="shared" si="5"/>
        <v>95.853347111705389</v>
      </c>
    </row>
    <row r="41" spans="1:12" x14ac:dyDescent="0.35">
      <c r="A41" s="3" t="s">
        <v>27</v>
      </c>
      <c r="B41" s="2" t="s">
        <v>26</v>
      </c>
      <c r="C41" s="13">
        <v>7566800</v>
      </c>
      <c r="D41" s="10">
        <f>SUM(D42)</f>
        <v>7566800</v>
      </c>
      <c r="E41" s="10">
        <v>7566800</v>
      </c>
      <c r="F41" s="10">
        <f>SUM(F42)</f>
        <v>7073088.2400000002</v>
      </c>
      <c r="G41" s="17">
        <f t="shared" si="6"/>
        <v>493711.75999999978</v>
      </c>
      <c r="H41" s="17">
        <f t="shared" si="1"/>
        <v>493711.75999999978</v>
      </c>
      <c r="I41" s="17">
        <f t="shared" si="2"/>
        <v>493711.75999999978</v>
      </c>
      <c r="J41" s="17">
        <f t="shared" si="3"/>
        <v>93.475289950837876</v>
      </c>
      <c r="K41" s="17">
        <f t="shared" si="4"/>
        <v>93.475289950837876</v>
      </c>
      <c r="L41" s="18">
        <f t="shared" si="5"/>
        <v>93.475289950837876</v>
      </c>
    </row>
    <row r="42" spans="1:12" x14ac:dyDescent="0.35">
      <c r="A42" s="3" t="s">
        <v>25</v>
      </c>
      <c r="B42" s="2" t="s">
        <v>24</v>
      </c>
      <c r="C42" s="13">
        <v>7566800</v>
      </c>
      <c r="D42" s="10">
        <v>7566800</v>
      </c>
      <c r="E42" s="10">
        <v>7566800</v>
      </c>
      <c r="F42" s="10">
        <v>7073088.2400000002</v>
      </c>
      <c r="G42" s="17">
        <f t="shared" si="6"/>
        <v>493711.75999999978</v>
      </c>
      <c r="H42" s="17">
        <f t="shared" si="1"/>
        <v>493711.75999999978</v>
      </c>
      <c r="I42" s="17">
        <f t="shared" si="2"/>
        <v>493711.75999999978</v>
      </c>
      <c r="J42" s="17">
        <f t="shared" si="3"/>
        <v>93.475289950837876</v>
      </c>
      <c r="K42" s="17">
        <f t="shared" si="4"/>
        <v>93.475289950837876</v>
      </c>
      <c r="L42" s="18">
        <f t="shared" si="5"/>
        <v>93.475289950837876</v>
      </c>
    </row>
    <row r="43" spans="1:12" x14ac:dyDescent="0.35">
      <c r="A43" s="3" t="s">
        <v>23</v>
      </c>
      <c r="B43" s="2" t="s">
        <v>22</v>
      </c>
      <c r="C43" s="13">
        <v>197444798</v>
      </c>
      <c r="D43" s="10">
        <f>SUM(D44:D47)</f>
        <v>830316853.73000002</v>
      </c>
      <c r="E43" s="10">
        <v>639935128.35000002</v>
      </c>
      <c r="F43" s="10">
        <f>SUM(F44:F47)</f>
        <v>229196852.09000003</v>
      </c>
      <c r="G43" s="17">
        <f t="shared" si="6"/>
        <v>-31752054.090000033</v>
      </c>
      <c r="H43" s="17">
        <f t="shared" si="1"/>
        <v>601120001.63999999</v>
      </c>
      <c r="I43" s="17">
        <f t="shared" si="2"/>
        <v>410738276.25999999</v>
      </c>
      <c r="J43" s="17">
        <f t="shared" si="3"/>
        <v>116.08148424857465</v>
      </c>
      <c r="K43" s="17">
        <f t="shared" si="4"/>
        <v>27.603540872425743</v>
      </c>
      <c r="L43" s="18">
        <f t="shared" si="5"/>
        <v>35.815638482131476</v>
      </c>
    </row>
    <row r="44" spans="1:12" x14ac:dyDescent="0.35">
      <c r="A44" s="3" t="s">
        <v>21</v>
      </c>
      <c r="B44" s="2" t="s">
        <v>20</v>
      </c>
      <c r="C44" s="13">
        <v>6509200</v>
      </c>
      <c r="D44" s="10">
        <v>6509200</v>
      </c>
      <c r="E44" s="10">
        <v>5751130</v>
      </c>
      <c r="F44" s="10">
        <v>5750807.46</v>
      </c>
      <c r="G44" s="17">
        <f t="shared" si="6"/>
        <v>758392.54</v>
      </c>
      <c r="H44" s="17">
        <f t="shared" si="1"/>
        <v>758392.54</v>
      </c>
      <c r="I44" s="17">
        <f t="shared" si="2"/>
        <v>322.54000000003725</v>
      </c>
      <c r="J44" s="17">
        <f t="shared" si="3"/>
        <v>88.348913230504508</v>
      </c>
      <c r="K44" s="17">
        <f t="shared" si="4"/>
        <v>88.348913230504508</v>
      </c>
      <c r="L44" s="18">
        <f t="shared" si="5"/>
        <v>99.994391710846386</v>
      </c>
    </row>
    <row r="45" spans="1:12" x14ac:dyDescent="0.35">
      <c r="A45" s="3" t="s">
        <v>19</v>
      </c>
      <c r="B45" s="2" t="s">
        <v>18</v>
      </c>
      <c r="C45" s="13">
        <v>21316800</v>
      </c>
      <c r="D45" s="10">
        <v>608985911.38</v>
      </c>
      <c r="E45" s="10">
        <v>454014645</v>
      </c>
      <c r="F45" s="10">
        <v>133486237.43000001</v>
      </c>
      <c r="G45" s="17">
        <f t="shared" si="6"/>
        <v>-112169437.43000001</v>
      </c>
      <c r="H45" s="17">
        <f t="shared" si="1"/>
        <v>475499673.94999999</v>
      </c>
      <c r="I45" s="17">
        <f t="shared" si="2"/>
        <v>320528407.56999999</v>
      </c>
      <c r="J45" s="17">
        <f t="shared" si="3"/>
        <v>626.20204453764177</v>
      </c>
      <c r="K45" s="17">
        <f t="shared" si="4"/>
        <v>21.919429486884496</v>
      </c>
      <c r="L45" s="18">
        <f t="shared" si="5"/>
        <v>29.401306521731257</v>
      </c>
    </row>
    <row r="46" spans="1:12" x14ac:dyDescent="0.35">
      <c r="A46" s="3" t="s">
        <v>17</v>
      </c>
      <c r="B46" s="2" t="s">
        <v>16</v>
      </c>
      <c r="C46" s="13">
        <v>131786998</v>
      </c>
      <c r="D46" s="10">
        <v>176989942.34999999</v>
      </c>
      <c r="E46" s="10">
        <v>153568232.34999999</v>
      </c>
      <c r="F46" s="10">
        <v>67027885.640000001</v>
      </c>
      <c r="G46" s="17">
        <f t="shared" si="6"/>
        <v>64759112.359999999</v>
      </c>
      <c r="H46" s="17">
        <f t="shared" si="1"/>
        <v>109962056.70999999</v>
      </c>
      <c r="I46" s="17">
        <f t="shared" si="2"/>
        <v>86540346.709999993</v>
      </c>
      <c r="J46" s="17">
        <f t="shared" si="3"/>
        <v>50.860772805523659</v>
      </c>
      <c r="K46" s="17">
        <f t="shared" si="4"/>
        <v>37.871013883631562</v>
      </c>
      <c r="L46" s="18">
        <f t="shared" si="5"/>
        <v>43.646973475110137</v>
      </c>
    </row>
    <row r="47" spans="1:12" x14ac:dyDescent="0.35">
      <c r="A47" s="3" t="s">
        <v>15</v>
      </c>
      <c r="B47" s="2" t="s">
        <v>14</v>
      </c>
      <c r="C47" s="13">
        <v>37831800</v>
      </c>
      <c r="D47" s="10">
        <v>37831800</v>
      </c>
      <c r="E47" s="10">
        <v>26601121</v>
      </c>
      <c r="F47" s="10">
        <v>22931921.559999999</v>
      </c>
      <c r="G47" s="17">
        <f t="shared" si="6"/>
        <v>14899878.440000001</v>
      </c>
      <c r="H47" s="17">
        <f t="shared" si="1"/>
        <v>14899878.440000001</v>
      </c>
      <c r="I47" s="17">
        <f t="shared" si="2"/>
        <v>3669199.4400000013</v>
      </c>
      <c r="J47" s="17">
        <f t="shared" si="3"/>
        <v>60.615465190659698</v>
      </c>
      <c r="K47" s="17">
        <f t="shared" si="4"/>
        <v>60.615465190659698</v>
      </c>
      <c r="L47" s="18">
        <f t="shared" si="5"/>
        <v>86.206598436208765</v>
      </c>
    </row>
    <row r="48" spans="1:12" x14ac:dyDescent="0.35">
      <c r="A48" s="3" t="s">
        <v>13</v>
      </c>
      <c r="B48" s="2" t="s">
        <v>12</v>
      </c>
      <c r="C48" s="13">
        <v>249411436</v>
      </c>
      <c r="D48" s="10">
        <f>SUM(D49:D51)</f>
        <v>333346553</v>
      </c>
      <c r="E48" s="10">
        <v>276441461</v>
      </c>
      <c r="F48" s="10">
        <f>SUM(F49:F51)</f>
        <v>242934669.14000002</v>
      </c>
      <c r="G48" s="17">
        <f t="shared" si="6"/>
        <v>6476766.8599999845</v>
      </c>
      <c r="H48" s="17">
        <f t="shared" si="1"/>
        <v>90411883.859999985</v>
      </c>
      <c r="I48" s="17">
        <f t="shared" si="2"/>
        <v>33506791.859999985</v>
      </c>
      <c r="J48" s="17">
        <f t="shared" si="3"/>
        <v>97.403179676171717</v>
      </c>
      <c r="K48" s="17">
        <f t="shared" si="4"/>
        <v>72.877510492811368</v>
      </c>
      <c r="L48" s="18">
        <f t="shared" si="5"/>
        <v>87.879245125245532</v>
      </c>
    </row>
    <row r="49" spans="1:12" x14ac:dyDescent="0.35">
      <c r="A49" s="3" t="s">
        <v>11</v>
      </c>
      <c r="B49" s="2" t="s">
        <v>10</v>
      </c>
      <c r="C49" s="13">
        <v>224046786</v>
      </c>
      <c r="D49" s="10">
        <v>307796308</v>
      </c>
      <c r="E49" s="10">
        <v>257644169</v>
      </c>
      <c r="F49" s="10">
        <v>225323249.16</v>
      </c>
      <c r="G49" s="17">
        <f t="shared" si="6"/>
        <v>-1276463.1599999964</v>
      </c>
      <c r="H49" s="17">
        <f t="shared" si="1"/>
        <v>82473058.840000004</v>
      </c>
      <c r="I49" s="17">
        <f t="shared" si="2"/>
        <v>32320919.840000004</v>
      </c>
      <c r="J49" s="17">
        <f t="shared" si="3"/>
        <v>100.56973062760204</v>
      </c>
      <c r="K49" s="17">
        <f t="shared" si="4"/>
        <v>73.205312508166926</v>
      </c>
      <c r="L49" s="18">
        <f t="shared" si="5"/>
        <v>87.455210042032817</v>
      </c>
    </row>
    <row r="50" spans="1:12" x14ac:dyDescent="0.35">
      <c r="A50" s="3" t="s">
        <v>9</v>
      </c>
      <c r="B50" s="2" t="s">
        <v>8</v>
      </c>
      <c r="C50" s="13">
        <v>5692650</v>
      </c>
      <c r="D50" s="10">
        <v>5692650</v>
      </c>
      <c r="E50" s="10">
        <v>4439567</v>
      </c>
      <c r="F50" s="10">
        <v>3454997.74</v>
      </c>
      <c r="G50" s="17">
        <f t="shared" si="6"/>
        <v>2237652.2599999998</v>
      </c>
      <c r="H50" s="17">
        <f t="shared" si="1"/>
        <v>2237652.2599999998</v>
      </c>
      <c r="I50" s="17">
        <f t="shared" si="2"/>
        <v>984569.25999999978</v>
      </c>
      <c r="J50" s="17">
        <f t="shared" si="3"/>
        <v>60.692256506196593</v>
      </c>
      <c r="K50" s="17">
        <f t="shared" si="4"/>
        <v>60.692256506196593</v>
      </c>
      <c r="L50" s="18">
        <f t="shared" si="5"/>
        <v>77.822853895436211</v>
      </c>
    </row>
    <row r="51" spans="1:12" ht="36" x14ac:dyDescent="0.35">
      <c r="A51" s="3" t="s">
        <v>7</v>
      </c>
      <c r="B51" s="2" t="s">
        <v>6</v>
      </c>
      <c r="C51" s="13">
        <v>19672000</v>
      </c>
      <c r="D51" s="10">
        <v>19857595</v>
      </c>
      <c r="E51" s="10">
        <v>14357725</v>
      </c>
      <c r="F51" s="10">
        <v>14156422.24</v>
      </c>
      <c r="G51" s="17">
        <f t="shared" si="6"/>
        <v>5515577.7599999998</v>
      </c>
      <c r="H51" s="17">
        <f t="shared" si="1"/>
        <v>5701172.7599999998</v>
      </c>
      <c r="I51" s="17">
        <f t="shared" si="2"/>
        <v>201302.75999999978</v>
      </c>
      <c r="J51" s="17">
        <f t="shared" si="3"/>
        <v>71.962292801952003</v>
      </c>
      <c r="K51" s="17">
        <f t="shared" si="4"/>
        <v>71.289711770232003</v>
      </c>
      <c r="L51" s="18">
        <f t="shared" si="5"/>
        <v>98.597948073249768</v>
      </c>
    </row>
    <row r="52" spans="1:12" x14ac:dyDescent="0.35">
      <c r="A52" s="3" t="s">
        <v>5</v>
      </c>
      <c r="B52" s="2" t="s">
        <v>4</v>
      </c>
      <c r="C52" s="13">
        <v>37650100</v>
      </c>
      <c r="D52" s="10">
        <f>SUM(D53:D54)</f>
        <v>37650100</v>
      </c>
      <c r="E52" s="10">
        <v>28192765</v>
      </c>
      <c r="F52" s="10">
        <f>SUM(F53:F54)</f>
        <v>24502070.409999996</v>
      </c>
      <c r="G52" s="17">
        <f t="shared" si="6"/>
        <v>13148029.590000004</v>
      </c>
      <c r="H52" s="17">
        <f t="shared" si="1"/>
        <v>13148029.590000004</v>
      </c>
      <c r="I52" s="17">
        <f t="shared" si="2"/>
        <v>3690694.5900000036</v>
      </c>
      <c r="J52" s="17">
        <f t="shared" si="3"/>
        <v>65.078367414694767</v>
      </c>
      <c r="K52" s="17">
        <f t="shared" si="4"/>
        <v>65.078367414694767</v>
      </c>
      <c r="L52" s="18">
        <f t="shared" si="5"/>
        <v>86.909071919692863</v>
      </c>
    </row>
    <row r="53" spans="1:12" x14ac:dyDescent="0.35">
      <c r="A53" s="3" t="s">
        <v>3</v>
      </c>
      <c r="B53" s="2" t="s">
        <v>2</v>
      </c>
      <c r="C53" s="13">
        <v>22722300</v>
      </c>
      <c r="D53" s="10">
        <v>22722300</v>
      </c>
      <c r="E53" s="10">
        <v>16902925</v>
      </c>
      <c r="F53" s="10">
        <v>14001601.119999999</v>
      </c>
      <c r="G53" s="17">
        <f t="shared" si="6"/>
        <v>8720698.8800000008</v>
      </c>
      <c r="H53" s="17">
        <f t="shared" si="1"/>
        <v>8720698.8800000008</v>
      </c>
      <c r="I53" s="17">
        <f t="shared" si="2"/>
        <v>2901323.8800000008</v>
      </c>
      <c r="J53" s="17">
        <f t="shared" si="3"/>
        <v>61.620527499416866</v>
      </c>
      <c r="K53" s="17">
        <f t="shared" si="4"/>
        <v>61.620527499416866</v>
      </c>
      <c r="L53" s="18">
        <f t="shared" si="5"/>
        <v>82.835373877598101</v>
      </c>
    </row>
    <row r="54" spans="1:12" x14ac:dyDescent="0.35">
      <c r="A54" s="3" t="s">
        <v>1</v>
      </c>
      <c r="B54" s="2" t="s">
        <v>0</v>
      </c>
      <c r="C54" s="13">
        <v>14927800</v>
      </c>
      <c r="D54" s="10">
        <v>14927800</v>
      </c>
      <c r="E54" s="10">
        <v>11289840</v>
      </c>
      <c r="F54" s="10">
        <v>10500469.289999999</v>
      </c>
      <c r="G54" s="17">
        <f t="shared" si="6"/>
        <v>4427330.7100000009</v>
      </c>
      <c r="H54" s="17">
        <f t="shared" si="1"/>
        <v>4427330.7100000009</v>
      </c>
      <c r="I54" s="17">
        <f t="shared" si="2"/>
        <v>789370.71000000089</v>
      </c>
      <c r="J54" s="17">
        <f t="shared" si="3"/>
        <v>70.341706681493591</v>
      </c>
      <c r="K54" s="17">
        <f t="shared" si="4"/>
        <v>70.341706681493591</v>
      </c>
      <c r="L54" s="18">
        <f t="shared" si="5"/>
        <v>93.008132001870706</v>
      </c>
    </row>
    <row r="55" spans="1:12" x14ac:dyDescent="0.35">
      <c r="F55" s="14"/>
    </row>
    <row r="56" spans="1:12" x14ac:dyDescent="0.35">
      <c r="C56" s="16"/>
      <c r="D56" s="14"/>
      <c r="E56" s="14"/>
      <c r="F56" s="14"/>
    </row>
    <row r="57" spans="1:12" x14ac:dyDescent="0.35">
      <c r="E57" s="14"/>
    </row>
  </sheetData>
  <autoFilter ref="A4:IM54"/>
  <mergeCells count="1">
    <mergeCell ref="A1:L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анализ</vt:lpstr>
      <vt:lpstr>анализ!Заголовки_для_печати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Трусова</cp:lastModifiedBy>
  <dcterms:created xsi:type="dcterms:W3CDTF">2018-03-26T08:21:38Z</dcterms:created>
  <dcterms:modified xsi:type="dcterms:W3CDTF">2019-11-14T06:36:13Z</dcterms:modified>
</cp:coreProperties>
</file>