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13.09.2019\"/>
    </mc:Choice>
  </mc:AlternateContent>
  <bookViews>
    <workbookView xWindow="0" yWindow="0" windowWidth="19440" windowHeight="12132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'!$A$4:$B$85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73" i="1" l="1"/>
  <c r="C71" i="1"/>
  <c r="C70" i="1"/>
  <c r="C76" i="1" l="1"/>
  <c r="C11" i="1" l="1"/>
  <c r="C67" i="1" l="1"/>
  <c r="C48" i="1"/>
  <c r="C37" i="1"/>
  <c r="C42" i="1" l="1"/>
  <c r="C77" i="1" l="1"/>
  <c r="C51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8" i="1" s="1"/>
</calcChain>
</file>

<file path=xl/sharedStrings.xml><?xml version="1.0" encoding="utf-8"?>
<sst xmlns="http://schemas.openxmlformats.org/spreadsheetml/2006/main" count="147" uniqueCount="147">
  <si>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</si>
  <si>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</si>
  <si>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</si>
  <si>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</si>
  <si>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</si>
  <si>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</si>
  <si>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</si>
  <si>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</si>
  <si>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</si>
  <si>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</si>
  <si>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</si>
  <si>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</si>
  <si>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</si>
  <si>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</si>
  <si>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</si>
  <si>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</si>
  <si>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</si>
  <si>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</si>
  <si>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</si>
  <si>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</si>
  <si>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</si>
  <si>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</si>
  <si>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</si>
  <si>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</si>
  <si>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</si>
  <si>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</si>
  <si>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</si>
  <si>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</si>
  <si>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</si>
  <si>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</si>
  <si>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</si>
  <si>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</si>
  <si>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</si>
  <si>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</si>
  <si>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</si>
  <si>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</si>
  <si>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</si>
  <si>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</si>
  <si>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</si>
  <si>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</si>
  <si>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</si>
  <si>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</si>
  <si>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</si>
  <si>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</si>
  <si>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</si>
  <si>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</si>
  <si>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</si>
  <si>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</si>
  <si>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</si>
  <si>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</si>
  <si>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</si>
  <si>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</si>
  <si>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</si>
  <si>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</si>
  <si>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</si>
  <si>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</si>
  <si>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</si>
  <si>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</si>
  <si>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</si>
  <si>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</si>
  <si>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</si>
  <si>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</si>
  <si>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</si>
  <si>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</si>
  <si>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</si>
  <si>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</si>
  <si>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</si>
  <si>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</si>
  <si>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</si>
  <si>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</si>
  <si>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</si>
  <si>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</si>
  <si>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</si>
  <si>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</si>
  <si>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</si>
  <si>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</si>
  <si>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</si>
  <si>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</si>
  <si>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</si>
  <si>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</si>
  <si>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</si>
  <si>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</si>
  <si>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</si>
  <si>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</si>
  <si>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</si>
  <si>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</si>
  <si>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</si>
  <si>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</si>
  <si>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</si>
  <si>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</si>
  <si>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</si>
  <si>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</si>
  <si>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</si>
  <si>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</si>
  <si>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</si>
  <si>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</si>
  <si>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</si>
  <si>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</si>
  <si>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</si>
  <si>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</si>
  <si>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</si>
  <si>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</si>
  <si>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</si>
  <si>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</si>
  <si>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</si>
  <si>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</si>
  <si>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</si>
  <si>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</si>
  <si>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</si>
  <si>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</si>
  <si>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</si>
  <si>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</si>
  <si>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</si>
  <si>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</si>
  <si>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</si>
  <si>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</si>
  <si>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</si>
  <si>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</si>
  <si>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</si>
  <si>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</si>
  <si>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</si>
  <si>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</si>
  <si>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</si>
  <si>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</si>
  <si>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</si>
  <si>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</si>
  <si>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</si>
  <si>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</si>
  <si>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</si>
  <si>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</si>
  <si>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</si>
  <si>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</si>
  <si>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</si>
  <si>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</si>
  <si>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</si>
  <si>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</si>
  <si>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</si>
  <si>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</si>
  <si>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</si>
  <si>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</si>
  <si>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</si>
  <si>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</si>
  <si>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</si>
  <si>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</si>
  <si>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</si>
  <si>
    <t>от 26.12.2018 № 514-VI</t>
  </si>
  <si>
    <t>(в ред. Решения Думы от 20.02.2019 №541-VI, от 27.03.2019 №568-VI, от 24.04.2019 №590-VI, от 29.05.2019 №612-VI, от 24.06.2019 №617-VI, от 10.09.2019 №621-VI)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</si>
</sst>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zoomScale="75" zoomScaleNormal="75" zoomScaleSheetLayoutView="75" workbookViewId="0">
      <selection activeCell="B6" sqref="B6"/>
    </sheetView>
  </sheetViews>
  <sheetFormatPr defaultColWidth="9.109375" defaultRowHeight="18" x14ac:dyDescent="0.35"/>
  <cols>
    <col min="1" max="1" width="33.33203125" style="1" customWidth="1"/>
    <col min="2" max="2" width="117.88671875" style="2" customWidth="1"/>
    <col min="3" max="3" width="22" style="4" customWidth="1"/>
    <col min="4" max="16384" width="9.109375" style="3"/>
  </cols>
  <sheetData>
    <row r="1" spans="1:4" x14ac:dyDescent="0.35">
      <c r="C1" s="3" t="s">
        <v>0</v>
      </c>
    </row>
    <row r="2" spans="1:4" x14ac:dyDescent="0.35">
      <c r="C2" s="4" t="s">
        <v>1</v>
      </c>
    </row>
    <row r="3" spans="1:4" x14ac:dyDescent="0.35">
      <c r="A3" s="1" t="s">
        <v>2</v>
      </c>
      <c r="B3" s="5"/>
      <c r="C3" s="4" t="s">
        <v>145</v>
      </c>
    </row>
    <row r="4" spans="1:4" ht="19.5" customHeight="1" x14ac:dyDescent="0.35">
      <c r="A4" s="3"/>
      <c r="B4" s="6"/>
    </row>
    <row r="5" spans="1:4" ht="52.2" customHeight="1" x14ac:dyDescent="0.4">
      <c r="A5" s="42" t="s">
        <v>3</v>
      </c>
      <c r="B5" s="42"/>
      <c r="C5" s="42"/>
    </row>
    <row r="6" spans="1:4" ht="36.6" customHeight="1" x14ac:dyDescent="0.35">
      <c r="A6" s="36"/>
      <c r="B6" s="35" t="s">
        <v>146</v>
      </c>
      <c r="C6" s="35"/>
      <c r="D6" s="35"/>
    </row>
    <row r="7" spans="1:4" x14ac:dyDescent="0.35">
      <c r="A7" s="3"/>
      <c r="B7" s="6"/>
      <c r="C7" s="4" t="s">
        <v>4</v>
      </c>
    </row>
    <row r="8" spans="1:4" ht="42" x14ac:dyDescent="0.35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2648255544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2257867000</v>
      </c>
    </row>
    <row r="11" spans="1:4" ht="22.5" customHeight="1" x14ac:dyDescent="0.35">
      <c r="A11" s="15" t="s">
        <v>11</v>
      </c>
      <c r="B11" s="16" t="s">
        <v>12</v>
      </c>
      <c r="C11" s="17">
        <f>1732595000+33000000</f>
        <v>1765595000</v>
      </c>
    </row>
    <row r="12" spans="1:4" x14ac:dyDescent="0.35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5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5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5">
      <c r="A15" s="20" t="s">
        <v>19</v>
      </c>
      <c r="B15" s="21" t="s">
        <v>20</v>
      </c>
      <c r="C15" s="17">
        <v>23800</v>
      </c>
    </row>
    <row r="16" spans="1:4" ht="56.25" hidden="1" customHeight="1" x14ac:dyDescent="0.35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5">
      <c r="A17" s="18" t="s">
        <v>23</v>
      </c>
      <c r="B17" s="19" t="s">
        <v>24</v>
      </c>
      <c r="C17" s="17"/>
    </row>
    <row r="18" spans="1:3" x14ac:dyDescent="0.35">
      <c r="A18" s="15" t="s">
        <v>25</v>
      </c>
      <c r="B18" s="16" t="s">
        <v>26</v>
      </c>
      <c r="C18" s="17">
        <f>C23+C24+C25+C19</f>
        <v>373590000</v>
      </c>
    </row>
    <row r="19" spans="1:3" x14ac:dyDescent="0.35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5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5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5">
      <c r="A22" s="15" t="s">
        <v>33</v>
      </c>
      <c r="B22" s="22" t="s">
        <v>34</v>
      </c>
      <c r="C22" s="17">
        <v>0</v>
      </c>
    </row>
    <row r="23" spans="1:3" x14ac:dyDescent="0.35">
      <c r="A23" s="15" t="s">
        <v>35</v>
      </c>
      <c r="B23" s="22" t="s">
        <v>36</v>
      </c>
      <c r="C23" s="17">
        <v>76400000</v>
      </c>
    </row>
    <row r="24" spans="1:3" x14ac:dyDescent="0.35">
      <c r="A24" s="15" t="s">
        <v>37</v>
      </c>
      <c r="B24" s="22" t="s">
        <v>38</v>
      </c>
      <c r="C24" s="17">
        <v>1190000</v>
      </c>
    </row>
    <row r="25" spans="1:3" x14ac:dyDescent="0.35">
      <c r="A25" s="15" t="s">
        <v>39</v>
      </c>
      <c r="B25" s="22" t="s">
        <v>40</v>
      </c>
      <c r="C25" s="17">
        <v>26000000</v>
      </c>
    </row>
    <row r="26" spans="1:3" x14ac:dyDescent="0.35">
      <c r="A26" s="15" t="s">
        <v>41</v>
      </c>
      <c r="B26" s="22" t="s">
        <v>42</v>
      </c>
      <c r="C26" s="17">
        <f>C27+C28</f>
        <v>90000000</v>
      </c>
    </row>
    <row r="27" spans="1:3" x14ac:dyDescent="0.35">
      <c r="A27" s="15" t="s">
        <v>43</v>
      </c>
      <c r="B27" s="23" t="s">
        <v>44</v>
      </c>
      <c r="C27" s="17">
        <v>30000000</v>
      </c>
    </row>
    <row r="28" spans="1:3" x14ac:dyDescent="0.35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5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5">
      <c r="A30" s="15" t="s">
        <v>49</v>
      </c>
      <c r="B30" s="23" t="s">
        <v>50</v>
      </c>
      <c r="C30" s="17">
        <v>14700000</v>
      </c>
    </row>
    <row r="31" spans="1:3" x14ac:dyDescent="0.35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5">
      <c r="A32" s="25" t="s">
        <v>53</v>
      </c>
      <c r="B32" s="26" t="s">
        <v>54</v>
      </c>
      <c r="C32" s="17">
        <v>21700000</v>
      </c>
    </row>
    <row r="33" spans="1:3" ht="36" x14ac:dyDescent="0.35">
      <c r="A33" s="27" t="s">
        <v>55</v>
      </c>
      <c r="B33" s="26" t="s">
        <v>56</v>
      </c>
      <c r="C33" s="17">
        <f>10000+115000</f>
        <v>125000</v>
      </c>
    </row>
    <row r="34" spans="1:3" s="13" customFormat="1" ht="17.399999999999999" x14ac:dyDescent="0.3">
      <c r="A34" s="28"/>
      <c r="B34" s="29" t="s">
        <v>57</v>
      </c>
      <c r="C34" s="12">
        <f>C35+C44+C46+C49+C53</f>
        <v>390388544</v>
      </c>
    </row>
    <row r="35" spans="1:3" ht="21.75" customHeight="1" x14ac:dyDescent="0.35">
      <c r="A35" s="15" t="s">
        <v>58</v>
      </c>
      <c r="B35" s="22" t="s">
        <v>59</v>
      </c>
      <c r="C35" s="17">
        <f>C36+C37+C42+C43</f>
        <v>325481900</v>
      </c>
    </row>
    <row r="36" spans="1:3" ht="59.25" customHeight="1" x14ac:dyDescent="0.35">
      <c r="A36" s="15" t="s">
        <v>60</v>
      </c>
      <c r="B36" s="22" t="s">
        <v>61</v>
      </c>
      <c r="C36" s="17">
        <f>14024800</f>
        <v>14024800</v>
      </c>
    </row>
    <row r="37" spans="1:3" ht="72" x14ac:dyDescent="0.35">
      <c r="A37" s="15" t="s">
        <v>62</v>
      </c>
      <c r="B37" s="22" t="s">
        <v>63</v>
      </c>
      <c r="C37" s="17">
        <f>15700+26151800+270400000+520000+7560600+3700000</f>
        <v>308348100</v>
      </c>
    </row>
    <row r="38" spans="1:3" ht="56.25" hidden="1" customHeight="1" x14ac:dyDescent="0.35">
      <c r="A38" s="15" t="s">
        <v>64</v>
      </c>
      <c r="B38" s="30" t="s">
        <v>65</v>
      </c>
      <c r="C38" s="17"/>
    </row>
    <row r="39" spans="1:3" ht="56.25" hidden="1" customHeight="1" x14ac:dyDescent="0.35">
      <c r="A39" s="15" t="s">
        <v>66</v>
      </c>
      <c r="B39" s="30" t="s">
        <v>67</v>
      </c>
      <c r="C39" s="17"/>
    </row>
    <row r="40" spans="1:3" ht="56.25" hidden="1" customHeight="1" x14ac:dyDescent="0.35">
      <c r="A40" s="15" t="s">
        <v>68</v>
      </c>
      <c r="B40" s="22" t="s">
        <v>69</v>
      </c>
      <c r="C40" s="17"/>
    </row>
    <row r="41" spans="1:3" ht="37.5" hidden="1" customHeight="1" x14ac:dyDescent="0.35">
      <c r="A41" s="15" t="s">
        <v>70</v>
      </c>
      <c r="B41" s="22" t="s">
        <v>71</v>
      </c>
      <c r="C41" s="17"/>
    </row>
    <row r="42" spans="1:3" ht="21.75" customHeight="1" x14ac:dyDescent="0.35">
      <c r="A42" s="15" t="s">
        <v>72</v>
      </c>
      <c r="B42" s="22" t="s">
        <v>73</v>
      </c>
      <c r="C42" s="17">
        <f>314800-205800</f>
        <v>109000</v>
      </c>
    </row>
    <row r="43" spans="1:3" ht="57.75" customHeight="1" x14ac:dyDescent="0.35">
      <c r="A43" s="15" t="s">
        <v>74</v>
      </c>
      <c r="B43" s="22" t="s">
        <v>75</v>
      </c>
      <c r="C43" s="17">
        <f>3000000</f>
        <v>3000000</v>
      </c>
    </row>
    <row r="44" spans="1:3" x14ac:dyDescent="0.35">
      <c r="A44" s="15" t="s">
        <v>76</v>
      </c>
      <c r="B44" s="22" t="s">
        <v>77</v>
      </c>
      <c r="C44" s="17">
        <f>C45</f>
        <v>7807500</v>
      </c>
    </row>
    <row r="45" spans="1:3" x14ac:dyDescent="0.35">
      <c r="A45" s="15" t="s">
        <v>78</v>
      </c>
      <c r="B45" s="22" t="s">
        <v>79</v>
      </c>
      <c r="C45" s="17">
        <v>7807500</v>
      </c>
    </row>
    <row r="46" spans="1:3" x14ac:dyDescent="0.35">
      <c r="A46" s="15" t="s">
        <v>80</v>
      </c>
      <c r="B46" s="22" t="s">
        <v>81</v>
      </c>
      <c r="C46" s="17">
        <f>C47+C48</f>
        <v>6653751</v>
      </c>
    </row>
    <row r="47" spans="1:3" ht="22.5" customHeight="1" x14ac:dyDescent="0.35">
      <c r="A47" s="15" t="s">
        <v>82</v>
      </c>
      <c r="B47" s="22" t="s">
        <v>83</v>
      </c>
      <c r="C47" s="17">
        <f>279200+136200</f>
        <v>415400</v>
      </c>
    </row>
    <row r="48" spans="1:3" x14ac:dyDescent="0.35">
      <c r="A48" s="15" t="s">
        <v>84</v>
      </c>
      <c r="B48" s="22" t="s">
        <v>85</v>
      </c>
      <c r="C48" s="17">
        <f>5611119+149822+37437+200000+230774+9199</f>
        <v>6238351</v>
      </c>
    </row>
    <row r="49" spans="1:3" x14ac:dyDescent="0.35">
      <c r="A49" s="15" t="s">
        <v>86</v>
      </c>
      <c r="B49" s="22" t="s">
        <v>87</v>
      </c>
      <c r="C49" s="17">
        <f>C51+C52+C50</f>
        <v>22256620</v>
      </c>
    </row>
    <row r="50" spans="1:3" x14ac:dyDescent="0.35">
      <c r="A50" s="15" t="s">
        <v>88</v>
      </c>
      <c r="B50" s="22" t="s">
        <v>89</v>
      </c>
      <c r="C50" s="17">
        <f>12858900</f>
        <v>12858900</v>
      </c>
    </row>
    <row r="51" spans="1:3" ht="59.25" customHeight="1" x14ac:dyDescent="0.35">
      <c r="A51" s="15" t="s">
        <v>144</v>
      </c>
      <c r="B51" s="30" t="s">
        <v>90</v>
      </c>
      <c r="C51" s="17">
        <f>1885400+12320</f>
        <v>1897720</v>
      </c>
    </row>
    <row r="52" spans="1:3" ht="36.75" customHeight="1" x14ac:dyDescent="0.35">
      <c r="A52" s="15" t="s">
        <v>91</v>
      </c>
      <c r="B52" s="31" t="s">
        <v>92</v>
      </c>
      <c r="C52" s="17">
        <f>7500000</f>
        <v>7500000</v>
      </c>
    </row>
    <row r="53" spans="1:3" x14ac:dyDescent="0.35">
      <c r="A53" s="15" t="s">
        <v>93</v>
      </c>
      <c r="B53" s="22" t="s">
        <v>94</v>
      </c>
      <c r="C53" s="17">
        <f>SUM(C54:C67)</f>
        <v>28188773</v>
      </c>
    </row>
    <row r="54" spans="1:3" ht="54" x14ac:dyDescent="0.35">
      <c r="A54" s="15" t="s">
        <v>95</v>
      </c>
      <c r="B54" s="32" t="s">
        <v>96</v>
      </c>
      <c r="C54" s="17">
        <f>900000</f>
        <v>900000</v>
      </c>
    </row>
    <row r="55" spans="1:3" ht="47.25" customHeight="1" x14ac:dyDescent="0.35">
      <c r="A55" s="15" t="s">
        <v>97</v>
      </c>
      <c r="B55" s="23" t="s">
        <v>98</v>
      </c>
      <c r="C55" s="17">
        <v>80000</v>
      </c>
    </row>
    <row r="56" spans="1:3" ht="54" x14ac:dyDescent="0.35">
      <c r="A56" s="15" t="s">
        <v>99</v>
      </c>
      <c r="B56" s="23" t="s">
        <v>100</v>
      </c>
      <c r="C56" s="17">
        <v>40000</v>
      </c>
    </row>
    <row r="57" spans="1:3" ht="42" customHeight="1" x14ac:dyDescent="0.35">
      <c r="A57" s="15" t="s">
        <v>101</v>
      </c>
      <c r="B57" s="23" t="s">
        <v>102</v>
      </c>
      <c r="C57" s="17">
        <f>800000+250000</f>
        <v>1050000</v>
      </c>
    </row>
    <row r="58" spans="1:3" ht="36" x14ac:dyDescent="0.35">
      <c r="A58" s="15" t="s">
        <v>103</v>
      </c>
      <c r="B58" s="23" t="s">
        <v>104</v>
      </c>
      <c r="C58" s="17">
        <f>73000</f>
        <v>73000</v>
      </c>
    </row>
    <row r="59" spans="1:3" ht="22.5" customHeight="1" x14ac:dyDescent="0.35">
      <c r="A59" s="15" t="s">
        <v>105</v>
      </c>
      <c r="B59" s="23" t="s">
        <v>106</v>
      </c>
      <c r="C59" s="17">
        <f>1735500</f>
        <v>1735500</v>
      </c>
    </row>
    <row r="60" spans="1:3" x14ac:dyDescent="0.35">
      <c r="A60" s="15" t="s">
        <v>107</v>
      </c>
      <c r="B60" s="23" t="s">
        <v>108</v>
      </c>
      <c r="C60" s="17">
        <f>50000</f>
        <v>50000</v>
      </c>
    </row>
    <row r="61" spans="1:3" ht="36" x14ac:dyDescent="0.35">
      <c r="A61" s="15" t="s">
        <v>109</v>
      </c>
      <c r="B61" s="23" t="s">
        <v>110</v>
      </c>
      <c r="C61" s="17">
        <f>1100000+130000</f>
        <v>1230000</v>
      </c>
    </row>
    <row r="62" spans="1:3" ht="36" x14ac:dyDescent="0.35">
      <c r="A62" s="15" t="s">
        <v>111</v>
      </c>
      <c r="B62" s="23" t="s">
        <v>112</v>
      </c>
      <c r="C62" s="17">
        <v>500000</v>
      </c>
    </row>
    <row r="63" spans="1:3" x14ac:dyDescent="0.35">
      <c r="A63" s="15" t="s">
        <v>113</v>
      </c>
      <c r="B63" s="23" t="s">
        <v>114</v>
      </c>
      <c r="C63" s="17">
        <v>1000000</v>
      </c>
    </row>
    <row r="64" spans="1:3" ht="54" x14ac:dyDescent="0.35">
      <c r="A64" s="15" t="s">
        <v>115</v>
      </c>
      <c r="B64" s="23" t="s">
        <v>116</v>
      </c>
      <c r="C64" s="17">
        <f>451400</f>
        <v>451400</v>
      </c>
    </row>
    <row r="65" spans="1:3" ht="54" x14ac:dyDescent="0.35">
      <c r="A65" s="15" t="s">
        <v>117</v>
      </c>
      <c r="B65" s="23" t="s">
        <v>118</v>
      </c>
      <c r="C65" s="17">
        <f>8000000</f>
        <v>8000000</v>
      </c>
    </row>
    <row r="66" spans="1:3" ht="54" x14ac:dyDescent="0.35">
      <c r="A66" s="15" t="s">
        <v>119</v>
      </c>
      <c r="B66" s="23" t="s">
        <v>120</v>
      </c>
      <c r="C66" s="17">
        <f>900000+124200</f>
        <v>1024200</v>
      </c>
    </row>
    <row r="67" spans="1:3" ht="36" x14ac:dyDescent="0.35">
      <c r="A67" s="15" t="s">
        <v>121</v>
      </c>
      <c r="B67" s="23" t="s">
        <v>122</v>
      </c>
      <c r="C67" s="17">
        <f>9803600+26000+1500000+79000+646073</f>
        <v>12054673</v>
      </c>
    </row>
    <row r="68" spans="1:3" s="13" customFormat="1" ht="17.399999999999999" x14ac:dyDescent="0.3">
      <c r="A68" s="10" t="s">
        <v>123</v>
      </c>
      <c r="B68" s="14" t="s">
        <v>124</v>
      </c>
      <c r="C68" s="37">
        <f>C69+C75+C77+C76+C74</f>
        <v>5103816315.5699997</v>
      </c>
    </row>
    <row r="69" spans="1:3" s="13" customFormat="1" ht="17.399999999999999" x14ac:dyDescent="0.3">
      <c r="A69" s="10" t="s">
        <v>125</v>
      </c>
      <c r="B69" s="14" t="s">
        <v>126</v>
      </c>
      <c r="C69" s="37">
        <f>C71+C72+C73+C70</f>
        <v>5220061858.5699997</v>
      </c>
    </row>
    <row r="70" spans="1:3" s="13" customFormat="1" x14ac:dyDescent="0.35">
      <c r="A70" s="33" t="s">
        <v>127</v>
      </c>
      <c r="B70" s="23" t="s">
        <v>128</v>
      </c>
      <c r="C70" s="41">
        <f>1152817000+5233000+2774200</f>
        <v>1160824200</v>
      </c>
    </row>
    <row r="71" spans="1:3" x14ac:dyDescent="0.35">
      <c r="A71" s="15" t="s">
        <v>129</v>
      </c>
      <c r="B71" s="23" t="s">
        <v>130</v>
      </c>
      <c r="C71" s="38">
        <f>901144647.38+94.5-29.18-8685053.11-5552738.87</f>
        <v>886906920.72000003</v>
      </c>
    </row>
    <row r="72" spans="1:3" x14ac:dyDescent="0.35">
      <c r="A72" s="15" t="s">
        <v>131</v>
      </c>
      <c r="B72" s="23" t="s">
        <v>132</v>
      </c>
      <c r="C72" s="38">
        <v>3159189327.8499999</v>
      </c>
    </row>
    <row r="73" spans="1:3" x14ac:dyDescent="0.35">
      <c r="A73" s="15" t="s">
        <v>133</v>
      </c>
      <c r="B73" s="23" t="s">
        <v>134</v>
      </c>
      <c r="C73" s="17">
        <f>10615100+1109000+571000-72720-318200+150000+1087230</f>
        <v>13141410</v>
      </c>
    </row>
    <row r="74" spans="1:3" ht="28.5" customHeight="1" x14ac:dyDescent="0.35">
      <c r="A74" s="39" t="s">
        <v>142</v>
      </c>
      <c r="B74" s="40" t="s">
        <v>140</v>
      </c>
      <c r="C74" s="17">
        <v>60951</v>
      </c>
    </row>
    <row r="75" spans="1:3" ht="39" customHeight="1" x14ac:dyDescent="0.35">
      <c r="A75" s="39" t="s">
        <v>143</v>
      </c>
      <c r="B75" s="40" t="s">
        <v>141</v>
      </c>
      <c r="C75" s="17">
        <f>61451-61451+500</f>
        <v>500</v>
      </c>
    </row>
    <row r="76" spans="1:3" x14ac:dyDescent="0.35">
      <c r="A76" s="34" t="s">
        <v>139</v>
      </c>
      <c r="B76" s="23" t="s">
        <v>138</v>
      </c>
      <c r="C76" s="17">
        <f>158626+71917</f>
        <v>230543</v>
      </c>
    </row>
    <row r="77" spans="1:3" ht="36" x14ac:dyDescent="0.35">
      <c r="A77" s="34" t="s">
        <v>136</v>
      </c>
      <c r="B77" s="23" t="s">
        <v>137</v>
      </c>
      <c r="C77" s="17">
        <f>-116537369-168</f>
        <v>-116537537</v>
      </c>
    </row>
    <row r="78" spans="1:3" x14ac:dyDescent="0.35">
      <c r="A78" s="28"/>
      <c r="B78" s="29" t="s">
        <v>135</v>
      </c>
      <c r="C78" s="37">
        <f>C9+C68</f>
        <v>7752071859.5699997</v>
      </c>
    </row>
    <row r="79" spans="1:3" x14ac:dyDescent="0.35">
      <c r="B79" s="4"/>
    </row>
    <row r="80" spans="1:3" x14ac:dyDescent="0.35">
      <c r="B80" s="4"/>
    </row>
    <row r="81" spans="1:2" x14ac:dyDescent="0.35">
      <c r="B81" s="4"/>
    </row>
    <row r="82" spans="1:2" x14ac:dyDescent="0.35">
      <c r="B82" s="4"/>
    </row>
    <row r="83" spans="1:2" x14ac:dyDescent="0.35">
      <c r="B83" s="4"/>
    </row>
    <row r="84" spans="1:2" x14ac:dyDescent="0.35">
      <c r="A84" s="3"/>
      <c r="B84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2019-04-08T12:20:08Z</cp:lastPrinted>
  <dcterms:created xsi:type="dcterms:W3CDTF">2018-12-18T05:09:39Z</dcterms:created>
  <dcterms:modified xsi:type="dcterms:W3CDTF">2019-09-13T06:04:22Z</dcterms:modified>
</cp:coreProperties>
</file>