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июнь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'!$62:$62,'Приложение №1 '!#REF!,'Приложение №1 '!#REF!</definedName>
    <definedName name="Z_D98D50BE_849C_46DA_8784_1BBDD0B23E96_.wvu.PrintArea" localSheetId="0" hidden="1">'Приложение №1 '!$A$4:$B$84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'!$62:$62,'Приложение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67" i="1" l="1"/>
  <c r="C48" i="1"/>
  <c r="C37" i="1"/>
  <c r="C42" i="1" l="1"/>
  <c r="C72" i="1" l="1"/>
  <c r="C71" i="1"/>
  <c r="C73" i="1" l="1"/>
  <c r="C76" i="1" l="1"/>
  <c r="C75" i="1" l="1"/>
  <c r="C51" i="1"/>
  <c r="C70" i="1" l="1"/>
  <c r="C69" i="1" l="1"/>
  <c r="C68" i="1" s="1"/>
  <c r="C66" i="1"/>
  <c r="C65" i="1"/>
  <c r="C64" i="1"/>
  <c r="C61" i="1"/>
  <c r="C60" i="1"/>
  <c r="C59" i="1"/>
  <c r="C58" i="1"/>
  <c r="C57" i="1"/>
  <c r="C54" i="1"/>
  <c r="C52" i="1"/>
  <c r="C50" i="1"/>
  <c r="C47" i="1"/>
  <c r="C44" i="1"/>
  <c r="C43" i="1"/>
  <c r="C36" i="1"/>
  <c r="C33" i="1"/>
  <c r="C31" i="1" s="1"/>
  <c r="C26" i="1"/>
  <c r="C18" i="1"/>
  <c r="C13" i="1"/>
  <c r="C12" i="1" s="1"/>
  <c r="C35" i="1" l="1"/>
  <c r="C46" i="1"/>
  <c r="C10" i="1"/>
  <c r="C49" i="1"/>
  <c r="C53" i="1"/>
  <c r="C34" i="1" l="1"/>
  <c r="C9" i="1" s="1"/>
  <c r="C77" i="1" s="1"/>
</calcChain>
</file>

<file path=xl/sharedStrings.xml><?xml version="1.0" encoding="utf-8"?>
<sst xmlns="http://schemas.openxmlformats.org/spreadsheetml/2006/main" count="144" uniqueCount="144">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</sst>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3"/>
  <sheetViews>
    <sheetView tabSelected="1" zoomScale="75" zoomScaleNormal="75" zoomScaleSheetLayoutView="75" workbookViewId="0">
      <selection activeCell="C12" sqref="C12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139</v>
      </c>
    </row>
    <row r="4" spans="1:4" ht="19.5" customHeight="1" x14ac:dyDescent="0.3">
      <c r="A4" s="3"/>
      <c r="B4" s="6"/>
    </row>
    <row r="5" spans="1:4" ht="52.15" customHeight="1" x14ac:dyDescent="0.3">
      <c r="A5" s="40" t="s">
        <v>3</v>
      </c>
      <c r="B5" s="40"/>
      <c r="C5" s="40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2648255544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2257867000</v>
      </c>
    </row>
    <row r="11" spans="1:4" ht="22.5" customHeight="1" x14ac:dyDescent="0.3">
      <c r="A11" s="15" t="s">
        <v>11</v>
      </c>
      <c r="B11" s="16" t="s">
        <v>12</v>
      </c>
      <c r="C11" s="17">
        <f>1732595000+33000000</f>
        <v>1765595000</v>
      </c>
    </row>
    <row r="12" spans="1:4" x14ac:dyDescent="0.3">
      <c r="A12" s="18" t="s">
        <v>13</v>
      </c>
      <c r="B12" s="16" t="s">
        <v>14</v>
      </c>
      <c r="C12" s="17">
        <f>C13</f>
        <v>6857000</v>
      </c>
    </row>
    <row r="13" spans="1:4" ht="23.25" customHeight="1" x14ac:dyDescent="0.3">
      <c r="A13" s="18" t="s">
        <v>15</v>
      </c>
      <c r="B13" s="19" t="s">
        <v>16</v>
      </c>
      <c r="C13" s="17">
        <f>C14+C15+C16</f>
        <v>6857000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373590000</v>
      </c>
    </row>
    <row r="19" spans="1:3" x14ac:dyDescent="0.3">
      <c r="A19" s="15" t="s">
        <v>27</v>
      </c>
      <c r="B19" s="22" t="s">
        <v>28</v>
      </c>
      <c r="C19" s="17">
        <v>270000000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v>76400000</v>
      </c>
    </row>
    <row r="24" spans="1:3" x14ac:dyDescent="0.3">
      <c r="A24" s="15" t="s">
        <v>37</v>
      </c>
      <c r="B24" s="22" t="s">
        <v>38</v>
      </c>
      <c r="C24" s="17">
        <v>1190000</v>
      </c>
    </row>
    <row r="25" spans="1:3" x14ac:dyDescent="0.3">
      <c r="A25" s="15" t="s">
        <v>39</v>
      </c>
      <c r="B25" s="22" t="s">
        <v>40</v>
      </c>
      <c r="C25" s="17">
        <v>26000000</v>
      </c>
    </row>
    <row r="26" spans="1:3" x14ac:dyDescent="0.3">
      <c r="A26" s="15" t="s">
        <v>41</v>
      </c>
      <c r="B26" s="22" t="s">
        <v>42</v>
      </c>
      <c r="C26" s="17">
        <f>C27+C28</f>
        <v>90000000</v>
      </c>
    </row>
    <row r="27" spans="1:3" x14ac:dyDescent="0.3">
      <c r="A27" s="15" t="s">
        <v>43</v>
      </c>
      <c r="B27" s="23" t="s">
        <v>44</v>
      </c>
      <c r="C27" s="17">
        <v>30000000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21825000</v>
      </c>
    </row>
    <row r="32" spans="1:3" ht="22.5" customHeight="1" x14ac:dyDescent="0.3">
      <c r="A32" s="25" t="s">
        <v>53</v>
      </c>
      <c r="B32" s="26" t="s">
        <v>54</v>
      </c>
      <c r="C32" s="17">
        <v>21700000</v>
      </c>
    </row>
    <row r="33" spans="1:3" ht="37.5" x14ac:dyDescent="0.3">
      <c r="A33" s="27" t="s">
        <v>55</v>
      </c>
      <c r="B33" s="26" t="s">
        <v>56</v>
      </c>
      <c r="C33" s="17">
        <f>10000+115000</f>
        <v>125000</v>
      </c>
    </row>
    <row r="34" spans="1:3" s="13" customFormat="1" x14ac:dyDescent="0.3">
      <c r="A34" s="28"/>
      <c r="B34" s="29" t="s">
        <v>57</v>
      </c>
      <c r="C34" s="12">
        <f>C35+C44+C46+C49+C53</f>
        <v>390388544</v>
      </c>
    </row>
    <row r="35" spans="1:3" ht="21.75" customHeight="1" x14ac:dyDescent="0.3">
      <c r="A35" s="15" t="s">
        <v>58</v>
      </c>
      <c r="B35" s="22" t="s">
        <v>59</v>
      </c>
      <c r="C35" s="17">
        <f>C36+C37+C42+C43</f>
        <v>325481900</v>
      </c>
    </row>
    <row r="36" spans="1:3" ht="59.25" customHeight="1" x14ac:dyDescent="0.3">
      <c r="A36" s="15" t="s">
        <v>60</v>
      </c>
      <c r="B36" s="22" t="s">
        <v>61</v>
      </c>
      <c r="C36" s="17">
        <f>14024800</f>
        <v>14024800</v>
      </c>
    </row>
    <row r="37" spans="1:3" ht="75" x14ac:dyDescent="0.3">
      <c r="A37" s="15" t="s">
        <v>62</v>
      </c>
      <c r="B37" s="22" t="s">
        <v>63</v>
      </c>
      <c r="C37" s="17">
        <f>15700+26151800+270400000+520000+7560600+3700000</f>
        <v>308348100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314800-205800</f>
        <v>109000</v>
      </c>
    </row>
    <row r="43" spans="1:3" ht="57.75" customHeight="1" x14ac:dyDescent="0.3">
      <c r="A43" s="15" t="s">
        <v>74</v>
      </c>
      <c r="B43" s="22" t="s">
        <v>75</v>
      </c>
      <c r="C43" s="17">
        <f>3000000</f>
        <v>3000000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6653751</v>
      </c>
    </row>
    <row r="47" spans="1:3" ht="22.5" customHeight="1" x14ac:dyDescent="0.3">
      <c r="A47" s="15" t="s">
        <v>82</v>
      </c>
      <c r="B47" s="22" t="s">
        <v>83</v>
      </c>
      <c r="C47" s="17">
        <f>279200+136200</f>
        <v>415400</v>
      </c>
    </row>
    <row r="48" spans="1:3" x14ac:dyDescent="0.3">
      <c r="A48" s="15" t="s">
        <v>84</v>
      </c>
      <c r="B48" s="22" t="s">
        <v>85</v>
      </c>
      <c r="C48" s="17">
        <f>5611119+149822+37437+200000+230774+9199</f>
        <v>6238351</v>
      </c>
    </row>
    <row r="49" spans="1:3" x14ac:dyDescent="0.3">
      <c r="A49" s="15" t="s">
        <v>86</v>
      </c>
      <c r="B49" s="22" t="s">
        <v>87</v>
      </c>
      <c r="C49" s="17">
        <f>C51+C52+C50</f>
        <v>22256620</v>
      </c>
    </row>
    <row r="50" spans="1:3" x14ac:dyDescent="0.3">
      <c r="A50" s="15" t="s">
        <v>88</v>
      </c>
      <c r="B50" s="22" t="s">
        <v>89</v>
      </c>
      <c r="C50" s="17">
        <f>12858900</f>
        <v>12858900</v>
      </c>
    </row>
    <row r="51" spans="1:3" ht="61.5" customHeight="1" x14ac:dyDescent="0.3">
      <c r="A51" s="15" t="s">
        <v>90</v>
      </c>
      <c r="B51" s="30" t="s">
        <v>91</v>
      </c>
      <c r="C51" s="17">
        <f>1885400+12320</f>
        <v>1897720</v>
      </c>
    </row>
    <row r="52" spans="1:3" ht="22.5" customHeight="1" x14ac:dyDescent="0.3">
      <c r="A52" s="15" t="s">
        <v>92</v>
      </c>
      <c r="B52" s="31" t="s">
        <v>93</v>
      </c>
      <c r="C52" s="17">
        <f>7500000</f>
        <v>7500000</v>
      </c>
    </row>
    <row r="53" spans="1:3" x14ac:dyDescent="0.3">
      <c r="A53" s="15" t="s">
        <v>94</v>
      </c>
      <c r="B53" s="22" t="s">
        <v>95</v>
      </c>
      <c r="C53" s="17">
        <f>SUM(C54:C67)</f>
        <v>28188773</v>
      </c>
    </row>
    <row r="54" spans="1:3" ht="56.25" x14ac:dyDescent="0.3">
      <c r="A54" s="15" t="s">
        <v>96</v>
      </c>
      <c r="B54" s="32" t="s">
        <v>97</v>
      </c>
      <c r="C54" s="17">
        <f>900000</f>
        <v>900000</v>
      </c>
    </row>
    <row r="55" spans="1:3" ht="37.5" x14ac:dyDescent="0.3">
      <c r="A55" s="15" t="s">
        <v>98</v>
      </c>
      <c r="B55" s="23" t="s">
        <v>99</v>
      </c>
      <c r="C55" s="17">
        <v>80000</v>
      </c>
    </row>
    <row r="56" spans="1:3" ht="56.25" x14ac:dyDescent="0.3">
      <c r="A56" s="15" t="s">
        <v>100</v>
      </c>
      <c r="B56" s="23" t="s">
        <v>101</v>
      </c>
      <c r="C56" s="17">
        <v>40000</v>
      </c>
    </row>
    <row r="57" spans="1:3" ht="42" customHeight="1" x14ac:dyDescent="0.3">
      <c r="A57" s="15" t="s">
        <v>102</v>
      </c>
      <c r="B57" s="23" t="s">
        <v>103</v>
      </c>
      <c r="C57" s="17">
        <f>800000+250000</f>
        <v>1050000</v>
      </c>
    </row>
    <row r="58" spans="1:3" ht="37.5" x14ac:dyDescent="0.3">
      <c r="A58" s="15" t="s">
        <v>104</v>
      </c>
      <c r="B58" s="23" t="s">
        <v>105</v>
      </c>
      <c r="C58" s="17">
        <f>73000</f>
        <v>73000</v>
      </c>
    </row>
    <row r="59" spans="1:3" ht="22.5" customHeight="1" x14ac:dyDescent="0.3">
      <c r="A59" s="15" t="s">
        <v>106</v>
      </c>
      <c r="B59" s="23" t="s">
        <v>107</v>
      </c>
      <c r="C59" s="17">
        <f>1735500</f>
        <v>1735500</v>
      </c>
    </row>
    <row r="60" spans="1:3" x14ac:dyDescent="0.3">
      <c r="A60" s="15" t="s">
        <v>108</v>
      </c>
      <c r="B60" s="23" t="s">
        <v>109</v>
      </c>
      <c r="C60" s="17">
        <f>50000</f>
        <v>50000</v>
      </c>
    </row>
    <row r="61" spans="1:3" ht="37.5" x14ac:dyDescent="0.3">
      <c r="A61" s="15" t="s">
        <v>110</v>
      </c>
      <c r="B61" s="23" t="s">
        <v>111</v>
      </c>
      <c r="C61" s="17">
        <f>1100000+130000</f>
        <v>1230000</v>
      </c>
    </row>
    <row r="62" spans="1:3" ht="37.5" x14ac:dyDescent="0.3">
      <c r="A62" s="15" t="s">
        <v>112</v>
      </c>
      <c r="B62" s="23" t="s">
        <v>113</v>
      </c>
      <c r="C62" s="17">
        <v>500000</v>
      </c>
    </row>
    <row r="63" spans="1:3" x14ac:dyDescent="0.3">
      <c r="A63" s="15" t="s">
        <v>114</v>
      </c>
      <c r="B63" s="23" t="s">
        <v>115</v>
      </c>
      <c r="C63" s="17">
        <v>1000000</v>
      </c>
    </row>
    <row r="64" spans="1:3" ht="56.25" x14ac:dyDescent="0.3">
      <c r="A64" s="15" t="s">
        <v>116</v>
      </c>
      <c r="B64" s="23" t="s">
        <v>117</v>
      </c>
      <c r="C64" s="17">
        <f>451400</f>
        <v>451400</v>
      </c>
    </row>
    <row r="65" spans="1:3" ht="56.25" x14ac:dyDescent="0.3">
      <c r="A65" s="15" t="s">
        <v>118</v>
      </c>
      <c r="B65" s="23" t="s">
        <v>119</v>
      </c>
      <c r="C65" s="17">
        <f>8000000</f>
        <v>8000000</v>
      </c>
    </row>
    <row r="66" spans="1:3" ht="56.25" x14ac:dyDescent="0.3">
      <c r="A66" s="15" t="s">
        <v>120</v>
      </c>
      <c r="B66" s="23" t="s">
        <v>121</v>
      </c>
      <c r="C66" s="17">
        <f>900000+124200</f>
        <v>1024200</v>
      </c>
    </row>
    <row r="67" spans="1:3" ht="37.5" x14ac:dyDescent="0.3">
      <c r="A67" s="15" t="s">
        <v>122</v>
      </c>
      <c r="B67" s="23" t="s">
        <v>123</v>
      </c>
      <c r="C67" s="17">
        <f>9803600+26000+1500000+79000+646073</f>
        <v>12054673</v>
      </c>
    </row>
    <row r="68" spans="1:3" s="13" customFormat="1" x14ac:dyDescent="0.3">
      <c r="A68" s="10" t="s">
        <v>124</v>
      </c>
      <c r="B68" s="14" t="s">
        <v>125</v>
      </c>
      <c r="C68" s="38">
        <f>C69+C74+C76+C75</f>
        <v>5107448615.2299995</v>
      </c>
    </row>
    <row r="69" spans="1:3" s="13" customFormat="1" x14ac:dyDescent="0.3">
      <c r="A69" s="10" t="s">
        <v>126</v>
      </c>
      <c r="B69" s="14" t="s">
        <v>127</v>
      </c>
      <c r="C69" s="38">
        <f>C71+C72+C73+C70</f>
        <v>5223766075.2299995</v>
      </c>
    </row>
    <row r="70" spans="1:3" s="13" customFormat="1" x14ac:dyDescent="0.3">
      <c r="A70" s="33" t="s">
        <v>128</v>
      </c>
      <c r="B70" s="23" t="s">
        <v>129</v>
      </c>
      <c r="C70" s="37">
        <f>1050111700+102705300</f>
        <v>1152817000</v>
      </c>
    </row>
    <row r="71" spans="1:3" x14ac:dyDescent="0.3">
      <c r="A71" s="15" t="s">
        <v>130</v>
      </c>
      <c r="B71" s="23" t="s">
        <v>131</v>
      </c>
      <c r="C71" s="39">
        <f>892408354.91-459110.73+9195403.2</f>
        <v>901144647.38</v>
      </c>
    </row>
    <row r="72" spans="1:3" x14ac:dyDescent="0.3">
      <c r="A72" s="15" t="s">
        <v>132</v>
      </c>
      <c r="B72" s="23" t="s">
        <v>133</v>
      </c>
      <c r="C72" s="39">
        <f>3097620100+27266100+44058300+200-5329500-4441100+15300-72.15</f>
        <v>3159189327.8499999</v>
      </c>
    </row>
    <row r="73" spans="1:3" x14ac:dyDescent="0.3">
      <c r="A73" s="15" t="s">
        <v>134</v>
      </c>
      <c r="B73" s="23" t="s">
        <v>135</v>
      </c>
      <c r="C73" s="17">
        <f>7935100+2680000</f>
        <v>10615100</v>
      </c>
    </row>
    <row r="74" spans="1:3" x14ac:dyDescent="0.3">
      <c r="A74" s="15" t="s">
        <v>136</v>
      </c>
      <c r="B74" s="23" t="s">
        <v>137</v>
      </c>
      <c r="C74" s="17">
        <v>61451</v>
      </c>
    </row>
    <row r="75" spans="1:3" x14ac:dyDescent="0.3">
      <c r="A75" s="34" t="s">
        <v>143</v>
      </c>
      <c r="B75" s="23" t="s">
        <v>142</v>
      </c>
      <c r="C75" s="17">
        <f>138700+19926</f>
        <v>158626</v>
      </c>
    </row>
    <row r="76" spans="1:3" ht="37.5" x14ac:dyDescent="0.3">
      <c r="A76" s="34" t="s">
        <v>140</v>
      </c>
      <c r="B76" s="23" t="s">
        <v>141</v>
      </c>
      <c r="C76" s="17">
        <f>-116537369-168</f>
        <v>-116537537</v>
      </c>
    </row>
    <row r="77" spans="1:3" x14ac:dyDescent="0.3">
      <c r="A77" s="28"/>
      <c r="B77" s="29" t="s">
        <v>138</v>
      </c>
      <c r="C77" s="38">
        <f>C9+C68</f>
        <v>7755704159.2299995</v>
      </c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A83" s="3"/>
      <c r="B83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2019-04-08T12:20:08Z</cp:lastPrinted>
  <dcterms:created xsi:type="dcterms:W3CDTF">2018-12-18T05:09:39Z</dcterms:created>
  <dcterms:modified xsi:type="dcterms:W3CDTF">2019-06-05T05:41:23Z</dcterms:modified>
</cp:coreProperties>
</file>