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муниципальные!$A$4:$R$23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муниципальные!$A$1:$R$23</definedName>
  </definedNames>
  <calcPr calcId="162913"/>
</workbook>
</file>

<file path=xl/calcChain.xml><?xml version="1.0" encoding="utf-8"?>
<calcChain xmlns="http://schemas.openxmlformats.org/spreadsheetml/2006/main">
  <c r="Q12" i="33" l="1"/>
  <c r="Q17" i="33"/>
  <c r="P12" i="33"/>
  <c r="P13" i="33"/>
  <c r="P14" i="33"/>
  <c r="P15" i="33"/>
  <c r="P16" i="33"/>
  <c r="P18" i="33"/>
  <c r="P20" i="33"/>
  <c r="R7" i="33" l="1"/>
  <c r="R8" i="33"/>
  <c r="R9" i="33"/>
  <c r="R10" i="33"/>
  <c r="R20" i="33"/>
  <c r="R22" i="33"/>
  <c r="R23" i="33"/>
  <c r="C23" i="33" l="1"/>
  <c r="C22" i="33"/>
  <c r="C20" i="33"/>
  <c r="C13" i="33"/>
  <c r="D6" i="33"/>
  <c r="E6" i="33"/>
  <c r="F6" i="33"/>
  <c r="H6" i="33"/>
  <c r="I6" i="33"/>
  <c r="J6" i="33"/>
  <c r="L6" i="33"/>
  <c r="M6" i="33"/>
  <c r="N6" i="33"/>
  <c r="C8" i="33"/>
  <c r="C7" i="33"/>
  <c r="R6" i="33" l="1"/>
  <c r="H11" i="33" l="1"/>
  <c r="I11" i="33"/>
  <c r="J11" i="33"/>
  <c r="L11" i="33"/>
  <c r="M11" i="33"/>
  <c r="N11" i="33"/>
  <c r="H21" i="33"/>
  <c r="I21" i="33"/>
  <c r="J21" i="33"/>
  <c r="L21" i="33"/>
  <c r="M21" i="33"/>
  <c r="N21" i="33"/>
  <c r="G22" i="33"/>
  <c r="G23" i="33"/>
  <c r="H19" i="33"/>
  <c r="I19" i="33"/>
  <c r="J19" i="33"/>
  <c r="L19" i="33"/>
  <c r="M19" i="33"/>
  <c r="N19" i="33"/>
  <c r="F19" i="33"/>
  <c r="E19" i="33"/>
  <c r="D19" i="33"/>
  <c r="G20" i="33"/>
  <c r="G19" i="33" s="1"/>
  <c r="G18" i="33"/>
  <c r="G17" i="33"/>
  <c r="G16" i="33"/>
  <c r="G15" i="33"/>
  <c r="G14" i="33"/>
  <c r="G13" i="33"/>
  <c r="C12" i="33"/>
  <c r="G12" i="33"/>
  <c r="G10" i="33"/>
  <c r="G9" i="33"/>
  <c r="G8" i="33"/>
  <c r="G7" i="33"/>
  <c r="P19" i="33" l="1"/>
  <c r="R19" i="33"/>
  <c r="G6" i="33"/>
  <c r="C18" i="33"/>
  <c r="C16" i="33"/>
  <c r="C15" i="33"/>
  <c r="C14" i="33"/>
  <c r="C17" i="33"/>
  <c r="D21" i="33"/>
  <c r="F21" i="33"/>
  <c r="R21" i="33" s="1"/>
  <c r="G11" i="33"/>
  <c r="E11" i="33"/>
  <c r="Q11" i="33" s="1"/>
  <c r="N5" i="33"/>
  <c r="L5" i="33"/>
  <c r="I5" i="33"/>
  <c r="F11" i="33"/>
  <c r="E21" i="33"/>
  <c r="G21" i="33"/>
  <c r="M5" i="33"/>
  <c r="J5" i="33"/>
  <c r="H5" i="33"/>
  <c r="G5" i="33" l="1"/>
  <c r="F5" i="33"/>
  <c r="R5" i="33" s="1"/>
  <c r="E5" i="33"/>
  <c r="Q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3" i="33" l="1"/>
  <c r="O13" i="33" l="1"/>
  <c r="C19" i="33" l="1"/>
  <c r="C9" i="33"/>
  <c r="C10" i="33"/>
  <c r="C6" i="33" l="1"/>
  <c r="C21" i="33"/>
  <c r="K17" i="33" l="1"/>
  <c r="O17" i="33" l="1"/>
  <c r="K10" i="33" l="1"/>
  <c r="O10" i="33" l="1"/>
  <c r="K23" i="33" l="1"/>
  <c r="K22" i="33"/>
  <c r="K14" i="33"/>
  <c r="K15" i="33"/>
  <c r="K16" i="33"/>
  <c r="K18" i="33"/>
  <c r="K12" i="33"/>
  <c r="K21" i="33" l="1"/>
  <c r="O18" i="33"/>
  <c r="O15" i="33"/>
  <c r="O22" i="33"/>
  <c r="O12" i="33"/>
  <c r="O16" i="33"/>
  <c r="O14" i="33"/>
  <c r="O23" i="33"/>
  <c r="K11" i="33"/>
  <c r="O21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K8" i="33"/>
  <c r="K9" i="33"/>
  <c r="K20" i="33"/>
  <c r="O20" i="33" l="1"/>
  <c r="O8" i="33"/>
  <c r="O9" i="33"/>
  <c r="O7" i="33"/>
  <c r="K6" i="33"/>
  <c r="K19" i="33"/>
  <c r="O19" i="33" l="1"/>
  <c r="O6" i="33"/>
  <c r="K5" i="33"/>
  <c r="D11" i="33" l="1"/>
  <c r="P11" i="33" s="1"/>
  <c r="C11" i="33" l="1"/>
  <c r="O11" i="33" s="1"/>
  <c r="D5" i="33"/>
  <c r="P5" i="33" s="1"/>
  <c r="C5" i="33" l="1"/>
  <c r="O5" i="33" s="1"/>
</calcChain>
</file>

<file path=xl/sharedStrings.xml><?xml version="1.0" encoding="utf-8"?>
<sst xmlns="http://schemas.openxmlformats.org/spreadsheetml/2006/main" count="186" uniqueCount="90">
  <si>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</si>
  <si>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</si>
  <si>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</si>
  <si>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</si>
  <si>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</si>
  <si>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</si>
  <si>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</si>
  <si>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</si>
  <si>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</si>
  <si>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</si>
  <si>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</si>
  <si>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</si>
  <si>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</si>
  <si>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</si>
  <si>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</si>
  <si>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</si>
  <si>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</si>
  <si>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</si>
  <si>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</si>
  <si>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</si>
  <si>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</si>
  <si>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</si>
  <si>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</si>
  <si>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</si>
  <si>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</si>
  <si>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</si>
  <si>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</si>
  <si>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</si>
  <si>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</si>
  <si>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</si>
  <si>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</si>
  <si>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</si>
  <si>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</si>
  <si>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</si>
  <si>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</si>
  <si>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</si>
  <si>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</si>
  <si>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</si>
  <si>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</si>
  <si>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</si>
  <si>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</si>
  <si>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</si>
  <si>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</si>
  <si>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</si>
  <si>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</si>
  <si>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</si>
  <si>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</si>
  <si>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</si>
  <si>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</si>
  <si>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</si>
  <si>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</si>
  <si>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</si>
  <si>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</si>
  <si>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</si>
  <si>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</si>
  <si>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</si>
  <si>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</si>
  <si>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</si>
  <si>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</si>
  <si>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</si>
  <si>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</si>
  <si>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</si>
  <si>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</si>
  <si>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</si>
  <si>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</si>
  <si>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</si>
  <si>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</si>
  <si>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</si>
  <si>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</si>
  <si>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</si>
  <si>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</si>
  <si>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</si>
  <si>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</si>
  <si>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</si>
  <si>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</si>
  <si>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</si>
  <si>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</si>
  <si>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</si>
  <si>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</si>
  <si>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</si>
  <si>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</si>
  <si>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20</t>
  </si>
  <si>
    <t>ПЛАН  на 9 месяцев 2018 года (рублей)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</si>
  <si>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</si>
  <si>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</si>
  <si>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</si>
  <si>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</si>
  <si>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</si>
  <si>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</si>
  <si>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Освоение на 01.05.2019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</si>
</sst>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zoomScale="70" zoomScaleNormal="7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V7" sqref="V7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5.42578125" style="2" customWidth="1"/>
    <col min="4" max="4" width="25.28515625" style="2" customWidth="1"/>
    <col min="5" max="5" width="23.28515625" style="2" customWidth="1"/>
    <col min="6" max="6" width="23.85546875" style="2" customWidth="1"/>
    <col min="7" max="7" width="22.85546875" style="2" hidden="1" customWidth="1"/>
    <col min="8" max="8" width="21.7109375" style="2" hidden="1" customWidth="1"/>
    <col min="9" max="9" width="21.42578125" style="2" hidden="1" customWidth="1"/>
    <col min="10" max="10" width="38.140625" style="2" hidden="1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3.85546875" style="4" customWidth="1"/>
    <col min="16" max="16" width="14.42578125" style="4" customWidth="1"/>
    <col min="17" max="17" width="15.85546875" style="4" customWidth="1"/>
    <col min="18" max="18" width="13.5703125" style="4" customWidth="1"/>
    <col min="19" max="19" width="57" style="2" hidden="1" customWidth="1"/>
    <col min="20" max="16384" width="9.140625" style="2"/>
  </cols>
  <sheetData>
    <row r="1" spans="1:19" s="21" customFormat="1" ht="62.25" customHeight="1" x14ac:dyDescent="0.3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9" s="1" customFormat="1" ht="57" customHeight="1" x14ac:dyDescent="0.3">
      <c r="A2" s="22" t="s">
        <v>1</v>
      </c>
      <c r="B2" s="70" t="s">
        <v>17</v>
      </c>
      <c r="C2" s="68" t="s">
        <v>88</v>
      </c>
      <c r="D2" s="68"/>
      <c r="E2" s="68"/>
      <c r="F2" s="68"/>
      <c r="G2" s="68" t="s">
        <v>82</v>
      </c>
      <c r="H2" s="68"/>
      <c r="I2" s="68"/>
      <c r="J2" s="68"/>
      <c r="K2" s="69" t="s">
        <v>89</v>
      </c>
      <c r="L2" s="69"/>
      <c r="M2" s="69"/>
      <c r="N2" s="69"/>
      <c r="O2" s="65" t="s">
        <v>87</v>
      </c>
      <c r="P2" s="66"/>
      <c r="Q2" s="66"/>
      <c r="R2" s="67"/>
      <c r="S2" s="71" t="s">
        <v>59</v>
      </c>
    </row>
    <row r="3" spans="1:19" s="1" customFormat="1" ht="37.5" customHeight="1" x14ac:dyDescent="0.3">
      <c r="A3" s="63" t="s">
        <v>2</v>
      </c>
      <c r="B3" s="70"/>
      <c r="C3" s="61" t="s">
        <v>24</v>
      </c>
      <c r="D3" s="61" t="s">
        <v>25</v>
      </c>
      <c r="E3" s="61" t="s">
        <v>49</v>
      </c>
      <c r="F3" s="61" t="s">
        <v>26</v>
      </c>
      <c r="G3" s="61" t="s">
        <v>24</v>
      </c>
      <c r="H3" s="61" t="s">
        <v>25</v>
      </c>
      <c r="I3" s="61" t="s">
        <v>49</v>
      </c>
      <c r="J3" s="61" t="s">
        <v>26</v>
      </c>
      <c r="K3" s="61" t="s">
        <v>24</v>
      </c>
      <c r="L3" s="61" t="s">
        <v>25</v>
      </c>
      <c r="M3" s="61" t="s">
        <v>49</v>
      </c>
      <c r="N3" s="61" t="s">
        <v>26</v>
      </c>
      <c r="O3" s="23" t="s">
        <v>24</v>
      </c>
      <c r="P3" s="23" t="s">
        <v>25</v>
      </c>
      <c r="Q3" s="23" t="s">
        <v>49</v>
      </c>
      <c r="R3" s="23" t="s">
        <v>26</v>
      </c>
      <c r="S3" s="72"/>
    </row>
    <row r="4" spans="1:19" s="1" customFormat="1" x14ac:dyDescent="0.3">
      <c r="A4" s="62" t="s">
        <v>13</v>
      </c>
      <c r="B4" s="62" t="s">
        <v>28</v>
      </c>
      <c r="C4" s="62" t="s">
        <v>16</v>
      </c>
      <c r="D4" s="62" t="s">
        <v>32</v>
      </c>
      <c r="E4" s="62" t="s">
        <v>33</v>
      </c>
      <c r="F4" s="62" t="s">
        <v>34</v>
      </c>
      <c r="G4" s="62" t="s">
        <v>81</v>
      </c>
      <c r="H4" s="62" t="s">
        <v>73</v>
      </c>
      <c r="I4" s="62" t="s">
        <v>60</v>
      </c>
      <c r="J4" s="62" t="s">
        <v>67</v>
      </c>
      <c r="K4" s="62" t="s">
        <v>35</v>
      </c>
      <c r="L4" s="62" t="s">
        <v>36</v>
      </c>
      <c r="M4" s="62" t="s">
        <v>37</v>
      </c>
      <c r="N4" s="62" t="s">
        <v>38</v>
      </c>
      <c r="O4" s="62" t="s">
        <v>81</v>
      </c>
      <c r="P4" s="62" t="s">
        <v>73</v>
      </c>
      <c r="Q4" s="62" t="s">
        <v>60</v>
      </c>
      <c r="R4" s="62" t="s">
        <v>67</v>
      </c>
      <c r="S4" s="57">
        <v>24</v>
      </c>
    </row>
    <row r="5" spans="1:19" s="1" customFormat="1" ht="47.25" customHeight="1" x14ac:dyDescent="0.3">
      <c r="A5" s="73" t="s">
        <v>83</v>
      </c>
      <c r="B5" s="73"/>
      <c r="C5" s="29">
        <f t="shared" ref="C5:N5" si="0">C6+C11+C19+C21</f>
        <v>445670370</v>
      </c>
      <c r="D5" s="29">
        <f t="shared" si="0"/>
        <v>54305500</v>
      </c>
      <c r="E5" s="29">
        <f t="shared" si="0"/>
        <v>9273800</v>
      </c>
      <c r="F5" s="29">
        <f t="shared" si="0"/>
        <v>382091070</v>
      </c>
      <c r="G5" s="29">
        <f t="shared" si="0"/>
        <v>328959655</v>
      </c>
      <c r="H5" s="29">
        <f t="shared" si="0"/>
        <v>41678054</v>
      </c>
      <c r="I5" s="29">
        <f t="shared" si="0"/>
        <v>8337183</v>
      </c>
      <c r="J5" s="29">
        <f t="shared" si="0"/>
        <v>278944418</v>
      </c>
      <c r="K5" s="29">
        <f t="shared" si="0"/>
        <v>126305754.69</v>
      </c>
      <c r="L5" s="29">
        <f t="shared" si="0"/>
        <v>14887883.34</v>
      </c>
      <c r="M5" s="29">
        <f t="shared" si="0"/>
        <v>2541470.27</v>
      </c>
      <c r="N5" s="29">
        <f t="shared" si="0"/>
        <v>108876401.08</v>
      </c>
      <c r="O5" s="20">
        <f t="shared" ref="O5:Q23" si="1">K5/C5*100</f>
        <v>28.340621946664303</v>
      </c>
      <c r="P5" s="20">
        <f t="shared" si="1"/>
        <v>27.415056191361831</v>
      </c>
      <c r="Q5" s="20">
        <f t="shared" si="1"/>
        <v>27.404842351571091</v>
      </c>
      <c r="R5" s="20">
        <f t="shared" ref="R5:R23" si="2">N5/F5*100</f>
        <v>28.494882405914378</v>
      </c>
      <c r="S5" s="26"/>
    </row>
    <row r="6" spans="1:19" s="1" customFormat="1" ht="40.5" customHeight="1" x14ac:dyDescent="0.3">
      <c r="A6" s="60" t="s">
        <v>22</v>
      </c>
      <c r="B6" s="60"/>
      <c r="C6" s="29">
        <f t="shared" ref="C6:N6" si="3">SUM(C7:C10)</f>
        <v>333937570</v>
      </c>
      <c r="D6" s="29">
        <f t="shared" si="3"/>
        <v>0</v>
      </c>
      <c r="E6" s="29">
        <f t="shared" si="3"/>
        <v>0</v>
      </c>
      <c r="F6" s="29">
        <f t="shared" si="3"/>
        <v>333937570</v>
      </c>
      <c r="G6" s="29">
        <f t="shared" si="3"/>
        <v>240640770</v>
      </c>
      <c r="H6" s="29">
        <f t="shared" si="3"/>
        <v>0</v>
      </c>
      <c r="I6" s="29">
        <f t="shared" si="3"/>
        <v>0</v>
      </c>
      <c r="J6" s="29">
        <f t="shared" si="3"/>
        <v>240640770</v>
      </c>
      <c r="K6" s="29">
        <f t="shared" si="3"/>
        <v>97720740.319999993</v>
      </c>
      <c r="L6" s="29">
        <f t="shared" si="3"/>
        <v>0</v>
      </c>
      <c r="M6" s="29">
        <f t="shared" si="3"/>
        <v>0</v>
      </c>
      <c r="N6" s="29">
        <f t="shared" si="3"/>
        <v>97720740.319999993</v>
      </c>
      <c r="O6" s="20">
        <f t="shared" si="1"/>
        <v>29.263176443429227</v>
      </c>
      <c r="P6" s="20"/>
      <c r="Q6" s="20"/>
      <c r="R6" s="20">
        <f t="shared" si="2"/>
        <v>29.263176443429227</v>
      </c>
      <c r="S6" s="26"/>
    </row>
    <row r="7" spans="1:19" s="1" customFormat="1" ht="42" customHeight="1" x14ac:dyDescent="0.3">
      <c r="A7" s="54" t="s">
        <v>18</v>
      </c>
      <c r="B7" s="18" t="s">
        <v>12</v>
      </c>
      <c r="C7" s="19">
        <f>SUM(D7:F7)</f>
        <v>81575300</v>
      </c>
      <c r="D7" s="19">
        <v>0</v>
      </c>
      <c r="E7" s="19">
        <v>0</v>
      </c>
      <c r="F7" s="19">
        <v>81575300</v>
      </c>
      <c r="G7" s="19">
        <f t="shared" ref="G7:G10" si="4">H7++I7+J7</f>
        <v>56866382</v>
      </c>
      <c r="H7" s="19">
        <v>0</v>
      </c>
      <c r="I7" s="19">
        <v>0</v>
      </c>
      <c r="J7" s="19">
        <v>56866382</v>
      </c>
      <c r="K7" s="19">
        <f>L7+N7</f>
        <v>23020458.449999999</v>
      </c>
      <c r="L7" s="19">
        <v>0</v>
      </c>
      <c r="M7" s="19">
        <v>0</v>
      </c>
      <c r="N7" s="19">
        <v>23020458.449999999</v>
      </c>
      <c r="O7" s="20">
        <f t="shared" si="1"/>
        <v>28.219888189194521</v>
      </c>
      <c r="P7" s="20"/>
      <c r="Q7" s="20"/>
      <c r="R7" s="20">
        <f t="shared" si="2"/>
        <v>28.219888189194521</v>
      </c>
      <c r="S7" s="26"/>
    </row>
    <row r="8" spans="1:19" s="1" customFormat="1" ht="48" customHeight="1" x14ac:dyDescent="0.3">
      <c r="A8" s="54" t="s">
        <v>21</v>
      </c>
      <c r="B8" s="18" t="s">
        <v>12</v>
      </c>
      <c r="C8" s="19">
        <f>SUM(D8:F8)</f>
        <v>201436312</v>
      </c>
      <c r="D8" s="19">
        <v>0</v>
      </c>
      <c r="E8" s="19">
        <v>0</v>
      </c>
      <c r="F8" s="19">
        <v>201436312</v>
      </c>
      <c r="G8" s="19">
        <f t="shared" si="4"/>
        <v>147299397</v>
      </c>
      <c r="H8" s="19">
        <v>0</v>
      </c>
      <c r="I8" s="19">
        <v>0</v>
      </c>
      <c r="J8" s="19">
        <v>147299397</v>
      </c>
      <c r="K8" s="19">
        <f t="shared" ref="K8:K10" si="5">L8+N8</f>
        <v>59488926.509999998</v>
      </c>
      <c r="L8" s="19">
        <v>0</v>
      </c>
      <c r="M8" s="19">
        <v>0</v>
      </c>
      <c r="N8" s="19">
        <v>59488926.509999998</v>
      </c>
      <c r="O8" s="20">
        <f t="shared" si="1"/>
        <v>29.532374733905968</v>
      </c>
      <c r="P8" s="20"/>
      <c r="Q8" s="20"/>
      <c r="R8" s="20">
        <f t="shared" si="2"/>
        <v>29.532374733905968</v>
      </c>
      <c r="S8" s="26"/>
    </row>
    <row r="9" spans="1:19" s="1" customFormat="1" ht="39" customHeight="1" x14ac:dyDescent="0.3">
      <c r="A9" s="54" t="s">
        <v>50</v>
      </c>
      <c r="B9" s="18" t="s">
        <v>12</v>
      </c>
      <c r="C9" s="19">
        <f t="shared" ref="C9:C10" si="6">SUM(D9:F9)</f>
        <v>1883100</v>
      </c>
      <c r="D9" s="19">
        <v>0</v>
      </c>
      <c r="E9" s="19">
        <v>0</v>
      </c>
      <c r="F9" s="19">
        <v>1883100</v>
      </c>
      <c r="G9" s="19">
        <f t="shared" si="4"/>
        <v>2371328</v>
      </c>
      <c r="H9" s="19">
        <v>0</v>
      </c>
      <c r="I9" s="19">
        <v>0</v>
      </c>
      <c r="J9" s="19">
        <v>2371328</v>
      </c>
      <c r="K9" s="19">
        <f t="shared" si="5"/>
        <v>515761.48</v>
      </c>
      <c r="L9" s="19">
        <v>0</v>
      </c>
      <c r="M9" s="19">
        <v>0</v>
      </c>
      <c r="N9" s="19">
        <v>515761.48</v>
      </c>
      <c r="O9" s="20">
        <f t="shared" si="1"/>
        <v>27.388958632042907</v>
      </c>
      <c r="P9" s="20"/>
      <c r="Q9" s="20"/>
      <c r="R9" s="20">
        <f t="shared" si="2"/>
        <v>27.388958632042907</v>
      </c>
      <c r="S9" s="26"/>
    </row>
    <row r="10" spans="1:19" s="1" customFormat="1" ht="48.75" customHeight="1" x14ac:dyDescent="0.3">
      <c r="A10" s="54" t="s">
        <v>50</v>
      </c>
      <c r="B10" s="18" t="s">
        <v>12</v>
      </c>
      <c r="C10" s="19">
        <f t="shared" si="6"/>
        <v>49042858</v>
      </c>
      <c r="D10" s="19">
        <v>0</v>
      </c>
      <c r="E10" s="19">
        <v>0</v>
      </c>
      <c r="F10" s="19">
        <v>49042858</v>
      </c>
      <c r="G10" s="19">
        <f t="shared" si="4"/>
        <v>34103663</v>
      </c>
      <c r="H10" s="19">
        <v>0</v>
      </c>
      <c r="I10" s="19">
        <v>0</v>
      </c>
      <c r="J10" s="19">
        <v>34103663</v>
      </c>
      <c r="K10" s="19">
        <f t="shared" si="5"/>
        <v>14695593.880000001</v>
      </c>
      <c r="L10" s="19">
        <v>0</v>
      </c>
      <c r="M10" s="19">
        <v>0</v>
      </c>
      <c r="N10" s="19">
        <v>14695593.880000001</v>
      </c>
      <c r="O10" s="20">
        <f t="shared" si="1"/>
        <v>29.964799115092354</v>
      </c>
      <c r="P10" s="20"/>
      <c r="Q10" s="20"/>
      <c r="R10" s="20">
        <f t="shared" si="2"/>
        <v>29.964799115092354</v>
      </c>
      <c r="S10" s="26"/>
    </row>
    <row r="11" spans="1:19" s="1" customFormat="1" ht="49.5" customHeight="1" x14ac:dyDescent="0.3">
      <c r="A11" s="60" t="s">
        <v>51</v>
      </c>
      <c r="B11" s="28"/>
      <c r="C11" s="27">
        <f>SUM(C12:C18)</f>
        <v>58917700</v>
      </c>
      <c r="D11" s="27">
        <f t="shared" ref="D11:N11" si="7">SUM(D12:D18)</f>
        <v>49643900</v>
      </c>
      <c r="E11" s="27">
        <f t="shared" si="7"/>
        <v>9273800</v>
      </c>
      <c r="F11" s="27">
        <f t="shared" si="7"/>
        <v>0</v>
      </c>
      <c r="G11" s="27">
        <f t="shared" si="7"/>
        <v>48261821</v>
      </c>
      <c r="H11" s="27">
        <f t="shared" si="7"/>
        <v>36929285</v>
      </c>
      <c r="I11" s="27">
        <f t="shared" si="7"/>
        <v>8337183</v>
      </c>
      <c r="J11" s="27">
        <f t="shared" si="7"/>
        <v>2995353</v>
      </c>
      <c r="K11" s="27">
        <f t="shared" si="7"/>
        <v>17429353.609999999</v>
      </c>
      <c r="L11" s="27">
        <f t="shared" si="7"/>
        <v>14887883.34</v>
      </c>
      <c r="M11" s="27">
        <f t="shared" si="7"/>
        <v>2541470.27</v>
      </c>
      <c r="N11" s="27">
        <f t="shared" si="7"/>
        <v>0</v>
      </c>
      <c r="O11" s="20">
        <f t="shared" si="1"/>
        <v>29.582542444800119</v>
      </c>
      <c r="P11" s="20">
        <f t="shared" si="1"/>
        <v>29.989350836658684</v>
      </c>
      <c r="Q11" s="20">
        <f t="shared" si="1"/>
        <v>27.404842351571091</v>
      </c>
      <c r="R11" s="20"/>
      <c r="S11" s="26"/>
    </row>
    <row r="12" spans="1:19" s="1" customFormat="1" ht="62.25" customHeight="1" x14ac:dyDescent="0.3">
      <c r="A12" s="54" t="s">
        <v>52</v>
      </c>
      <c r="B12" s="18" t="s">
        <v>12</v>
      </c>
      <c r="C12" s="19">
        <f>SUM(D12:F12)</f>
        <v>11014700</v>
      </c>
      <c r="D12" s="19">
        <v>1756300</v>
      </c>
      <c r="E12" s="19">
        <v>9258400</v>
      </c>
      <c r="F12" s="19">
        <v>0</v>
      </c>
      <c r="G12" s="19">
        <f t="shared" ref="G12:G18" si="8">H12++I12+J12</f>
        <v>11967469</v>
      </c>
      <c r="H12" s="19">
        <v>860966</v>
      </c>
      <c r="I12" s="19">
        <v>8337183</v>
      </c>
      <c r="J12" s="19">
        <v>2769320</v>
      </c>
      <c r="K12" s="19">
        <f>SUM(L12:N12)</f>
        <v>2734438.69</v>
      </c>
      <c r="L12" s="19">
        <v>192968.42</v>
      </c>
      <c r="M12" s="19">
        <v>2541470.27</v>
      </c>
      <c r="N12" s="19">
        <v>0</v>
      </c>
      <c r="O12" s="20">
        <f t="shared" si="1"/>
        <v>24.825357839977485</v>
      </c>
      <c r="P12" s="20">
        <f t="shared" si="1"/>
        <v>10.987212890736208</v>
      </c>
      <c r="Q12" s="20">
        <f t="shared" si="1"/>
        <v>27.450426315562083</v>
      </c>
      <c r="R12" s="20"/>
      <c r="S12" s="53"/>
    </row>
    <row r="13" spans="1:19" s="1" customFormat="1" ht="115.5" customHeight="1" x14ac:dyDescent="0.3">
      <c r="A13" s="54" t="s">
        <v>84</v>
      </c>
      <c r="B13" s="18" t="s">
        <v>12</v>
      </c>
      <c r="C13" s="19">
        <f>SUM(D13:F13)</f>
        <v>551500</v>
      </c>
      <c r="D13" s="19">
        <v>551500</v>
      </c>
      <c r="E13" s="19">
        <v>0</v>
      </c>
      <c r="F13" s="19">
        <v>0</v>
      </c>
      <c r="G13" s="19">
        <f t="shared" si="8"/>
        <v>521400</v>
      </c>
      <c r="H13" s="19">
        <v>521400</v>
      </c>
      <c r="I13" s="19">
        <v>0</v>
      </c>
      <c r="J13" s="19">
        <v>0</v>
      </c>
      <c r="K13" s="19">
        <f t="shared" ref="K13:K18" si="9">SUM(L13:N13)</f>
        <v>0</v>
      </c>
      <c r="L13" s="19">
        <v>0</v>
      </c>
      <c r="M13" s="19">
        <v>0</v>
      </c>
      <c r="N13" s="19">
        <v>0</v>
      </c>
      <c r="O13" s="20">
        <f t="shared" si="1"/>
        <v>0</v>
      </c>
      <c r="P13" s="20">
        <f t="shared" si="1"/>
        <v>0</v>
      </c>
      <c r="Q13" s="20"/>
      <c r="R13" s="20"/>
      <c r="S13" s="53"/>
    </row>
    <row r="14" spans="1:19" s="1" customFormat="1" ht="59.25" customHeight="1" x14ac:dyDescent="0.3">
      <c r="A14" s="55" t="s">
        <v>53</v>
      </c>
      <c r="B14" s="18" t="s">
        <v>12</v>
      </c>
      <c r="C14" s="19">
        <f t="shared" ref="C14:C18" si="10">SUM(D14:F14)</f>
        <v>3987300</v>
      </c>
      <c r="D14" s="19">
        <v>3987300</v>
      </c>
      <c r="E14" s="19">
        <v>0</v>
      </c>
      <c r="F14" s="19">
        <v>0</v>
      </c>
      <c r="G14" s="19">
        <f t="shared" si="8"/>
        <v>3023036</v>
      </c>
      <c r="H14" s="19">
        <v>3023036</v>
      </c>
      <c r="I14" s="19">
        <v>0</v>
      </c>
      <c r="J14" s="19">
        <v>0</v>
      </c>
      <c r="K14" s="19">
        <f t="shared" si="9"/>
        <v>1052121.01</v>
      </c>
      <c r="L14" s="19">
        <v>1052121.01</v>
      </c>
      <c r="M14" s="19">
        <v>0</v>
      </c>
      <c r="N14" s="19">
        <v>0</v>
      </c>
      <c r="O14" s="20">
        <f t="shared" si="1"/>
        <v>26.386803350638278</v>
      </c>
      <c r="P14" s="20">
        <f t="shared" si="1"/>
        <v>26.386803350638278</v>
      </c>
      <c r="Q14" s="20"/>
      <c r="R14" s="20"/>
      <c r="S14" s="26"/>
    </row>
    <row r="15" spans="1:19" s="1" customFormat="1" ht="41.25" customHeight="1" x14ac:dyDescent="0.3">
      <c r="A15" s="55" t="s">
        <v>85</v>
      </c>
      <c r="B15" s="18" t="s">
        <v>12</v>
      </c>
      <c r="C15" s="19">
        <f t="shared" si="10"/>
        <v>4752000</v>
      </c>
      <c r="D15" s="19">
        <v>4752000</v>
      </c>
      <c r="E15" s="19">
        <v>0</v>
      </c>
      <c r="F15" s="19">
        <v>0</v>
      </c>
      <c r="G15" s="19">
        <f t="shared" si="8"/>
        <v>3635060</v>
      </c>
      <c r="H15" s="19">
        <v>3635060</v>
      </c>
      <c r="I15" s="19">
        <v>0</v>
      </c>
      <c r="J15" s="19">
        <v>0</v>
      </c>
      <c r="K15" s="19">
        <f t="shared" si="9"/>
        <v>1136053.98</v>
      </c>
      <c r="L15" s="19">
        <v>1136053.98</v>
      </c>
      <c r="M15" s="19">
        <v>0</v>
      </c>
      <c r="N15" s="19">
        <v>0</v>
      </c>
      <c r="O15" s="20">
        <f t="shared" si="1"/>
        <v>23.906859848484849</v>
      </c>
      <c r="P15" s="20">
        <f t="shared" si="1"/>
        <v>23.906859848484849</v>
      </c>
      <c r="Q15" s="20"/>
      <c r="R15" s="20"/>
      <c r="S15" s="26"/>
    </row>
    <row r="16" spans="1:19" s="1" customFormat="1" ht="78" customHeight="1" x14ac:dyDescent="0.3">
      <c r="A16" s="55" t="s">
        <v>54</v>
      </c>
      <c r="B16" s="18" t="s">
        <v>12</v>
      </c>
      <c r="C16" s="19">
        <f t="shared" si="10"/>
        <v>10306800</v>
      </c>
      <c r="D16" s="19">
        <v>10306800</v>
      </c>
      <c r="E16" s="19">
        <v>0</v>
      </c>
      <c r="F16" s="19">
        <v>0</v>
      </c>
      <c r="G16" s="19">
        <f t="shared" si="8"/>
        <v>8435856</v>
      </c>
      <c r="H16" s="19">
        <v>8209823</v>
      </c>
      <c r="I16" s="19">
        <v>0</v>
      </c>
      <c r="J16" s="19">
        <v>226033</v>
      </c>
      <c r="K16" s="19">
        <f t="shared" si="9"/>
        <v>2312659.23</v>
      </c>
      <c r="L16" s="19">
        <v>2312659.23</v>
      </c>
      <c r="M16" s="19">
        <v>0</v>
      </c>
      <c r="N16" s="19">
        <v>0</v>
      </c>
      <c r="O16" s="20">
        <f t="shared" si="1"/>
        <v>22.438188671556642</v>
      </c>
      <c r="P16" s="20">
        <f t="shared" si="1"/>
        <v>22.438188671556642</v>
      </c>
      <c r="Q16" s="20"/>
      <c r="R16" s="20"/>
      <c r="S16" s="26"/>
    </row>
    <row r="17" spans="1:20" s="1" customFormat="1" ht="81" customHeight="1" x14ac:dyDescent="0.3">
      <c r="A17" s="55" t="s">
        <v>66</v>
      </c>
      <c r="B17" s="18" t="s">
        <v>12</v>
      </c>
      <c r="C17" s="19">
        <f t="shared" si="10"/>
        <v>15400</v>
      </c>
      <c r="D17" s="19">
        <v>0</v>
      </c>
      <c r="E17" s="19">
        <v>15400</v>
      </c>
      <c r="F17" s="19">
        <v>0</v>
      </c>
      <c r="G17" s="19">
        <f t="shared" si="8"/>
        <v>0</v>
      </c>
      <c r="H17" s="19">
        <v>0</v>
      </c>
      <c r="I17" s="19">
        <v>0</v>
      </c>
      <c r="J17" s="19">
        <v>0</v>
      </c>
      <c r="K17" s="19">
        <f t="shared" si="9"/>
        <v>0</v>
      </c>
      <c r="L17" s="19">
        <v>0</v>
      </c>
      <c r="M17" s="19">
        <v>0</v>
      </c>
      <c r="N17" s="19">
        <v>0</v>
      </c>
      <c r="O17" s="20">
        <f t="shared" si="1"/>
        <v>0</v>
      </c>
      <c r="P17" s="20"/>
      <c r="Q17" s="20">
        <f t="shared" si="1"/>
        <v>0</v>
      </c>
      <c r="R17" s="20"/>
      <c r="S17" s="53"/>
      <c r="T17" s="58"/>
    </row>
    <row r="18" spans="1:20" s="1" customFormat="1" ht="63" customHeight="1" x14ac:dyDescent="0.3">
      <c r="A18" s="55" t="s">
        <v>55</v>
      </c>
      <c r="B18" s="18" t="s">
        <v>12</v>
      </c>
      <c r="C18" s="19">
        <f t="shared" si="10"/>
        <v>28290000</v>
      </c>
      <c r="D18" s="19">
        <v>28290000</v>
      </c>
      <c r="E18" s="19">
        <v>0</v>
      </c>
      <c r="F18" s="19">
        <v>0</v>
      </c>
      <c r="G18" s="19">
        <f t="shared" si="8"/>
        <v>20679000</v>
      </c>
      <c r="H18" s="19">
        <v>20679000</v>
      </c>
      <c r="I18" s="19">
        <v>0</v>
      </c>
      <c r="J18" s="19">
        <v>0</v>
      </c>
      <c r="K18" s="19">
        <f t="shared" si="9"/>
        <v>10194080.699999999</v>
      </c>
      <c r="L18" s="19">
        <v>10194080.699999999</v>
      </c>
      <c r="M18" s="19">
        <v>0</v>
      </c>
      <c r="N18" s="19">
        <v>0</v>
      </c>
      <c r="O18" s="20">
        <f t="shared" si="1"/>
        <v>36.034219512195122</v>
      </c>
      <c r="P18" s="20">
        <f t="shared" si="1"/>
        <v>36.034219512195122</v>
      </c>
      <c r="Q18" s="20"/>
      <c r="R18" s="20"/>
      <c r="S18" s="26"/>
    </row>
    <row r="19" spans="1:20" s="25" customFormat="1" ht="42" customHeight="1" x14ac:dyDescent="0.3">
      <c r="A19" s="60" t="s">
        <v>23</v>
      </c>
      <c r="B19" s="28"/>
      <c r="C19" s="27">
        <f>SUM(C20:C20)</f>
        <v>6991900</v>
      </c>
      <c r="D19" s="27">
        <f t="shared" ref="D19:N19" si="11">SUM(D20:D20)</f>
        <v>4661600</v>
      </c>
      <c r="E19" s="27">
        <f t="shared" si="11"/>
        <v>0</v>
      </c>
      <c r="F19" s="27">
        <f t="shared" si="11"/>
        <v>2330300</v>
      </c>
      <c r="G19" s="27">
        <f t="shared" si="11"/>
        <v>6307055</v>
      </c>
      <c r="H19" s="27">
        <f t="shared" si="11"/>
        <v>4559500</v>
      </c>
      <c r="I19" s="27">
        <f t="shared" si="11"/>
        <v>0</v>
      </c>
      <c r="J19" s="27">
        <f t="shared" si="11"/>
        <v>1747555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0">
        <f t="shared" si="1"/>
        <v>0</v>
      </c>
      <c r="P19" s="20">
        <f t="shared" si="1"/>
        <v>0</v>
      </c>
      <c r="Q19" s="20"/>
      <c r="R19" s="20">
        <f t="shared" si="2"/>
        <v>0</v>
      </c>
      <c r="S19" s="24"/>
    </row>
    <row r="20" spans="1:20" s="1" customFormat="1" ht="65.25" customHeight="1" x14ac:dyDescent="0.3">
      <c r="A20" s="54" t="s">
        <v>86</v>
      </c>
      <c r="B20" s="18" t="s">
        <v>12</v>
      </c>
      <c r="C20" s="19">
        <f>SUM(D20:F20)</f>
        <v>6991900</v>
      </c>
      <c r="D20" s="19">
        <v>4661600</v>
      </c>
      <c r="E20" s="19">
        <v>0</v>
      </c>
      <c r="F20" s="19">
        <v>2330300</v>
      </c>
      <c r="G20" s="19">
        <f>H20++I20+J20</f>
        <v>6307055</v>
      </c>
      <c r="H20" s="19">
        <v>4559500</v>
      </c>
      <c r="I20" s="19">
        <v>0</v>
      </c>
      <c r="J20" s="19">
        <v>1747555</v>
      </c>
      <c r="K20" s="19">
        <f>L20+N20</f>
        <v>0</v>
      </c>
      <c r="L20" s="19">
        <v>0</v>
      </c>
      <c r="M20" s="19">
        <v>0</v>
      </c>
      <c r="N20" s="19">
        <v>0</v>
      </c>
      <c r="O20" s="20">
        <f t="shared" si="1"/>
        <v>0</v>
      </c>
      <c r="P20" s="20">
        <f t="shared" si="1"/>
        <v>0</v>
      </c>
      <c r="Q20" s="20"/>
      <c r="R20" s="20">
        <f t="shared" si="2"/>
        <v>0</v>
      </c>
      <c r="S20" s="53"/>
      <c r="T20" s="58"/>
    </row>
    <row r="21" spans="1:20" s="1" customFormat="1" ht="96.75" customHeight="1" x14ac:dyDescent="0.3">
      <c r="A21" s="59" t="s">
        <v>56</v>
      </c>
      <c r="B21" s="28"/>
      <c r="C21" s="30">
        <f>SUM(C22:C23)</f>
        <v>45823200</v>
      </c>
      <c r="D21" s="30">
        <f t="shared" ref="D21:N21" si="12">SUM(D22:D23)</f>
        <v>0</v>
      </c>
      <c r="E21" s="30">
        <f t="shared" si="12"/>
        <v>0</v>
      </c>
      <c r="F21" s="30">
        <f t="shared" si="12"/>
        <v>45823200</v>
      </c>
      <c r="G21" s="30">
        <f t="shared" si="12"/>
        <v>33750009</v>
      </c>
      <c r="H21" s="30">
        <f t="shared" si="12"/>
        <v>189269</v>
      </c>
      <c r="I21" s="30">
        <f t="shared" si="12"/>
        <v>0</v>
      </c>
      <c r="J21" s="30">
        <f t="shared" si="12"/>
        <v>33560740</v>
      </c>
      <c r="K21" s="30">
        <f>SUM(K22:K23)</f>
        <v>11155660.76</v>
      </c>
      <c r="L21" s="30">
        <f t="shared" si="12"/>
        <v>0</v>
      </c>
      <c r="M21" s="30">
        <f t="shared" si="12"/>
        <v>0</v>
      </c>
      <c r="N21" s="30">
        <f t="shared" si="12"/>
        <v>11155660.76</v>
      </c>
      <c r="O21" s="20">
        <f t="shared" si="1"/>
        <v>24.34500593585782</v>
      </c>
      <c r="P21" s="20"/>
      <c r="Q21" s="20"/>
      <c r="R21" s="20">
        <f t="shared" si="2"/>
        <v>24.34500593585782</v>
      </c>
      <c r="S21" s="26"/>
    </row>
    <row r="22" spans="1:20" s="1" customFormat="1" ht="53.25" customHeight="1" x14ac:dyDescent="0.3">
      <c r="A22" s="74" t="s">
        <v>57</v>
      </c>
      <c r="B22" s="18" t="s">
        <v>12</v>
      </c>
      <c r="C22" s="19">
        <f>SUM(D22:F22)</f>
        <v>23100900</v>
      </c>
      <c r="D22" s="19">
        <v>0</v>
      </c>
      <c r="E22" s="19">
        <v>0</v>
      </c>
      <c r="F22" s="19">
        <v>23100900</v>
      </c>
      <c r="G22" s="19">
        <f t="shared" ref="G22:G23" si="13">H22++I22+J22</f>
        <v>17508597</v>
      </c>
      <c r="H22" s="19">
        <v>32447</v>
      </c>
      <c r="I22" s="19">
        <v>0</v>
      </c>
      <c r="J22" s="19">
        <v>17476150</v>
      </c>
      <c r="K22" s="19">
        <f>SUM(L22:N22)</f>
        <v>5945684.8799999999</v>
      </c>
      <c r="L22" s="19">
        <v>0</v>
      </c>
      <c r="M22" s="19">
        <v>0</v>
      </c>
      <c r="N22" s="19">
        <v>5945684.8799999999</v>
      </c>
      <c r="O22" s="20">
        <f t="shared" si="1"/>
        <v>25.737892809371065</v>
      </c>
      <c r="P22" s="20"/>
      <c r="Q22" s="20"/>
      <c r="R22" s="20">
        <f t="shared" si="2"/>
        <v>25.737892809371065</v>
      </c>
      <c r="S22" s="26"/>
    </row>
    <row r="23" spans="1:20" s="1" customFormat="1" ht="46.5" customHeight="1" x14ac:dyDescent="0.3">
      <c r="A23" s="75"/>
      <c r="B23" s="18" t="s">
        <v>64</v>
      </c>
      <c r="C23" s="19">
        <f>SUM(D23:F23)</f>
        <v>22722300</v>
      </c>
      <c r="D23" s="19">
        <v>0</v>
      </c>
      <c r="E23" s="19">
        <v>0</v>
      </c>
      <c r="F23" s="19">
        <v>22722300</v>
      </c>
      <c r="G23" s="19">
        <f t="shared" si="13"/>
        <v>16241412</v>
      </c>
      <c r="H23" s="19">
        <v>156822</v>
      </c>
      <c r="I23" s="19">
        <v>0</v>
      </c>
      <c r="J23" s="19">
        <v>16084590</v>
      </c>
      <c r="K23" s="19">
        <f>SUM(L23:N23)</f>
        <v>5209975.88</v>
      </c>
      <c r="L23" s="19">
        <v>0</v>
      </c>
      <c r="M23" s="19">
        <v>0</v>
      </c>
      <c r="N23" s="19">
        <v>5209975.88</v>
      </c>
      <c r="O23" s="20">
        <f t="shared" si="1"/>
        <v>22.928910717665023</v>
      </c>
      <c r="P23" s="20"/>
      <c r="Q23" s="20"/>
      <c r="R23" s="20">
        <f t="shared" si="2"/>
        <v>22.928910717665023</v>
      </c>
      <c r="S23" s="56"/>
    </row>
  </sheetData>
  <mergeCells count="9">
    <mergeCell ref="A5:B5"/>
    <mergeCell ref="S2:S3"/>
    <mergeCell ref="A22:A23"/>
    <mergeCell ref="A1:R1"/>
    <mergeCell ref="O2:R2"/>
    <mergeCell ref="C2:F2"/>
    <mergeCell ref="K2:N2"/>
    <mergeCell ref="G2:J2"/>
    <mergeCell ref="B2:B3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7" t="s">
        <v>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32.25" customHeight="1" x14ac:dyDescent="0.25">
      <c r="A2" s="79" t="s">
        <v>0</v>
      </c>
      <c r="B2" s="5" t="s">
        <v>1</v>
      </c>
      <c r="C2" s="80" t="s">
        <v>17</v>
      </c>
      <c r="D2" s="81" t="s">
        <v>40</v>
      </c>
      <c r="E2" s="81"/>
      <c r="F2" s="81"/>
      <c r="G2" s="82" t="s">
        <v>48</v>
      </c>
      <c r="H2" s="82"/>
      <c r="I2" s="82"/>
      <c r="J2" s="83" t="s">
        <v>46</v>
      </c>
      <c r="K2" s="84"/>
      <c r="L2" s="85"/>
      <c r="M2" s="86" t="s">
        <v>41</v>
      </c>
      <c r="N2" s="86" t="s">
        <v>42</v>
      </c>
    </row>
    <row r="3" spans="1:14" ht="25.5" x14ac:dyDescent="0.25">
      <c r="A3" s="79"/>
      <c r="B3" s="6" t="s">
        <v>2</v>
      </c>
      <c r="C3" s="80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87"/>
      <c r="N3" s="87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76" t="s">
        <v>44</v>
      </c>
      <c r="C5" s="76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5" t="s">
        <v>0</v>
      </c>
      <c r="B1" s="34" t="s">
        <v>1</v>
      </c>
      <c r="C1" s="96" t="s">
        <v>17</v>
      </c>
      <c r="D1" s="97" t="s">
        <v>69</v>
      </c>
      <c r="E1" s="97"/>
      <c r="F1" s="97"/>
      <c r="G1" s="97"/>
      <c r="H1" s="97" t="s">
        <v>70</v>
      </c>
      <c r="I1" s="97"/>
      <c r="J1" s="97"/>
      <c r="K1" s="97"/>
      <c r="L1" s="98" t="s">
        <v>80</v>
      </c>
      <c r="M1" s="99"/>
      <c r="N1" s="99"/>
      <c r="O1" s="100"/>
      <c r="P1" s="92" t="s">
        <v>71</v>
      </c>
      <c r="Q1" s="92"/>
      <c r="R1" s="92"/>
      <c r="S1" s="92"/>
      <c r="T1" s="92" t="s">
        <v>72</v>
      </c>
      <c r="U1" s="93"/>
      <c r="V1" s="93"/>
      <c r="W1" s="93"/>
    </row>
    <row r="2" spans="1:23" ht="22.5" x14ac:dyDescent="0.25">
      <c r="A2" s="95"/>
      <c r="B2" s="34" t="s">
        <v>2</v>
      </c>
      <c r="C2" s="96"/>
      <c r="D2" s="35" t="s">
        <v>24</v>
      </c>
      <c r="E2" s="35" t="s">
        <v>25</v>
      </c>
      <c r="F2" s="35" t="s">
        <v>49</v>
      </c>
      <c r="G2" s="35" t="s">
        <v>26</v>
      </c>
      <c r="H2" s="35" t="s">
        <v>24</v>
      </c>
      <c r="I2" s="35" t="s">
        <v>25</v>
      </c>
      <c r="J2" s="35" t="s">
        <v>49</v>
      </c>
      <c r="K2" s="35" t="s">
        <v>26</v>
      </c>
      <c r="L2" s="35" t="s">
        <v>24</v>
      </c>
      <c r="M2" s="35" t="s">
        <v>25</v>
      </c>
      <c r="N2" s="35" t="s">
        <v>49</v>
      </c>
      <c r="O2" s="35" t="s">
        <v>26</v>
      </c>
      <c r="P2" s="35" t="s">
        <v>24</v>
      </c>
      <c r="Q2" s="35" t="s">
        <v>25</v>
      </c>
      <c r="R2" s="35" t="s">
        <v>49</v>
      </c>
      <c r="S2" s="35" t="s">
        <v>26</v>
      </c>
      <c r="T2" s="35" t="s">
        <v>24</v>
      </c>
      <c r="U2" s="36" t="s">
        <v>25</v>
      </c>
      <c r="V2" s="35" t="s">
        <v>49</v>
      </c>
      <c r="W2" s="35" t="s">
        <v>26</v>
      </c>
    </row>
    <row r="3" spans="1:23" x14ac:dyDescent="0.25">
      <c r="A3" s="32" t="s">
        <v>3</v>
      </c>
      <c r="B3" s="32" t="s">
        <v>13</v>
      </c>
      <c r="C3" s="32" t="s">
        <v>28</v>
      </c>
      <c r="D3" s="32" t="s">
        <v>30</v>
      </c>
      <c r="E3" s="32" t="s">
        <v>15</v>
      </c>
      <c r="F3" s="32" t="s">
        <v>31</v>
      </c>
      <c r="G3" s="32" t="s">
        <v>31</v>
      </c>
      <c r="H3" s="32" t="s">
        <v>39</v>
      </c>
      <c r="I3" s="32" t="s">
        <v>32</v>
      </c>
      <c r="J3" s="32" t="s">
        <v>33</v>
      </c>
      <c r="K3" s="32" t="s">
        <v>34</v>
      </c>
      <c r="L3" s="32" t="s">
        <v>35</v>
      </c>
      <c r="M3" s="32" t="s">
        <v>36</v>
      </c>
      <c r="N3" s="32" t="s">
        <v>37</v>
      </c>
      <c r="O3" s="32" t="s">
        <v>38</v>
      </c>
      <c r="P3" s="32" t="s">
        <v>16</v>
      </c>
      <c r="Q3" s="32" t="s">
        <v>32</v>
      </c>
      <c r="R3" s="32" t="s">
        <v>68</v>
      </c>
      <c r="S3" s="32" t="s">
        <v>33</v>
      </c>
      <c r="T3" s="32" t="s">
        <v>34</v>
      </c>
      <c r="U3" s="32" t="s">
        <v>73</v>
      </c>
      <c r="V3" s="32" t="s">
        <v>60</v>
      </c>
      <c r="W3" s="32" t="s">
        <v>67</v>
      </c>
    </row>
    <row r="4" spans="1:23" x14ac:dyDescent="0.25">
      <c r="A4" s="94" t="s">
        <v>27</v>
      </c>
      <c r="B4" s="94"/>
      <c r="C4" s="94"/>
      <c r="D4" s="37">
        <f>D5+D7+D10+D12+D14</f>
        <v>184652.19499999998</v>
      </c>
      <c r="E4" s="37">
        <f t="shared" ref="E4:S4" si="0">E5+E7+E10+E12+E14</f>
        <v>157039.4</v>
      </c>
      <c r="F4" s="37">
        <f t="shared" si="0"/>
        <v>0</v>
      </c>
      <c r="G4" s="37">
        <f t="shared" si="0"/>
        <v>27612.795000000002</v>
      </c>
      <c r="H4" s="37">
        <f t="shared" si="0"/>
        <v>165482.53099999999</v>
      </c>
      <c r="I4" s="37">
        <f t="shared" si="0"/>
        <v>28216.291000000005</v>
      </c>
      <c r="J4" s="37">
        <f t="shared" si="0"/>
        <v>0</v>
      </c>
      <c r="K4" s="37">
        <f t="shared" si="0"/>
        <v>19077.455999999998</v>
      </c>
      <c r="L4" s="37">
        <f t="shared" si="0"/>
        <v>7375.1418100000001</v>
      </c>
      <c r="M4" s="37">
        <f t="shared" si="0"/>
        <v>0</v>
      </c>
      <c r="N4" s="37">
        <f t="shared" si="0"/>
        <v>0</v>
      </c>
      <c r="O4" s="37">
        <f t="shared" si="0"/>
        <v>7375.1418100000001</v>
      </c>
      <c r="P4" s="37">
        <f t="shared" si="0"/>
        <v>82223.705759999983</v>
      </c>
      <c r="Q4" s="37">
        <f t="shared" si="0"/>
        <v>66038.538280000008</v>
      </c>
      <c r="R4" s="37">
        <f t="shared" si="0"/>
        <v>0</v>
      </c>
      <c r="S4" s="37">
        <f t="shared" si="0"/>
        <v>16185.16748</v>
      </c>
      <c r="T4" s="37">
        <f>P4/D4*100</f>
        <v>44.528962008818787</v>
      </c>
      <c r="U4" s="37">
        <f t="shared" ref="U4:W16" si="1">Q4/E4*100</f>
        <v>42.052210005896619</v>
      </c>
      <c r="V4" s="37"/>
      <c r="W4" s="37">
        <f t="shared" si="1"/>
        <v>58.614738131362657</v>
      </c>
    </row>
    <row r="5" spans="1:23" s="47" customFormat="1" ht="34.5" customHeight="1" x14ac:dyDescent="0.25">
      <c r="A5" s="38">
        <v>1</v>
      </c>
      <c r="B5" s="76" t="s">
        <v>8</v>
      </c>
      <c r="C5" s="76"/>
      <c r="D5" s="37">
        <f>D6</f>
        <v>26153.7</v>
      </c>
      <c r="E5" s="37">
        <f t="shared" ref="E5:S5" si="2">E6</f>
        <v>24846</v>
      </c>
      <c r="F5" s="37">
        <f t="shared" si="2"/>
        <v>0</v>
      </c>
      <c r="G5" s="37">
        <f t="shared" si="2"/>
        <v>1307.7</v>
      </c>
      <c r="H5" s="37">
        <f t="shared" si="2"/>
        <v>0</v>
      </c>
      <c r="I5" s="37">
        <f t="shared" si="2"/>
        <v>0</v>
      </c>
      <c r="J5" s="37">
        <f t="shared" si="2"/>
        <v>0</v>
      </c>
      <c r="K5" s="37">
        <f t="shared" si="2"/>
        <v>0</v>
      </c>
      <c r="L5" s="37">
        <f t="shared" si="2"/>
        <v>0</v>
      </c>
      <c r="M5" s="37">
        <f t="shared" si="2"/>
        <v>0</v>
      </c>
      <c r="N5" s="37">
        <f t="shared" si="2"/>
        <v>0</v>
      </c>
      <c r="O5" s="37">
        <f t="shared" si="2"/>
        <v>0</v>
      </c>
      <c r="P5" s="37">
        <f t="shared" si="2"/>
        <v>0</v>
      </c>
      <c r="Q5" s="37">
        <f t="shared" si="2"/>
        <v>0</v>
      </c>
      <c r="R5" s="37">
        <f t="shared" si="2"/>
        <v>0</v>
      </c>
      <c r="S5" s="37">
        <f t="shared" si="2"/>
        <v>0</v>
      </c>
      <c r="T5" s="37">
        <f t="shared" ref="T5:U18" si="3">P5/D5*100</f>
        <v>0</v>
      </c>
      <c r="U5" s="37">
        <f t="shared" si="1"/>
        <v>0</v>
      </c>
      <c r="V5" s="37"/>
      <c r="W5" s="37">
        <f t="shared" si="1"/>
        <v>0</v>
      </c>
    </row>
    <row r="6" spans="1:23" s="47" customFormat="1" x14ac:dyDescent="0.25">
      <c r="A6" s="39" t="s">
        <v>5</v>
      </c>
      <c r="B6" s="40" t="s">
        <v>58</v>
      </c>
      <c r="C6" s="5" t="s">
        <v>65</v>
      </c>
      <c r="D6" s="41">
        <f t="shared" ref="D6" si="4">E6+G6</f>
        <v>26153.7</v>
      </c>
      <c r="E6" s="41">
        <v>24846</v>
      </c>
      <c r="F6" s="41">
        <v>0</v>
      </c>
      <c r="G6" s="41">
        <v>1307.7</v>
      </c>
      <c r="H6" s="41">
        <f>I6+J6+K6</f>
        <v>0</v>
      </c>
      <c r="I6" s="41">
        <v>0</v>
      </c>
      <c r="J6" s="41">
        <v>0</v>
      </c>
      <c r="K6" s="41">
        <v>0</v>
      </c>
      <c r="L6" s="41">
        <f t="shared" ref="L6" si="5">M6+O6</f>
        <v>0</v>
      </c>
      <c r="M6" s="41">
        <v>0</v>
      </c>
      <c r="N6" s="41">
        <v>0</v>
      </c>
      <c r="O6" s="41">
        <f>S6</f>
        <v>0</v>
      </c>
      <c r="P6" s="41">
        <f>Q6+R6+S6</f>
        <v>0</v>
      </c>
      <c r="Q6" s="41">
        <v>0</v>
      </c>
      <c r="R6" s="41">
        <v>0</v>
      </c>
      <c r="S6" s="41">
        <v>0</v>
      </c>
      <c r="T6" s="41">
        <f t="shared" si="3"/>
        <v>0</v>
      </c>
      <c r="U6" s="41">
        <f t="shared" si="1"/>
        <v>0</v>
      </c>
      <c r="V6" s="41"/>
      <c r="W6" s="41">
        <f t="shared" si="1"/>
        <v>0</v>
      </c>
    </row>
    <row r="7" spans="1:23" ht="37.5" customHeight="1" x14ac:dyDescent="0.25">
      <c r="A7" s="38" t="s">
        <v>13</v>
      </c>
      <c r="B7" s="76" t="s">
        <v>74</v>
      </c>
      <c r="C7" s="76"/>
      <c r="D7" s="37">
        <f>E7+F7+G7</f>
        <v>94522.269</v>
      </c>
      <c r="E7" s="37">
        <f>E8+E9</f>
        <v>89702.2</v>
      </c>
      <c r="F7" s="37">
        <f t="shared" ref="F7:G7" si="6">F8+F9</f>
        <v>0</v>
      </c>
      <c r="G7" s="37">
        <f t="shared" si="6"/>
        <v>4820.0689999999995</v>
      </c>
      <c r="H7" s="44">
        <f t="shared" ref="H7:H12" si="7">H8+H9+H10+H11</f>
        <v>80586.006999999998</v>
      </c>
      <c r="I7" s="43">
        <v>0</v>
      </c>
      <c r="J7" s="43">
        <v>0</v>
      </c>
      <c r="K7" s="43">
        <v>0</v>
      </c>
      <c r="L7" s="37">
        <f>M7+N7+O7</f>
        <v>1960.5039999999999</v>
      </c>
      <c r="M7" s="37">
        <f>M8+M9</f>
        <v>0</v>
      </c>
      <c r="N7" s="37">
        <f t="shared" ref="N7" si="8">N8+N9</f>
        <v>0</v>
      </c>
      <c r="O7" s="37">
        <f t="shared" ref="O7:O12" si="9">S7</f>
        <v>1960.5039999999999</v>
      </c>
      <c r="P7" s="37">
        <f t="shared" ref="P7:P18" si="10">Q7+S7</f>
        <v>39209.203999999998</v>
      </c>
      <c r="Q7" s="37">
        <f>Q8+Q9</f>
        <v>37248.699999999997</v>
      </c>
      <c r="R7" s="37">
        <f t="shared" ref="R7:S7" si="11">R8+R9</f>
        <v>0</v>
      </c>
      <c r="S7" s="37">
        <f t="shared" si="11"/>
        <v>1960.5039999999999</v>
      </c>
      <c r="T7" s="37">
        <f t="shared" si="3"/>
        <v>41.481446028342802</v>
      </c>
      <c r="U7" s="37">
        <f t="shared" si="1"/>
        <v>41.524845544479398</v>
      </c>
      <c r="V7" s="37">
        <v>0</v>
      </c>
      <c r="W7" s="37">
        <f t="shared" si="1"/>
        <v>40.673774587044299</v>
      </c>
    </row>
    <row r="8" spans="1:23" ht="25.5" x14ac:dyDescent="0.25">
      <c r="A8" s="39" t="s">
        <v>6</v>
      </c>
      <c r="B8" s="42" t="s">
        <v>75</v>
      </c>
      <c r="C8" s="5" t="s">
        <v>65</v>
      </c>
      <c r="D8" s="45">
        <f>SUM(E8:G8)</f>
        <v>55313.065000000002</v>
      </c>
      <c r="E8" s="45">
        <v>52453.5</v>
      </c>
      <c r="F8" s="45">
        <v>0</v>
      </c>
      <c r="G8" s="45">
        <f>2760.7+98.865</f>
        <v>2859.5649999999996</v>
      </c>
      <c r="H8" s="45">
        <v>11086.165000000001</v>
      </c>
      <c r="I8" s="45">
        <v>10437.94</v>
      </c>
      <c r="J8" s="45">
        <v>0</v>
      </c>
      <c r="K8" s="45">
        <f>549.36+98.865</f>
        <v>648.22500000000002</v>
      </c>
      <c r="L8" s="45">
        <f t="shared" ref="L8:L9" si="12">M8+O8</f>
        <v>0</v>
      </c>
      <c r="M8" s="45">
        <v>0</v>
      </c>
      <c r="N8" s="45">
        <v>0</v>
      </c>
      <c r="O8" s="41">
        <v>0</v>
      </c>
      <c r="P8" s="41">
        <f t="shared" si="10"/>
        <v>0</v>
      </c>
      <c r="Q8" s="45">
        <v>0</v>
      </c>
      <c r="R8" s="45">
        <v>0</v>
      </c>
      <c r="S8" s="45">
        <v>0</v>
      </c>
      <c r="T8" s="41">
        <f t="shared" si="3"/>
        <v>0</v>
      </c>
      <c r="U8" s="41">
        <f t="shared" si="1"/>
        <v>0</v>
      </c>
      <c r="V8" s="41">
        <v>0</v>
      </c>
      <c r="W8" s="41">
        <f t="shared" si="1"/>
        <v>0</v>
      </c>
    </row>
    <row r="9" spans="1:23" s="50" customFormat="1" ht="38.25" x14ac:dyDescent="0.25">
      <c r="A9" s="39" t="s">
        <v>7</v>
      </c>
      <c r="B9" s="42" t="s">
        <v>76</v>
      </c>
      <c r="C9" s="5" t="s">
        <v>65</v>
      </c>
      <c r="D9" s="45">
        <f>SUM(E9:G9)</f>
        <v>39209.203999999998</v>
      </c>
      <c r="E9" s="45">
        <v>37248.699999999997</v>
      </c>
      <c r="F9" s="45">
        <v>0</v>
      </c>
      <c r="G9" s="45">
        <v>1960.5039999999999</v>
      </c>
      <c r="H9" s="45">
        <v>48966.2</v>
      </c>
      <c r="I9" s="45">
        <v>37248.699999999997</v>
      </c>
      <c r="J9" s="45">
        <v>0</v>
      </c>
      <c r="K9" s="45">
        <v>1960.5039999999999</v>
      </c>
      <c r="L9" s="48">
        <f t="shared" si="12"/>
        <v>0</v>
      </c>
      <c r="M9" s="48">
        <v>0</v>
      </c>
      <c r="N9" s="48">
        <v>0</v>
      </c>
      <c r="O9" s="49">
        <v>0</v>
      </c>
      <c r="P9" s="45">
        <f t="shared" si="10"/>
        <v>39209.203999999998</v>
      </c>
      <c r="Q9" s="45">
        <v>37248.699999999997</v>
      </c>
      <c r="R9" s="45">
        <v>0</v>
      </c>
      <c r="S9" s="45">
        <v>1960.5039999999999</v>
      </c>
      <c r="T9" s="45">
        <f t="shared" si="3"/>
        <v>100</v>
      </c>
      <c r="U9" s="45">
        <f t="shared" si="1"/>
        <v>100</v>
      </c>
      <c r="V9" s="45">
        <v>0</v>
      </c>
      <c r="W9" s="45">
        <f t="shared" si="1"/>
        <v>100</v>
      </c>
    </row>
    <row r="10" spans="1:23" s="50" customFormat="1" ht="33" customHeight="1" x14ac:dyDescent="0.25">
      <c r="A10" s="52" t="s">
        <v>28</v>
      </c>
      <c r="B10" s="31" t="s">
        <v>9</v>
      </c>
      <c r="C10" s="31"/>
      <c r="D10" s="44">
        <f>D11</f>
        <v>10266.821</v>
      </c>
      <c r="E10" s="44">
        <f t="shared" ref="E10:W10" si="13">E11</f>
        <v>0</v>
      </c>
      <c r="F10" s="44">
        <f t="shared" si="13"/>
        <v>0</v>
      </c>
      <c r="G10" s="44">
        <f t="shared" si="13"/>
        <v>10266.821</v>
      </c>
      <c r="H10" s="44">
        <f t="shared" si="13"/>
        <v>10266.821</v>
      </c>
      <c r="I10" s="44">
        <f t="shared" si="13"/>
        <v>0</v>
      </c>
      <c r="J10" s="44">
        <f t="shared" si="13"/>
        <v>0</v>
      </c>
      <c r="K10" s="44">
        <f t="shared" si="13"/>
        <v>10266.821</v>
      </c>
      <c r="L10" s="44">
        <f t="shared" si="13"/>
        <v>4923.6239999999998</v>
      </c>
      <c r="M10" s="44">
        <f t="shared" si="13"/>
        <v>0</v>
      </c>
      <c r="N10" s="44">
        <f t="shared" si="13"/>
        <v>0</v>
      </c>
      <c r="O10" s="44">
        <f t="shared" si="13"/>
        <v>4923.6239999999998</v>
      </c>
      <c r="P10" s="44">
        <f t="shared" si="13"/>
        <v>4923.6239999999998</v>
      </c>
      <c r="Q10" s="44">
        <f t="shared" si="13"/>
        <v>0</v>
      </c>
      <c r="R10" s="44">
        <f t="shared" si="13"/>
        <v>0</v>
      </c>
      <c r="S10" s="44">
        <f t="shared" si="13"/>
        <v>4923.6239999999998</v>
      </c>
      <c r="T10" s="44">
        <f t="shared" si="13"/>
        <v>47.956655716506596</v>
      </c>
      <c r="U10" s="44"/>
      <c r="V10" s="44"/>
      <c r="W10" s="44">
        <f t="shared" si="13"/>
        <v>47.956655716506596</v>
      </c>
    </row>
    <row r="11" spans="1:23" s="50" customFormat="1" ht="25.5" x14ac:dyDescent="0.25">
      <c r="A11" s="33" t="s">
        <v>77</v>
      </c>
      <c r="B11" s="42" t="s">
        <v>78</v>
      </c>
      <c r="C11" s="42"/>
      <c r="D11" s="45">
        <f t="shared" ref="D11" si="14">E11+G11</f>
        <v>10266.821</v>
      </c>
      <c r="E11" s="45">
        <v>0</v>
      </c>
      <c r="F11" s="45">
        <v>0</v>
      </c>
      <c r="G11" s="45">
        <v>10266.821</v>
      </c>
      <c r="H11" s="45">
        <f>J11+K11</f>
        <v>10266.821</v>
      </c>
      <c r="I11" s="45">
        <v>0</v>
      </c>
      <c r="J11" s="45">
        <v>0</v>
      </c>
      <c r="K11" s="45">
        <v>10266.821</v>
      </c>
      <c r="L11" s="45">
        <f t="shared" ref="L11" si="15">M11+O11</f>
        <v>4923.6239999999998</v>
      </c>
      <c r="M11" s="45">
        <v>0</v>
      </c>
      <c r="N11" s="45">
        <v>0</v>
      </c>
      <c r="O11" s="45">
        <f t="shared" si="9"/>
        <v>4923.6239999999998</v>
      </c>
      <c r="P11" s="45">
        <f t="shared" si="10"/>
        <v>4923.6239999999998</v>
      </c>
      <c r="Q11" s="45">
        <v>0</v>
      </c>
      <c r="R11" s="45">
        <v>0</v>
      </c>
      <c r="S11" s="45">
        <v>4923.6239999999998</v>
      </c>
      <c r="T11" s="45">
        <f t="shared" si="3"/>
        <v>47.956655716506596</v>
      </c>
      <c r="U11" s="45"/>
      <c r="V11" s="45"/>
      <c r="W11" s="45">
        <f t="shared" si="1"/>
        <v>47.956655716506596</v>
      </c>
    </row>
    <row r="12" spans="1:23" s="51" customFormat="1" ht="27.75" customHeight="1" x14ac:dyDescent="0.25">
      <c r="A12" s="38" t="s">
        <v>28</v>
      </c>
      <c r="B12" s="76" t="s">
        <v>10</v>
      </c>
      <c r="C12" s="76"/>
      <c r="D12" s="37">
        <f>E12+F12+G12</f>
        <v>3100.0950000000003</v>
      </c>
      <c r="E12" s="37">
        <f>E13</f>
        <v>2574</v>
      </c>
      <c r="F12" s="37">
        <f>F13</f>
        <v>0</v>
      </c>
      <c r="G12" s="37">
        <f>G13</f>
        <v>526.09500000000003</v>
      </c>
      <c r="H12" s="44">
        <f t="shared" si="7"/>
        <v>48093.157000000007</v>
      </c>
      <c r="I12" s="37"/>
      <c r="J12" s="37"/>
      <c r="K12" s="37"/>
      <c r="L12" s="37">
        <f>M12+N12+O12</f>
        <v>491.01380999999998</v>
      </c>
      <c r="M12" s="37">
        <f>M13</f>
        <v>0</v>
      </c>
      <c r="N12" s="37">
        <f t="shared" ref="N12" si="16">N13</f>
        <v>0</v>
      </c>
      <c r="O12" s="41">
        <f t="shared" si="9"/>
        <v>491.01380999999998</v>
      </c>
      <c r="P12" s="37">
        <f t="shared" si="10"/>
        <v>2807.3417100000001</v>
      </c>
      <c r="Q12" s="37">
        <f>Q13</f>
        <v>2316.3279000000002</v>
      </c>
      <c r="R12" s="37">
        <f t="shared" ref="R12:S12" si="17">R13</f>
        <v>0</v>
      </c>
      <c r="S12" s="37">
        <f t="shared" si="17"/>
        <v>491.01380999999998</v>
      </c>
      <c r="T12" s="37">
        <f t="shared" si="3"/>
        <v>90.556634877318274</v>
      </c>
      <c r="U12" s="37">
        <f t="shared" si="1"/>
        <v>89.98942890442892</v>
      </c>
      <c r="V12" s="37"/>
      <c r="W12" s="37">
        <f t="shared" si="1"/>
        <v>93.331776580275417</v>
      </c>
    </row>
    <row r="13" spans="1:23" s="51" customFormat="1" x14ac:dyDescent="0.25">
      <c r="A13" s="39" t="s">
        <v>29</v>
      </c>
      <c r="B13" s="46" t="s">
        <v>14</v>
      </c>
      <c r="C13" s="5" t="s">
        <v>65</v>
      </c>
      <c r="D13" s="41">
        <f>SUM(E13:G13)</f>
        <v>3100.0950000000003</v>
      </c>
      <c r="E13" s="43">
        <v>2574</v>
      </c>
      <c r="F13" s="43">
        <v>0</v>
      </c>
      <c r="G13" s="41">
        <v>526.09500000000003</v>
      </c>
      <c r="H13" s="41">
        <f>I13+J13+K13</f>
        <v>3100.0950000000003</v>
      </c>
      <c r="I13" s="41">
        <v>2574</v>
      </c>
      <c r="J13" s="41">
        <v>0</v>
      </c>
      <c r="K13" s="41">
        <v>526.09500000000003</v>
      </c>
      <c r="L13" s="41">
        <f t="shared" ref="L13" si="18">M13+N13+O13</f>
        <v>491.01380999999998</v>
      </c>
      <c r="M13" s="43">
        <v>0</v>
      </c>
      <c r="N13" s="43">
        <v>0</v>
      </c>
      <c r="O13" s="43">
        <f>S13</f>
        <v>491.01380999999998</v>
      </c>
      <c r="P13" s="41">
        <f t="shared" ref="P13" si="19">Q13+S13</f>
        <v>2807.3417100000001</v>
      </c>
      <c r="Q13" s="41">
        <v>2316.3279000000002</v>
      </c>
      <c r="R13" s="41">
        <v>0</v>
      </c>
      <c r="S13" s="41">
        <v>491.01380999999998</v>
      </c>
      <c r="T13" s="37">
        <f t="shared" si="3"/>
        <v>90.556634877318274</v>
      </c>
      <c r="U13" s="37">
        <f t="shared" si="1"/>
        <v>89.98942890442892</v>
      </c>
      <c r="V13" s="37"/>
      <c r="W13" s="37">
        <f t="shared" si="1"/>
        <v>93.331776580275417</v>
      </c>
    </row>
    <row r="14" spans="1:23" s="50" customFormat="1" ht="28.5" customHeight="1" x14ac:dyDescent="0.25">
      <c r="A14" s="52" t="s">
        <v>16</v>
      </c>
      <c r="B14" s="88" t="s">
        <v>11</v>
      </c>
      <c r="C14" s="89"/>
      <c r="D14" s="44">
        <f>D15+D16+D17+D18</f>
        <v>50609.31</v>
      </c>
      <c r="E14" s="44">
        <f t="shared" ref="E14:S14" si="20">E15+E16+E17+E18</f>
        <v>39917.199999999997</v>
      </c>
      <c r="F14" s="44">
        <f t="shared" si="20"/>
        <v>0</v>
      </c>
      <c r="G14" s="44">
        <f t="shared" si="20"/>
        <v>10692.11</v>
      </c>
      <c r="H14" s="44">
        <f t="shared" si="20"/>
        <v>26536.546000000002</v>
      </c>
      <c r="I14" s="44">
        <f t="shared" si="20"/>
        <v>28216.291000000005</v>
      </c>
      <c r="J14" s="44">
        <f t="shared" si="20"/>
        <v>0</v>
      </c>
      <c r="K14" s="44">
        <f t="shared" si="20"/>
        <v>8810.6349999999984</v>
      </c>
      <c r="L14" s="44">
        <f t="shared" si="20"/>
        <v>0</v>
      </c>
      <c r="M14" s="44">
        <f t="shared" si="20"/>
        <v>0</v>
      </c>
      <c r="N14" s="44">
        <f t="shared" si="20"/>
        <v>0</v>
      </c>
      <c r="O14" s="44">
        <f t="shared" si="20"/>
        <v>0</v>
      </c>
      <c r="P14" s="37">
        <f t="shared" si="10"/>
        <v>35283.536049999995</v>
      </c>
      <c r="Q14" s="44">
        <f t="shared" si="20"/>
        <v>26473.51038</v>
      </c>
      <c r="R14" s="44">
        <f t="shared" si="20"/>
        <v>0</v>
      </c>
      <c r="S14" s="44">
        <f t="shared" si="20"/>
        <v>8810.0256699999991</v>
      </c>
      <c r="T14" s="37">
        <f>P14/D14*100</f>
        <v>69.717480933843987</v>
      </c>
      <c r="U14" s="37">
        <f t="shared" si="1"/>
        <v>66.321060545328834</v>
      </c>
      <c r="V14" s="37">
        <v>0</v>
      </c>
      <c r="W14" s="37">
        <f t="shared" si="1"/>
        <v>82.397446995962426</v>
      </c>
    </row>
    <row r="15" spans="1:23" s="50" customFormat="1" ht="38.25" x14ac:dyDescent="0.25">
      <c r="A15" s="86" t="s">
        <v>19</v>
      </c>
      <c r="B15" s="42" t="s">
        <v>79</v>
      </c>
      <c r="C15" s="5" t="s">
        <v>65</v>
      </c>
      <c r="D15" s="45">
        <f t="shared" ref="D15" si="21">SUM(E15:G15)</f>
        <v>9863.4000000000015</v>
      </c>
      <c r="E15" s="45">
        <v>7382.6</v>
      </c>
      <c r="F15" s="45">
        <v>0</v>
      </c>
      <c r="G15" s="45">
        <v>2480.8000000000002</v>
      </c>
      <c r="H15" s="45">
        <v>9228.2579999999998</v>
      </c>
      <c r="I15" s="45">
        <v>1115.94</v>
      </c>
      <c r="J15" s="45">
        <v>0</v>
      </c>
      <c r="K15" s="45">
        <v>905.38199999999995</v>
      </c>
      <c r="L15" s="45">
        <f t="shared" ref="L15" si="22">M15+O15</f>
        <v>0</v>
      </c>
      <c r="M15" s="45">
        <v>0</v>
      </c>
      <c r="N15" s="45">
        <v>0</v>
      </c>
      <c r="O15" s="45">
        <v>0</v>
      </c>
      <c r="P15" s="45">
        <f t="shared" ref="P15" si="23">Q15+S15</f>
        <v>905.38153999999997</v>
      </c>
      <c r="Q15" s="45">
        <v>0</v>
      </c>
      <c r="R15" s="45">
        <v>0</v>
      </c>
      <c r="S15" s="45">
        <v>905.38153999999997</v>
      </c>
      <c r="T15" s="45">
        <f t="shared" si="3"/>
        <v>9.1792033173145153</v>
      </c>
      <c r="U15" s="45">
        <f t="shared" si="1"/>
        <v>0</v>
      </c>
      <c r="V15" s="45">
        <v>0</v>
      </c>
      <c r="W15" s="45">
        <f t="shared" si="1"/>
        <v>36.495547404063203</v>
      </c>
    </row>
    <row r="16" spans="1:23" s="50" customFormat="1" ht="38.25" x14ac:dyDescent="0.25">
      <c r="A16" s="90"/>
      <c r="B16" s="42" t="s">
        <v>61</v>
      </c>
      <c r="C16" s="5" t="s">
        <v>65</v>
      </c>
      <c r="D16" s="45">
        <f t="shared" ref="D16:D18" si="24">SUM(E16:G16)</f>
        <v>9228.2890000000007</v>
      </c>
      <c r="E16" s="45">
        <v>7382.6</v>
      </c>
      <c r="F16" s="45">
        <v>0</v>
      </c>
      <c r="G16" s="45">
        <v>1845.6890000000001</v>
      </c>
      <c r="H16" s="45">
        <v>9228.2579999999998</v>
      </c>
      <c r="I16" s="45">
        <v>7382.6</v>
      </c>
      <c r="J16" s="45">
        <v>0</v>
      </c>
      <c r="K16" s="45">
        <v>1845.6890000000001</v>
      </c>
      <c r="L16" s="45">
        <f t="shared" ref="L16:L18" si="25">M16+O16</f>
        <v>0</v>
      </c>
      <c r="M16" s="45">
        <v>0</v>
      </c>
      <c r="N16" s="45">
        <v>0</v>
      </c>
      <c r="O16" s="45">
        <v>0</v>
      </c>
      <c r="P16" s="45">
        <f t="shared" si="10"/>
        <v>9228.2885400000014</v>
      </c>
      <c r="Q16" s="45">
        <v>7382.6</v>
      </c>
      <c r="R16" s="45">
        <v>0</v>
      </c>
      <c r="S16" s="45">
        <v>1845.6885400000001</v>
      </c>
      <c r="T16" s="45">
        <f t="shared" si="3"/>
        <v>99.999995015327343</v>
      </c>
      <c r="U16" s="45">
        <f t="shared" si="1"/>
        <v>100</v>
      </c>
      <c r="V16" s="45">
        <v>0</v>
      </c>
      <c r="W16" s="45">
        <f t="shared" si="1"/>
        <v>99.99997507705794</v>
      </c>
    </row>
    <row r="17" spans="1:23" s="50" customFormat="1" ht="38.25" x14ac:dyDescent="0.25">
      <c r="A17" s="90"/>
      <c r="B17" s="42" t="s">
        <v>62</v>
      </c>
      <c r="C17" s="5" t="s">
        <v>65</v>
      </c>
      <c r="D17" s="45">
        <f t="shared" si="24"/>
        <v>3540.8130000000001</v>
      </c>
      <c r="E17" s="45">
        <v>2832.6</v>
      </c>
      <c r="F17" s="45">
        <v>0</v>
      </c>
      <c r="G17" s="45">
        <v>708.21299999999997</v>
      </c>
      <c r="H17" s="45">
        <v>3642.13</v>
      </c>
      <c r="I17" s="45">
        <v>2832.6</v>
      </c>
      <c r="J17" s="45">
        <v>0</v>
      </c>
      <c r="K17" s="45">
        <v>708.21299999999997</v>
      </c>
      <c r="L17" s="45">
        <f t="shared" si="25"/>
        <v>0</v>
      </c>
      <c r="M17" s="45">
        <v>0</v>
      </c>
      <c r="N17" s="45">
        <v>0</v>
      </c>
      <c r="O17" s="45">
        <v>0</v>
      </c>
      <c r="P17" s="45">
        <f t="shared" si="10"/>
        <v>2913.3654099999999</v>
      </c>
      <c r="Q17" s="45">
        <v>2205.75992</v>
      </c>
      <c r="R17" s="45">
        <v>0</v>
      </c>
      <c r="S17" s="45">
        <v>707.60549000000003</v>
      </c>
      <c r="T17" s="45">
        <f t="shared" si="3"/>
        <v>82.279561501835872</v>
      </c>
      <c r="U17" s="45">
        <f t="shared" si="3"/>
        <v>77.870504836545933</v>
      </c>
      <c r="V17" s="45">
        <v>0</v>
      </c>
      <c r="W17" s="45">
        <f t="shared" ref="W17:W18" si="26">S17/G17*100</f>
        <v>99.914219309727443</v>
      </c>
    </row>
    <row r="18" spans="1:23" s="50" customFormat="1" ht="25.5" x14ac:dyDescent="0.25">
      <c r="A18" s="91"/>
      <c r="B18" s="42" t="s">
        <v>63</v>
      </c>
      <c r="C18" s="5" t="s">
        <v>65</v>
      </c>
      <c r="D18" s="45">
        <f t="shared" si="24"/>
        <v>27976.808000000001</v>
      </c>
      <c r="E18" s="45">
        <v>22319.4</v>
      </c>
      <c r="F18" s="45">
        <v>0</v>
      </c>
      <c r="G18" s="45">
        <f>5579.9+77.508</f>
        <v>5657.4079999999994</v>
      </c>
      <c r="H18" s="45">
        <v>4437.8999999999996</v>
      </c>
      <c r="I18" s="45">
        <v>16885.151000000002</v>
      </c>
      <c r="J18" s="45">
        <v>0</v>
      </c>
      <c r="K18" s="45">
        <v>5351.3509999999997</v>
      </c>
      <c r="L18" s="45">
        <f t="shared" si="25"/>
        <v>0</v>
      </c>
      <c r="M18" s="45">
        <v>0</v>
      </c>
      <c r="N18" s="45">
        <v>0</v>
      </c>
      <c r="O18" s="45">
        <v>0</v>
      </c>
      <c r="P18" s="45">
        <f t="shared" si="10"/>
        <v>22236.50056</v>
      </c>
      <c r="Q18" s="45">
        <v>16885.150460000001</v>
      </c>
      <c r="R18" s="45">
        <v>0</v>
      </c>
      <c r="S18" s="45">
        <v>5351.3500999999997</v>
      </c>
      <c r="T18" s="45">
        <f t="shared" si="3"/>
        <v>79.481907156813605</v>
      </c>
      <c r="U18" s="45">
        <f t="shared" si="3"/>
        <v>75.652349346308583</v>
      </c>
      <c r="V18" s="45">
        <v>0</v>
      </c>
      <c r="W18" s="4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2019-05-13T09:03:25Z</cp:lastPrinted>
  <dcterms:created xsi:type="dcterms:W3CDTF">2012-05-22T08:33:39Z</dcterms:created>
  <dcterms:modified xsi:type="dcterms:W3CDTF">2019-05-23T06:26:17Z</dcterms:modified>
</cp:coreProperties>
</file>